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Z:\SBCTC Enrollment Reports\"/>
    </mc:Choice>
  </mc:AlternateContent>
  <xr:revisionPtr revIDLastSave="0" documentId="13_ncr:1_{F4E1782A-A0A0-4A9C-8172-45B0CAA0594E}" xr6:coauthVersionLast="36" xr6:coauthVersionMax="36" xr10:uidLastSave="{00000000-0000-0000-0000-000000000000}"/>
  <bookViews>
    <workbookView xWindow="0" yWindow="0" windowWidth="24000" windowHeight="9528" tabRatio="837" xr2:uid="{00000000-000D-0000-FFFF-FFFF00000000}"/>
  </bookViews>
  <sheets>
    <sheet name="Total Allocation" sheetId="43" r:id="rId1"/>
    <sheet name="Aero 1000" sheetId="38" r:id="rId2"/>
    <sheet name="Aero 1000 progr." sheetId="63" r:id="rId3"/>
    <sheet name="Aero Appr" sheetId="25" r:id="rId4"/>
    <sheet name="HEET" sheetId="26" r:id="rId5"/>
    <sheet name="U Contr" sheetId="28" r:id="rId6"/>
    <sheet name="WRT" sheetId="16" r:id="rId7"/>
    <sheet name="Excl Int'l" sheetId="41" r:id="rId8"/>
    <sheet name="Base FTE" sheetId="35" r:id="rId9"/>
    <sheet name="DEAB 20-21" sheetId="59" state="hidden" r:id="rId10"/>
    <sheet name="DEAB 21-22" sheetId="69" r:id="rId11"/>
    <sheet name="DEAB 22-23" sheetId="66" r:id="rId12"/>
    <sheet name="Wtd by Qtr" sheetId="54" r:id="rId13"/>
    <sheet name="Wtd by Cat." sheetId="58" r:id="rId14"/>
    <sheet name="Wtd Skills Gap CIPs" sheetId="61" r:id="rId15"/>
    <sheet name="Wtd STEM Courses" sheetId="62" r:id="rId16"/>
    <sheet name="Career Launch Base 19-20" sheetId="68" r:id="rId17"/>
    <sheet name="Data" sheetId="47" state="hidden" r:id="rId18"/>
    <sheet name="Fall Qtr. Est." sheetId="49" state="hidden" r:id="rId19"/>
    <sheet name="Fall-Off Rates" sheetId="46" state="hidden" r:id="rId20"/>
  </sheets>
  <definedNames>
    <definedName name="_" localSheetId="2" hidden="1">#REF!</definedName>
    <definedName name="_" localSheetId="9" hidden="1">#REF!</definedName>
    <definedName name="_" localSheetId="10" hidden="1">#REF!</definedName>
    <definedName name="_" localSheetId="11" hidden="1">#REF!</definedName>
    <definedName name="_" localSheetId="19" hidden="1">#REF!</definedName>
    <definedName name="_" localSheetId="13" hidden="1">#REF!</definedName>
    <definedName name="_" hidden="1">#REF!</definedName>
    <definedName name="_xlnm._FilterDatabase" localSheetId="17" hidden="1">Data!$A$1:$R$8</definedName>
    <definedName name="_Key1" localSheetId="1" hidden="1">#REF!</definedName>
    <definedName name="_Key1" localSheetId="2" hidden="1">#REF!</definedName>
    <definedName name="_Key1" localSheetId="3"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4" hidden="1">#REF!</definedName>
    <definedName name="_Key1" localSheetId="5" hidden="1">#REF!</definedName>
    <definedName name="_Key1" localSheetId="13" hidden="1">#REF!</definedName>
    <definedName name="_Key1" hidden="1">#REF!</definedName>
    <definedName name="_Key2" localSheetId="1" hidden="1">#REF!</definedName>
    <definedName name="_Key2" localSheetId="2" hidden="1">#REF!</definedName>
    <definedName name="_Key2" localSheetId="3"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4" hidden="1">#REF!</definedName>
    <definedName name="_Key2" localSheetId="5" hidden="1">#REF!</definedName>
    <definedName name="_Key2" localSheetId="13" hidden="1">#REF!</definedName>
    <definedName name="_Key2" hidden="1">#REF!</definedName>
    <definedName name="_Order1" hidden="1">255</definedName>
    <definedName name="_Sort" localSheetId="1" hidden="1">#REF!</definedName>
    <definedName name="_Sort" localSheetId="2" hidden="1">#REF!</definedName>
    <definedName name="_Sort" localSheetId="3"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4" hidden="1">#REF!</definedName>
    <definedName name="_Sort" localSheetId="5" hidden="1">#REF!</definedName>
    <definedName name="_Sort" localSheetId="13" hidden="1">#REF!</definedName>
    <definedName name="_Sort" hidden="1">#REF!</definedName>
    <definedName name="_Sort1" localSheetId="1" hidden="1">#REF!</definedName>
    <definedName name="_Sort1" localSheetId="2" hidden="1">#REF!</definedName>
    <definedName name="_Sort1" localSheetId="3" hidden="1">#REF!</definedName>
    <definedName name="_Sort1" localSheetId="8" hidden="1">#REF!</definedName>
    <definedName name="_Sort1" localSheetId="9" hidden="1">#REF!</definedName>
    <definedName name="_Sort1" localSheetId="10" hidden="1">#REF!</definedName>
    <definedName name="_Sort1" localSheetId="11" hidden="1">#REF!</definedName>
    <definedName name="_Sort1" localSheetId="4" hidden="1">#REF!</definedName>
    <definedName name="_Sort1" localSheetId="5" hidden="1">#REF!</definedName>
    <definedName name="_Sort1" localSheetId="13" hidden="1">#REF!</definedName>
    <definedName name="_Sort1" hidden="1">#REF!</definedName>
    <definedName name="o" hidden="1">#REF!</definedName>
    <definedName name="_xlnm.Print_Area" localSheetId="1">'Aero 1000'!$A$1:$V$41</definedName>
    <definedName name="_xlnm.Print_Area" localSheetId="2">'Aero 1000 progr.'!$A$1:$T$63</definedName>
    <definedName name="_xlnm.Print_Area" localSheetId="3">'Aero Appr'!$A$1:$P$39</definedName>
    <definedName name="_xlnm.Print_Area" localSheetId="8">'Base FTE'!$A$1:$AK$45</definedName>
    <definedName name="_xlnm.Print_Area" localSheetId="9">'DEAB 20-21'!$A$1:$L$41</definedName>
    <definedName name="_xlnm.Print_Area" localSheetId="10">'DEAB 21-22'!$A$1:$L$41</definedName>
    <definedName name="_xlnm.Print_Area" localSheetId="11">'DEAB 22-23'!$A$1:$L$41</definedName>
    <definedName name="_xlnm.Print_Area" localSheetId="7">'Excl Int''l'!$A$1:$S$43</definedName>
    <definedName name="_xlnm.Print_Area" localSheetId="19">'Fall-Off Rates'!$A$1:$O$36</definedName>
    <definedName name="_xlnm.Print_Area" localSheetId="4">HEET!$A$1:$P$39</definedName>
    <definedName name="_xlnm.Print_Area" localSheetId="0">'Total Allocation'!$A$1:$Y$40</definedName>
    <definedName name="_xlnm.Print_Area" localSheetId="5">'U Contr'!$A$1:$P$41</definedName>
    <definedName name="_xlnm.Print_Area" localSheetId="6">WRT!$A$1:$Q$41</definedName>
    <definedName name="_xlnm.Print_Area" localSheetId="13">'Wtd by Cat.'!$A$1:$O$47</definedName>
    <definedName name="_xlnm.Print_Area" localSheetId="12">'Wtd by Qtr'!$A$1:$O$46</definedName>
  </definedNames>
  <calcPr calcId="191029"/>
</workbook>
</file>

<file path=xl/calcChain.xml><?xml version="1.0" encoding="utf-8"?>
<calcChain xmlns="http://schemas.openxmlformats.org/spreadsheetml/2006/main">
  <c r="C38" i="16" l="1"/>
  <c r="C36" i="16"/>
  <c r="R7" i="43" l="1"/>
  <c r="R8" i="43"/>
  <c r="R9" i="43"/>
  <c r="R10" i="43"/>
  <c r="R11" i="43"/>
  <c r="R12" i="43"/>
  <c r="R13" i="43"/>
  <c r="R14" i="43"/>
  <c r="R15" i="43"/>
  <c r="R16" i="43"/>
  <c r="R17" i="43"/>
  <c r="R18" i="43"/>
  <c r="R19" i="43"/>
  <c r="R20" i="43"/>
  <c r="R21" i="43"/>
  <c r="R22" i="43"/>
  <c r="R23" i="43"/>
  <c r="R24" i="43"/>
  <c r="R25" i="43"/>
  <c r="R26" i="43"/>
  <c r="R27" i="43"/>
  <c r="R28" i="43"/>
  <c r="R29" i="43"/>
  <c r="R30" i="43"/>
  <c r="R31" i="43"/>
  <c r="R32" i="43"/>
  <c r="R33" i="43"/>
  <c r="R34" i="43"/>
  <c r="R35" i="43"/>
  <c r="R6" i="43"/>
  <c r="B38" i="41" l="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7" i="41"/>
  <c r="P18" i="26" l="1"/>
  <c r="P19" i="26"/>
  <c r="Q56" i="43" l="1"/>
  <c r="Q55" i="43"/>
  <c r="Q51" i="43"/>
  <c r="Q52" i="43"/>
  <c r="Q50" i="43"/>
  <c r="B39" i="41" l="1"/>
  <c r="AB40" i="35"/>
  <c r="AA40" i="35"/>
  <c r="Z40" i="35"/>
  <c r="AC40" i="35" s="1"/>
  <c r="D48" i="66" l="1"/>
  <c r="C48" i="66"/>
  <c r="B39" i="66"/>
  <c r="B39" i="69"/>
  <c r="Q26" i="38" l="1"/>
  <c r="P26" i="38"/>
  <c r="H6" i="46" l="1"/>
  <c r="E10" i="69" l="1"/>
  <c r="E11" i="69"/>
  <c r="E12" i="69"/>
  <c r="E13" i="69"/>
  <c r="E14" i="69"/>
  <c r="E15" i="69"/>
  <c r="E16" i="69"/>
  <c r="E17" i="69"/>
  <c r="E18" i="69"/>
  <c r="E19" i="69"/>
  <c r="E20" i="69"/>
  <c r="E21" i="69"/>
  <c r="E22" i="69"/>
  <c r="E23" i="69"/>
  <c r="E24" i="69"/>
  <c r="E25" i="69"/>
  <c r="E26" i="69"/>
  <c r="E27" i="69"/>
  <c r="E28" i="69"/>
  <c r="E29" i="69"/>
  <c r="E30" i="69"/>
  <c r="E31" i="69"/>
  <c r="E32" i="69"/>
  <c r="E33" i="69"/>
  <c r="E34" i="69"/>
  <c r="E35" i="69"/>
  <c r="E36" i="69"/>
  <c r="E37" i="69"/>
  <c r="E38" i="69"/>
  <c r="E9" i="69"/>
  <c r="E7" i="69"/>
  <c r="D38" i="69"/>
  <c r="D37" i="69"/>
  <c r="D36" i="69"/>
  <c r="D35" i="69"/>
  <c r="D34" i="69"/>
  <c r="D33" i="69"/>
  <c r="D32" i="69"/>
  <c r="D31" i="69"/>
  <c r="D30" i="69"/>
  <c r="D29" i="69"/>
  <c r="D28" i="69"/>
  <c r="D27" i="69"/>
  <c r="D26" i="69"/>
  <c r="D25" i="69"/>
  <c r="D24" i="69"/>
  <c r="D23" i="69"/>
  <c r="D22" i="69"/>
  <c r="D21" i="69"/>
  <c r="D20" i="69"/>
  <c r="D19" i="69"/>
  <c r="D18" i="69"/>
  <c r="D17" i="69"/>
  <c r="D16" i="69"/>
  <c r="D15" i="69"/>
  <c r="D14" i="69"/>
  <c r="D13" i="69"/>
  <c r="D12" i="69"/>
  <c r="D11" i="69"/>
  <c r="D10" i="69"/>
  <c r="D9" i="69"/>
  <c r="D7"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37" i="69"/>
  <c r="C38" i="69"/>
  <c r="C9" i="69"/>
  <c r="C7" i="69"/>
  <c r="E51" i="59"/>
  <c r="E52" i="59"/>
  <c r="E53" i="59"/>
  <c r="E54" i="59"/>
  <c r="E55" i="59"/>
  <c r="E56" i="59"/>
  <c r="E57" i="59"/>
  <c r="E58" i="59"/>
  <c r="E59" i="59"/>
  <c r="E60" i="59"/>
  <c r="E50" i="59"/>
  <c r="D51" i="59"/>
  <c r="D52" i="59"/>
  <c r="D53" i="59"/>
  <c r="D54" i="59"/>
  <c r="D55" i="59"/>
  <c r="D56" i="59"/>
  <c r="D57" i="59"/>
  <c r="D58" i="59"/>
  <c r="D59" i="59"/>
  <c r="D60" i="59"/>
  <c r="D50" i="59"/>
  <c r="C51" i="59"/>
  <c r="C52" i="59"/>
  <c r="C53" i="59"/>
  <c r="C54" i="59"/>
  <c r="C55" i="59"/>
  <c r="C56" i="59"/>
  <c r="C57" i="59"/>
  <c r="C58" i="59"/>
  <c r="C59" i="59"/>
  <c r="C60" i="59"/>
  <c r="C50" i="59"/>
  <c r="E48" i="59"/>
  <c r="D48" i="59"/>
  <c r="D7" i="59"/>
  <c r="C48" i="59"/>
  <c r="F60" i="69" l="1"/>
  <c r="E60" i="69"/>
  <c r="D60" i="69"/>
  <c r="C60" i="69"/>
  <c r="F59" i="69"/>
  <c r="E59" i="69"/>
  <c r="D59" i="69"/>
  <c r="C59" i="69"/>
  <c r="F58" i="69"/>
  <c r="E58" i="69"/>
  <c r="D58" i="69"/>
  <c r="C58" i="69"/>
  <c r="F57" i="69"/>
  <c r="E57" i="69"/>
  <c r="D57" i="69"/>
  <c r="C57" i="69"/>
  <c r="F56" i="69"/>
  <c r="E56" i="69"/>
  <c r="D56" i="69"/>
  <c r="C56" i="69"/>
  <c r="F55" i="69"/>
  <c r="E55" i="69"/>
  <c r="D55" i="69"/>
  <c r="C55" i="69"/>
  <c r="F54" i="69"/>
  <c r="E54" i="69"/>
  <c r="D54" i="69"/>
  <c r="C54" i="69"/>
  <c r="F53" i="69"/>
  <c r="E53" i="69"/>
  <c r="D53" i="69"/>
  <c r="C53" i="69"/>
  <c r="F52" i="69"/>
  <c r="E52" i="69"/>
  <c r="D52" i="69"/>
  <c r="C52" i="69"/>
  <c r="F51" i="69"/>
  <c r="E51" i="69"/>
  <c r="D51" i="69"/>
  <c r="C51" i="69"/>
  <c r="F50" i="69"/>
  <c r="E50" i="69"/>
  <c r="D50" i="69"/>
  <c r="C50" i="69"/>
  <c r="K48" i="69"/>
  <c r="E48" i="69"/>
  <c r="D48" i="69"/>
  <c r="C48" i="69"/>
  <c r="L40" i="69"/>
  <c r="E39" i="69"/>
  <c r="D39" i="69"/>
  <c r="C39" i="69"/>
  <c r="F38" i="69"/>
  <c r="G38" i="69" s="1"/>
  <c r="F37" i="69"/>
  <c r="G37" i="69" s="1"/>
  <c r="F36" i="69"/>
  <c r="H36" i="69" s="1"/>
  <c r="F35" i="69"/>
  <c r="G35" i="69" s="1"/>
  <c r="F34" i="69"/>
  <c r="G34" i="69" s="1"/>
  <c r="F33" i="69"/>
  <c r="H33" i="69" s="1"/>
  <c r="F32" i="69"/>
  <c r="H32" i="69" s="1"/>
  <c r="F31" i="69"/>
  <c r="G31" i="69" s="1"/>
  <c r="F30" i="69"/>
  <c r="G30" i="69" s="1"/>
  <c r="F29" i="69"/>
  <c r="G29" i="69" s="1"/>
  <c r="F28" i="69"/>
  <c r="G28" i="69" s="1"/>
  <c r="F27" i="69"/>
  <c r="G27" i="69" s="1"/>
  <c r="F26" i="69"/>
  <c r="G26" i="69" s="1"/>
  <c r="F25" i="69"/>
  <c r="H25" i="69" s="1"/>
  <c r="F24" i="69"/>
  <c r="G24" i="69" s="1"/>
  <c r="F23" i="69"/>
  <c r="H23" i="69" s="1"/>
  <c r="F22" i="69"/>
  <c r="G22" i="69" s="1"/>
  <c r="F21" i="69"/>
  <c r="G21" i="69" s="1"/>
  <c r="F20" i="69"/>
  <c r="G20" i="69" s="1"/>
  <c r="F19" i="69"/>
  <c r="G19" i="69" s="1"/>
  <c r="F18" i="69"/>
  <c r="G18" i="69" s="1"/>
  <c r="F17" i="69"/>
  <c r="H17" i="69" s="1"/>
  <c r="F16" i="69"/>
  <c r="G16" i="69" s="1"/>
  <c r="F15" i="69"/>
  <c r="H15" i="69" s="1"/>
  <c r="F14" i="69"/>
  <c r="G14" i="69" s="1"/>
  <c r="F13" i="69"/>
  <c r="H13" i="69" s="1"/>
  <c r="F12" i="69"/>
  <c r="G12" i="69" s="1"/>
  <c r="F11" i="69"/>
  <c r="G11" i="69" s="1"/>
  <c r="F10" i="69"/>
  <c r="H10" i="69" s="1"/>
  <c r="F9" i="69"/>
  <c r="H9" i="69" s="1"/>
  <c r="A3" i="6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35" i="59"/>
  <c r="E36" i="59"/>
  <c r="E37" i="59"/>
  <c r="E38" i="59"/>
  <c r="E9" i="59"/>
  <c r="E7" i="59"/>
  <c r="D3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9" i="59"/>
  <c r="C7"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9" i="59"/>
  <c r="H14" i="69" l="1"/>
  <c r="H30" i="69"/>
  <c r="H22" i="69"/>
  <c r="H12" i="69"/>
  <c r="H20" i="69"/>
  <c r="H28" i="69"/>
  <c r="H34" i="69"/>
  <c r="H18" i="69"/>
  <c r="H26" i="69"/>
  <c r="H38" i="69"/>
  <c r="H16" i="69"/>
  <c r="H24" i="69"/>
  <c r="G9" i="69"/>
  <c r="F39" i="69"/>
  <c r="H11" i="69"/>
  <c r="H19" i="69"/>
  <c r="H21" i="69"/>
  <c r="H27" i="69"/>
  <c r="H29" i="69"/>
  <c r="H31" i="69"/>
  <c r="H35" i="69"/>
  <c r="H37" i="69"/>
  <c r="G10" i="69"/>
  <c r="G32" i="69"/>
  <c r="G36" i="69"/>
  <c r="G13" i="69"/>
  <c r="G15" i="69"/>
  <c r="G17" i="69"/>
  <c r="G23" i="69"/>
  <c r="G25" i="69"/>
  <c r="G33" i="69"/>
  <c r="J5" i="16"/>
  <c r="I5" i="25"/>
  <c r="I5" i="26"/>
  <c r="I5" i="28"/>
  <c r="H39" i="69" l="1"/>
  <c r="G39" i="69"/>
  <c r="I25" i="69" s="1"/>
  <c r="Q7" i="43"/>
  <c r="Q8" i="43"/>
  <c r="Q9" i="43"/>
  <c r="Q10" i="43"/>
  <c r="Q11" i="43"/>
  <c r="Q12" i="43"/>
  <c r="V12" i="43" s="1"/>
  <c r="Q13" i="43"/>
  <c r="Q14" i="43"/>
  <c r="Q15" i="43"/>
  <c r="Q16" i="43"/>
  <c r="Q17" i="43"/>
  <c r="Q18" i="43"/>
  <c r="Q19" i="43"/>
  <c r="Q20" i="43"/>
  <c r="Q21" i="43"/>
  <c r="Q22" i="43"/>
  <c r="Q23" i="43"/>
  <c r="Q24" i="43"/>
  <c r="Q25" i="43"/>
  <c r="Q26" i="43"/>
  <c r="Q27" i="43"/>
  <c r="Q28" i="43"/>
  <c r="Q29" i="43"/>
  <c r="Q30" i="43"/>
  <c r="Q31" i="43"/>
  <c r="Q32" i="43"/>
  <c r="Q33" i="43"/>
  <c r="Q34" i="43"/>
  <c r="Q35" i="43"/>
  <c r="Q6" i="43"/>
  <c r="P6" i="43"/>
  <c r="J25" i="69" l="1"/>
  <c r="K25" i="69" s="1"/>
  <c r="L25" i="69" s="1"/>
  <c r="I15" i="69"/>
  <c r="J15" i="69" s="1"/>
  <c r="K15" i="69" s="1"/>
  <c r="L15" i="69" s="1"/>
  <c r="I36" i="69"/>
  <c r="J36" i="69" s="1"/>
  <c r="K36" i="69" s="1"/>
  <c r="L36" i="69" s="1"/>
  <c r="I13" i="69"/>
  <c r="J13" i="69" s="1"/>
  <c r="K13" i="69" s="1"/>
  <c r="L13" i="69" s="1"/>
  <c r="I17" i="69"/>
  <c r="J17" i="69" s="1"/>
  <c r="K17" i="69" s="1"/>
  <c r="L17" i="69" s="1"/>
  <c r="I33" i="69"/>
  <c r="J33" i="69" s="1"/>
  <c r="K33" i="69" s="1"/>
  <c r="K59" i="69" s="1"/>
  <c r="I23" i="69"/>
  <c r="J23" i="69" s="1"/>
  <c r="K23" i="69" s="1"/>
  <c r="L23" i="69" s="1"/>
  <c r="I21" i="69"/>
  <c r="J21" i="69" s="1"/>
  <c r="K21" i="69" s="1"/>
  <c r="L21" i="69" s="1"/>
  <c r="I30" i="69"/>
  <c r="J30" i="69" s="1"/>
  <c r="K30" i="69" s="1"/>
  <c r="L30" i="69" s="1"/>
  <c r="I24" i="69"/>
  <c r="J24" i="69" s="1"/>
  <c r="K24" i="69" s="1"/>
  <c r="L24" i="69" s="1"/>
  <c r="I26" i="69"/>
  <c r="J26" i="69" s="1"/>
  <c r="K26" i="69" s="1"/>
  <c r="L26" i="69" s="1"/>
  <c r="I37" i="69"/>
  <c r="J37" i="69" s="1"/>
  <c r="K37" i="69" s="1"/>
  <c r="L37" i="69" s="1"/>
  <c r="I12" i="69"/>
  <c r="J12" i="69" s="1"/>
  <c r="K12" i="69" s="1"/>
  <c r="L12" i="69" s="1"/>
  <c r="I22" i="69"/>
  <c r="J22" i="69" s="1"/>
  <c r="K22" i="69" s="1"/>
  <c r="L22" i="69" s="1"/>
  <c r="I16" i="69"/>
  <c r="J16" i="69" s="1"/>
  <c r="K16" i="69" s="1"/>
  <c r="L16" i="69" s="1"/>
  <c r="I34" i="69"/>
  <c r="J34" i="69" s="1"/>
  <c r="K34" i="69" s="1"/>
  <c r="L34" i="69" s="1"/>
  <c r="I18" i="69"/>
  <c r="J18" i="69" s="1"/>
  <c r="K18" i="69" s="1"/>
  <c r="L18" i="69" s="1"/>
  <c r="I38" i="69"/>
  <c r="J38" i="69" s="1"/>
  <c r="K38" i="69" s="1"/>
  <c r="L38" i="69" s="1"/>
  <c r="I27" i="69"/>
  <c r="J27" i="69" s="1"/>
  <c r="K27" i="69" s="1"/>
  <c r="I9" i="69"/>
  <c r="J9" i="69" s="1"/>
  <c r="I14" i="69"/>
  <c r="J14" i="69" s="1"/>
  <c r="K14" i="69" s="1"/>
  <c r="L14" i="69" s="1"/>
  <c r="I31" i="69"/>
  <c r="J31" i="69" s="1"/>
  <c r="K31" i="69" s="1"/>
  <c r="L31" i="69" s="1"/>
  <c r="I35" i="69"/>
  <c r="J35" i="69" s="1"/>
  <c r="K35" i="69" s="1"/>
  <c r="L35" i="69" s="1"/>
  <c r="I19" i="69"/>
  <c r="J19" i="69" s="1"/>
  <c r="K19" i="69" s="1"/>
  <c r="L19" i="69" s="1"/>
  <c r="I28" i="69"/>
  <c r="J28" i="69" s="1"/>
  <c r="K28" i="69" s="1"/>
  <c r="L28" i="69" s="1"/>
  <c r="I29" i="69"/>
  <c r="J29" i="69" s="1"/>
  <c r="K29" i="69" s="1"/>
  <c r="I11" i="69"/>
  <c r="J11" i="69" s="1"/>
  <c r="K11" i="69" s="1"/>
  <c r="L11" i="69" s="1"/>
  <c r="I20" i="69"/>
  <c r="J20" i="69" s="1"/>
  <c r="K20" i="69" s="1"/>
  <c r="L20" i="69" s="1"/>
  <c r="I10" i="69"/>
  <c r="J10" i="69" s="1"/>
  <c r="K10" i="69" s="1"/>
  <c r="L10" i="69" s="1"/>
  <c r="I32" i="69"/>
  <c r="J32" i="69" s="1"/>
  <c r="K32" i="69" s="1"/>
  <c r="L32" i="69" s="1"/>
  <c r="K7" i="68"/>
  <c r="L7" i="68"/>
  <c r="K8" i="68"/>
  <c r="L8" i="68"/>
  <c r="K9" i="68"/>
  <c r="L9" i="68"/>
  <c r="K10" i="68"/>
  <c r="L10" i="68"/>
  <c r="K11" i="68"/>
  <c r="L11" i="68"/>
  <c r="K12" i="68"/>
  <c r="L12" i="68"/>
  <c r="K13" i="68"/>
  <c r="L13" i="68"/>
  <c r="K14" i="68"/>
  <c r="L14" i="68"/>
  <c r="K15" i="68"/>
  <c r="L15" i="68"/>
  <c r="J7" i="68"/>
  <c r="J8" i="68"/>
  <c r="J9" i="68"/>
  <c r="J10" i="68"/>
  <c r="J11" i="68"/>
  <c r="J12" i="68"/>
  <c r="J13" i="68"/>
  <c r="J14" i="68"/>
  <c r="J15" i="68"/>
  <c r="K58" i="69" l="1"/>
  <c r="L33" i="69"/>
  <c r="K60" i="69"/>
  <c r="J39" i="69"/>
  <c r="K9" i="69"/>
  <c r="K50" i="69"/>
  <c r="K52" i="69"/>
  <c r="L27" i="69"/>
  <c r="K51" i="69"/>
  <c r="L29" i="69"/>
  <c r="K54" i="69"/>
  <c r="K56" i="69"/>
  <c r="K57" i="69"/>
  <c r="K53" i="69"/>
  <c r="K55" i="69"/>
  <c r="P56" i="43"/>
  <c r="P55" i="43"/>
  <c r="P51" i="43"/>
  <c r="P52" i="43"/>
  <c r="P53" i="43"/>
  <c r="P50" i="43"/>
  <c r="O50" i="43"/>
  <c r="K39" i="69" l="1"/>
  <c r="L39" i="69" s="1"/>
  <c r="L9" i="69"/>
  <c r="P57" i="43"/>
  <c r="P54" i="43"/>
  <c r="P7" i="43"/>
  <c r="P8" i="43"/>
  <c r="P9" i="43"/>
  <c r="P10" i="43"/>
  <c r="P11" i="43"/>
  <c r="P12" i="43"/>
  <c r="P13" i="43"/>
  <c r="P14" i="43"/>
  <c r="P15" i="43"/>
  <c r="P16" i="43"/>
  <c r="P17" i="43"/>
  <c r="P18" i="43"/>
  <c r="P19" i="43"/>
  <c r="P20" i="43"/>
  <c r="P21" i="43"/>
  <c r="P22" i="43"/>
  <c r="P23" i="43"/>
  <c r="P24" i="43"/>
  <c r="P25" i="43"/>
  <c r="P26" i="43"/>
  <c r="P27" i="43"/>
  <c r="P28" i="43"/>
  <c r="P29" i="43"/>
  <c r="P30" i="43"/>
  <c r="P31" i="43"/>
  <c r="P32" i="43"/>
  <c r="P33" i="43"/>
  <c r="P34" i="43"/>
  <c r="P35" i="43"/>
  <c r="W2" i="47"/>
  <c r="L41" i="69" s="1"/>
  <c r="W3" i="47"/>
  <c r="X3" i="47"/>
  <c r="W5" i="47"/>
  <c r="H8" i="68" l="1"/>
  <c r="H9" i="68"/>
  <c r="H10" i="68"/>
  <c r="H11" i="68"/>
  <c r="H12" i="68"/>
  <c r="H13" i="68"/>
  <c r="H14" i="68"/>
  <c r="H15" i="68"/>
  <c r="H7" i="68"/>
  <c r="N8" i="68" l="1"/>
  <c r="O8" i="68"/>
  <c r="P8" i="68"/>
  <c r="N9" i="68"/>
  <c r="O9" i="68"/>
  <c r="P9" i="68"/>
  <c r="N10" i="68"/>
  <c r="O10" i="68"/>
  <c r="P10" i="68"/>
  <c r="N11" i="68"/>
  <c r="O11" i="68"/>
  <c r="P11" i="68"/>
  <c r="N12" i="68"/>
  <c r="O12" i="68"/>
  <c r="P12" i="68"/>
  <c r="N13" i="68"/>
  <c r="O13" i="68"/>
  <c r="P13" i="68"/>
  <c r="N14" i="68"/>
  <c r="O14" i="68"/>
  <c r="P14" i="68"/>
  <c r="N15" i="68"/>
  <c r="O15" i="68"/>
  <c r="P15" i="68"/>
  <c r="N7" i="68"/>
  <c r="O7" i="68"/>
  <c r="P7" i="68"/>
  <c r="Q5" i="68"/>
  <c r="P5" i="68"/>
  <c r="O5" i="68"/>
  <c r="N5" i="68"/>
  <c r="M5" i="68"/>
  <c r="I8" i="68"/>
  <c r="M8" i="68" s="1"/>
  <c r="I9" i="68"/>
  <c r="M9" i="68" s="1"/>
  <c r="I10" i="68"/>
  <c r="M10" i="68" s="1"/>
  <c r="I11" i="68"/>
  <c r="M11" i="68" s="1"/>
  <c r="I12" i="68"/>
  <c r="M12" i="68" s="1"/>
  <c r="I13" i="68"/>
  <c r="M13" i="68" s="1"/>
  <c r="I14" i="68"/>
  <c r="M14" i="68" s="1"/>
  <c r="I15" i="68"/>
  <c r="M15" i="68" s="1"/>
  <c r="I7" i="68"/>
  <c r="M7" i="68" s="1"/>
  <c r="Q12" i="68" l="1"/>
  <c r="Q8" i="68"/>
  <c r="Q15" i="68"/>
  <c r="Q14" i="68"/>
  <c r="Q13" i="68"/>
  <c r="Q11" i="68"/>
  <c r="Q10" i="68"/>
  <c r="Q9" i="68"/>
  <c r="Q7" i="68"/>
  <c r="C60" i="66"/>
  <c r="C59" i="66"/>
  <c r="C58" i="66"/>
  <c r="C57" i="66"/>
  <c r="C56" i="66"/>
  <c r="C55" i="66"/>
  <c r="C54" i="66"/>
  <c r="C53" i="66"/>
  <c r="D60" i="66"/>
  <c r="D59" i="66"/>
  <c r="D58" i="66"/>
  <c r="D57" i="66"/>
  <c r="D56" i="66"/>
  <c r="D55" i="66"/>
  <c r="D54" i="66"/>
  <c r="D53" i="66"/>
  <c r="I6" i="58" l="1"/>
  <c r="E7" i="68" l="1"/>
  <c r="F7" i="68" s="1"/>
  <c r="E8" i="68"/>
  <c r="F8" i="68"/>
  <c r="E9" i="68"/>
  <c r="F9" i="68" s="1"/>
  <c r="E10" i="68"/>
  <c r="F10" i="68" s="1"/>
  <c r="E11" i="68"/>
  <c r="F11" i="68" s="1"/>
  <c r="E12" i="68"/>
  <c r="F12" i="68" s="1"/>
  <c r="E13" i="68"/>
  <c r="F13" i="68" s="1"/>
  <c r="F14" i="68"/>
  <c r="E15" i="68"/>
  <c r="F15" i="68" s="1"/>
  <c r="B38" i="16" l="1"/>
  <c r="B36" i="16"/>
  <c r="L5" i="63"/>
  <c r="D59" i="63"/>
  <c r="B36" i="28" l="1"/>
  <c r="B36" i="26"/>
  <c r="B36" i="25"/>
  <c r="B36" i="38"/>
  <c r="K5" i="38"/>
  <c r="F36" i="38" l="1"/>
  <c r="G36" i="38"/>
  <c r="H36" i="38"/>
  <c r="I36" i="38"/>
  <c r="E36" i="38"/>
  <c r="T45" i="43" l="1"/>
  <c r="B36" i="43"/>
  <c r="B38" i="43" s="1"/>
  <c r="G36" i="49" l="1"/>
  <c r="C47" i="46" l="1"/>
  <c r="D47" i="46"/>
  <c r="B47" i="46"/>
  <c r="J36" i="16" l="1"/>
  <c r="J38" i="16" s="1"/>
  <c r="I36" i="28"/>
  <c r="J19" i="26"/>
  <c r="K19" i="26"/>
  <c r="L19" i="26"/>
  <c r="M19" i="26"/>
  <c r="I36" i="26"/>
  <c r="I36" i="25"/>
  <c r="O6" i="43" l="1"/>
  <c r="G49" i="46" l="1"/>
  <c r="H49" i="46"/>
  <c r="I49" i="46"/>
  <c r="G50" i="46"/>
  <c r="H50" i="46"/>
  <c r="I50" i="46"/>
  <c r="G51" i="46"/>
  <c r="H51" i="46"/>
  <c r="I51" i="46"/>
  <c r="G52" i="46"/>
  <c r="H52" i="46"/>
  <c r="I52" i="46"/>
  <c r="G53" i="46"/>
  <c r="H53" i="46"/>
  <c r="I53" i="46"/>
  <c r="G54" i="46"/>
  <c r="H54" i="46"/>
  <c r="I54" i="46"/>
  <c r="G55" i="46"/>
  <c r="H55" i="46"/>
  <c r="I55" i="46"/>
  <c r="G56" i="46"/>
  <c r="H56" i="46"/>
  <c r="I56" i="46"/>
  <c r="G57" i="46"/>
  <c r="H57" i="46"/>
  <c r="I57" i="46"/>
  <c r="G58" i="46"/>
  <c r="H58" i="46"/>
  <c r="I58" i="46"/>
  <c r="H48" i="46"/>
  <c r="I48" i="46"/>
  <c r="H5" i="46"/>
  <c r="H47" i="46" s="1"/>
  <c r="I5" i="46"/>
  <c r="I47" i="46" s="1"/>
  <c r="G5" i="46"/>
  <c r="G47" i="46" s="1"/>
  <c r="G48" i="46"/>
  <c r="G7" i="46"/>
  <c r="H7" i="46"/>
  <c r="I7" i="46"/>
  <c r="G8" i="46"/>
  <c r="H8" i="46"/>
  <c r="I8" i="46"/>
  <c r="G9" i="46"/>
  <c r="H9" i="46"/>
  <c r="I9" i="46"/>
  <c r="G10" i="46"/>
  <c r="H10" i="46"/>
  <c r="I10" i="46"/>
  <c r="G11" i="46"/>
  <c r="H11" i="46"/>
  <c r="I11" i="46"/>
  <c r="G12" i="46"/>
  <c r="H12" i="46"/>
  <c r="I12" i="46"/>
  <c r="G13" i="46"/>
  <c r="H13" i="46"/>
  <c r="I13" i="46"/>
  <c r="G14" i="46"/>
  <c r="H14" i="46"/>
  <c r="I14" i="46"/>
  <c r="G15" i="46"/>
  <c r="H15" i="46"/>
  <c r="I15" i="46"/>
  <c r="G16" i="46"/>
  <c r="H16" i="46"/>
  <c r="I16" i="46"/>
  <c r="G17" i="46"/>
  <c r="H17" i="46"/>
  <c r="I17" i="46"/>
  <c r="G18" i="46"/>
  <c r="H18" i="46"/>
  <c r="I18" i="46"/>
  <c r="G19" i="46"/>
  <c r="H19" i="46"/>
  <c r="I19" i="46"/>
  <c r="G20" i="46"/>
  <c r="H20" i="46"/>
  <c r="I20" i="46"/>
  <c r="G21" i="46"/>
  <c r="H21" i="46"/>
  <c r="I21" i="46"/>
  <c r="G22" i="46"/>
  <c r="H22" i="46"/>
  <c r="I22" i="46"/>
  <c r="G23" i="46"/>
  <c r="H23" i="46"/>
  <c r="I23" i="46"/>
  <c r="G24" i="46"/>
  <c r="H24" i="46"/>
  <c r="I24" i="46"/>
  <c r="G25" i="46"/>
  <c r="H25" i="46"/>
  <c r="I25" i="46"/>
  <c r="G26" i="46"/>
  <c r="H26" i="46"/>
  <c r="I26" i="46"/>
  <c r="G27" i="46"/>
  <c r="H27" i="46"/>
  <c r="I27" i="46"/>
  <c r="G28" i="46"/>
  <c r="H28" i="46"/>
  <c r="I28" i="46"/>
  <c r="G29" i="46"/>
  <c r="H29" i="46"/>
  <c r="I29" i="46"/>
  <c r="G30" i="46"/>
  <c r="H30" i="46"/>
  <c r="I30" i="46"/>
  <c r="G31" i="46"/>
  <c r="H31" i="46"/>
  <c r="I31" i="46"/>
  <c r="G32" i="46"/>
  <c r="H32" i="46"/>
  <c r="I32" i="46"/>
  <c r="G33" i="46"/>
  <c r="H33" i="46"/>
  <c r="I33" i="46"/>
  <c r="G34" i="46"/>
  <c r="H34" i="46"/>
  <c r="I34" i="46"/>
  <c r="G35" i="46"/>
  <c r="H35" i="46"/>
  <c r="I35" i="46"/>
  <c r="G36" i="46"/>
  <c r="H36" i="46"/>
  <c r="I36" i="46"/>
  <c r="I6" i="46"/>
  <c r="G6" i="46"/>
  <c r="H1" i="49" l="1"/>
  <c r="O37" i="46"/>
  <c r="C35" i="49"/>
  <c r="C34" i="49"/>
  <c r="C33" i="49"/>
  <c r="C32" i="49"/>
  <c r="C31" i="49"/>
  <c r="C30" i="49"/>
  <c r="C29" i="49"/>
  <c r="C28" i="49"/>
  <c r="C27" i="49"/>
  <c r="C26" i="49"/>
  <c r="C25" i="49"/>
  <c r="C24" i="49"/>
  <c r="C23" i="49"/>
  <c r="C22" i="49"/>
  <c r="C21" i="49"/>
  <c r="C20" i="49"/>
  <c r="C19" i="49"/>
  <c r="C18" i="49"/>
  <c r="C17" i="49"/>
  <c r="C16" i="49"/>
  <c r="C15" i="49"/>
  <c r="C14" i="49"/>
  <c r="C13" i="49"/>
  <c r="C12" i="49"/>
  <c r="C11" i="49"/>
  <c r="C10" i="49"/>
  <c r="C9" i="49"/>
  <c r="C8" i="49"/>
  <c r="C7" i="49"/>
  <c r="C6" i="49"/>
  <c r="B36" i="49"/>
  <c r="C36" i="49" l="1"/>
  <c r="D36" i="49" s="1"/>
  <c r="N36" i="43"/>
  <c r="C10" i="66" l="1"/>
  <c r="D10" i="66"/>
  <c r="C11" i="66"/>
  <c r="D11" i="66"/>
  <c r="C12" i="66"/>
  <c r="D12" i="66"/>
  <c r="C13" i="66"/>
  <c r="D13" i="66"/>
  <c r="C14" i="66"/>
  <c r="D14" i="66"/>
  <c r="C15" i="66"/>
  <c r="D15" i="66"/>
  <c r="C16" i="66"/>
  <c r="D16" i="66"/>
  <c r="C17" i="66"/>
  <c r="D17" i="66"/>
  <c r="C18" i="66"/>
  <c r="D18" i="66"/>
  <c r="C19" i="66"/>
  <c r="D19" i="66"/>
  <c r="C20" i="66"/>
  <c r="D20" i="66"/>
  <c r="C21" i="66"/>
  <c r="D21" i="66"/>
  <c r="C22" i="66"/>
  <c r="D22" i="66"/>
  <c r="C23" i="66"/>
  <c r="D23" i="66"/>
  <c r="C24" i="66"/>
  <c r="D24" i="66"/>
  <c r="C25" i="66"/>
  <c r="D25" i="66"/>
  <c r="C26" i="66"/>
  <c r="D26" i="66"/>
  <c r="C27" i="66"/>
  <c r="D27" i="66"/>
  <c r="C28" i="66"/>
  <c r="D28" i="66"/>
  <c r="C29" i="66"/>
  <c r="D29" i="66"/>
  <c r="C30" i="66"/>
  <c r="D30" i="66"/>
  <c r="C31" i="66"/>
  <c r="D31" i="66"/>
  <c r="C32" i="66"/>
  <c r="D32" i="66"/>
  <c r="C33" i="66"/>
  <c r="D33" i="66"/>
  <c r="C34" i="66"/>
  <c r="D34" i="66"/>
  <c r="C35" i="66"/>
  <c r="D35" i="66"/>
  <c r="C36" i="66"/>
  <c r="D36" i="66"/>
  <c r="C37" i="66"/>
  <c r="D37" i="66"/>
  <c r="C38" i="66"/>
  <c r="D38" i="66"/>
  <c r="D9" i="66"/>
  <c r="C9" i="66"/>
  <c r="D7" i="66"/>
  <c r="C7" i="66"/>
  <c r="A3" i="66" l="1"/>
  <c r="K48" i="66"/>
  <c r="L40" i="66"/>
  <c r="D39" i="66"/>
  <c r="C39" i="66"/>
  <c r="S40" i="41" l="1"/>
  <c r="O6" i="63" l="1"/>
  <c r="T60" i="63" l="1"/>
  <c r="R57" i="63" l="1"/>
  <c r="R58" i="63" s="1"/>
  <c r="Q57" i="63"/>
  <c r="Q58" i="63" s="1"/>
  <c r="P57" i="63"/>
  <c r="P58" i="63" s="1"/>
  <c r="O57" i="63"/>
  <c r="O58" i="63" s="1"/>
  <c r="R55" i="63"/>
  <c r="R56" i="63" s="1"/>
  <c r="Q55" i="63"/>
  <c r="Q56" i="63" s="1"/>
  <c r="P55" i="63"/>
  <c r="P56" i="63" s="1"/>
  <c r="O55" i="63"/>
  <c r="O56" i="63" s="1"/>
  <c r="R53" i="63"/>
  <c r="R54" i="63" s="1"/>
  <c r="Q53" i="63"/>
  <c r="Q54" i="63" s="1"/>
  <c r="P53" i="63"/>
  <c r="P54" i="63" s="1"/>
  <c r="O53" i="63"/>
  <c r="O54" i="63" s="1"/>
  <c r="R51" i="63"/>
  <c r="R52" i="63" s="1"/>
  <c r="Q51" i="63"/>
  <c r="Q52" i="63" s="1"/>
  <c r="P51" i="63"/>
  <c r="P52" i="63" s="1"/>
  <c r="O51" i="63"/>
  <c r="O52" i="63" s="1"/>
  <c r="R49" i="63"/>
  <c r="R50" i="63" s="1"/>
  <c r="Q49" i="63"/>
  <c r="Q50" i="63" s="1"/>
  <c r="P49" i="63"/>
  <c r="P50" i="63" s="1"/>
  <c r="O49" i="63"/>
  <c r="O50" i="63" s="1"/>
  <c r="R47" i="63"/>
  <c r="R48" i="63" s="1"/>
  <c r="Q47" i="63"/>
  <c r="Q48" i="63" s="1"/>
  <c r="P47" i="63"/>
  <c r="P48" i="63" s="1"/>
  <c r="O47" i="63"/>
  <c r="O48" i="63" s="1"/>
  <c r="R45" i="63"/>
  <c r="R46" i="63" s="1"/>
  <c r="Q45" i="63"/>
  <c r="Q46" i="63" s="1"/>
  <c r="P45" i="63"/>
  <c r="P46" i="63" s="1"/>
  <c r="O45" i="63"/>
  <c r="O46" i="63" s="1"/>
  <c r="R43" i="63"/>
  <c r="R44" i="63" s="1"/>
  <c r="Q43" i="63"/>
  <c r="Q44" i="63" s="1"/>
  <c r="P44" i="63"/>
  <c r="O44" i="63"/>
  <c r="R7" i="63"/>
  <c r="Q7" i="63"/>
  <c r="P7" i="63"/>
  <c r="O7" i="63"/>
  <c r="R9" i="63"/>
  <c r="Q9" i="63"/>
  <c r="P9" i="63"/>
  <c r="O9" i="63"/>
  <c r="R10" i="63"/>
  <c r="Q10" i="63"/>
  <c r="P10" i="63"/>
  <c r="O10" i="63"/>
  <c r="R11" i="63"/>
  <c r="Q11" i="63"/>
  <c r="P11" i="63"/>
  <c r="O11" i="63"/>
  <c r="R12" i="63"/>
  <c r="Q12" i="63"/>
  <c r="P12" i="63"/>
  <c r="O12" i="63"/>
  <c r="R14" i="63"/>
  <c r="R15" i="63" s="1"/>
  <c r="Q14" i="63"/>
  <c r="Q15" i="63" s="1"/>
  <c r="P14" i="63"/>
  <c r="P15" i="63" s="1"/>
  <c r="O14" i="63"/>
  <c r="O15" i="63" s="1"/>
  <c r="R16" i="63"/>
  <c r="R17" i="63" s="1"/>
  <c r="Q16" i="63"/>
  <c r="Q17" i="63" s="1"/>
  <c r="P16" i="63"/>
  <c r="P17" i="63" s="1"/>
  <c r="O16" i="63"/>
  <c r="O17" i="63" s="1"/>
  <c r="R18" i="63"/>
  <c r="Q18" i="63"/>
  <c r="P18" i="63"/>
  <c r="O18" i="63"/>
  <c r="R19" i="63"/>
  <c r="Q19" i="63"/>
  <c r="P19" i="63"/>
  <c r="O19" i="63"/>
  <c r="R21" i="63"/>
  <c r="R22" i="63" s="1"/>
  <c r="Q21" i="63"/>
  <c r="Q22" i="63" s="1"/>
  <c r="P21" i="63"/>
  <c r="P22" i="63" s="1"/>
  <c r="O21" i="63"/>
  <c r="O22" i="63" s="1"/>
  <c r="R23" i="63"/>
  <c r="Q23" i="63"/>
  <c r="P23" i="63"/>
  <c r="O23" i="63"/>
  <c r="R24" i="63"/>
  <c r="Q24" i="63"/>
  <c r="P24" i="63"/>
  <c r="O24" i="63"/>
  <c r="R25" i="63"/>
  <c r="Q25" i="63"/>
  <c r="P25" i="63"/>
  <c r="O25" i="63"/>
  <c r="R27" i="63"/>
  <c r="Q27" i="63"/>
  <c r="P27" i="63"/>
  <c r="O27" i="63"/>
  <c r="R28" i="63"/>
  <c r="Q28" i="63"/>
  <c r="P28" i="63"/>
  <c r="O28" i="63"/>
  <c r="R30" i="63"/>
  <c r="Q30" i="63"/>
  <c r="P30" i="63"/>
  <c r="O30" i="63"/>
  <c r="R31" i="63"/>
  <c r="Q31" i="63"/>
  <c r="P31" i="63"/>
  <c r="O31" i="63"/>
  <c r="R33" i="63"/>
  <c r="R34" i="63" s="1"/>
  <c r="Q33" i="63"/>
  <c r="Q34" i="63" s="1"/>
  <c r="P33" i="63"/>
  <c r="P34" i="63" s="1"/>
  <c r="O33" i="63"/>
  <c r="O34" i="63" s="1"/>
  <c r="R35" i="63"/>
  <c r="R36" i="63" s="1"/>
  <c r="Q35" i="63"/>
  <c r="Q36" i="63" s="1"/>
  <c r="P35" i="63"/>
  <c r="P36" i="63" s="1"/>
  <c r="O35" i="63"/>
  <c r="O36" i="63" s="1"/>
  <c r="R38" i="63"/>
  <c r="Q38" i="63"/>
  <c r="P38" i="63"/>
  <c r="O38" i="63"/>
  <c r="R41" i="63"/>
  <c r="Q41" i="63"/>
  <c r="P41" i="63"/>
  <c r="O41" i="63"/>
  <c r="R40" i="63"/>
  <c r="Q40" i="63"/>
  <c r="P40" i="63"/>
  <c r="O40" i="63"/>
  <c r="R37" i="63"/>
  <c r="Q37" i="63"/>
  <c r="P37" i="63"/>
  <c r="O37" i="63"/>
  <c r="R6" i="63"/>
  <c r="Q6" i="63"/>
  <c r="P6" i="63"/>
  <c r="N58" i="63"/>
  <c r="M58" i="63"/>
  <c r="L58" i="63"/>
  <c r="N56" i="63"/>
  <c r="M56" i="63"/>
  <c r="L56" i="63"/>
  <c r="N54" i="63"/>
  <c r="M54" i="63"/>
  <c r="L54" i="63"/>
  <c r="N52" i="63"/>
  <c r="M52" i="63"/>
  <c r="L52" i="63"/>
  <c r="N50" i="63"/>
  <c r="M50" i="63"/>
  <c r="L50" i="63"/>
  <c r="N48" i="63"/>
  <c r="M48" i="63"/>
  <c r="L48" i="63"/>
  <c r="N46" i="63"/>
  <c r="M46" i="63"/>
  <c r="L46" i="63"/>
  <c r="N44" i="63"/>
  <c r="M44" i="63"/>
  <c r="L44" i="63"/>
  <c r="N42" i="63"/>
  <c r="M42" i="63"/>
  <c r="L42" i="63"/>
  <c r="N39" i="63"/>
  <c r="M39" i="63"/>
  <c r="L39" i="63"/>
  <c r="N36" i="63"/>
  <c r="M36" i="63"/>
  <c r="L36" i="63"/>
  <c r="N34" i="63"/>
  <c r="M34" i="63"/>
  <c r="L34" i="63"/>
  <c r="N32" i="63"/>
  <c r="M32" i="63"/>
  <c r="L32" i="63"/>
  <c r="N29" i="63"/>
  <c r="M29" i="63"/>
  <c r="L29" i="63"/>
  <c r="N26" i="63"/>
  <c r="M26" i="63"/>
  <c r="L26" i="63"/>
  <c r="N22" i="63"/>
  <c r="M22" i="63"/>
  <c r="L22" i="63"/>
  <c r="N20" i="63"/>
  <c r="M20" i="63"/>
  <c r="L20" i="63"/>
  <c r="N17" i="63"/>
  <c r="M17" i="63"/>
  <c r="L17" i="63"/>
  <c r="N15" i="63"/>
  <c r="M15" i="63"/>
  <c r="L15" i="63"/>
  <c r="N13" i="63"/>
  <c r="M13" i="63"/>
  <c r="L13" i="63"/>
  <c r="N8" i="63"/>
  <c r="M8" i="63"/>
  <c r="L8" i="63"/>
  <c r="S54" i="63" l="1"/>
  <c r="T54" i="63" s="1"/>
  <c r="S6" i="63"/>
  <c r="S40" i="63"/>
  <c r="S34" i="63"/>
  <c r="T34" i="63" s="1"/>
  <c r="S27" i="63"/>
  <c r="S24" i="63"/>
  <c r="S18" i="63"/>
  <c r="S15" i="63"/>
  <c r="T15" i="63" s="1"/>
  <c r="S11" i="63"/>
  <c r="S9" i="63"/>
  <c r="S44" i="63"/>
  <c r="T44" i="63" s="1"/>
  <c r="S48" i="63"/>
  <c r="S52" i="63"/>
  <c r="S56" i="63"/>
  <c r="S46" i="63"/>
  <c r="S58" i="63"/>
  <c r="T58" i="63" s="1"/>
  <c r="S38" i="63"/>
  <c r="S30" i="63"/>
  <c r="S22" i="63"/>
  <c r="S37" i="63"/>
  <c r="S41" i="63"/>
  <c r="S36" i="63"/>
  <c r="T36" i="63" s="1"/>
  <c r="S31" i="63"/>
  <c r="S28" i="63"/>
  <c r="S25" i="63"/>
  <c r="S23" i="63"/>
  <c r="S19" i="63"/>
  <c r="S17" i="63"/>
  <c r="T17" i="63" s="1"/>
  <c r="S12" i="63"/>
  <c r="S10" i="63"/>
  <c r="S7" i="63"/>
  <c r="S50" i="63"/>
  <c r="S53" i="63"/>
  <c r="S45" i="63"/>
  <c r="S21" i="63"/>
  <c r="S51" i="63"/>
  <c r="S43" i="63"/>
  <c r="S35" i="63"/>
  <c r="S14" i="63"/>
  <c r="S57" i="63"/>
  <c r="S49" i="63"/>
  <c r="S33" i="63"/>
  <c r="M59" i="63"/>
  <c r="S16" i="63"/>
  <c r="N59" i="63"/>
  <c r="S55" i="63"/>
  <c r="S47" i="63"/>
  <c r="P42" i="63"/>
  <c r="O42" i="63"/>
  <c r="R42" i="63"/>
  <c r="Q42" i="63"/>
  <c r="O39" i="63"/>
  <c r="P39" i="63"/>
  <c r="Q39" i="63"/>
  <c r="R39" i="63"/>
  <c r="O32" i="63"/>
  <c r="P32" i="63"/>
  <c r="Q32" i="63"/>
  <c r="R32" i="63"/>
  <c r="O29" i="63"/>
  <c r="P29" i="63"/>
  <c r="Q29" i="63"/>
  <c r="R29" i="63"/>
  <c r="O26" i="63"/>
  <c r="P26" i="63"/>
  <c r="Q26" i="63"/>
  <c r="R26" i="63"/>
  <c r="O20" i="63"/>
  <c r="P20" i="63"/>
  <c r="Q20" i="63"/>
  <c r="R20" i="63"/>
  <c r="O13" i="63"/>
  <c r="P13" i="63"/>
  <c r="Q13" i="63"/>
  <c r="R13" i="63"/>
  <c r="P8" i="63"/>
  <c r="Q8" i="63"/>
  <c r="R8" i="63"/>
  <c r="O8" i="63"/>
  <c r="L59" i="63"/>
  <c r="S42" i="63" l="1"/>
  <c r="T42" i="63" s="1"/>
  <c r="S8" i="63"/>
  <c r="T8" i="63" s="1"/>
  <c r="S20" i="63"/>
  <c r="T20" i="63" s="1"/>
  <c r="S39" i="63"/>
  <c r="T39" i="63" s="1"/>
  <c r="S29" i="63"/>
  <c r="T29" i="63" s="1"/>
  <c r="S13" i="63"/>
  <c r="T13" i="63" s="1"/>
  <c r="S26" i="63"/>
  <c r="T26" i="63" s="1"/>
  <c r="S32" i="63"/>
  <c r="T32" i="63" s="1"/>
  <c r="R59" i="63"/>
  <c r="Q59" i="63"/>
  <c r="O59" i="63"/>
  <c r="P59" i="63"/>
  <c r="S59" i="63" l="1"/>
  <c r="T59" i="63" s="1"/>
  <c r="V46" i="43" l="1"/>
  <c r="L40" i="59" l="1"/>
  <c r="W46" i="43" l="1"/>
  <c r="U46" i="43"/>
  <c r="X46" i="43"/>
  <c r="T46" i="43"/>
  <c r="X37" i="43" l="1"/>
  <c r="Y37" i="43" s="1"/>
  <c r="Y39" i="43"/>
  <c r="O12" i="28" l="1"/>
  <c r="S56" i="38" l="1"/>
  <c r="R56" i="38"/>
  <c r="Q56" i="38"/>
  <c r="P56" i="38"/>
  <c r="M36" i="38"/>
  <c r="T56" i="38" l="1"/>
  <c r="I61" i="35"/>
  <c r="I60" i="35"/>
  <c r="I59" i="35"/>
  <c r="I58" i="35"/>
  <c r="I57" i="35"/>
  <c r="I56" i="35"/>
  <c r="I55" i="35"/>
  <c r="I54" i="35"/>
  <c r="I53" i="35"/>
  <c r="I52" i="35"/>
  <c r="I51" i="35"/>
  <c r="R53" i="38" l="1"/>
  <c r="S53" i="38"/>
  <c r="K36" i="38"/>
  <c r="T53" i="38" l="1"/>
  <c r="P7" i="38" l="1"/>
  <c r="Q7" i="38"/>
  <c r="R7" i="38"/>
  <c r="S7" i="38"/>
  <c r="P8" i="38"/>
  <c r="Q8" i="38"/>
  <c r="R8" i="38"/>
  <c r="S8" i="38"/>
  <c r="P9" i="38"/>
  <c r="Q9" i="38"/>
  <c r="R9" i="38"/>
  <c r="S9" i="38"/>
  <c r="P10" i="38"/>
  <c r="Q10" i="38"/>
  <c r="R10" i="38"/>
  <c r="S10" i="38"/>
  <c r="P11" i="38"/>
  <c r="Q11" i="38"/>
  <c r="R11" i="38"/>
  <c r="S11" i="38"/>
  <c r="P12" i="38"/>
  <c r="Q12" i="38"/>
  <c r="R12" i="38"/>
  <c r="S12" i="38"/>
  <c r="P13" i="38"/>
  <c r="Q13" i="38"/>
  <c r="R13" i="38"/>
  <c r="S13" i="38"/>
  <c r="P14" i="38"/>
  <c r="Q14" i="38"/>
  <c r="R14" i="38"/>
  <c r="S14" i="38"/>
  <c r="P15" i="38"/>
  <c r="Q15" i="38"/>
  <c r="R15" i="38"/>
  <c r="S15" i="38"/>
  <c r="P16" i="38"/>
  <c r="Q16" i="38"/>
  <c r="R16" i="38"/>
  <c r="S16" i="38"/>
  <c r="P17" i="38"/>
  <c r="Q17" i="38"/>
  <c r="R17" i="38"/>
  <c r="S17" i="38"/>
  <c r="P18" i="38"/>
  <c r="Q18" i="38"/>
  <c r="R18" i="38"/>
  <c r="S18" i="38"/>
  <c r="P19" i="38"/>
  <c r="Q19" i="38"/>
  <c r="R19" i="38"/>
  <c r="S19" i="38"/>
  <c r="P20" i="38"/>
  <c r="Q20" i="38"/>
  <c r="R20" i="38"/>
  <c r="S20" i="38"/>
  <c r="P21" i="38"/>
  <c r="Q21" i="38"/>
  <c r="R21" i="38"/>
  <c r="S21" i="38"/>
  <c r="P22" i="38"/>
  <c r="Q22" i="38"/>
  <c r="R22" i="38"/>
  <c r="S22" i="38"/>
  <c r="P23" i="38"/>
  <c r="Q23" i="38"/>
  <c r="R23" i="38"/>
  <c r="S23" i="38"/>
  <c r="P24" i="38"/>
  <c r="Q24" i="38"/>
  <c r="R24" i="38"/>
  <c r="S24" i="38"/>
  <c r="P25" i="38"/>
  <c r="Q25" i="38"/>
  <c r="R25" i="38"/>
  <c r="S25" i="38"/>
  <c r="R26" i="38"/>
  <c r="S26" i="38"/>
  <c r="P27" i="38"/>
  <c r="Q27" i="38"/>
  <c r="R27" i="38"/>
  <c r="S27" i="38"/>
  <c r="P28" i="38"/>
  <c r="Q28" i="38"/>
  <c r="R28" i="38"/>
  <c r="S28" i="38"/>
  <c r="P29" i="38"/>
  <c r="Q29" i="38"/>
  <c r="R29" i="38"/>
  <c r="S29" i="38"/>
  <c r="P30" i="38"/>
  <c r="Q30" i="38"/>
  <c r="R30" i="38"/>
  <c r="S30" i="38"/>
  <c r="P31" i="38"/>
  <c r="Q31" i="38"/>
  <c r="R31" i="38"/>
  <c r="S31" i="38"/>
  <c r="P32" i="38"/>
  <c r="Q32" i="38"/>
  <c r="R32" i="38"/>
  <c r="S32" i="38"/>
  <c r="P33" i="38"/>
  <c r="Q33" i="38"/>
  <c r="R33" i="38"/>
  <c r="S33" i="38"/>
  <c r="P34" i="38"/>
  <c r="Q34" i="38"/>
  <c r="R34" i="38"/>
  <c r="S34" i="38"/>
  <c r="P35" i="38"/>
  <c r="Q35" i="38"/>
  <c r="R35" i="38"/>
  <c r="S35" i="38"/>
  <c r="P6" i="38"/>
  <c r="Q6" i="38"/>
  <c r="R6" i="38"/>
  <c r="S6" i="38"/>
  <c r="P48" i="38"/>
  <c r="Q48" i="38"/>
  <c r="R48" i="38"/>
  <c r="S48" i="38"/>
  <c r="P49" i="38"/>
  <c r="Q49" i="38"/>
  <c r="R49" i="38"/>
  <c r="S49" i="38"/>
  <c r="P51" i="38"/>
  <c r="Q51" i="38"/>
  <c r="R51" i="38"/>
  <c r="S51" i="38"/>
  <c r="P52" i="38"/>
  <c r="Q52" i="38"/>
  <c r="R52" i="38"/>
  <c r="S52" i="38"/>
  <c r="P54" i="38"/>
  <c r="Q54" i="38"/>
  <c r="R54" i="38"/>
  <c r="S54" i="38"/>
  <c r="P57" i="38"/>
  <c r="P58" i="38" s="1"/>
  <c r="Q57" i="38"/>
  <c r="Q58" i="38" s="1"/>
  <c r="R57" i="38"/>
  <c r="R58" i="38" s="1"/>
  <c r="S57" i="38"/>
  <c r="S58" i="38" s="1"/>
  <c r="P50" i="38" l="1"/>
  <c r="Q50" i="38"/>
  <c r="T7" i="38"/>
  <c r="U7" i="38" s="1"/>
  <c r="Q55" i="38"/>
  <c r="T51" i="38"/>
  <c r="T32" i="38"/>
  <c r="U32" i="38" s="1"/>
  <c r="T28" i="38"/>
  <c r="U28" i="38" s="1"/>
  <c r="T24" i="38"/>
  <c r="U24" i="38" s="1"/>
  <c r="T20" i="38"/>
  <c r="U20" i="38" s="1"/>
  <c r="T16" i="38"/>
  <c r="T12" i="38"/>
  <c r="T10" i="38"/>
  <c r="U10" i="38" s="1"/>
  <c r="T33" i="38"/>
  <c r="U33" i="38" s="1"/>
  <c r="T29" i="38"/>
  <c r="U29" i="38" s="1"/>
  <c r="T25" i="38"/>
  <c r="T21" i="38"/>
  <c r="U21" i="38" s="1"/>
  <c r="T17" i="38"/>
  <c r="U17" i="38" s="1"/>
  <c r="T13" i="38"/>
  <c r="T8" i="38"/>
  <c r="T34" i="38"/>
  <c r="U34" i="38" s="1"/>
  <c r="T30" i="38"/>
  <c r="U30" i="38" s="1"/>
  <c r="T26" i="38"/>
  <c r="U26" i="38" s="1"/>
  <c r="T22" i="38"/>
  <c r="T18" i="38"/>
  <c r="T14" i="38"/>
  <c r="U14" i="38" s="1"/>
  <c r="T9" i="38"/>
  <c r="T35" i="38"/>
  <c r="U35" i="38" s="1"/>
  <c r="T31" i="38"/>
  <c r="T27" i="38"/>
  <c r="U27" i="38" s="1"/>
  <c r="T23" i="38"/>
  <c r="T19" i="38"/>
  <c r="U19" i="38" s="1"/>
  <c r="T15" i="38"/>
  <c r="U15" i="38" s="1"/>
  <c r="T11" i="38"/>
  <c r="U11" i="38" s="1"/>
  <c r="Q36" i="38"/>
  <c r="T54" i="38"/>
  <c r="T52" i="38"/>
  <c r="S50" i="38"/>
  <c r="S36" i="38"/>
  <c r="R50" i="38"/>
  <c r="T6" i="38"/>
  <c r="U6" i="38" s="1"/>
  <c r="S55" i="38"/>
  <c r="T49" i="38"/>
  <c r="T48" i="38"/>
  <c r="R55" i="38"/>
  <c r="P36" i="38"/>
  <c r="T57" i="38"/>
  <c r="T58" i="38" s="1"/>
  <c r="P55" i="38"/>
  <c r="R36" i="38"/>
  <c r="U57" i="38" l="1"/>
  <c r="U56" i="38"/>
  <c r="U31" i="38"/>
  <c r="V31" i="38"/>
  <c r="U18" i="38"/>
  <c r="V18" i="38"/>
  <c r="U22" i="38"/>
  <c r="V22" i="38"/>
  <c r="U12" i="38"/>
  <c r="V12" i="38"/>
  <c r="U23" i="38"/>
  <c r="V23" i="38"/>
  <c r="U9" i="38"/>
  <c r="V9" i="38"/>
  <c r="V26" i="38"/>
  <c r="V20" i="38"/>
  <c r="V13" i="38"/>
  <c r="U13" i="38"/>
  <c r="V16" i="38"/>
  <c r="U16" i="38"/>
  <c r="V8" i="38"/>
  <c r="U8" i="38"/>
  <c r="V25" i="38"/>
  <c r="U25" i="38"/>
  <c r="T50" i="38"/>
  <c r="T55" i="38"/>
  <c r="V34" i="38"/>
  <c r="L36" i="38"/>
  <c r="T36" i="38"/>
  <c r="V36" i="38" s="1"/>
  <c r="U54" i="38" l="1"/>
  <c r="U53" i="38"/>
  <c r="U52" i="38"/>
  <c r="U51" i="38"/>
  <c r="U49" i="38"/>
  <c r="U48" i="38"/>
  <c r="U55" i="38"/>
  <c r="U58" i="38"/>
  <c r="U50" i="38"/>
  <c r="N36" i="38"/>
  <c r="V37" i="38"/>
  <c r="I51" i="58" l="1"/>
  <c r="N63" i="58"/>
  <c r="M63" i="58"/>
  <c r="L63" i="58"/>
  <c r="K63" i="58"/>
  <c r="J63" i="58"/>
  <c r="I63" i="58"/>
  <c r="N62" i="58"/>
  <c r="M62" i="58"/>
  <c r="L62" i="58"/>
  <c r="K62" i="58"/>
  <c r="J62" i="58"/>
  <c r="I62" i="58"/>
  <c r="N60" i="58"/>
  <c r="M60" i="58"/>
  <c r="L60" i="58"/>
  <c r="K60" i="58"/>
  <c r="J60" i="58"/>
  <c r="I60" i="58"/>
  <c r="N59" i="58"/>
  <c r="M59" i="58"/>
  <c r="L59" i="58"/>
  <c r="K59" i="58"/>
  <c r="J59" i="58"/>
  <c r="I59" i="58"/>
  <c r="N58" i="58"/>
  <c r="M58" i="58"/>
  <c r="L58" i="58"/>
  <c r="K58" i="58"/>
  <c r="J58" i="58"/>
  <c r="I58" i="58"/>
  <c r="N57" i="58"/>
  <c r="M57" i="58"/>
  <c r="L57" i="58"/>
  <c r="K57" i="58"/>
  <c r="J57" i="58"/>
  <c r="I57" i="58"/>
  <c r="I11" i="58"/>
  <c r="J11" i="58"/>
  <c r="K11" i="58"/>
  <c r="L11" i="58"/>
  <c r="M11" i="58"/>
  <c r="N11" i="58"/>
  <c r="I12" i="58"/>
  <c r="J12" i="58"/>
  <c r="K12" i="58"/>
  <c r="L12" i="58"/>
  <c r="M12" i="58"/>
  <c r="N12" i="58"/>
  <c r="I13" i="58"/>
  <c r="J13" i="58"/>
  <c r="K13" i="58"/>
  <c r="L13" i="58"/>
  <c r="M13" i="58"/>
  <c r="N13" i="58"/>
  <c r="I14" i="58"/>
  <c r="J14" i="58"/>
  <c r="K14" i="58"/>
  <c r="L14" i="58"/>
  <c r="M14" i="58"/>
  <c r="N14" i="58"/>
  <c r="I15" i="58"/>
  <c r="J15" i="58"/>
  <c r="K15" i="58"/>
  <c r="L15" i="58"/>
  <c r="M15" i="58"/>
  <c r="N15" i="58"/>
  <c r="I16" i="58"/>
  <c r="J16" i="58"/>
  <c r="K16" i="58"/>
  <c r="L16" i="58"/>
  <c r="M16" i="58"/>
  <c r="N16" i="58"/>
  <c r="I17" i="58"/>
  <c r="J17" i="58"/>
  <c r="K17" i="58"/>
  <c r="L17" i="58"/>
  <c r="M17" i="58"/>
  <c r="N17" i="58"/>
  <c r="I18" i="58"/>
  <c r="J18" i="58"/>
  <c r="K18" i="58"/>
  <c r="L18" i="58"/>
  <c r="M18" i="58"/>
  <c r="N18" i="58"/>
  <c r="I19" i="58"/>
  <c r="J19" i="58"/>
  <c r="K19" i="58"/>
  <c r="L19" i="58"/>
  <c r="M19" i="58"/>
  <c r="N19" i="58"/>
  <c r="I20" i="58"/>
  <c r="J20" i="58"/>
  <c r="K20" i="58"/>
  <c r="L20" i="58"/>
  <c r="M20" i="58"/>
  <c r="N20" i="58"/>
  <c r="I21" i="58"/>
  <c r="J21" i="58"/>
  <c r="K21" i="58"/>
  <c r="L21" i="58"/>
  <c r="M21" i="58"/>
  <c r="N21" i="58"/>
  <c r="I22" i="58"/>
  <c r="J22" i="58"/>
  <c r="K22" i="58"/>
  <c r="L22" i="58"/>
  <c r="M22" i="58"/>
  <c r="N22" i="58"/>
  <c r="I23" i="58"/>
  <c r="J23" i="58"/>
  <c r="K23" i="58"/>
  <c r="L23" i="58"/>
  <c r="M23" i="58"/>
  <c r="N23" i="58"/>
  <c r="I24" i="58"/>
  <c r="J24" i="58"/>
  <c r="K24" i="58"/>
  <c r="L24" i="58"/>
  <c r="M24" i="58"/>
  <c r="N24" i="58"/>
  <c r="I25" i="58"/>
  <c r="J25" i="58"/>
  <c r="K25" i="58"/>
  <c r="L25" i="58"/>
  <c r="M25" i="58"/>
  <c r="N25" i="58"/>
  <c r="I26" i="58"/>
  <c r="J26" i="58"/>
  <c r="K26" i="58"/>
  <c r="L26" i="58"/>
  <c r="M26" i="58"/>
  <c r="N26" i="58"/>
  <c r="I27" i="58"/>
  <c r="J27" i="58"/>
  <c r="K27" i="58"/>
  <c r="L27" i="58"/>
  <c r="M27" i="58"/>
  <c r="N27" i="58"/>
  <c r="I28" i="58"/>
  <c r="J28" i="58"/>
  <c r="K28" i="58"/>
  <c r="L28" i="58"/>
  <c r="M28" i="58"/>
  <c r="N28" i="58"/>
  <c r="I29" i="58"/>
  <c r="J29" i="58"/>
  <c r="K29" i="58"/>
  <c r="L29" i="58"/>
  <c r="M29" i="58"/>
  <c r="N29" i="58"/>
  <c r="I30" i="58"/>
  <c r="J30" i="58"/>
  <c r="K30" i="58"/>
  <c r="L30" i="58"/>
  <c r="M30" i="58"/>
  <c r="N30" i="58"/>
  <c r="I31" i="58"/>
  <c r="J31" i="58"/>
  <c r="K31" i="58"/>
  <c r="L31" i="58"/>
  <c r="M31" i="58"/>
  <c r="N31" i="58"/>
  <c r="I32" i="58"/>
  <c r="J32" i="58"/>
  <c r="K32" i="58"/>
  <c r="L32" i="58"/>
  <c r="M32" i="58"/>
  <c r="N32" i="58"/>
  <c r="I33" i="58"/>
  <c r="J33" i="58"/>
  <c r="K33" i="58"/>
  <c r="L33" i="58"/>
  <c r="M33" i="58"/>
  <c r="N33" i="58"/>
  <c r="I34" i="58"/>
  <c r="J34" i="58"/>
  <c r="K34" i="58"/>
  <c r="L34" i="58"/>
  <c r="M34" i="58"/>
  <c r="N34" i="58"/>
  <c r="I35" i="58"/>
  <c r="J35" i="58"/>
  <c r="K35" i="58"/>
  <c r="L35" i="58"/>
  <c r="M35" i="58"/>
  <c r="N35" i="58"/>
  <c r="I36" i="58"/>
  <c r="J36" i="58"/>
  <c r="K36" i="58"/>
  <c r="L36" i="58"/>
  <c r="M36" i="58"/>
  <c r="N36" i="58"/>
  <c r="I37" i="58"/>
  <c r="J37" i="58"/>
  <c r="K37" i="58"/>
  <c r="L37" i="58"/>
  <c r="M37" i="58"/>
  <c r="N37" i="58"/>
  <c r="I38" i="58"/>
  <c r="J38" i="58"/>
  <c r="K38" i="58"/>
  <c r="L38" i="58"/>
  <c r="M38" i="58"/>
  <c r="N38" i="58"/>
  <c r="N10" i="58"/>
  <c r="M10" i="58"/>
  <c r="L10" i="58"/>
  <c r="K10" i="58"/>
  <c r="J10" i="58"/>
  <c r="I10" i="58"/>
  <c r="I9" i="58"/>
  <c r="N9" i="58"/>
  <c r="M9" i="58"/>
  <c r="L9" i="58"/>
  <c r="K9" i="58"/>
  <c r="J9" i="58"/>
  <c r="N62" i="54"/>
  <c r="L62" i="54"/>
  <c r="K62" i="54"/>
  <c r="J62" i="54"/>
  <c r="I62" i="54"/>
  <c r="N61" i="54"/>
  <c r="L61" i="54"/>
  <c r="K61" i="54"/>
  <c r="J61" i="54"/>
  <c r="I61" i="54"/>
  <c r="N59" i="54"/>
  <c r="L59" i="54"/>
  <c r="K59" i="54"/>
  <c r="J59" i="54"/>
  <c r="I59" i="54"/>
  <c r="N58" i="54"/>
  <c r="L58" i="54"/>
  <c r="K58" i="54"/>
  <c r="J58" i="54"/>
  <c r="I58" i="54"/>
  <c r="N57" i="54"/>
  <c r="L57" i="54"/>
  <c r="K57" i="54"/>
  <c r="J57" i="54"/>
  <c r="I57" i="54"/>
  <c r="N56" i="54"/>
  <c r="L56" i="54"/>
  <c r="K56" i="54"/>
  <c r="J56" i="54"/>
  <c r="I56" i="54"/>
  <c r="I10" i="54"/>
  <c r="J10" i="54"/>
  <c r="K10" i="54"/>
  <c r="L10" i="54"/>
  <c r="N10" i="54"/>
  <c r="I11" i="54"/>
  <c r="J11" i="54"/>
  <c r="K11" i="54"/>
  <c r="L11" i="54"/>
  <c r="N11" i="54"/>
  <c r="I12" i="54"/>
  <c r="J12" i="54"/>
  <c r="K12" i="54"/>
  <c r="L12" i="54"/>
  <c r="N12" i="54"/>
  <c r="I13" i="54"/>
  <c r="J13" i="54"/>
  <c r="K13" i="54"/>
  <c r="L13" i="54"/>
  <c r="N13" i="54"/>
  <c r="I14" i="54"/>
  <c r="J14" i="54"/>
  <c r="K14" i="54"/>
  <c r="L14" i="54"/>
  <c r="N14" i="54"/>
  <c r="I15" i="54"/>
  <c r="J15" i="54"/>
  <c r="K15" i="54"/>
  <c r="L15" i="54"/>
  <c r="N15" i="54"/>
  <c r="I16" i="54"/>
  <c r="J16" i="54"/>
  <c r="K16" i="54"/>
  <c r="L16" i="54"/>
  <c r="N16" i="54"/>
  <c r="I17" i="54"/>
  <c r="J17" i="54"/>
  <c r="K17" i="54"/>
  <c r="L17" i="54"/>
  <c r="N17" i="54"/>
  <c r="I18" i="54"/>
  <c r="J18" i="54"/>
  <c r="K18" i="54"/>
  <c r="L18" i="54"/>
  <c r="N18" i="54"/>
  <c r="I19" i="54"/>
  <c r="J19" i="54"/>
  <c r="K19" i="54"/>
  <c r="L19" i="54"/>
  <c r="N19" i="54"/>
  <c r="I20" i="54"/>
  <c r="J20" i="54"/>
  <c r="K20" i="54"/>
  <c r="L20" i="54"/>
  <c r="N20" i="54"/>
  <c r="I21" i="54"/>
  <c r="J21" i="54"/>
  <c r="K21" i="54"/>
  <c r="L21" i="54"/>
  <c r="N21" i="54"/>
  <c r="I22" i="54"/>
  <c r="J22" i="54"/>
  <c r="K22" i="54"/>
  <c r="L22" i="54"/>
  <c r="N22" i="54"/>
  <c r="I23" i="54"/>
  <c r="J23" i="54"/>
  <c r="K23" i="54"/>
  <c r="L23" i="54"/>
  <c r="N23" i="54"/>
  <c r="I24" i="54"/>
  <c r="J24" i="54"/>
  <c r="K24" i="54"/>
  <c r="L24" i="54"/>
  <c r="N24" i="54"/>
  <c r="I25" i="54"/>
  <c r="J25" i="54"/>
  <c r="K25" i="54"/>
  <c r="L25" i="54"/>
  <c r="N25" i="54"/>
  <c r="I26" i="54"/>
  <c r="J26" i="54"/>
  <c r="K26" i="54"/>
  <c r="L26" i="54"/>
  <c r="N26" i="54"/>
  <c r="I27" i="54"/>
  <c r="J27" i="54"/>
  <c r="K27" i="54"/>
  <c r="L27" i="54"/>
  <c r="N27" i="54"/>
  <c r="I28" i="54"/>
  <c r="J28" i="54"/>
  <c r="K28" i="54"/>
  <c r="L28" i="54"/>
  <c r="N28" i="54"/>
  <c r="I29" i="54"/>
  <c r="J29" i="54"/>
  <c r="K29" i="54"/>
  <c r="L29" i="54"/>
  <c r="N29" i="54"/>
  <c r="I30" i="54"/>
  <c r="J30" i="54"/>
  <c r="K30" i="54"/>
  <c r="L30" i="54"/>
  <c r="N30" i="54"/>
  <c r="I31" i="54"/>
  <c r="J31" i="54"/>
  <c r="K31" i="54"/>
  <c r="L31" i="54"/>
  <c r="N31" i="54"/>
  <c r="I32" i="54"/>
  <c r="J32" i="54"/>
  <c r="K32" i="54"/>
  <c r="L32" i="54"/>
  <c r="N32" i="54"/>
  <c r="I33" i="54"/>
  <c r="J33" i="54"/>
  <c r="K33" i="54"/>
  <c r="L33" i="54"/>
  <c r="N33" i="54"/>
  <c r="I34" i="54"/>
  <c r="J34" i="54"/>
  <c r="K34" i="54"/>
  <c r="L34" i="54"/>
  <c r="N34" i="54"/>
  <c r="I35" i="54"/>
  <c r="J35" i="54"/>
  <c r="K35" i="54"/>
  <c r="L35" i="54"/>
  <c r="N35" i="54"/>
  <c r="I36" i="54"/>
  <c r="J36" i="54"/>
  <c r="K36" i="54"/>
  <c r="L36" i="54"/>
  <c r="N36" i="54"/>
  <c r="I37" i="54"/>
  <c r="J37" i="54"/>
  <c r="K37" i="54"/>
  <c r="L37" i="54"/>
  <c r="N37" i="54"/>
  <c r="I38" i="54"/>
  <c r="J38" i="54"/>
  <c r="K38" i="54"/>
  <c r="L38" i="54"/>
  <c r="N38" i="54"/>
  <c r="N9" i="54"/>
  <c r="L9" i="54"/>
  <c r="K9" i="54"/>
  <c r="J9" i="54"/>
  <c r="I9" i="54"/>
  <c r="AH48" i="35"/>
  <c r="M37" i="54" l="1"/>
  <c r="M25" i="54"/>
  <c r="M17" i="54"/>
  <c r="M57" i="54"/>
  <c r="M56" i="54"/>
  <c r="M58" i="54"/>
  <c r="M32" i="54"/>
  <c r="M28" i="54"/>
  <c r="M13" i="54"/>
  <c r="M59" i="54"/>
  <c r="M36" i="54"/>
  <c r="M33" i="54"/>
  <c r="M20" i="54"/>
  <c r="M12" i="54"/>
  <c r="M27" i="54"/>
  <c r="M23" i="54"/>
  <c r="M19" i="54"/>
  <c r="M10" i="54"/>
  <c r="M61" i="54"/>
  <c r="M29" i="54"/>
  <c r="M24" i="54"/>
  <c r="M21" i="54"/>
  <c r="M16" i="54"/>
  <c r="M35" i="54"/>
  <c r="M38" i="54"/>
  <c r="M34" i="54"/>
  <c r="M31" i="54"/>
  <c r="M30" i="54"/>
  <c r="M26" i="54"/>
  <c r="M22" i="54"/>
  <c r="M18" i="54"/>
  <c r="M15" i="54"/>
  <c r="M14" i="54"/>
  <c r="M11" i="54"/>
  <c r="M62" i="54"/>
  <c r="P59" i="41" l="1"/>
  <c r="O59" i="41"/>
  <c r="N59" i="41"/>
  <c r="M59" i="41"/>
  <c r="P58" i="41"/>
  <c r="O58" i="41"/>
  <c r="N58" i="41"/>
  <c r="M58" i="41"/>
  <c r="P56" i="41"/>
  <c r="O56" i="41"/>
  <c r="N56" i="41"/>
  <c r="M56" i="41"/>
  <c r="P55" i="41"/>
  <c r="O55" i="41"/>
  <c r="N55" i="41"/>
  <c r="M55" i="41"/>
  <c r="P54" i="41"/>
  <c r="O54" i="41"/>
  <c r="N54" i="41"/>
  <c r="M54" i="41"/>
  <c r="P53" i="41"/>
  <c r="O53" i="41"/>
  <c r="N53" i="41"/>
  <c r="M53" i="41"/>
  <c r="M10" i="41"/>
  <c r="N10" i="41"/>
  <c r="O10" i="41"/>
  <c r="P10" i="41"/>
  <c r="M11" i="41"/>
  <c r="N11" i="41"/>
  <c r="O11" i="41"/>
  <c r="P11" i="41"/>
  <c r="M12" i="41"/>
  <c r="N12" i="41"/>
  <c r="O12" i="41"/>
  <c r="P12" i="41"/>
  <c r="M13" i="41"/>
  <c r="N13" i="41"/>
  <c r="O13" i="41"/>
  <c r="P13" i="41"/>
  <c r="M14" i="41"/>
  <c r="N14" i="41"/>
  <c r="O14" i="41"/>
  <c r="P14" i="41"/>
  <c r="M15" i="41"/>
  <c r="N15" i="41"/>
  <c r="O15" i="41"/>
  <c r="P15" i="41"/>
  <c r="M16" i="41"/>
  <c r="N16" i="41"/>
  <c r="O16" i="41"/>
  <c r="P16" i="41"/>
  <c r="M17" i="41"/>
  <c r="N17" i="41"/>
  <c r="O17" i="41"/>
  <c r="P17" i="41"/>
  <c r="M18" i="41"/>
  <c r="N18" i="41"/>
  <c r="O18" i="41"/>
  <c r="P18" i="41"/>
  <c r="M19" i="41"/>
  <c r="N19" i="41"/>
  <c r="O19" i="41"/>
  <c r="P19" i="41"/>
  <c r="M20" i="41"/>
  <c r="N20" i="41"/>
  <c r="O20" i="41"/>
  <c r="P20" i="41"/>
  <c r="M21" i="41"/>
  <c r="N21" i="41"/>
  <c r="O21" i="41"/>
  <c r="P21" i="41"/>
  <c r="M22" i="41"/>
  <c r="N22" i="41"/>
  <c r="O22" i="41"/>
  <c r="P22" i="41"/>
  <c r="M23" i="41"/>
  <c r="N23" i="41"/>
  <c r="O23" i="41"/>
  <c r="P23" i="41"/>
  <c r="M24" i="41"/>
  <c r="N24" i="41"/>
  <c r="O24" i="41"/>
  <c r="P24" i="41"/>
  <c r="M25" i="41"/>
  <c r="N25" i="41"/>
  <c r="O25" i="41"/>
  <c r="P25" i="41"/>
  <c r="M26" i="41"/>
  <c r="N26" i="41"/>
  <c r="O26" i="41"/>
  <c r="P26" i="41"/>
  <c r="M27" i="41"/>
  <c r="N27" i="41"/>
  <c r="O27" i="41"/>
  <c r="P27" i="41"/>
  <c r="M28" i="41"/>
  <c r="N28" i="41"/>
  <c r="O28" i="41"/>
  <c r="P28" i="41"/>
  <c r="M29" i="41"/>
  <c r="N29" i="41"/>
  <c r="O29" i="41"/>
  <c r="P29" i="41"/>
  <c r="M30" i="41"/>
  <c r="N30" i="41"/>
  <c r="O30" i="41"/>
  <c r="P30" i="41"/>
  <c r="M31" i="41"/>
  <c r="N31" i="41"/>
  <c r="O31" i="41"/>
  <c r="P31" i="41"/>
  <c r="M32" i="41"/>
  <c r="N32" i="41"/>
  <c r="O32" i="41"/>
  <c r="P32" i="41"/>
  <c r="M33" i="41"/>
  <c r="N33" i="41"/>
  <c r="O33" i="41"/>
  <c r="P33" i="41"/>
  <c r="M34" i="41"/>
  <c r="N34" i="41"/>
  <c r="O34" i="41"/>
  <c r="P34" i="41"/>
  <c r="M35" i="41"/>
  <c r="N35" i="41"/>
  <c r="O35" i="41"/>
  <c r="P35" i="41"/>
  <c r="M36" i="41"/>
  <c r="N36" i="41"/>
  <c r="O36" i="41"/>
  <c r="P36" i="41"/>
  <c r="M37" i="41"/>
  <c r="N37" i="41"/>
  <c r="O37" i="41"/>
  <c r="P37" i="41"/>
  <c r="M38" i="41"/>
  <c r="N38" i="41"/>
  <c r="O38" i="41"/>
  <c r="P38" i="41"/>
  <c r="P9" i="41"/>
  <c r="O9" i="41"/>
  <c r="N9" i="41"/>
  <c r="M9" i="41"/>
  <c r="N57" i="16"/>
  <c r="M57" i="16"/>
  <c r="L57" i="16"/>
  <c r="K57" i="16"/>
  <c r="N56" i="16"/>
  <c r="M56" i="16"/>
  <c r="L56" i="16"/>
  <c r="K56" i="16"/>
  <c r="N54" i="16"/>
  <c r="M54" i="16"/>
  <c r="L54" i="16"/>
  <c r="K54" i="16"/>
  <c r="N53" i="16"/>
  <c r="M53" i="16"/>
  <c r="L53" i="16"/>
  <c r="K53" i="16"/>
  <c r="N52" i="16"/>
  <c r="M52" i="16"/>
  <c r="L52" i="16"/>
  <c r="K52" i="16"/>
  <c r="N51" i="16"/>
  <c r="M51" i="16"/>
  <c r="L51" i="16"/>
  <c r="K51" i="16"/>
  <c r="K7" i="16"/>
  <c r="L7" i="16"/>
  <c r="M7" i="16"/>
  <c r="N7" i="16"/>
  <c r="K8" i="16"/>
  <c r="L8" i="16"/>
  <c r="M8" i="16"/>
  <c r="N8" i="16"/>
  <c r="K9" i="16"/>
  <c r="L9" i="16"/>
  <c r="M9" i="16"/>
  <c r="N9" i="16"/>
  <c r="K10" i="16"/>
  <c r="L10" i="16"/>
  <c r="M10" i="16"/>
  <c r="N10" i="16"/>
  <c r="K11" i="16"/>
  <c r="L11" i="16"/>
  <c r="M11" i="16"/>
  <c r="N11" i="16"/>
  <c r="K12" i="16"/>
  <c r="L12" i="16"/>
  <c r="M12" i="16"/>
  <c r="N12" i="16"/>
  <c r="K13" i="16"/>
  <c r="L13" i="16"/>
  <c r="M13" i="16"/>
  <c r="N13" i="16"/>
  <c r="K14" i="16"/>
  <c r="L14" i="16"/>
  <c r="M14" i="16"/>
  <c r="N14" i="16"/>
  <c r="K15" i="16"/>
  <c r="L15" i="16"/>
  <c r="M15" i="16"/>
  <c r="N15" i="16"/>
  <c r="K16" i="16"/>
  <c r="L16" i="16"/>
  <c r="M16" i="16"/>
  <c r="N16" i="16"/>
  <c r="K17" i="16"/>
  <c r="L17" i="16"/>
  <c r="M17" i="16"/>
  <c r="N17" i="16"/>
  <c r="K18" i="16"/>
  <c r="L18" i="16"/>
  <c r="M18" i="16"/>
  <c r="N18" i="16"/>
  <c r="K19" i="16"/>
  <c r="L19" i="16"/>
  <c r="M19" i="16"/>
  <c r="N19" i="16"/>
  <c r="K20" i="16"/>
  <c r="L20" i="16"/>
  <c r="M20" i="16"/>
  <c r="N20" i="16"/>
  <c r="K21" i="16"/>
  <c r="L21" i="16"/>
  <c r="M21" i="16"/>
  <c r="N21" i="16"/>
  <c r="K22" i="16"/>
  <c r="L22" i="16"/>
  <c r="M22" i="16"/>
  <c r="N22" i="16"/>
  <c r="K23" i="16"/>
  <c r="L23" i="16"/>
  <c r="M23" i="16"/>
  <c r="N23" i="16"/>
  <c r="K24" i="16"/>
  <c r="L24" i="16"/>
  <c r="M24" i="16"/>
  <c r="N24" i="16"/>
  <c r="K25" i="16"/>
  <c r="L25" i="16"/>
  <c r="M25" i="16"/>
  <c r="N25" i="16"/>
  <c r="K26" i="16"/>
  <c r="L26" i="16"/>
  <c r="M26" i="16"/>
  <c r="N26" i="16"/>
  <c r="K27" i="16"/>
  <c r="L27" i="16"/>
  <c r="M27" i="16"/>
  <c r="N27" i="16"/>
  <c r="K28" i="16"/>
  <c r="L28" i="16"/>
  <c r="M28" i="16"/>
  <c r="N28" i="16"/>
  <c r="K29" i="16"/>
  <c r="L29" i="16"/>
  <c r="M29" i="16"/>
  <c r="N29" i="16"/>
  <c r="K30" i="16"/>
  <c r="L30" i="16"/>
  <c r="M30" i="16"/>
  <c r="N30" i="16"/>
  <c r="K31" i="16"/>
  <c r="L31" i="16"/>
  <c r="M31" i="16"/>
  <c r="N31" i="16"/>
  <c r="K32" i="16"/>
  <c r="L32" i="16"/>
  <c r="M32" i="16"/>
  <c r="N32" i="16"/>
  <c r="K33" i="16"/>
  <c r="L33" i="16"/>
  <c r="M33" i="16"/>
  <c r="N33" i="16"/>
  <c r="K34" i="16"/>
  <c r="L34" i="16"/>
  <c r="M34" i="16"/>
  <c r="N34" i="16"/>
  <c r="K35" i="16"/>
  <c r="L35" i="16"/>
  <c r="M35" i="16"/>
  <c r="N35" i="16"/>
  <c r="N6" i="16"/>
  <c r="M6" i="16"/>
  <c r="L6" i="16"/>
  <c r="K6" i="16"/>
  <c r="N24" i="28"/>
  <c r="M55" i="26"/>
  <c r="L55" i="26"/>
  <c r="K55" i="26"/>
  <c r="J55" i="26"/>
  <c r="M54" i="26"/>
  <c r="L54" i="26"/>
  <c r="K54" i="26"/>
  <c r="J54" i="26"/>
  <c r="M52" i="26"/>
  <c r="L52" i="26"/>
  <c r="K52" i="26"/>
  <c r="J52" i="26"/>
  <c r="M51" i="26"/>
  <c r="L51" i="26"/>
  <c r="K51" i="26"/>
  <c r="J51" i="26"/>
  <c r="M50" i="26"/>
  <c r="L50" i="26"/>
  <c r="K50" i="26"/>
  <c r="J50" i="26"/>
  <c r="M49" i="26"/>
  <c r="L49" i="26"/>
  <c r="K49" i="26"/>
  <c r="J49" i="26"/>
  <c r="J7" i="26"/>
  <c r="K7" i="26"/>
  <c r="L7" i="26"/>
  <c r="M7" i="26"/>
  <c r="J8" i="26"/>
  <c r="K8" i="26"/>
  <c r="L8" i="26"/>
  <c r="M8" i="26"/>
  <c r="J9" i="26"/>
  <c r="K9" i="26"/>
  <c r="L9" i="26"/>
  <c r="M9" i="26"/>
  <c r="J10" i="26"/>
  <c r="K10" i="26"/>
  <c r="L10" i="26"/>
  <c r="M10" i="26"/>
  <c r="J11" i="26"/>
  <c r="K11" i="26"/>
  <c r="L11" i="26"/>
  <c r="M11" i="26"/>
  <c r="J12" i="26"/>
  <c r="K12" i="26"/>
  <c r="L12" i="26"/>
  <c r="M12" i="26"/>
  <c r="J13" i="26"/>
  <c r="K13" i="26"/>
  <c r="L13" i="26"/>
  <c r="M13" i="26"/>
  <c r="J14" i="26"/>
  <c r="K14" i="26"/>
  <c r="L14" i="26"/>
  <c r="M14" i="26"/>
  <c r="J15" i="26"/>
  <c r="K15" i="26"/>
  <c r="L15" i="26"/>
  <c r="M15" i="26"/>
  <c r="J16" i="26"/>
  <c r="K16" i="26"/>
  <c r="L16" i="26"/>
  <c r="M16" i="26"/>
  <c r="J17" i="26"/>
  <c r="K17" i="26"/>
  <c r="L17" i="26"/>
  <c r="M17" i="26"/>
  <c r="J18" i="26"/>
  <c r="K18" i="26"/>
  <c r="L18" i="26"/>
  <c r="M18" i="26"/>
  <c r="J20" i="26"/>
  <c r="K20" i="26"/>
  <c r="L20" i="26"/>
  <c r="M20" i="26"/>
  <c r="J21" i="26"/>
  <c r="K21" i="26"/>
  <c r="L21" i="26"/>
  <c r="M21" i="26"/>
  <c r="J22" i="26"/>
  <c r="K22" i="26"/>
  <c r="L22" i="26"/>
  <c r="M22" i="26"/>
  <c r="J23" i="26"/>
  <c r="K23" i="26"/>
  <c r="L23" i="26"/>
  <c r="M23" i="26"/>
  <c r="J24" i="26"/>
  <c r="K24" i="26"/>
  <c r="L24" i="26"/>
  <c r="M24" i="26"/>
  <c r="J25" i="26"/>
  <c r="K25" i="26"/>
  <c r="L25" i="26"/>
  <c r="M25" i="26"/>
  <c r="J26" i="26"/>
  <c r="K26" i="26"/>
  <c r="L26" i="26"/>
  <c r="M26" i="26"/>
  <c r="J27" i="26"/>
  <c r="K27" i="26"/>
  <c r="L27" i="26"/>
  <c r="M27" i="26"/>
  <c r="J28" i="26"/>
  <c r="K28" i="26"/>
  <c r="L28" i="26"/>
  <c r="M28" i="26"/>
  <c r="J29" i="26"/>
  <c r="K29" i="26"/>
  <c r="L29" i="26"/>
  <c r="M29" i="26"/>
  <c r="J30" i="26"/>
  <c r="K30" i="26"/>
  <c r="L30" i="26"/>
  <c r="M30" i="26"/>
  <c r="J31" i="26"/>
  <c r="K31" i="26"/>
  <c r="L31" i="26"/>
  <c r="M31" i="26"/>
  <c r="J32" i="26"/>
  <c r="K32" i="26"/>
  <c r="L32" i="26"/>
  <c r="M32" i="26"/>
  <c r="J33" i="26"/>
  <c r="K33" i="26"/>
  <c r="L33" i="26"/>
  <c r="M33" i="26"/>
  <c r="J34" i="26"/>
  <c r="K34" i="26"/>
  <c r="L34" i="26"/>
  <c r="M34" i="26"/>
  <c r="J35" i="26"/>
  <c r="K35" i="26"/>
  <c r="L35" i="26"/>
  <c r="M35" i="26"/>
  <c r="M6" i="26"/>
  <c r="L6" i="26"/>
  <c r="K6" i="26"/>
  <c r="J6" i="26"/>
  <c r="M55" i="25"/>
  <c r="L55" i="25"/>
  <c r="K55" i="25"/>
  <c r="J55" i="25"/>
  <c r="M54" i="25"/>
  <c r="L54" i="25"/>
  <c r="K54" i="25"/>
  <c r="J54" i="25"/>
  <c r="M52" i="25"/>
  <c r="L52" i="25"/>
  <c r="K52" i="25"/>
  <c r="J52" i="25"/>
  <c r="M51" i="25"/>
  <c r="L51" i="25"/>
  <c r="K51" i="25"/>
  <c r="J51" i="25"/>
  <c r="M50" i="25"/>
  <c r="L50" i="25"/>
  <c r="K50" i="25"/>
  <c r="J50" i="25"/>
  <c r="M49" i="25"/>
  <c r="L49" i="25"/>
  <c r="K49" i="25"/>
  <c r="J49" i="25"/>
  <c r="J7" i="25"/>
  <c r="K7" i="25"/>
  <c r="L7" i="25"/>
  <c r="M7" i="25"/>
  <c r="J8" i="25"/>
  <c r="K8" i="25"/>
  <c r="L8" i="25"/>
  <c r="M8" i="25"/>
  <c r="J9" i="25"/>
  <c r="K9" i="25"/>
  <c r="L9" i="25"/>
  <c r="M9" i="25"/>
  <c r="J10" i="25"/>
  <c r="K10" i="25"/>
  <c r="L10" i="25"/>
  <c r="M10" i="25"/>
  <c r="J11" i="25"/>
  <c r="K11" i="25"/>
  <c r="L11" i="25"/>
  <c r="M11" i="25"/>
  <c r="J12" i="25"/>
  <c r="K12" i="25"/>
  <c r="L12" i="25"/>
  <c r="M12" i="25"/>
  <c r="J13" i="25"/>
  <c r="K13" i="25"/>
  <c r="L13" i="25"/>
  <c r="M13" i="25"/>
  <c r="J14" i="25"/>
  <c r="K14" i="25"/>
  <c r="L14" i="25"/>
  <c r="M14" i="25"/>
  <c r="J15" i="25"/>
  <c r="K15" i="25"/>
  <c r="L15" i="25"/>
  <c r="M15" i="25"/>
  <c r="J16" i="25"/>
  <c r="K16" i="25"/>
  <c r="L16" i="25"/>
  <c r="M16" i="25"/>
  <c r="J17" i="25"/>
  <c r="K17" i="25"/>
  <c r="L17" i="25"/>
  <c r="M17" i="25"/>
  <c r="J18" i="25"/>
  <c r="K18" i="25"/>
  <c r="L18" i="25"/>
  <c r="M18" i="25"/>
  <c r="J19" i="25"/>
  <c r="K19" i="25"/>
  <c r="L19" i="25"/>
  <c r="M19" i="25"/>
  <c r="J20" i="25"/>
  <c r="K20" i="25"/>
  <c r="L20" i="25"/>
  <c r="M20" i="25"/>
  <c r="J21" i="25"/>
  <c r="K21" i="25"/>
  <c r="L21" i="25"/>
  <c r="M21" i="25"/>
  <c r="J22" i="25"/>
  <c r="K22" i="25"/>
  <c r="L22" i="25"/>
  <c r="M22" i="25"/>
  <c r="J23" i="25"/>
  <c r="K23" i="25"/>
  <c r="L23" i="25"/>
  <c r="M23" i="25"/>
  <c r="J24" i="25"/>
  <c r="K24" i="25"/>
  <c r="L24" i="25"/>
  <c r="M24" i="25"/>
  <c r="J25" i="25"/>
  <c r="K25" i="25"/>
  <c r="L25" i="25"/>
  <c r="M25" i="25"/>
  <c r="J26" i="25"/>
  <c r="K26" i="25"/>
  <c r="L26" i="25"/>
  <c r="M26" i="25"/>
  <c r="J27" i="25"/>
  <c r="K27" i="25"/>
  <c r="L27" i="25"/>
  <c r="M27" i="25"/>
  <c r="J28" i="25"/>
  <c r="K28" i="25"/>
  <c r="L28" i="25"/>
  <c r="M28" i="25"/>
  <c r="J29" i="25"/>
  <c r="K29" i="25"/>
  <c r="L29" i="25"/>
  <c r="M29" i="25"/>
  <c r="J30" i="25"/>
  <c r="K30" i="25"/>
  <c r="L30" i="25"/>
  <c r="M30" i="25"/>
  <c r="J31" i="25"/>
  <c r="K31" i="25"/>
  <c r="L31" i="25"/>
  <c r="M31" i="25"/>
  <c r="J32" i="25"/>
  <c r="K32" i="25"/>
  <c r="L32" i="25"/>
  <c r="M32" i="25"/>
  <c r="J33" i="25"/>
  <c r="K33" i="25"/>
  <c r="L33" i="25"/>
  <c r="M33" i="25"/>
  <c r="J34" i="25"/>
  <c r="K34" i="25"/>
  <c r="L34" i="25"/>
  <c r="M34" i="25"/>
  <c r="J35" i="25"/>
  <c r="K35" i="25"/>
  <c r="L35" i="25"/>
  <c r="M35" i="25"/>
  <c r="M6" i="25"/>
  <c r="L6" i="25"/>
  <c r="K6" i="25"/>
  <c r="J6" i="25"/>
  <c r="Q21" i="41" l="1"/>
  <c r="O56" i="43"/>
  <c r="O55" i="43"/>
  <c r="O53" i="43"/>
  <c r="O52" i="43"/>
  <c r="O51" i="43"/>
  <c r="O48" i="43"/>
  <c r="O47" i="43"/>
  <c r="O7"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N15" i="28" l="1"/>
  <c r="N22" i="28"/>
  <c r="A3" i="59" l="1"/>
  <c r="K48" i="59" l="1"/>
  <c r="H61" i="35"/>
  <c r="G61" i="35"/>
  <c r="F61" i="35"/>
  <c r="H58" i="35"/>
  <c r="G58" i="35"/>
  <c r="F58" i="35"/>
  <c r="H53" i="35"/>
  <c r="G53" i="35"/>
  <c r="F53" i="35"/>
  <c r="E39" i="59" l="1"/>
  <c r="C39" i="59" l="1"/>
  <c r="H2" i="49" l="1"/>
  <c r="O38" i="46"/>
  <c r="L41" i="66"/>
  <c r="S41" i="41"/>
  <c r="R4" i="63"/>
  <c r="Q4" i="63"/>
  <c r="O4" i="63"/>
  <c r="A3" i="63"/>
  <c r="P4" i="63"/>
  <c r="S4" i="63"/>
  <c r="L41" i="59"/>
  <c r="T61" i="63"/>
  <c r="U46" i="38"/>
  <c r="U45" i="43"/>
  <c r="V45" i="43"/>
  <c r="W45" i="43"/>
  <c r="X45" i="43"/>
  <c r="V38" i="38"/>
  <c r="Y40" i="43"/>
  <c r="Q46" i="38"/>
  <c r="R46" i="38"/>
  <c r="S46" i="38"/>
  <c r="P46" i="38"/>
  <c r="T46" i="38"/>
  <c r="P38" i="26"/>
  <c r="J4" i="16"/>
  <c r="A3" i="62"/>
  <c r="A3" i="61"/>
  <c r="A3" i="35"/>
  <c r="AH49" i="35"/>
  <c r="AJ49" i="35"/>
  <c r="AI49" i="35"/>
  <c r="AK8" i="35"/>
  <c r="E48" i="66" s="1"/>
  <c r="AK49" i="35"/>
  <c r="AJ8" i="35"/>
  <c r="AI8" i="35"/>
  <c r="AH8" i="35"/>
  <c r="Q7" i="41"/>
  <c r="E7" i="66" l="1"/>
  <c r="E51" i="35"/>
  <c r="E52" i="35"/>
  <c r="B53" i="35"/>
  <c r="C53" i="35"/>
  <c r="D53" i="35"/>
  <c r="E53" i="35"/>
  <c r="E54" i="35"/>
  <c r="E55" i="35"/>
  <c r="E56" i="35"/>
  <c r="E57" i="35"/>
  <c r="B58" i="35"/>
  <c r="C58" i="35"/>
  <c r="D58" i="35"/>
  <c r="E58" i="35"/>
  <c r="E59" i="35"/>
  <c r="E60" i="35"/>
  <c r="B61" i="35"/>
  <c r="C61" i="35"/>
  <c r="D61" i="35"/>
  <c r="E61" i="35"/>
  <c r="S48" i="41"/>
  <c r="P46" i="16"/>
  <c r="O46" i="28"/>
  <c r="O44" i="26"/>
  <c r="O44" i="25"/>
  <c r="O37" i="16"/>
  <c r="K29" i="41" l="1"/>
  <c r="Q48" i="41" l="1"/>
  <c r="P48" i="41"/>
  <c r="O48" i="41"/>
  <c r="N48" i="41"/>
  <c r="M48" i="41"/>
  <c r="O51" i="54" l="1"/>
  <c r="N51" i="54"/>
  <c r="M51" i="54"/>
  <c r="L51" i="54"/>
  <c r="K51" i="54"/>
  <c r="J51" i="54"/>
  <c r="I51" i="54"/>
  <c r="O52" i="58"/>
  <c r="N52" i="58"/>
  <c r="M52" i="58"/>
  <c r="L52" i="58"/>
  <c r="K52" i="58"/>
  <c r="J52" i="58"/>
  <c r="I52" i="58"/>
  <c r="N30" i="25" l="1"/>
  <c r="N34" i="25"/>
  <c r="N17" i="25"/>
  <c r="N7" i="25"/>
  <c r="N20" i="25"/>
  <c r="N32" i="25"/>
  <c r="A3" i="43"/>
  <c r="N33" i="25" l="1"/>
  <c r="N20" i="26"/>
  <c r="P20" i="26" s="1"/>
  <c r="N25" i="25"/>
  <c r="N35" i="25"/>
  <c r="N15" i="25"/>
  <c r="P15" i="25" s="1"/>
  <c r="N9" i="25"/>
  <c r="N26" i="25"/>
  <c r="N8" i="26"/>
  <c r="P8" i="26" s="1"/>
  <c r="J56" i="25"/>
  <c r="N21" i="25"/>
  <c r="N8" i="25"/>
  <c r="P8" i="25" s="1"/>
  <c r="N18" i="25"/>
  <c r="J53" i="25"/>
  <c r="N16" i="25"/>
  <c r="N23" i="25"/>
  <c r="N29" i="25"/>
  <c r="N14" i="25"/>
  <c r="N13" i="25"/>
  <c r="N11" i="25"/>
  <c r="Q56" i="41"/>
  <c r="N12" i="25"/>
  <c r="N27" i="25"/>
  <c r="K63" i="54"/>
  <c r="L64" i="58"/>
  <c r="N28" i="25"/>
  <c r="N10" i="25"/>
  <c r="O58" i="58"/>
  <c r="N24" i="25"/>
  <c r="N31" i="25"/>
  <c r="N22" i="25"/>
  <c r="J60" i="54"/>
  <c r="N19" i="25"/>
  <c r="N63" i="54"/>
  <c r="N61" i="58"/>
  <c r="P60" i="41"/>
  <c r="N51" i="25"/>
  <c r="M57" i="41"/>
  <c r="Q53" i="41"/>
  <c r="N57" i="41"/>
  <c r="N50" i="25"/>
  <c r="O62" i="54"/>
  <c r="J64" i="58"/>
  <c r="O60" i="41"/>
  <c r="Q59" i="41"/>
  <c r="N52" i="25"/>
  <c r="P57" i="41"/>
  <c r="O63" i="58"/>
  <c r="N49" i="25"/>
  <c r="N54" i="25"/>
  <c r="O57" i="41"/>
  <c r="Q54" i="41"/>
  <c r="N55" i="25"/>
  <c r="M60" i="41"/>
  <c r="Q58" i="41"/>
  <c r="N60" i="41"/>
  <c r="Q55" i="41"/>
  <c r="K64" i="58"/>
  <c r="L61" i="58"/>
  <c r="N60" i="54"/>
  <c r="I64" i="58"/>
  <c r="I63" i="54"/>
  <c r="O58" i="54"/>
  <c r="K60" i="54"/>
  <c r="L60" i="54"/>
  <c r="O59" i="58"/>
  <c r="O57" i="54"/>
  <c r="I61" i="58"/>
  <c r="N64" i="58"/>
  <c r="J61" i="58"/>
  <c r="I60" i="54"/>
  <c r="L63" i="54"/>
  <c r="K61" i="58"/>
  <c r="J63" i="54"/>
  <c r="I7" i="58"/>
  <c r="J7" i="58"/>
  <c r="K7" i="58"/>
  <c r="L7" i="58"/>
  <c r="M7" i="58"/>
  <c r="K39" i="58"/>
  <c r="O40" i="58"/>
  <c r="O7" i="58"/>
  <c r="N7" i="58"/>
  <c r="A3" i="58"/>
  <c r="M9" i="54"/>
  <c r="O40" i="54"/>
  <c r="L39" i="54"/>
  <c r="K39" i="54"/>
  <c r="J39" i="54"/>
  <c r="O7" i="54"/>
  <c r="M7" i="54"/>
  <c r="L7" i="54"/>
  <c r="K7" i="54"/>
  <c r="J7" i="54"/>
  <c r="I7" i="54"/>
  <c r="N7" i="54"/>
  <c r="A3" i="54"/>
  <c r="Q60" i="41" l="1"/>
  <c r="Q57" i="41"/>
  <c r="M63" i="54"/>
  <c r="O63" i="54" s="1"/>
  <c r="O61" i="54"/>
  <c r="O56" i="54"/>
  <c r="M60" i="54"/>
  <c r="O60" i="54" s="1"/>
  <c r="M61" i="58"/>
  <c r="O61" i="58" s="1"/>
  <c r="O57" i="58"/>
  <c r="O62" i="58"/>
  <c r="M64" i="58"/>
  <c r="O64" i="58" s="1"/>
  <c r="L39" i="58"/>
  <c r="J39" i="58"/>
  <c r="I39" i="58"/>
  <c r="M39" i="54"/>
  <c r="I39" i="54"/>
  <c r="M39" i="58" l="1"/>
  <c r="Q9" i="41"/>
  <c r="K10" i="41" l="1"/>
  <c r="K11" i="41"/>
  <c r="K12" i="41"/>
  <c r="K13" i="41"/>
  <c r="K14" i="41"/>
  <c r="K15" i="41"/>
  <c r="K16" i="41"/>
  <c r="K17" i="41"/>
  <c r="K18" i="41"/>
  <c r="K19" i="41"/>
  <c r="K20" i="41"/>
  <c r="K21" i="41"/>
  <c r="K22" i="41"/>
  <c r="K23" i="41"/>
  <c r="K24" i="41"/>
  <c r="K25" i="41"/>
  <c r="K26" i="41"/>
  <c r="K27" i="41"/>
  <c r="K28" i="41"/>
  <c r="K30" i="41"/>
  <c r="K31" i="41"/>
  <c r="K32" i="41"/>
  <c r="K33" i="41"/>
  <c r="K34" i="41"/>
  <c r="K35" i="41"/>
  <c r="K36" i="41"/>
  <c r="K37" i="41"/>
  <c r="K38" i="41"/>
  <c r="L8" i="41"/>
  <c r="K8" i="41"/>
  <c r="K9" i="41"/>
  <c r="L7" i="41"/>
  <c r="K7" i="41"/>
  <c r="S7" i="41"/>
  <c r="R7" i="41"/>
  <c r="P7" i="41"/>
  <c r="O7" i="41"/>
  <c r="N7" i="41"/>
  <c r="M7" i="41"/>
  <c r="A3" i="41"/>
  <c r="P15" i="28" l="1"/>
  <c r="P12" i="28"/>
  <c r="N55" i="26"/>
  <c r="N52" i="26"/>
  <c r="N51" i="26"/>
  <c r="J6" i="46"/>
  <c r="K6" i="46" l="1"/>
  <c r="J33" i="46"/>
  <c r="L33" i="46" s="1"/>
  <c r="J29" i="46"/>
  <c r="L29" i="46" s="1"/>
  <c r="J25" i="46"/>
  <c r="L25" i="46" s="1"/>
  <c r="J21" i="46"/>
  <c r="L21" i="46" s="1"/>
  <c r="J17" i="46"/>
  <c r="L17" i="46" s="1"/>
  <c r="J13" i="46"/>
  <c r="L13" i="46" s="1"/>
  <c r="J9" i="46"/>
  <c r="M9" i="46" s="1"/>
  <c r="K36" i="46"/>
  <c r="N36" i="46" s="1"/>
  <c r="K34" i="46"/>
  <c r="O34" i="46" s="1"/>
  <c r="K32" i="46"/>
  <c r="N32" i="46" s="1"/>
  <c r="K30" i="46"/>
  <c r="N30" i="46" s="1"/>
  <c r="K28" i="46"/>
  <c r="O28" i="46" s="1"/>
  <c r="K26" i="46"/>
  <c r="N26" i="46" s="1"/>
  <c r="K24" i="46"/>
  <c r="N24" i="46" s="1"/>
  <c r="K22" i="46"/>
  <c r="N22" i="46" s="1"/>
  <c r="K20" i="46"/>
  <c r="N20" i="46" s="1"/>
  <c r="K18" i="46"/>
  <c r="O18" i="46" s="1"/>
  <c r="K16" i="46"/>
  <c r="N16" i="46" s="1"/>
  <c r="K14" i="46"/>
  <c r="N14" i="46" s="1"/>
  <c r="K12" i="46"/>
  <c r="O12" i="46" s="1"/>
  <c r="K10" i="46"/>
  <c r="N10" i="46" s="1"/>
  <c r="K8" i="46"/>
  <c r="N8" i="46" s="1"/>
  <c r="J35" i="46"/>
  <c r="L35" i="46" s="1"/>
  <c r="J31" i="46"/>
  <c r="M31" i="46" s="1"/>
  <c r="J27" i="46"/>
  <c r="L27" i="46" s="1"/>
  <c r="J23" i="46"/>
  <c r="L23" i="46" s="1"/>
  <c r="J36" i="46"/>
  <c r="L36" i="46" s="1"/>
  <c r="J34" i="46"/>
  <c r="L34" i="46" s="1"/>
  <c r="J32" i="46"/>
  <c r="M32" i="46" s="1"/>
  <c r="J30" i="46"/>
  <c r="L30" i="46" s="1"/>
  <c r="J28" i="46"/>
  <c r="L28" i="46" s="1"/>
  <c r="J26" i="46"/>
  <c r="M26" i="46" s="1"/>
  <c r="J24" i="46"/>
  <c r="M24" i="46" s="1"/>
  <c r="J22" i="46"/>
  <c r="M22" i="46" s="1"/>
  <c r="J20" i="46"/>
  <c r="L20" i="46" s="1"/>
  <c r="J18" i="46"/>
  <c r="L18" i="46" s="1"/>
  <c r="J16" i="46"/>
  <c r="L16" i="46" s="1"/>
  <c r="J14" i="46"/>
  <c r="M14" i="46" s="1"/>
  <c r="J12" i="46"/>
  <c r="L12" i="46" s="1"/>
  <c r="J10" i="46"/>
  <c r="L10" i="46" s="1"/>
  <c r="J8" i="46"/>
  <c r="M8" i="46" s="1"/>
  <c r="J19" i="46"/>
  <c r="L19" i="46" s="1"/>
  <c r="J15" i="46"/>
  <c r="L15" i="46" s="1"/>
  <c r="J11" i="46"/>
  <c r="L11" i="46" s="1"/>
  <c r="J7" i="46"/>
  <c r="L7" i="46" s="1"/>
  <c r="K35" i="46"/>
  <c r="N35" i="46" s="1"/>
  <c r="K33" i="46"/>
  <c r="N33" i="46" s="1"/>
  <c r="K31" i="46"/>
  <c r="N31" i="46" s="1"/>
  <c r="K29" i="46"/>
  <c r="N29" i="46" s="1"/>
  <c r="K27" i="46"/>
  <c r="N27" i="46" s="1"/>
  <c r="K25" i="46"/>
  <c r="N25" i="46" s="1"/>
  <c r="K23" i="46"/>
  <c r="N23" i="46" s="1"/>
  <c r="K21" i="46"/>
  <c r="N21" i="46" s="1"/>
  <c r="K19" i="46"/>
  <c r="N19" i="46" s="1"/>
  <c r="K17" i="46"/>
  <c r="N17" i="46" s="1"/>
  <c r="K15" i="46"/>
  <c r="O15" i="46" s="1"/>
  <c r="K13" i="46"/>
  <c r="N13" i="46" s="1"/>
  <c r="K11" i="46"/>
  <c r="N11" i="46" s="1"/>
  <c r="K9" i="46"/>
  <c r="N9" i="46" s="1"/>
  <c r="K7" i="46"/>
  <c r="N7" i="46" s="1"/>
  <c r="M6" i="46"/>
  <c r="L6" i="46"/>
  <c r="M21" i="46"/>
  <c r="N12" i="46"/>
  <c r="D35" i="49"/>
  <c r="H35" i="49" s="1"/>
  <c r="D34" i="49"/>
  <c r="H34" i="49" s="1"/>
  <c r="D33" i="49"/>
  <c r="H33" i="49" s="1"/>
  <c r="D32" i="49"/>
  <c r="H32" i="49" s="1"/>
  <c r="D31" i="49"/>
  <c r="H31" i="49" s="1"/>
  <c r="D30" i="49"/>
  <c r="H30" i="49" s="1"/>
  <c r="D29" i="49"/>
  <c r="H29" i="49" s="1"/>
  <c r="D28" i="49"/>
  <c r="H28" i="49" s="1"/>
  <c r="D27" i="49"/>
  <c r="H27" i="49" s="1"/>
  <c r="D26" i="49"/>
  <c r="H26" i="49" s="1"/>
  <c r="D25" i="49"/>
  <c r="H25" i="49" s="1"/>
  <c r="D24" i="49"/>
  <c r="H24" i="49" s="1"/>
  <c r="D23" i="49"/>
  <c r="H23" i="49" s="1"/>
  <c r="D22" i="49"/>
  <c r="H22" i="49" s="1"/>
  <c r="D21" i="49"/>
  <c r="H21" i="49" s="1"/>
  <c r="D20" i="49"/>
  <c r="H20" i="49" s="1"/>
  <c r="D19" i="49"/>
  <c r="H19" i="49" s="1"/>
  <c r="D18" i="49"/>
  <c r="H18" i="49" s="1"/>
  <c r="D17" i="49"/>
  <c r="H17" i="49" s="1"/>
  <c r="D16" i="49"/>
  <c r="H16" i="49" s="1"/>
  <c r="D15" i="49"/>
  <c r="H15" i="49" s="1"/>
  <c r="D14" i="49"/>
  <c r="H14" i="49" s="1"/>
  <c r="D13" i="49"/>
  <c r="H13" i="49" s="1"/>
  <c r="D12" i="49"/>
  <c r="H12" i="49" s="1"/>
  <c r="D11" i="49"/>
  <c r="H11" i="49" s="1"/>
  <c r="D10" i="49"/>
  <c r="H10" i="49" s="1"/>
  <c r="D9" i="49"/>
  <c r="H9" i="49" s="1"/>
  <c r="D8" i="49"/>
  <c r="H8" i="49" s="1"/>
  <c r="D7" i="49"/>
  <c r="H7" i="49" s="1"/>
  <c r="D6" i="49"/>
  <c r="H6" i="49" s="1"/>
  <c r="O26" i="46" l="1"/>
  <c r="M10" i="46"/>
  <c r="U51" i="43"/>
  <c r="U50" i="43"/>
  <c r="U52" i="43"/>
  <c r="U53" i="43"/>
  <c r="U56" i="43"/>
  <c r="U55" i="43"/>
  <c r="O20" i="46"/>
  <c r="O10" i="46"/>
  <c r="N18" i="46"/>
  <c r="M25" i="46"/>
  <c r="O9" i="46"/>
  <c r="L9" i="46"/>
  <c r="O25" i="46"/>
  <c r="O30" i="46"/>
  <c r="M15" i="46"/>
  <c r="W15" i="43" s="1"/>
  <c r="M28" i="46"/>
  <c r="O14" i="46"/>
  <c r="O22" i="46"/>
  <c r="M35" i="46"/>
  <c r="O17" i="46"/>
  <c r="O33" i="46"/>
  <c r="N34" i="46"/>
  <c r="N15" i="46"/>
  <c r="L26" i="46"/>
  <c r="N28" i="46"/>
  <c r="O36" i="46"/>
  <c r="M11" i="46"/>
  <c r="L31" i="46"/>
  <c r="M18" i="46"/>
  <c r="M34" i="46"/>
  <c r="M27" i="46"/>
  <c r="L32" i="46"/>
  <c r="O21" i="46"/>
  <c r="M19" i="46"/>
  <c r="M23" i="46"/>
  <c r="O35" i="46"/>
  <c r="L14" i="46"/>
  <c r="L24" i="46"/>
  <c r="O6" i="46"/>
  <c r="N6" i="46"/>
  <c r="M7" i="46"/>
  <c r="L8" i="46"/>
  <c r="M16" i="46"/>
  <c r="O31" i="46"/>
  <c r="O8" i="46"/>
  <c r="O24" i="46"/>
  <c r="O32" i="46"/>
  <c r="M13" i="46"/>
  <c r="M17" i="46"/>
  <c r="M29" i="46"/>
  <c r="M33" i="46"/>
  <c r="O7" i="46"/>
  <c r="O13" i="46"/>
  <c r="O23" i="46"/>
  <c r="O29" i="46"/>
  <c r="L22" i="46"/>
  <c r="O16" i="46"/>
  <c r="O11" i="46"/>
  <c r="M12" i="46"/>
  <c r="M20" i="46"/>
  <c r="M30" i="46"/>
  <c r="M36" i="46"/>
  <c r="O19" i="46"/>
  <c r="O27" i="46"/>
  <c r="H36" i="49"/>
  <c r="S24" i="43" l="1"/>
  <c r="V52" i="43"/>
  <c r="V50" i="43"/>
  <c r="V51" i="43"/>
  <c r="Q53" i="43"/>
  <c r="V53" i="43" s="1"/>
  <c r="Q10" i="41"/>
  <c r="Q11" i="41"/>
  <c r="Q12" i="41"/>
  <c r="Q13" i="41"/>
  <c r="Q14" i="41"/>
  <c r="Q15" i="41"/>
  <c r="Q16" i="41"/>
  <c r="Q17" i="41"/>
  <c r="Q19" i="41"/>
  <c r="Q20" i="41"/>
  <c r="Q22" i="41"/>
  <c r="Q23" i="41"/>
  <c r="Q24" i="41"/>
  <c r="Q25" i="41"/>
  <c r="Q26" i="41"/>
  <c r="Q27" i="41"/>
  <c r="Q28" i="41"/>
  <c r="Q29" i="41"/>
  <c r="Q30" i="41"/>
  <c r="Q31" i="41"/>
  <c r="Q32" i="41"/>
  <c r="Q33" i="41"/>
  <c r="Q34" i="41"/>
  <c r="Q35" i="41"/>
  <c r="Q36" i="41"/>
  <c r="Q37" i="41"/>
  <c r="Q38" i="41"/>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6" i="16"/>
  <c r="N54" i="26"/>
  <c r="N56" i="26" s="1"/>
  <c r="N50" i="26"/>
  <c r="N49" i="26"/>
  <c r="N24" i="26"/>
  <c r="P24" i="26" s="1"/>
  <c r="N7" i="26"/>
  <c r="P7" i="26" s="1"/>
  <c r="N26" i="26"/>
  <c r="P26" i="26" s="1"/>
  <c r="N30" i="26"/>
  <c r="N34" i="26"/>
  <c r="P34" i="26" s="1"/>
  <c r="N56" i="25"/>
  <c r="N53" i="25"/>
  <c r="O16" i="25"/>
  <c r="N6" i="25"/>
  <c r="R36" i="43" l="1"/>
  <c r="R55" i="43"/>
  <c r="R56" i="43"/>
  <c r="R50" i="43"/>
  <c r="W50" i="43" s="1"/>
  <c r="R51" i="43"/>
  <c r="W51" i="43" s="1"/>
  <c r="R52" i="43"/>
  <c r="W52" i="43" s="1"/>
  <c r="R53" i="43"/>
  <c r="W53" i="43" s="1"/>
  <c r="O6" i="25"/>
  <c r="P6" i="25"/>
  <c r="P49" i="43"/>
  <c r="V55" i="43"/>
  <c r="V56" i="43"/>
  <c r="N48" i="26"/>
  <c r="N36" i="25"/>
  <c r="N53" i="26"/>
  <c r="J48" i="26"/>
  <c r="O41" i="58"/>
  <c r="W55" i="43" l="1"/>
  <c r="W56" i="43"/>
  <c r="Q49" i="43"/>
  <c r="Q57" i="43"/>
  <c r="O41" i="54"/>
  <c r="P38" i="25"/>
  <c r="Q40" i="16"/>
  <c r="O46" i="16" l="1"/>
  <c r="N46" i="16"/>
  <c r="M46" i="16"/>
  <c r="L46" i="16"/>
  <c r="K46" i="16"/>
  <c r="P4" i="16"/>
  <c r="O4" i="16"/>
  <c r="N4" i="16"/>
  <c r="M4" i="16"/>
  <c r="L4" i="16"/>
  <c r="K4" i="16"/>
  <c r="A3" i="16"/>
  <c r="N46" i="28" l="1"/>
  <c r="M46" i="28"/>
  <c r="L46" i="28"/>
  <c r="K46" i="28"/>
  <c r="J46" i="28"/>
  <c r="O4" i="28"/>
  <c r="N4" i="28"/>
  <c r="M4" i="28"/>
  <c r="L4" i="28"/>
  <c r="K4" i="28"/>
  <c r="J4" i="28"/>
  <c r="I4" i="28"/>
  <c r="A3" i="28"/>
  <c r="AK42" i="35"/>
  <c r="AK41" i="35"/>
  <c r="Q39" i="16"/>
  <c r="P38" i="28"/>
  <c r="P37" i="28"/>
  <c r="P37" i="26"/>
  <c r="P37" i="25"/>
  <c r="N44" i="25"/>
  <c r="M44" i="25"/>
  <c r="L44" i="25"/>
  <c r="K44" i="25"/>
  <c r="J44" i="25"/>
  <c r="O4" i="25"/>
  <c r="N44" i="26"/>
  <c r="M44" i="26"/>
  <c r="L44" i="26"/>
  <c r="K44" i="26"/>
  <c r="J44" i="26"/>
  <c r="O4" i="26"/>
  <c r="N4" i="26"/>
  <c r="M4" i="26"/>
  <c r="L4" i="26"/>
  <c r="K4" i="26"/>
  <c r="J4" i="26"/>
  <c r="I4" i="26"/>
  <c r="A3" i="26"/>
  <c r="O20" i="25"/>
  <c r="O28" i="25"/>
  <c r="O15" i="25"/>
  <c r="N4" i="25"/>
  <c r="M4" i="25"/>
  <c r="L4" i="25"/>
  <c r="K4" i="25"/>
  <c r="J4" i="25"/>
  <c r="I4" i="25"/>
  <c r="A3" i="25"/>
  <c r="T4" i="38" l="1"/>
  <c r="S4" i="38"/>
  <c r="R4" i="38"/>
  <c r="Q4" i="38"/>
  <c r="P4" i="38"/>
  <c r="O4" i="38"/>
  <c r="A3" i="38"/>
  <c r="X4" i="43"/>
  <c r="W4" i="43"/>
  <c r="V4" i="43"/>
  <c r="U4" i="43"/>
  <c r="T4" i="43"/>
  <c r="S4" i="43"/>
  <c r="R4" i="43"/>
  <c r="Q4" i="43"/>
  <c r="P4" i="43"/>
  <c r="O4" i="43"/>
  <c r="S45" i="43"/>
  <c r="R45" i="43"/>
  <c r="Q45" i="43"/>
  <c r="P45" i="43"/>
  <c r="O45" i="43"/>
  <c r="N4" i="43"/>
  <c r="L4" i="63" l="1"/>
  <c r="K4" i="38"/>
  <c r="J48" i="46"/>
  <c r="L48" i="46" s="1"/>
  <c r="K48" i="46"/>
  <c r="N48" i="46" s="1"/>
  <c r="J49" i="46"/>
  <c r="L49" i="46" s="1"/>
  <c r="K49" i="46"/>
  <c r="N49" i="46" s="1"/>
  <c r="J50" i="46"/>
  <c r="L50" i="46" s="1"/>
  <c r="K50" i="46"/>
  <c r="N50" i="46" s="1"/>
  <c r="J51" i="46"/>
  <c r="L51" i="46" s="1"/>
  <c r="K51" i="46"/>
  <c r="N51" i="46" s="1"/>
  <c r="J52" i="46"/>
  <c r="L52" i="46" s="1"/>
  <c r="K52" i="46"/>
  <c r="N52" i="46" s="1"/>
  <c r="J53" i="46"/>
  <c r="L53" i="46" s="1"/>
  <c r="K53" i="46"/>
  <c r="N53" i="46" s="1"/>
  <c r="J54" i="46"/>
  <c r="L54" i="46" s="1"/>
  <c r="K54" i="46"/>
  <c r="O54" i="46" s="1"/>
  <c r="J55" i="46"/>
  <c r="M55" i="46" s="1"/>
  <c r="K55" i="46"/>
  <c r="N55" i="46" s="1"/>
  <c r="J56" i="46"/>
  <c r="L56" i="46" s="1"/>
  <c r="K56" i="46"/>
  <c r="N56" i="46" s="1"/>
  <c r="J57" i="46"/>
  <c r="L57" i="46" s="1"/>
  <c r="K57" i="46"/>
  <c r="N57" i="46" s="1"/>
  <c r="J58" i="46"/>
  <c r="L58" i="46" s="1"/>
  <c r="K58" i="46"/>
  <c r="N58" i="46" s="1"/>
  <c r="P7" i="16"/>
  <c r="P24" i="16"/>
  <c r="P26" i="16"/>
  <c r="O51" i="16"/>
  <c r="K55" i="16"/>
  <c r="L55" i="16"/>
  <c r="M55" i="16"/>
  <c r="N55" i="16"/>
  <c r="O52" i="16"/>
  <c r="O53" i="16"/>
  <c r="O54" i="16"/>
  <c r="P30" i="16"/>
  <c r="O56" i="16"/>
  <c r="K58" i="16"/>
  <c r="L58" i="16"/>
  <c r="M58" i="16"/>
  <c r="N58" i="16"/>
  <c r="O57" i="16"/>
  <c r="P8" i="16"/>
  <c r="P9" i="16"/>
  <c r="P10" i="16"/>
  <c r="P11" i="16"/>
  <c r="P12" i="16"/>
  <c r="P13" i="16"/>
  <c r="P14" i="16"/>
  <c r="P15" i="16"/>
  <c r="P16" i="16"/>
  <c r="P17" i="16"/>
  <c r="P18" i="16"/>
  <c r="P19" i="16"/>
  <c r="P20" i="16"/>
  <c r="P21" i="16"/>
  <c r="P22" i="16"/>
  <c r="P23" i="16"/>
  <c r="P25" i="16"/>
  <c r="P27" i="16"/>
  <c r="P28" i="16"/>
  <c r="P29" i="16"/>
  <c r="P31" i="16"/>
  <c r="P32" i="16"/>
  <c r="P33" i="16"/>
  <c r="P34" i="16"/>
  <c r="P35" i="16"/>
  <c r="P6" i="1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6" i="26"/>
  <c r="P37" i="16"/>
  <c r="O35" i="25"/>
  <c r="O7" i="28"/>
  <c r="O8" i="28"/>
  <c r="O9" i="28"/>
  <c r="O10" i="28"/>
  <c r="O11" i="28"/>
  <c r="O13" i="28"/>
  <c r="O14" i="28"/>
  <c r="O15" i="28"/>
  <c r="O16" i="28"/>
  <c r="O17" i="28"/>
  <c r="O18" i="28"/>
  <c r="O19" i="28"/>
  <c r="O20" i="28"/>
  <c r="O21" i="28"/>
  <c r="O22" i="28"/>
  <c r="O23" i="28"/>
  <c r="O24" i="28"/>
  <c r="O25" i="28"/>
  <c r="O26" i="28"/>
  <c r="O27" i="28"/>
  <c r="O28" i="28"/>
  <c r="O29" i="28"/>
  <c r="O30" i="28"/>
  <c r="O31" i="28"/>
  <c r="O32" i="28"/>
  <c r="O33" i="28"/>
  <c r="O34" i="28"/>
  <c r="O35" i="28"/>
  <c r="O6" i="28"/>
  <c r="J53" i="26"/>
  <c r="K53" i="26"/>
  <c r="L53" i="26"/>
  <c r="M53" i="26"/>
  <c r="K48" i="26"/>
  <c r="L48" i="26"/>
  <c r="M48" i="26"/>
  <c r="O7" i="25"/>
  <c r="O8" i="25"/>
  <c r="O9" i="25"/>
  <c r="O10" i="25"/>
  <c r="O11" i="25"/>
  <c r="O12" i="25"/>
  <c r="O13" i="25"/>
  <c r="O14" i="25"/>
  <c r="O17" i="25"/>
  <c r="O18" i="25"/>
  <c r="O19" i="25"/>
  <c r="O21" i="25"/>
  <c r="O22" i="25"/>
  <c r="O23" i="25"/>
  <c r="O24" i="25"/>
  <c r="O25" i="25"/>
  <c r="O26" i="25"/>
  <c r="O27" i="25"/>
  <c r="O29" i="25"/>
  <c r="O30" i="25"/>
  <c r="O31" i="25"/>
  <c r="O32" i="25"/>
  <c r="O33" i="25"/>
  <c r="O34" i="25"/>
  <c r="S7" i="43"/>
  <c r="X7" i="43" s="1"/>
  <c r="S8" i="43"/>
  <c r="X8" i="43" s="1"/>
  <c r="S9" i="43"/>
  <c r="X9" i="43" s="1"/>
  <c r="S10" i="43"/>
  <c r="X10" i="43" s="1"/>
  <c r="S11" i="43"/>
  <c r="X11" i="43" s="1"/>
  <c r="S12" i="43"/>
  <c r="X12" i="43" s="1"/>
  <c r="S13" i="43"/>
  <c r="X13" i="43" s="1"/>
  <c r="S14" i="43"/>
  <c r="X14" i="43" s="1"/>
  <c r="S15" i="43"/>
  <c r="X15" i="43" s="1"/>
  <c r="Y15" i="43" s="1"/>
  <c r="S16" i="43"/>
  <c r="X16" i="43" s="1"/>
  <c r="S17" i="43"/>
  <c r="X17" i="43" s="1"/>
  <c r="S18" i="43"/>
  <c r="X18" i="43" s="1"/>
  <c r="S19" i="43"/>
  <c r="X19" i="43" s="1"/>
  <c r="S20" i="43"/>
  <c r="X20" i="43" s="1"/>
  <c r="S21" i="43"/>
  <c r="X21" i="43" s="1"/>
  <c r="S22" i="43"/>
  <c r="X22" i="43" s="1"/>
  <c r="S23" i="43"/>
  <c r="X23" i="43" s="1"/>
  <c r="X24" i="43"/>
  <c r="S25" i="43"/>
  <c r="X25" i="43" s="1"/>
  <c r="S26" i="43"/>
  <c r="X26" i="43" s="1"/>
  <c r="S27" i="43"/>
  <c r="X27" i="43" s="1"/>
  <c r="S28" i="43"/>
  <c r="X28" i="43" s="1"/>
  <c r="S29" i="43"/>
  <c r="X29" i="43" s="1"/>
  <c r="S30" i="43"/>
  <c r="X30" i="43" s="1"/>
  <c r="S31" i="43"/>
  <c r="X31" i="43" s="1"/>
  <c r="S32" i="43"/>
  <c r="X32" i="43" s="1"/>
  <c r="S33" i="43"/>
  <c r="X33" i="43" s="1"/>
  <c r="S34" i="43"/>
  <c r="X34" i="43" s="1"/>
  <c r="S35" i="43"/>
  <c r="X35" i="43" s="1"/>
  <c r="S6" i="43"/>
  <c r="X6" i="43" s="1"/>
  <c r="T50" i="43"/>
  <c r="T51" i="43"/>
  <c r="T52" i="43"/>
  <c r="T53" i="43"/>
  <c r="T55" i="43"/>
  <c r="T56" i="43"/>
  <c r="O57" i="43"/>
  <c r="U57" i="43"/>
  <c r="O54" i="43"/>
  <c r="O49" i="43"/>
  <c r="M58" i="28"/>
  <c r="L58" i="28"/>
  <c r="V57" i="43" s="1"/>
  <c r="K58" i="28"/>
  <c r="J58" i="28"/>
  <c r="N57" i="28"/>
  <c r="N56" i="28"/>
  <c r="M55" i="28"/>
  <c r="L55" i="28"/>
  <c r="K55" i="28"/>
  <c r="U54" i="43" s="1"/>
  <c r="J55" i="28"/>
  <c r="N54" i="28"/>
  <c r="N53" i="28"/>
  <c r="N52" i="28"/>
  <c r="N51" i="28"/>
  <c r="V6" i="43"/>
  <c r="U6" i="43"/>
  <c r="U30" i="43"/>
  <c r="M56" i="26"/>
  <c r="L56" i="26"/>
  <c r="K56" i="26"/>
  <c r="J56" i="26"/>
  <c r="M56" i="25"/>
  <c r="L56" i="25"/>
  <c r="K56" i="25"/>
  <c r="M53" i="25"/>
  <c r="L53" i="25"/>
  <c r="K53" i="25"/>
  <c r="U36" i="38"/>
  <c r="P36" i="25"/>
  <c r="P36" i="43"/>
  <c r="O36" i="43"/>
  <c r="Q36" i="43"/>
  <c r="T7" i="43"/>
  <c r="U7" i="43"/>
  <c r="V7" i="43"/>
  <c r="W7" i="43"/>
  <c r="T8" i="43"/>
  <c r="U8" i="43"/>
  <c r="V8" i="43"/>
  <c r="W8" i="43"/>
  <c r="T9" i="43"/>
  <c r="U9" i="43"/>
  <c r="V9" i="43"/>
  <c r="W9" i="43"/>
  <c r="T10" i="43"/>
  <c r="U10" i="43"/>
  <c r="V10" i="43"/>
  <c r="W10" i="43"/>
  <c r="T11" i="43"/>
  <c r="U11" i="43"/>
  <c r="V11" i="43"/>
  <c r="W11" i="43"/>
  <c r="T12" i="43"/>
  <c r="U12" i="43"/>
  <c r="W12" i="43"/>
  <c r="T13" i="43"/>
  <c r="U13" i="43"/>
  <c r="V13" i="43"/>
  <c r="W13" i="43"/>
  <c r="T14" i="43"/>
  <c r="U14" i="43"/>
  <c r="V14" i="43"/>
  <c r="W14" i="43"/>
  <c r="T15" i="43"/>
  <c r="U15" i="43"/>
  <c r="V15" i="43"/>
  <c r="T16" i="43"/>
  <c r="U16" i="43"/>
  <c r="V16" i="43"/>
  <c r="W16" i="43"/>
  <c r="T17" i="43"/>
  <c r="U17" i="43"/>
  <c r="V17" i="43"/>
  <c r="W17" i="43"/>
  <c r="T18" i="43"/>
  <c r="U18" i="43"/>
  <c r="V18" i="43"/>
  <c r="W18" i="43"/>
  <c r="T19" i="43"/>
  <c r="U19" i="43"/>
  <c r="V19" i="43"/>
  <c r="W19" i="43"/>
  <c r="T20" i="43"/>
  <c r="U20" i="43"/>
  <c r="V20" i="43"/>
  <c r="W20" i="43"/>
  <c r="T21" i="43"/>
  <c r="U21" i="43"/>
  <c r="V21" i="43"/>
  <c r="W21" i="43"/>
  <c r="T22" i="43"/>
  <c r="U22" i="43"/>
  <c r="V22" i="43"/>
  <c r="W22" i="43"/>
  <c r="T23" i="43"/>
  <c r="U23" i="43"/>
  <c r="V23" i="43"/>
  <c r="W23" i="43"/>
  <c r="T24" i="43"/>
  <c r="U24" i="43"/>
  <c r="V24" i="43"/>
  <c r="W24" i="43"/>
  <c r="T25" i="43"/>
  <c r="U25" i="43"/>
  <c r="V25" i="43"/>
  <c r="W25" i="43"/>
  <c r="T26" i="43"/>
  <c r="O29" i="54" s="1"/>
  <c r="U26" i="43"/>
  <c r="V26" i="43"/>
  <c r="W26" i="43"/>
  <c r="T27" i="43"/>
  <c r="U27" i="43"/>
  <c r="V27" i="43"/>
  <c r="W27" i="43"/>
  <c r="T28" i="43"/>
  <c r="U28" i="43"/>
  <c r="V28" i="43"/>
  <c r="W28" i="43"/>
  <c r="T29" i="43"/>
  <c r="U29" i="43"/>
  <c r="V29" i="43"/>
  <c r="W29" i="43"/>
  <c r="T30" i="43"/>
  <c r="V30" i="43"/>
  <c r="W30" i="43"/>
  <c r="T31" i="43"/>
  <c r="U31" i="43"/>
  <c r="V31" i="43"/>
  <c r="W31" i="43"/>
  <c r="T32" i="43"/>
  <c r="U32" i="43"/>
  <c r="V32" i="43"/>
  <c r="W32" i="43"/>
  <c r="T33" i="43"/>
  <c r="U33" i="43"/>
  <c r="V33" i="43"/>
  <c r="W33" i="43"/>
  <c r="T34" i="43"/>
  <c r="U34" i="43"/>
  <c r="V34" i="43"/>
  <c r="W34" i="43"/>
  <c r="T35" i="43"/>
  <c r="U35" i="43"/>
  <c r="V35" i="43"/>
  <c r="W35" i="43"/>
  <c r="W6" i="43"/>
  <c r="T6" i="43"/>
  <c r="O39" i="41"/>
  <c r="N39" i="41"/>
  <c r="M39" i="41"/>
  <c r="L36" i="16"/>
  <c r="L38" i="16" s="1"/>
  <c r="M36" i="16"/>
  <c r="M38" i="16" s="1"/>
  <c r="Q37" i="16"/>
  <c r="Q11" i="16"/>
  <c r="Q16" i="16"/>
  <c r="Q19" i="16"/>
  <c r="K36" i="16"/>
  <c r="K38" i="16" s="1"/>
  <c r="J36" i="28"/>
  <c r="P22" i="28"/>
  <c r="Q29" i="16"/>
  <c r="Q21" i="16"/>
  <c r="Q13" i="16"/>
  <c r="N36" i="16"/>
  <c r="N38" i="16" s="1"/>
  <c r="Q22" i="16"/>
  <c r="Q15" i="16"/>
  <c r="Q35" i="16"/>
  <c r="Q27" i="16"/>
  <c r="Q20" i="16"/>
  <c r="K36" i="28"/>
  <c r="Q7" i="16"/>
  <c r="Q31" i="16"/>
  <c r="Q34" i="16"/>
  <c r="Q26" i="16"/>
  <c r="Q18" i="16"/>
  <c r="Q10" i="16"/>
  <c r="Q32" i="16"/>
  <c r="Q24" i="16"/>
  <c r="Q8" i="16"/>
  <c r="Q6" i="16"/>
  <c r="M36" i="28"/>
  <c r="L36" i="28"/>
  <c r="K36" i="26"/>
  <c r="J36" i="26"/>
  <c r="J36" i="25"/>
  <c r="P24" i="28"/>
  <c r="Q14" i="16"/>
  <c r="Q30" i="16"/>
  <c r="O36" i="16"/>
  <c r="Q36" i="16" s="1"/>
  <c r="Q23" i="16"/>
  <c r="Q28" i="16"/>
  <c r="Q17" i="16"/>
  <c r="Q33" i="16"/>
  <c r="Q12" i="16"/>
  <c r="Q9" i="16"/>
  <c r="Q25" i="16"/>
  <c r="N36" i="28"/>
  <c r="P36" i="28" s="1"/>
  <c r="L36" i="25"/>
  <c r="K36" i="25"/>
  <c r="M36" i="25"/>
  <c r="P30" i="26"/>
  <c r="M36" i="26"/>
  <c r="L36" i="26"/>
  <c r="P25" i="25"/>
  <c r="P30" i="25"/>
  <c r="P14" i="25"/>
  <c r="P16" i="25"/>
  <c r="P26" i="25"/>
  <c r="N36" i="26"/>
  <c r="P36" i="26" s="1"/>
  <c r="O50" i="46" l="1"/>
  <c r="AI23" i="35"/>
  <c r="AI27" i="35"/>
  <c r="AI37" i="35"/>
  <c r="AI33" i="35"/>
  <c r="AI14" i="35"/>
  <c r="AI13" i="35"/>
  <c r="AI36" i="35"/>
  <c r="AI31" i="35"/>
  <c r="AI28" i="35"/>
  <c r="AI17" i="35"/>
  <c r="AI15" i="35"/>
  <c r="AI20" i="35"/>
  <c r="AI19" i="35"/>
  <c r="AI22" i="35"/>
  <c r="AI26" i="35"/>
  <c r="AI38" i="35"/>
  <c r="AI34" i="35"/>
  <c r="AI18" i="35"/>
  <c r="AI32" i="35"/>
  <c r="AI21" i="35"/>
  <c r="AI25" i="35"/>
  <c r="AI10" i="35"/>
  <c r="M53" i="46"/>
  <c r="O58" i="46"/>
  <c r="M51" i="46"/>
  <c r="L55" i="46"/>
  <c r="O57" i="46"/>
  <c r="M57" i="46"/>
  <c r="O49" i="46"/>
  <c r="O48" i="46"/>
  <c r="O55" i="46"/>
  <c r="O51" i="46"/>
  <c r="M49" i="46"/>
  <c r="AI16" i="35"/>
  <c r="AI12" i="35"/>
  <c r="AI24" i="35"/>
  <c r="AI35" i="35"/>
  <c r="AI30" i="35"/>
  <c r="AI11" i="35"/>
  <c r="AI29" i="35"/>
  <c r="AI39" i="35"/>
  <c r="O56" i="46"/>
  <c r="N54" i="46"/>
  <c r="V6" i="38"/>
  <c r="O36" i="38"/>
  <c r="O53" i="46"/>
  <c r="O52" i="46"/>
  <c r="M58" i="46"/>
  <c r="M56" i="46"/>
  <c r="M54" i="46"/>
  <c r="M52" i="46"/>
  <c r="M50" i="46"/>
  <c r="M48" i="46"/>
  <c r="N55" i="28"/>
  <c r="N58" i="28"/>
  <c r="T54" i="43"/>
  <c r="O55" i="16"/>
  <c r="O55" i="25"/>
  <c r="O56" i="25"/>
  <c r="O54" i="25"/>
  <c r="O55" i="26"/>
  <c r="O54" i="26"/>
  <c r="O56" i="26"/>
  <c r="O48" i="26"/>
  <c r="O51" i="25"/>
  <c r="O53" i="25"/>
  <c r="O50" i="25"/>
  <c r="O49" i="25"/>
  <c r="O52" i="25"/>
  <c r="T57" i="43"/>
  <c r="O53" i="26"/>
  <c r="O51" i="26"/>
  <c r="O49" i="26"/>
  <c r="O52" i="26"/>
  <c r="O50" i="26"/>
  <c r="N38" i="43"/>
  <c r="K39" i="41"/>
  <c r="O36" i="25"/>
  <c r="O27" i="54"/>
  <c r="O16" i="54"/>
  <c r="O15" i="54"/>
  <c r="O14" i="54"/>
  <c r="O12" i="54"/>
  <c r="O11" i="54"/>
  <c r="O10" i="54"/>
  <c r="O38" i="54"/>
  <c r="O37" i="54"/>
  <c r="O36" i="54"/>
  <c r="O34" i="54"/>
  <c r="O38" i="58"/>
  <c r="O37" i="58"/>
  <c r="O36" i="58"/>
  <c r="O35" i="58"/>
  <c r="O35" i="54"/>
  <c r="O34" i="58"/>
  <c r="O33" i="58"/>
  <c r="O33" i="54"/>
  <c r="O32" i="58"/>
  <c r="O32" i="54"/>
  <c r="O31" i="58"/>
  <c r="O30" i="58"/>
  <c r="O30" i="54"/>
  <c r="O29" i="58"/>
  <c r="O28" i="58"/>
  <c r="O28" i="54"/>
  <c r="O27" i="58"/>
  <c r="O26" i="58"/>
  <c r="O25" i="58"/>
  <c r="O24" i="58"/>
  <c r="O23" i="58"/>
  <c r="O23" i="54"/>
  <c r="O22" i="58"/>
  <c r="O21" i="54"/>
  <c r="O21" i="58"/>
  <c r="O20" i="58"/>
  <c r="O20" i="54"/>
  <c r="O19" i="58"/>
  <c r="O18" i="58"/>
  <c r="O17" i="58"/>
  <c r="O17" i="54"/>
  <c r="O16" i="58"/>
  <c r="O15" i="58"/>
  <c r="O14" i="58"/>
  <c r="O13" i="54"/>
  <c r="O13" i="58"/>
  <c r="O12" i="58"/>
  <c r="O11" i="58"/>
  <c r="O10" i="58"/>
  <c r="O9" i="54"/>
  <c r="O25" i="54"/>
  <c r="L36" i="41"/>
  <c r="L28" i="41"/>
  <c r="L24" i="41"/>
  <c r="O24" i="54"/>
  <c r="L20" i="41"/>
  <c r="L16" i="41"/>
  <c r="L12" i="41"/>
  <c r="Y32" i="43"/>
  <c r="O31" i="54"/>
  <c r="L27" i="41"/>
  <c r="L19" i="41"/>
  <c r="O19" i="54"/>
  <c r="O26" i="54"/>
  <c r="O22" i="54"/>
  <c r="O18" i="54"/>
  <c r="AH39" i="35"/>
  <c r="L38" i="41"/>
  <c r="AH35" i="35"/>
  <c r="L34" i="41"/>
  <c r="AH31" i="35"/>
  <c r="L30" i="41"/>
  <c r="AH27" i="35"/>
  <c r="L26" i="41"/>
  <c r="AH23" i="35"/>
  <c r="L22" i="41"/>
  <c r="AH19" i="35"/>
  <c r="L18" i="41"/>
  <c r="AH15" i="35"/>
  <c r="L14" i="41"/>
  <c r="AH11" i="35"/>
  <c r="L10" i="41"/>
  <c r="AH38" i="35"/>
  <c r="L37" i="41"/>
  <c r="Y30" i="43"/>
  <c r="L33" i="41"/>
  <c r="AH30" i="35"/>
  <c r="L29" i="41"/>
  <c r="AH26" i="35"/>
  <c r="L25" i="41"/>
  <c r="AH22" i="35"/>
  <c r="L21" i="41"/>
  <c r="AH18" i="35"/>
  <c r="L17" i="41"/>
  <c r="Y10" i="43"/>
  <c r="L13" i="41"/>
  <c r="AH33" i="35"/>
  <c r="L32" i="41"/>
  <c r="Y6" i="43"/>
  <c r="L9" i="41"/>
  <c r="R9" i="41" s="1"/>
  <c r="AH36" i="35"/>
  <c r="L35" i="41"/>
  <c r="AH32" i="35"/>
  <c r="L31" i="41"/>
  <c r="AH24" i="35"/>
  <c r="L23" i="41"/>
  <c r="AH16" i="35"/>
  <c r="L15" i="41"/>
  <c r="Y8" i="43"/>
  <c r="L11" i="41"/>
  <c r="Y34" i="43"/>
  <c r="O36" i="28"/>
  <c r="O36" i="26"/>
  <c r="Y11" i="43"/>
  <c r="Y19" i="43"/>
  <c r="Y7" i="43"/>
  <c r="O58" i="16"/>
  <c r="Y28" i="43"/>
  <c r="Y31" i="43"/>
  <c r="Y17" i="43"/>
  <c r="Y25" i="43"/>
  <c r="Y21" i="43"/>
  <c r="Y9" i="43"/>
  <c r="W36" i="43"/>
  <c r="W38" i="43" s="1"/>
  <c r="Y13" i="43"/>
  <c r="U36" i="43"/>
  <c r="U38" i="43" s="1"/>
  <c r="Y23" i="43"/>
  <c r="Y35" i="43"/>
  <c r="Y27" i="43"/>
  <c r="V36" i="43"/>
  <c r="V38" i="43" s="1"/>
  <c r="P36" i="16"/>
  <c r="P38" i="16" s="1"/>
  <c r="O38" i="16"/>
  <c r="Q38" i="16" s="1"/>
  <c r="T36" i="43"/>
  <c r="T38" i="43" s="1"/>
  <c r="AH20" i="35"/>
  <c r="Y16" i="43"/>
  <c r="AH28" i="35"/>
  <c r="Y24" i="43"/>
  <c r="AH37" i="35"/>
  <c r="Y33" i="43"/>
  <c r="Y14" i="43"/>
  <c r="X36" i="43"/>
  <c r="Y22" i="43"/>
  <c r="Y18" i="43"/>
  <c r="AH10" i="35"/>
  <c r="AH29" i="35"/>
  <c r="AH21" i="35"/>
  <c r="AH13" i="35"/>
  <c r="Y26" i="43"/>
  <c r="AH14" i="35"/>
  <c r="AH34" i="35"/>
  <c r="AH25" i="35"/>
  <c r="AH17" i="35"/>
  <c r="Y12" i="43"/>
  <c r="Y29" i="43"/>
  <c r="Y20" i="43"/>
  <c r="S36" i="43"/>
  <c r="AH12" i="35"/>
  <c r="Y36" i="43" l="1"/>
  <c r="X38" i="43"/>
  <c r="Y38" i="43" s="1"/>
  <c r="AI56" i="35"/>
  <c r="AI55" i="35"/>
  <c r="AI54" i="35"/>
  <c r="R17" i="41"/>
  <c r="S17" i="41" s="1"/>
  <c r="S9" i="41"/>
  <c r="AI60" i="35"/>
  <c r="AI59" i="35"/>
  <c r="Q54" i="43"/>
  <c r="V54" i="43" s="1"/>
  <c r="R11" i="41"/>
  <c r="S11" i="41" s="1"/>
  <c r="R23" i="41"/>
  <c r="S23" i="41" s="1"/>
  <c r="R35" i="41"/>
  <c r="S35" i="41" s="1"/>
  <c r="R32" i="41"/>
  <c r="S32" i="41" s="1"/>
  <c r="R25" i="41"/>
  <c r="S25" i="41" s="1"/>
  <c r="R26" i="41"/>
  <c r="S26" i="41" s="1"/>
  <c r="R34" i="41"/>
  <c r="S34" i="41" s="1"/>
  <c r="R27" i="41"/>
  <c r="S27" i="41" s="1"/>
  <c r="R16" i="41"/>
  <c r="S16" i="41" s="1"/>
  <c r="R28" i="41"/>
  <c r="S28" i="41" s="1"/>
  <c r="R20" i="41"/>
  <c r="S20" i="41" s="1"/>
  <c r="R36" i="41"/>
  <c r="S36" i="41" s="1"/>
  <c r="R15" i="41"/>
  <c r="S15" i="41" s="1"/>
  <c r="R31" i="41"/>
  <c r="S31" i="41" s="1"/>
  <c r="R13" i="41"/>
  <c r="S13" i="41" s="1"/>
  <c r="R21" i="41"/>
  <c r="S21" i="41" s="1"/>
  <c r="R37" i="41"/>
  <c r="S37" i="41" s="1"/>
  <c r="R22" i="41"/>
  <c r="S22" i="41" s="1"/>
  <c r="R38" i="41"/>
  <c r="S38" i="41" s="1"/>
  <c r="R12" i="41"/>
  <c r="S12" i="41" s="1"/>
  <c r="R24" i="41"/>
  <c r="S24" i="41" s="1"/>
  <c r="F51" i="59"/>
  <c r="F58" i="59"/>
  <c r="O57" i="28"/>
  <c r="O58" i="28"/>
  <c r="O56" i="28"/>
  <c r="F59" i="59"/>
  <c r="O53" i="28"/>
  <c r="O54" i="28"/>
  <c r="O52" i="28"/>
  <c r="O55" i="28"/>
  <c r="O51" i="28"/>
  <c r="F56" i="59"/>
  <c r="P58" i="16"/>
  <c r="P57" i="16"/>
  <c r="P56" i="16"/>
  <c r="P55" i="16"/>
  <c r="P51" i="16"/>
  <c r="P54" i="16"/>
  <c r="P52" i="16"/>
  <c r="P53" i="16"/>
  <c r="F26" i="59"/>
  <c r="F38" i="59"/>
  <c r="F21" i="59"/>
  <c r="F16" i="59"/>
  <c r="F25" i="59"/>
  <c r="F32" i="59"/>
  <c r="F20" i="59"/>
  <c r="F10" i="59"/>
  <c r="H10" i="59" s="1"/>
  <c r="F23" i="59"/>
  <c r="F11" i="59"/>
  <c r="F35" i="59"/>
  <c r="F31" i="59"/>
  <c r="F37" i="59"/>
  <c r="F24" i="59"/>
  <c r="F14" i="59"/>
  <c r="G14" i="59" s="1"/>
  <c r="F28" i="59"/>
  <c r="F13" i="59"/>
  <c r="F22" i="59"/>
  <c r="F36" i="59"/>
  <c r="F12" i="59"/>
  <c r="F30" i="59"/>
  <c r="F18" i="59"/>
  <c r="F34" i="59"/>
  <c r="F17" i="59"/>
  <c r="F15" i="59"/>
  <c r="F19" i="59"/>
  <c r="F9" i="59"/>
  <c r="N39" i="54"/>
  <c r="O39" i="54" s="1"/>
  <c r="N39" i="58"/>
  <c r="O39" i="58" s="1"/>
  <c r="O9" i="58"/>
  <c r="L39" i="41"/>
  <c r="R14" i="41"/>
  <c r="S14" i="41" s="1"/>
  <c r="R10" i="41"/>
  <c r="S10" i="41" s="1"/>
  <c r="AH40" i="35"/>
  <c r="AJ18" i="35" l="1"/>
  <c r="AK18" i="35" s="1"/>
  <c r="AJ36" i="35"/>
  <c r="AK36" i="35" s="1"/>
  <c r="AJ23" i="35"/>
  <c r="AK23" i="35" s="1"/>
  <c r="AJ29" i="35"/>
  <c r="AK29" i="35" s="1"/>
  <c r="AJ24" i="35"/>
  <c r="AK24" i="35" s="1"/>
  <c r="AJ38" i="35"/>
  <c r="AK38" i="35" s="1"/>
  <c r="AJ17" i="35"/>
  <c r="AK17" i="35" s="1"/>
  <c r="AJ12" i="35"/>
  <c r="AK12" i="35" s="1"/>
  <c r="AJ22" i="35"/>
  <c r="AK22" i="35" s="1"/>
  <c r="AJ21" i="35"/>
  <c r="AK21" i="35" s="1"/>
  <c r="AJ14" i="35"/>
  <c r="AK14" i="35" s="1"/>
  <c r="AJ35" i="35"/>
  <c r="AK35" i="35" s="1"/>
  <c r="AJ32" i="35"/>
  <c r="AK32" i="35" s="1"/>
  <c r="AJ27" i="35"/>
  <c r="AK27" i="35" s="1"/>
  <c r="AJ39" i="35"/>
  <c r="AK39" i="35" s="1"/>
  <c r="AJ25" i="35"/>
  <c r="AK25" i="35" s="1"/>
  <c r="AJ16" i="35"/>
  <c r="AK16" i="35" s="1"/>
  <c r="AJ26" i="35"/>
  <c r="AK26" i="35" s="1"/>
  <c r="AJ13" i="35"/>
  <c r="AK13" i="35" s="1"/>
  <c r="AJ37" i="35"/>
  <c r="AK37" i="35" s="1"/>
  <c r="AJ33" i="35"/>
  <c r="AK33" i="35" s="1"/>
  <c r="AI61" i="35"/>
  <c r="AI58" i="35"/>
  <c r="H9" i="59"/>
  <c r="G9" i="59"/>
  <c r="AI40" i="35"/>
  <c r="F52" i="59"/>
  <c r="F55" i="59"/>
  <c r="F50" i="59"/>
  <c r="F57" i="59"/>
  <c r="F53" i="59"/>
  <c r="F54" i="59"/>
  <c r="F60" i="59"/>
  <c r="AJ28" i="35"/>
  <c r="F29" i="59"/>
  <c r="F33" i="59"/>
  <c r="F27" i="59"/>
  <c r="AJ15" i="35"/>
  <c r="AK15" i="35" s="1"/>
  <c r="AJ11" i="35"/>
  <c r="AK11" i="35" s="1"/>
  <c r="E10" i="66" l="1"/>
  <c r="F10" i="66" s="1"/>
  <c r="E34" i="66"/>
  <c r="F34" i="66" s="1"/>
  <c r="E12" i="66"/>
  <c r="F12" i="66" s="1"/>
  <c r="E38" i="66"/>
  <c r="F38" i="66" s="1"/>
  <c r="E13" i="66"/>
  <c r="F13" i="66" s="1"/>
  <c r="E11" i="66"/>
  <c r="F11" i="66" s="1"/>
  <c r="E28" i="66"/>
  <c r="F28" i="66" s="1"/>
  <c r="E32" i="66"/>
  <c r="F32" i="66" s="1"/>
  <c r="E36" i="66"/>
  <c r="F36" i="66" s="1"/>
  <c r="E14" i="66"/>
  <c r="F14" i="66" s="1"/>
  <c r="E25" i="66"/>
  <c r="F25" i="66" s="1"/>
  <c r="E26" i="66"/>
  <c r="F26" i="66" s="1"/>
  <c r="E20" i="66"/>
  <c r="F20" i="66" s="1"/>
  <c r="E16" i="66"/>
  <c r="F16" i="66" s="1"/>
  <c r="E22" i="66"/>
  <c r="F22" i="66" s="1"/>
  <c r="E15" i="66"/>
  <c r="F15" i="66" s="1"/>
  <c r="E31" i="66"/>
  <c r="F31" i="66" s="1"/>
  <c r="E37" i="66"/>
  <c r="F37" i="66" s="1"/>
  <c r="E35" i="66"/>
  <c r="F35" i="66" s="1"/>
  <c r="E24" i="66"/>
  <c r="F24" i="66" s="1"/>
  <c r="E21" i="66"/>
  <c r="F21" i="66" s="1"/>
  <c r="E23" i="66"/>
  <c r="F23" i="66" s="1"/>
  <c r="E17" i="66"/>
  <c r="F17" i="66" s="1"/>
  <c r="R54" i="43"/>
  <c r="W54" i="43" s="1"/>
  <c r="S50" i="43"/>
  <c r="X50" i="43" s="1"/>
  <c r="S51" i="43"/>
  <c r="R49" i="43"/>
  <c r="S56" i="43"/>
  <c r="S53" i="43"/>
  <c r="S55" i="43"/>
  <c r="R57" i="43"/>
  <c r="W57" i="43" s="1"/>
  <c r="S52" i="43"/>
  <c r="AK28" i="35"/>
  <c r="F39" i="59"/>
  <c r="AJ10" i="35"/>
  <c r="AK10" i="35" s="1"/>
  <c r="H25" i="66" l="1"/>
  <c r="G25" i="66"/>
  <c r="H13" i="66"/>
  <c r="G13" i="66"/>
  <c r="E9" i="66"/>
  <c r="G35" i="66"/>
  <c r="H35" i="66"/>
  <c r="H15" i="66"/>
  <c r="G15" i="66"/>
  <c r="H16" i="66"/>
  <c r="G16" i="66"/>
  <c r="G26" i="66"/>
  <c r="H26" i="66"/>
  <c r="H14" i="66"/>
  <c r="G14" i="66"/>
  <c r="H32" i="66"/>
  <c r="G32" i="66"/>
  <c r="G11" i="66"/>
  <c r="H11" i="66"/>
  <c r="H38" i="66"/>
  <c r="G38" i="66"/>
  <c r="H34" i="66"/>
  <c r="G34" i="66"/>
  <c r="H17" i="66"/>
  <c r="G17" i="66"/>
  <c r="H21" i="66"/>
  <c r="G21" i="66"/>
  <c r="H37" i="66"/>
  <c r="G37" i="66"/>
  <c r="E27" i="66"/>
  <c r="F27" i="66" s="1"/>
  <c r="G23" i="66"/>
  <c r="H23" i="66"/>
  <c r="H24" i="66"/>
  <c r="G24" i="66"/>
  <c r="H31" i="66"/>
  <c r="G31" i="66"/>
  <c r="G22" i="66"/>
  <c r="H22" i="66"/>
  <c r="H20" i="66"/>
  <c r="G20" i="66"/>
  <c r="H36" i="66"/>
  <c r="G36" i="66"/>
  <c r="H28" i="66"/>
  <c r="G28" i="66"/>
  <c r="G12" i="66"/>
  <c r="H12" i="66"/>
  <c r="H10" i="66"/>
  <c r="G10" i="66"/>
  <c r="X52" i="43"/>
  <c r="AH56" i="35" s="1"/>
  <c r="X51" i="43"/>
  <c r="AH55" i="35" s="1"/>
  <c r="X55" i="43"/>
  <c r="AH59" i="35" s="1"/>
  <c r="X53" i="43"/>
  <c r="AH57" i="35" s="1"/>
  <c r="X56" i="43"/>
  <c r="AH60" i="35" s="1"/>
  <c r="AH54" i="35"/>
  <c r="S54" i="43"/>
  <c r="X54" i="43" s="1"/>
  <c r="S57" i="43"/>
  <c r="X57" i="43" s="1"/>
  <c r="S49" i="43"/>
  <c r="G30" i="59"/>
  <c r="H30" i="59"/>
  <c r="G27" i="66" l="1"/>
  <c r="H27" i="66"/>
  <c r="F9" i="66"/>
  <c r="AH61" i="35"/>
  <c r="AH58" i="35"/>
  <c r="H25" i="59"/>
  <c r="G25" i="59"/>
  <c r="G15" i="59"/>
  <c r="H15" i="59"/>
  <c r="H35" i="59"/>
  <c r="G35" i="59"/>
  <c r="H23" i="59"/>
  <c r="G23" i="59"/>
  <c r="G33" i="59"/>
  <c r="H33" i="59"/>
  <c r="G38" i="59"/>
  <c r="H38" i="59"/>
  <c r="G26" i="59"/>
  <c r="H26" i="59"/>
  <c r="H19" i="59"/>
  <c r="G19" i="59"/>
  <c r="G10" i="59"/>
  <c r="G16" i="59"/>
  <c r="H16" i="59"/>
  <c r="G37" i="59"/>
  <c r="H37" i="59"/>
  <c r="G27" i="59"/>
  <c r="H27" i="59"/>
  <c r="G29" i="59"/>
  <c r="H29" i="59"/>
  <c r="H13" i="59"/>
  <c r="G13" i="59"/>
  <c r="G20" i="59"/>
  <c r="H20" i="59"/>
  <c r="G24" i="59"/>
  <c r="H24" i="59"/>
  <c r="H18" i="59"/>
  <c r="G18" i="59"/>
  <c r="G17" i="59"/>
  <c r="H17" i="59"/>
  <c r="G34" i="59"/>
  <c r="H34" i="59"/>
  <c r="G36" i="59"/>
  <c r="H36" i="59"/>
  <c r="H14" i="59"/>
  <c r="G31" i="59"/>
  <c r="H31" i="59"/>
  <c r="G22" i="59"/>
  <c r="H22" i="59"/>
  <c r="G32" i="59"/>
  <c r="H32" i="59"/>
  <c r="G28" i="59"/>
  <c r="H28" i="59"/>
  <c r="H11" i="59"/>
  <c r="G11" i="59"/>
  <c r="G12" i="59"/>
  <c r="H12" i="59"/>
  <c r="G21" i="59"/>
  <c r="H21" i="59"/>
  <c r="G9" i="66" l="1"/>
  <c r="H9" i="66"/>
  <c r="H39" i="59"/>
  <c r="G39" i="59"/>
  <c r="I9" i="59" s="1"/>
  <c r="R19" i="41"/>
  <c r="S19" i="41" s="1"/>
  <c r="R33" i="41"/>
  <c r="S33" i="41" s="1"/>
  <c r="R30" i="41"/>
  <c r="S30" i="41" s="1"/>
  <c r="R29" i="41"/>
  <c r="S29" i="41" s="1"/>
  <c r="S57" i="41" s="1"/>
  <c r="I31" i="59" l="1"/>
  <c r="J31" i="59" s="1"/>
  <c r="S55" i="41"/>
  <c r="S56" i="41"/>
  <c r="S54" i="41"/>
  <c r="S53" i="41"/>
  <c r="S60" i="41"/>
  <c r="I15" i="59"/>
  <c r="J15" i="59" s="1"/>
  <c r="J9" i="59"/>
  <c r="I26" i="59"/>
  <c r="J26" i="59" s="1"/>
  <c r="I22" i="59"/>
  <c r="J22" i="59" s="1"/>
  <c r="I37" i="59"/>
  <c r="J37" i="59" s="1"/>
  <c r="I38" i="59"/>
  <c r="J38" i="59" s="1"/>
  <c r="I21" i="59"/>
  <c r="J21" i="59" s="1"/>
  <c r="I32" i="59"/>
  <c r="J32" i="59" s="1"/>
  <c r="I16" i="59"/>
  <c r="J16" i="59" s="1"/>
  <c r="I33" i="59"/>
  <c r="J33" i="59" s="1"/>
  <c r="I28" i="59"/>
  <c r="J28" i="59" s="1"/>
  <c r="I12" i="59"/>
  <c r="J12" i="59" s="1"/>
  <c r="I27" i="59"/>
  <c r="J27" i="59" s="1"/>
  <c r="I11" i="59"/>
  <c r="J11" i="59" s="1"/>
  <c r="I17" i="59"/>
  <c r="J17" i="59" s="1"/>
  <c r="I34" i="59"/>
  <c r="J34" i="59" s="1"/>
  <c r="I18" i="59"/>
  <c r="J18" i="59" s="1"/>
  <c r="I29" i="59"/>
  <c r="J29" i="59" s="1"/>
  <c r="I13" i="59"/>
  <c r="J13" i="59" s="1"/>
  <c r="I24" i="59"/>
  <c r="J24" i="59" s="1"/>
  <c r="I10" i="59"/>
  <c r="J10" i="59" s="1"/>
  <c r="I23" i="59"/>
  <c r="J23" i="59" s="1"/>
  <c r="I30" i="59"/>
  <c r="J30" i="59" s="1"/>
  <c r="I14" i="59"/>
  <c r="J14" i="59" s="1"/>
  <c r="I25" i="59"/>
  <c r="J25" i="59" s="1"/>
  <c r="I36" i="59"/>
  <c r="J36" i="59" s="1"/>
  <c r="I20" i="59"/>
  <c r="J20" i="59" s="1"/>
  <c r="I35" i="59"/>
  <c r="J35" i="59" s="1"/>
  <c r="I19" i="59"/>
  <c r="J19" i="59" s="1"/>
  <c r="AJ31" i="35"/>
  <c r="AK31" i="35" s="1"/>
  <c r="AJ20" i="35"/>
  <c r="K9" i="59" l="1"/>
  <c r="L9" i="59" s="1"/>
  <c r="E30" i="66"/>
  <c r="F30" i="66" s="1"/>
  <c r="S58" i="41"/>
  <c r="AJ59" i="35" s="1"/>
  <c r="AK59" i="35" s="1"/>
  <c r="E58" i="66" s="1"/>
  <c r="F58" i="66" s="1"/>
  <c r="S59" i="41"/>
  <c r="AJ60" i="35" s="1"/>
  <c r="AK60" i="35" s="1"/>
  <c r="E59" i="66" s="1"/>
  <c r="F59" i="66" s="1"/>
  <c r="AJ34" i="35"/>
  <c r="AK34" i="35" s="1"/>
  <c r="AJ30" i="35"/>
  <c r="AK30" i="35" s="1"/>
  <c r="AJ56" i="35"/>
  <c r="AK56" i="35" s="1"/>
  <c r="E55" i="66" s="1"/>
  <c r="F55" i="66" s="1"/>
  <c r="AJ55" i="35"/>
  <c r="AK55" i="35" s="1"/>
  <c r="E54" i="66" s="1"/>
  <c r="F54" i="66" s="1"/>
  <c r="AJ54" i="35"/>
  <c r="AJ57" i="35"/>
  <c r="AK57" i="35" s="1"/>
  <c r="E56" i="66" s="1"/>
  <c r="F56" i="66" s="1"/>
  <c r="AK20" i="35"/>
  <c r="E29" i="66" l="1"/>
  <c r="F29" i="66" s="1"/>
  <c r="E19" i="66"/>
  <c r="F19" i="66" s="1"/>
  <c r="E33" i="66"/>
  <c r="F33" i="66" s="1"/>
  <c r="H30" i="66"/>
  <c r="G30" i="66"/>
  <c r="AJ58" i="35"/>
  <c r="AK58" i="35" s="1"/>
  <c r="E57" i="66" s="1"/>
  <c r="F57" i="66" s="1"/>
  <c r="AJ61" i="35"/>
  <c r="AK61" i="35" s="1"/>
  <c r="E60" i="66" s="1"/>
  <c r="F60" i="66" s="1"/>
  <c r="AK54" i="35"/>
  <c r="E53" i="66" s="1"/>
  <c r="F53" i="66" s="1"/>
  <c r="P39" i="41"/>
  <c r="Q18" i="41"/>
  <c r="G19" i="66" l="1"/>
  <c r="H19" i="66"/>
  <c r="H33" i="66"/>
  <c r="G33" i="66"/>
  <c r="G29" i="66"/>
  <c r="H29" i="66"/>
  <c r="Q39" i="41"/>
  <c r="R18" i="41"/>
  <c r="S18" i="41" s="1"/>
  <c r="AJ19" i="35" l="1"/>
  <c r="R39" i="41"/>
  <c r="S39" i="41" s="1"/>
  <c r="AK19" i="35" l="1"/>
  <c r="AJ40" i="35"/>
  <c r="AK40" i="35" s="1"/>
  <c r="E18" i="66" l="1"/>
  <c r="K29" i="59"/>
  <c r="K53" i="59" s="1"/>
  <c r="K30" i="59"/>
  <c r="L30" i="59" s="1"/>
  <c r="K11" i="59"/>
  <c r="L11" i="59" s="1"/>
  <c r="K33" i="59"/>
  <c r="L33" i="59" s="1"/>
  <c r="K27" i="59"/>
  <c r="L27" i="59" s="1"/>
  <c r="K22" i="59"/>
  <c r="L22" i="59" s="1"/>
  <c r="K16" i="59"/>
  <c r="L16" i="59" s="1"/>
  <c r="K20" i="59"/>
  <c r="L20" i="59" s="1"/>
  <c r="K34" i="59"/>
  <c r="L34" i="59" s="1"/>
  <c r="K25" i="59"/>
  <c r="L25" i="59" s="1"/>
  <c r="K32" i="59"/>
  <c r="L32" i="59" s="1"/>
  <c r="K23" i="59"/>
  <c r="L23" i="59" s="1"/>
  <c r="K21" i="59"/>
  <c r="L21" i="59" s="1"/>
  <c r="K19" i="59"/>
  <c r="L19" i="59" s="1"/>
  <c r="K18" i="59"/>
  <c r="L18" i="59" s="1"/>
  <c r="K26" i="59"/>
  <c r="L26" i="59" s="1"/>
  <c r="K38" i="59"/>
  <c r="L38" i="59" s="1"/>
  <c r="K12" i="59"/>
  <c r="L12" i="59" s="1"/>
  <c r="K10" i="59"/>
  <c r="K17" i="59"/>
  <c r="L17" i="59" s="1"/>
  <c r="K31" i="59"/>
  <c r="L31" i="59" s="1"/>
  <c r="K14" i="59"/>
  <c r="L14" i="59" s="1"/>
  <c r="K24" i="59"/>
  <c r="L24" i="59" s="1"/>
  <c r="K28" i="59"/>
  <c r="L28" i="59" s="1"/>
  <c r="K37" i="59"/>
  <c r="L37" i="59" s="1"/>
  <c r="K13" i="59"/>
  <c r="L13" i="59" s="1"/>
  <c r="K36" i="59"/>
  <c r="L36" i="59" s="1"/>
  <c r="K35" i="59"/>
  <c r="L35" i="59" s="1"/>
  <c r="K15" i="59"/>
  <c r="L15" i="59" s="1"/>
  <c r="F18" i="66" l="1"/>
  <c r="F39" i="66" s="1"/>
  <c r="E39" i="66"/>
  <c r="L29" i="59"/>
  <c r="K51" i="59"/>
  <c r="K57" i="59"/>
  <c r="K59" i="59"/>
  <c r="K50" i="59"/>
  <c r="K60" i="59"/>
  <c r="K39" i="59"/>
  <c r="L39" i="59" s="1"/>
  <c r="J39" i="59"/>
  <c r="L10" i="59"/>
  <c r="K52" i="59"/>
  <c r="K58" i="59"/>
  <c r="K55" i="59"/>
  <c r="K54" i="59"/>
  <c r="K56" i="59"/>
  <c r="H18" i="66" l="1"/>
  <c r="H39" i="66" s="1"/>
  <c r="G18" i="66"/>
  <c r="G39" i="66" s="1"/>
  <c r="I9" i="66" l="1"/>
  <c r="J9" i="66" s="1"/>
  <c r="I15" i="66"/>
  <c r="J15" i="66" s="1"/>
  <c r="K15" i="66" s="1"/>
  <c r="L15" i="66" s="1"/>
  <c r="I32" i="66"/>
  <c r="J32" i="66" s="1"/>
  <c r="K32" i="66" s="1"/>
  <c r="L32" i="66" s="1"/>
  <c r="I34" i="66"/>
  <c r="J34" i="66" s="1"/>
  <c r="K34" i="66" s="1"/>
  <c r="L34" i="66" s="1"/>
  <c r="I13" i="66"/>
  <c r="J13" i="66" s="1"/>
  <c r="K13" i="66" s="1"/>
  <c r="L13" i="66" s="1"/>
  <c r="I11" i="66"/>
  <c r="J11" i="66" s="1"/>
  <c r="K11" i="66" s="1"/>
  <c r="L11" i="66" s="1"/>
  <c r="I27" i="66"/>
  <c r="J27" i="66" s="1"/>
  <c r="K27" i="66" s="1"/>
  <c r="I35" i="66"/>
  <c r="J35" i="66" s="1"/>
  <c r="K35" i="66" s="1"/>
  <c r="L35" i="66" s="1"/>
  <c r="I21" i="66"/>
  <c r="J21" i="66" s="1"/>
  <c r="K21" i="66" s="1"/>
  <c r="L21" i="66" s="1"/>
  <c r="I17" i="66"/>
  <c r="J17" i="66" s="1"/>
  <c r="K17" i="66" s="1"/>
  <c r="L17" i="66" s="1"/>
  <c r="I24" i="66"/>
  <c r="J24" i="66" s="1"/>
  <c r="K24" i="66" s="1"/>
  <c r="L24" i="66" s="1"/>
  <c r="I36" i="66"/>
  <c r="J36" i="66" s="1"/>
  <c r="K36" i="66" s="1"/>
  <c r="L36" i="66" s="1"/>
  <c r="I31" i="66"/>
  <c r="J31" i="66" s="1"/>
  <c r="K31" i="66" s="1"/>
  <c r="L31" i="66" s="1"/>
  <c r="I28" i="66"/>
  <c r="J28" i="66" s="1"/>
  <c r="K28" i="66" s="1"/>
  <c r="L28" i="66" s="1"/>
  <c r="I37" i="66"/>
  <c r="J37" i="66" s="1"/>
  <c r="K37" i="66" s="1"/>
  <c r="L37" i="66" s="1"/>
  <c r="I20" i="66"/>
  <c r="J20" i="66" s="1"/>
  <c r="K20" i="66" s="1"/>
  <c r="L20" i="66" s="1"/>
  <c r="I10" i="66"/>
  <c r="J10" i="66" s="1"/>
  <c r="K10" i="66" s="1"/>
  <c r="L10" i="66" s="1"/>
  <c r="I22" i="66"/>
  <c r="J22" i="66" s="1"/>
  <c r="K22" i="66" s="1"/>
  <c r="L22" i="66" s="1"/>
  <c r="I12" i="66"/>
  <c r="J12" i="66" s="1"/>
  <c r="K12" i="66" s="1"/>
  <c r="L12" i="66" s="1"/>
  <c r="I26" i="66"/>
  <c r="J26" i="66" s="1"/>
  <c r="K26" i="66" s="1"/>
  <c r="L26" i="66" s="1"/>
  <c r="I23" i="66"/>
  <c r="J23" i="66" s="1"/>
  <c r="K23" i="66" s="1"/>
  <c r="L23" i="66" s="1"/>
  <c r="I14" i="66"/>
  <c r="J14" i="66" s="1"/>
  <c r="K14" i="66" s="1"/>
  <c r="L14" i="66" s="1"/>
  <c r="I16" i="66"/>
  <c r="J16" i="66" s="1"/>
  <c r="K16" i="66" s="1"/>
  <c r="L16" i="66" s="1"/>
  <c r="I38" i="66"/>
  <c r="J38" i="66" s="1"/>
  <c r="K38" i="66" s="1"/>
  <c r="L38" i="66" s="1"/>
  <c r="I25" i="66"/>
  <c r="J25" i="66" s="1"/>
  <c r="K25" i="66" s="1"/>
  <c r="L25" i="66" s="1"/>
  <c r="I30" i="66"/>
  <c r="J30" i="66" s="1"/>
  <c r="K30" i="66" s="1"/>
  <c r="L30" i="66" s="1"/>
  <c r="I33" i="66"/>
  <c r="J33" i="66" s="1"/>
  <c r="K33" i="66" s="1"/>
  <c r="I29" i="66"/>
  <c r="J29" i="66" s="1"/>
  <c r="K29" i="66" s="1"/>
  <c r="I19" i="66"/>
  <c r="J19" i="66" s="1"/>
  <c r="K19" i="66" s="1"/>
  <c r="L19" i="66" s="1"/>
  <c r="I18" i="66"/>
  <c r="J18" i="66" s="1"/>
  <c r="K18" i="66" s="1"/>
  <c r="L18" i="66" s="1"/>
  <c r="L33" i="66" l="1"/>
  <c r="K59" i="66"/>
  <c r="K60" i="66"/>
  <c r="K58" i="66"/>
  <c r="L27" i="66"/>
  <c r="K54" i="66"/>
  <c r="L29" i="66"/>
  <c r="K56" i="66"/>
  <c r="K57" i="66"/>
  <c r="K53" i="66"/>
  <c r="K55" i="66"/>
  <c r="J39" i="66"/>
  <c r="K9" i="66"/>
  <c r="K39" i="66" l="1"/>
  <c r="L39" i="66" s="1"/>
  <c r="L9" i="66"/>
</calcChain>
</file>

<file path=xl/sharedStrings.xml><?xml version="1.0" encoding="utf-8"?>
<sst xmlns="http://schemas.openxmlformats.org/spreadsheetml/2006/main" count="16012" uniqueCount="727">
  <si>
    <t>District</t>
  </si>
  <si>
    <t>Bates</t>
  </si>
  <si>
    <t>Bellevue</t>
  </si>
  <si>
    <t>Bellingham</t>
  </si>
  <si>
    <t>Big Bend</t>
  </si>
  <si>
    <t>Cascadia</t>
  </si>
  <si>
    <t>Centralia</t>
  </si>
  <si>
    <t>Clark</t>
  </si>
  <si>
    <t>Clover Park</t>
  </si>
  <si>
    <t>Columbia Basin</t>
  </si>
  <si>
    <t>Edmonds</t>
  </si>
  <si>
    <t>Everett</t>
  </si>
  <si>
    <t>Grays Harbor</t>
  </si>
  <si>
    <t>Green River</t>
  </si>
  <si>
    <t>Highline</t>
  </si>
  <si>
    <t>Lake Washington</t>
  </si>
  <si>
    <t>Lower Columbia</t>
  </si>
  <si>
    <t>Olympic</t>
  </si>
  <si>
    <t>Peninsula</t>
  </si>
  <si>
    <t>Renton</t>
  </si>
  <si>
    <t>Seattle District</t>
  </si>
  <si>
    <t>Shoreline</t>
  </si>
  <si>
    <t>Skagit Valley</t>
  </si>
  <si>
    <t>South Puget Sound</t>
  </si>
  <si>
    <t>Spokane District</t>
  </si>
  <si>
    <t>Tacoma</t>
  </si>
  <si>
    <t>Walla Walla</t>
  </si>
  <si>
    <t>Wenatchee Valley</t>
  </si>
  <si>
    <t>Whatcom</t>
  </si>
  <si>
    <t>Yakima Valley</t>
  </si>
  <si>
    <t>College Total</t>
  </si>
  <si>
    <t>Annual</t>
  </si>
  <si>
    <t>System Total</t>
  </si>
  <si>
    <t>Actual</t>
  </si>
  <si>
    <t xml:space="preserve">Bellevue </t>
  </si>
  <si>
    <r>
      <t>Grays Harbor</t>
    </r>
    <r>
      <rPr>
        <b/>
        <i/>
        <sz val="9"/>
        <rFont val="Arial"/>
        <family val="2"/>
      </rPr>
      <t/>
    </r>
  </si>
  <si>
    <t xml:space="preserve">Skagit Valley </t>
  </si>
  <si>
    <t>College</t>
  </si>
  <si>
    <t>Spokane</t>
  </si>
  <si>
    <t>Seattle</t>
  </si>
  <si>
    <t>Pierce</t>
  </si>
  <si>
    <t>Program</t>
  </si>
  <si>
    <t>CIP</t>
  </si>
  <si>
    <t>Hospital Employees Education and Training</t>
  </si>
  <si>
    <t>Seattle South</t>
  </si>
  <si>
    <t>Worker Retraining Enrollments</t>
  </si>
  <si>
    <t>Private Career Schools</t>
  </si>
  <si>
    <t>Allocation Monitoring Report</t>
  </si>
  <si>
    <t>Aerospace Apprenticeship Enrollments</t>
  </si>
  <si>
    <t>Yakima</t>
  </si>
  <si>
    <t>2013-14</t>
  </si>
  <si>
    <t>Edmonds - CWU</t>
  </si>
  <si>
    <t>Pierce - CWU</t>
  </si>
  <si>
    <t>2014-15</t>
  </si>
  <si>
    <t>1000 Aerospace Enrollments</t>
  </si>
  <si>
    <t>Seattle North</t>
  </si>
  <si>
    <t>Baseline</t>
  </si>
  <si>
    <t>2012-13</t>
  </si>
  <si>
    <t>3yr average</t>
  </si>
  <si>
    <t>share of</t>
  </si>
  <si>
    <r>
      <rPr>
        <b/>
        <sz val="8"/>
        <color theme="1"/>
        <rFont val="Arial"/>
        <family val="2"/>
      </rPr>
      <t>Source:</t>
    </r>
    <r>
      <rPr>
        <sz val="8"/>
        <color theme="1"/>
        <rFont val="Arial"/>
        <family val="2"/>
      </rPr>
      <t xml:space="preserve"> SBCTC Data Warehouse</t>
    </r>
  </si>
  <si>
    <t>note 1:  Annual FTE for WSU is calculated for two semesters as opposed to three quarters.</t>
  </si>
  <si>
    <t>Olympic - WSU (note 1)</t>
  </si>
  <si>
    <t>Attained</t>
  </si>
  <si>
    <t>earmark*</t>
  </si>
  <si>
    <t>% of Target</t>
  </si>
  <si>
    <t>System Total w/PCC</t>
  </si>
  <si>
    <t>Private Career Colleges</t>
  </si>
  <si>
    <t>System Base Allocation Target:</t>
  </si>
  <si>
    <t>limit*</t>
  </si>
  <si>
    <t>% of</t>
  </si>
  <si>
    <t>*limit for counting state supported international FTE for base attainment is the lesser of 2% of total allocation target or the number of FTE below total allocation target</t>
  </si>
  <si>
    <t>NA</t>
  </si>
  <si>
    <r>
      <rPr>
        <b/>
        <sz val="8"/>
        <rFont val="Arial"/>
        <family val="2"/>
      </rPr>
      <t>Source:</t>
    </r>
    <r>
      <rPr>
        <sz val="8"/>
        <rFont val="Arial"/>
        <family val="2"/>
      </rPr>
      <t xml:space="preserve"> SBCTC Data Warehouse</t>
    </r>
  </si>
  <si>
    <t>Total Target Attainment (Base + Earmarks)</t>
  </si>
  <si>
    <t>CTC only</t>
  </si>
  <si>
    <t>Base Actual Calculation</t>
  </si>
  <si>
    <t>Excluded International Student Enrollment</t>
  </si>
  <si>
    <t>By College Within Multi-Campus Districts</t>
  </si>
  <si>
    <t>Pierce Puyallup</t>
  </si>
  <si>
    <t>Pierce District Total</t>
  </si>
  <si>
    <t>Pierce Fort Steilacoom</t>
  </si>
  <si>
    <t>Seattle Central</t>
  </si>
  <si>
    <t>Seattle Vocational Institute</t>
  </si>
  <si>
    <t>Seattle District Total</t>
  </si>
  <si>
    <t>Spokane Falls</t>
  </si>
  <si>
    <t>Spokane District Total</t>
  </si>
  <si>
    <r>
      <t xml:space="preserve">base </t>
    </r>
    <r>
      <rPr>
        <b/>
        <vertAlign val="superscript"/>
        <sz val="10"/>
        <rFont val="Arial"/>
        <family val="2"/>
      </rPr>
      <t>4</t>
    </r>
  </si>
  <si>
    <r>
      <t xml:space="preserve">earmark </t>
    </r>
    <r>
      <rPr>
        <b/>
        <vertAlign val="superscript"/>
        <sz val="10"/>
        <rFont val="Arial"/>
        <family val="2"/>
      </rPr>
      <t>2</t>
    </r>
  </si>
  <si>
    <r>
      <t xml:space="preserve">Total </t>
    </r>
    <r>
      <rPr>
        <b/>
        <vertAlign val="superscript"/>
        <sz val="10"/>
        <rFont val="Arial"/>
        <family val="2"/>
      </rPr>
      <t>1</t>
    </r>
  </si>
  <si>
    <r>
      <rPr>
        <vertAlign val="superscript"/>
        <sz val="10"/>
        <color indexed="8"/>
        <rFont val="Arial"/>
        <family val="2"/>
      </rPr>
      <t>1</t>
    </r>
    <r>
      <rPr>
        <sz val="8"/>
        <color indexed="8"/>
        <rFont val="Arial"/>
        <family val="2"/>
      </rPr>
      <t xml:space="preserve"> total FTE is base FTE plus earmark FTE and is calculated by adding Ucontracts FTE to total state support FTE from the SBCTC data warehouse.</t>
    </r>
  </si>
  <si>
    <r>
      <rPr>
        <vertAlign val="superscript"/>
        <sz val="10"/>
        <color indexed="8"/>
        <rFont val="Arial"/>
        <family val="2"/>
      </rPr>
      <t>2</t>
    </r>
    <r>
      <rPr>
        <sz val="8"/>
        <color indexed="8"/>
        <rFont val="Arial"/>
        <family val="2"/>
      </rPr>
      <t xml:space="preserve"> earmark FTE is the sum of earmark FTE from 1000 Aerospace, Aerospace Apprenticeship, HEET, UContracts, and WRT</t>
    </r>
  </si>
  <si>
    <r>
      <rPr>
        <vertAlign val="superscript"/>
        <sz val="10"/>
        <color indexed="8"/>
        <rFont val="Arial"/>
        <family val="2"/>
      </rPr>
      <t>3</t>
    </r>
    <r>
      <rPr>
        <sz val="8"/>
        <color indexed="8"/>
        <rFont val="Arial"/>
        <family val="2"/>
      </rPr>
      <t xml:space="preserve"> excluded international FTE is the number of international FTE coded as state support in excess of the limit for counting international FTE as state support.  Limit takes effect in Fall 2016</t>
    </r>
  </si>
  <si>
    <r>
      <rPr>
        <vertAlign val="superscript"/>
        <sz val="10"/>
        <color indexed="8"/>
        <rFont val="Arial"/>
        <family val="2"/>
      </rPr>
      <t>4</t>
    </r>
    <r>
      <rPr>
        <sz val="8"/>
        <color indexed="8"/>
        <rFont val="Arial"/>
        <family val="2"/>
      </rPr>
      <t xml:space="preserve"> base FTE is the total allocation FTE less earmark FTE and excess international FTE</t>
    </r>
  </si>
  <si>
    <t>2 yr avg.</t>
  </si>
  <si>
    <t>2 yr diff.</t>
  </si>
  <si>
    <t>fall off rate</t>
  </si>
  <si>
    <t>Winter - Spring</t>
  </si>
  <si>
    <t>Fall - Winter</t>
  </si>
  <si>
    <t xml:space="preserve">Shoreline </t>
  </si>
  <si>
    <r>
      <t>Pierce</t>
    </r>
    <r>
      <rPr>
        <i/>
        <sz val="9"/>
        <rFont val="Arial"/>
        <family val="2"/>
      </rPr>
      <t xml:space="preserve"> </t>
    </r>
  </si>
  <si>
    <t xml:space="preserve">Edmonds </t>
  </si>
  <si>
    <t xml:space="preserve">Clark </t>
  </si>
  <si>
    <t>Quarter to Quarter Fall-Off Rates</t>
  </si>
  <si>
    <t>updated by:</t>
  </si>
  <si>
    <t>date:</t>
  </si>
  <si>
    <t>current year:</t>
  </si>
  <si>
    <t>prior year:</t>
  </si>
  <si>
    <t>query_run_date</t>
  </si>
  <si>
    <t>year</t>
  </si>
  <si>
    <t>quarter</t>
  </si>
  <si>
    <t>district</t>
  </si>
  <si>
    <t>college</t>
  </si>
  <si>
    <t>state_FTE</t>
  </si>
  <si>
    <t>aero_1000</t>
  </si>
  <si>
    <t>aero_apprentice</t>
  </si>
  <si>
    <t>heet</t>
  </si>
  <si>
    <t>wrt</t>
  </si>
  <si>
    <t>international_state</t>
  </si>
  <si>
    <t xml:space="preserve">*earmark FTE is the lesser of the earmark enrollments or the earmark allocation.  Earmark FTE is subtracted from total State FTE when calculating District Enrollment Allocation Base (DEAB) </t>
  </si>
  <si>
    <t>Calculate last year's prelim to actual growth</t>
  </si>
  <si>
    <t>Apply last year's growth rate to estimate this year's fall quarter state-supported FTES</t>
  </si>
  <si>
    <t>% Growth</t>
  </si>
  <si>
    <t>*excluded FTE are the number of state supported international FTE in excess of the limit.  Excluded FTE are subtracted from total state FTE when calculating base enrollment</t>
  </si>
  <si>
    <t>Total Target Attain.</t>
  </si>
  <si>
    <t>State Supported International Student Enrollment</t>
  </si>
  <si>
    <r>
      <t xml:space="preserve">excl Int'l </t>
    </r>
    <r>
      <rPr>
        <b/>
        <vertAlign val="superscript"/>
        <sz val="10"/>
        <rFont val="Arial"/>
        <family val="2"/>
      </rPr>
      <t>3</t>
    </r>
  </si>
  <si>
    <t>Prior Year Actuals</t>
  </si>
  <si>
    <t>Total State</t>
  </si>
  <si>
    <t>% weighted</t>
  </si>
  <si>
    <t>Weighted State Enrollment by Quarter</t>
  </si>
  <si>
    <t>Total Allocation (Base + Earmarks)</t>
  </si>
  <si>
    <t>weighted</t>
  </si>
  <si>
    <t>weighted_gap</t>
  </si>
  <si>
    <t>weighted_stem</t>
  </si>
  <si>
    <t>weighted_bas</t>
  </si>
  <si>
    <t>weighted_beda</t>
  </si>
  <si>
    <t xml:space="preserve">                        BEdA: state funded enrollments in courses with a Basic Education CIP (32 CIP series)</t>
  </si>
  <si>
    <t xml:space="preserve">                        STEM: state funded enrollments in courses that meet the STEM course criteria, identified by a system task force</t>
  </si>
  <si>
    <t xml:space="preserve">                        Skills Gap: state funded enrollments in courses with CIPs on the mid-level skills gap based on joint agency report, "A Skilled and Educated Workforce: 2013 Update"</t>
  </si>
  <si>
    <t>BEdA</t>
  </si>
  <si>
    <t>Year End</t>
  </si>
  <si>
    <t>Weighted State Enrollment by Category</t>
  </si>
  <si>
    <t>District Enrollment Alloctation Base (DEAB) Calculation</t>
  </si>
  <si>
    <t>DEAB</t>
  </si>
  <si>
    <t>state_without_international</t>
  </si>
  <si>
    <t>BAS</t>
  </si>
  <si>
    <t>STEM</t>
  </si>
  <si>
    <t>All enrollment counts exclude state supported international student who are not paying resident tuition (fee pay status '01')</t>
  </si>
  <si>
    <t>2017-18</t>
  </si>
  <si>
    <t>3yr avg</t>
  </si>
  <si>
    <t>under</t>
  </si>
  <si>
    <t>over</t>
  </si>
  <si>
    <t>change for</t>
  </si>
  <si>
    <t>State International Student Enrollment</t>
  </si>
  <si>
    <t>Source: SBCTC Data Warehouse, Stuclass table, Fund_Source_Enrollment = S, plus University Contract FTES reported by public four year institutions to OFM.</t>
  </si>
  <si>
    <t>Source: SBCTC Data Warehouse</t>
  </si>
  <si>
    <t>change from</t>
  </si>
  <si>
    <t>prior DEAB</t>
  </si>
  <si>
    <t>2018-19</t>
  </si>
  <si>
    <t>Skills Gap</t>
  </si>
  <si>
    <t>Total Weighted*</t>
  </si>
  <si>
    <t>excl int'l*</t>
  </si>
  <si>
    <t>Allocation</t>
  </si>
  <si>
    <t>Actual Base Enrollments</t>
  </si>
  <si>
    <t>By College Estimates Within Multi-Campus Districts</t>
  </si>
  <si>
    <t>* Actual excluded international FTE are based on allocations set at the district level.  The by-college excluded international FTE values are an estimate for reference purposes based on the ratio of total state international FTE from each colleges within multi-campus districts.</t>
  </si>
  <si>
    <t>* Actual earmark values are based on allocations set at the district level.  The by-college earmark values are an estimate for reference purposes based on the ratio of total earmark FTE from each colleges within multi-campus districts.</t>
  </si>
  <si>
    <t>estimate*</t>
  </si>
  <si>
    <t>est. DEAB*</t>
  </si>
  <si>
    <t>District Enrollment Allocation Base</t>
  </si>
  <si>
    <r>
      <rPr>
        <b/>
        <sz val="8"/>
        <rFont val="Arial"/>
        <family val="2"/>
      </rPr>
      <t xml:space="preserve">* </t>
    </r>
    <r>
      <rPr>
        <sz val="8"/>
        <rFont val="Arial"/>
        <family val="2"/>
      </rPr>
      <t>Actual base enrollments and allocations are set at the district level.  Base enrollment estimates by college for colleges within multi-campus districts are shared here as a reference.</t>
    </r>
  </si>
  <si>
    <t xml:space="preserve">                        BAS: state funded enrollments of BAS students (intent = "I") in 300 and 400 level program courses where the first two digits of the course CIP = the first two digits of the student program CIP</t>
  </si>
  <si>
    <t>Fall 16 - Winter 17</t>
  </si>
  <si>
    <t>Winter 17 - Spring 17</t>
  </si>
  <si>
    <t>note: allocation targets are calculated by district, showing related by college FTES for reference purposes only</t>
  </si>
  <si>
    <t>Estimate</t>
  </si>
  <si>
    <t>Calculating Fall Estimate of State-Supported FTES from Preliminary Fall FTES</t>
  </si>
  <si>
    <t>est. % of Target</t>
  </si>
  <si>
    <t>Clark - EWU (note 2)</t>
  </si>
  <si>
    <t>Machinist</t>
  </si>
  <si>
    <t>Precision Metal Fabrication</t>
  </si>
  <si>
    <t>Tool &amp; Die Maker</t>
  </si>
  <si>
    <t>Aircraft Mechanic (Airframe)</t>
  </si>
  <si>
    <t>Plastic Process Technician</t>
  </si>
  <si>
    <t>Industrial Maintenance Technician</t>
  </si>
  <si>
    <t>2019-20</t>
  </si>
  <si>
    <t>est. DEAB</t>
  </si>
  <si>
    <t>CIP Title</t>
  </si>
  <si>
    <t>AGRI MECHANICS &amp; OPERATION</t>
  </si>
  <si>
    <t>AGRI POWER MACHINERY MECH</t>
  </si>
  <si>
    <t>AGRI MECH &amp; EQUIP/MACHINE</t>
  </si>
  <si>
    <t>ENVIRONMENTAL TECHNOLOGY</t>
  </si>
  <si>
    <t>COMPUTER PROGRAMMING</t>
  </si>
  <si>
    <t>COMPUTER PROGRAM, PRODUCT</t>
  </si>
  <si>
    <t>INFORMATION SCIENCES</t>
  </si>
  <si>
    <t>DIGITAL MEDIA: WEB/MULTI</t>
  </si>
  <si>
    <t>COMPUTER GRAPHICS</t>
  </si>
  <si>
    <t>COMP SYS NETWORKING &amp; TELECOM</t>
  </si>
  <si>
    <t>SYSTEM ADMINISTRATION</t>
  </si>
  <si>
    <t>COMP &amp; INFO SYS SECURITY</t>
  </si>
  <si>
    <t>COMPUTER SUPPORT SPEC</t>
  </si>
  <si>
    <t>ENGINEERING TECH, GENL</t>
  </si>
  <si>
    <t>ARCHITECT ENGINEER TECH</t>
  </si>
  <si>
    <t>CIVIL ENGINEERING TECH</t>
  </si>
  <si>
    <t>ELECT/ELECTR &amp; COMM TECH</t>
  </si>
  <si>
    <t>TELECOMM TECH</t>
  </si>
  <si>
    <t>BIOMEDICAL TECH</t>
  </si>
  <si>
    <t>ELECTRO-MECH TECH</t>
  </si>
  <si>
    <t>INSTRUMENTATION TECH</t>
  </si>
  <si>
    <t>ROBOTICS TECHNOLOGY</t>
  </si>
  <si>
    <t>ENERGY CONSERV TECH</t>
  </si>
  <si>
    <t>WATER QUALITY/WASTEWTR MGT</t>
  </si>
  <si>
    <t>HAZARD MAT MGMT &amp; WASTE</t>
  </si>
  <si>
    <t>PLASTICS ENGINEER TECH</t>
  </si>
  <si>
    <t>INDUSTRIAL TECH</t>
  </si>
  <si>
    <t>MANUFACTURING TECH</t>
  </si>
  <si>
    <t>OCC SAFETY &amp; HEALTH TECH</t>
  </si>
  <si>
    <t>QUALITY CONTROL</t>
  </si>
  <si>
    <t>MECHANICAL TECH</t>
  </si>
  <si>
    <t>CONSTRUCTION ENGR TECH</t>
  </si>
  <si>
    <t>SURVEYING TECH</t>
  </si>
  <si>
    <t>HYDRAULICS &amp; FLUID POWER</t>
  </si>
  <si>
    <t>COMPUTER TECH/COMP SYSTEM</t>
  </si>
  <si>
    <t>DRAFT &amp; DESIGN TECH, GENL</t>
  </si>
  <si>
    <t>CAD DRAFT/DESIGN TECH</t>
  </si>
  <si>
    <t>ARCHIT DRAFT &amp; ARCHIT CAD</t>
  </si>
  <si>
    <t>CIVIL DRAFT/ENGR CAD</t>
  </si>
  <si>
    <t>ELECT DRAFT/CAD</t>
  </si>
  <si>
    <t>MECHANICAL DRAFT/CAD</t>
  </si>
  <si>
    <t>AIRCRAFT DRAFTING</t>
  </si>
  <si>
    <t>NUCLEAR ENGINEERING TECH</t>
  </si>
  <si>
    <t>BIOLOGICAL LAB TECH</t>
  </si>
  <si>
    <t>CORRECTIONS</t>
  </si>
  <si>
    <t>CRIM JUSTICE/LAW ENFORCE</t>
  </si>
  <si>
    <t>FORENSIC TECH</t>
  </si>
  <si>
    <t>CRIMINAL JUSTICE/POLICE SC</t>
  </si>
  <si>
    <t>FIRE SCIENCE/ADMIN</t>
  </si>
  <si>
    <t>FIRE FIGHTING</t>
  </si>
  <si>
    <t>HOMELAND SECURITY</t>
  </si>
  <si>
    <t>CRISIS/EMERG/DISASTER MGMT</t>
  </si>
  <si>
    <t>ELEC &amp; ELECTR EQUIP REPAIR</t>
  </si>
  <si>
    <t>IND ELECTRONICS TECH</t>
  </si>
  <si>
    <t>AIRCRAFT ELECT FAB &amp; INSTL</t>
  </si>
  <si>
    <t>HEAT/AC/VENT/REFRIG MAINT</t>
  </si>
  <si>
    <t>HEAVY EQUIP MAINT TECH</t>
  </si>
  <si>
    <t>INDUST MECHANICS &amp; MAINT</t>
  </si>
  <si>
    <t>PROCESS MACH MAINT &amp; REPR</t>
  </si>
  <si>
    <t>INDUSTRIAL PLANT SERVICES</t>
  </si>
  <si>
    <t>STATIONARY ENGINEER</t>
  </si>
  <si>
    <t>AUTOBODY/COLLISION &amp; REPR</t>
  </si>
  <si>
    <t>AUTO MECHANICS</t>
  </si>
  <si>
    <t>DIESEL MECHANICS TECH</t>
  </si>
  <si>
    <t>AIRFRAME MECH &amp; AIRCRAFT</t>
  </si>
  <si>
    <t>AIRCRAFT POWERPLANT TECH</t>
  </si>
  <si>
    <t>ALTER FUEL VEHICLE TECH</t>
  </si>
  <si>
    <t>MARINE MAINT/FITTER &amp; SHIP</t>
  </si>
  <si>
    <t>AIRCRAFT/FRAME/PWRPLANT ME</t>
  </si>
  <si>
    <t>AUTO SERV CENTER SPEC</t>
  </si>
  <si>
    <t>MACHINE TOOL TECH</t>
  </si>
  <si>
    <t>SHEET METAL TECH</t>
  </si>
  <si>
    <t>TOOL &amp; DIE TECH</t>
  </si>
  <si>
    <t>WELDING TECH</t>
  </si>
  <si>
    <t>IRONWORKING</t>
  </si>
  <si>
    <t>CNC MACHINIST TECH</t>
  </si>
  <si>
    <t>CABINET MKG &amp; MILLWORK</t>
  </si>
  <si>
    <t>DENTAL HYGIENIST</t>
  </si>
  <si>
    <t>HEALTH INFO/MEDICAL RECORD</t>
  </si>
  <si>
    <t>MEDICAL TRANSCRIPTION</t>
  </si>
  <si>
    <t>HOSPITAL CENTRAL SRV TECH</t>
  </si>
  <si>
    <t>CLIN/MED LAB TECH (CERT)</t>
  </si>
  <si>
    <t>OCCUPATIONAL THERAPY ASST</t>
  </si>
  <si>
    <t>PHYSICAL THERAPY ASSISTANT</t>
  </si>
  <si>
    <t>EMT (AMBULANCE)</t>
  </si>
  <si>
    <t>RESPIRATORY THERAPY TECH</t>
  </si>
  <si>
    <t>CARDIOVASCULAR TECHNOLOGY</t>
  </si>
  <si>
    <t>ELECTROCARDIOGRAPH TECH</t>
  </si>
  <si>
    <t>EMT (PARAMEDIC)</t>
  </si>
  <si>
    <t>MED RAD TECH (RAD THERAPY)</t>
  </si>
  <si>
    <t>SURGICAL TECH</t>
  </si>
  <si>
    <t>DIAG MED SONOGRAPHY/ULTRA</t>
  </si>
  <si>
    <t>RADIOLOGIC TECH</t>
  </si>
  <si>
    <t>HEALTH PHYSICS/RAD PROTECT</t>
  </si>
  <si>
    <t>HEARING INSTRUMENT SPEC</t>
  </si>
  <si>
    <t>RADIATION &amp; IMAGING</t>
  </si>
  <si>
    <t>CARDIAC INVASIVE TECH</t>
  </si>
  <si>
    <t>ECHOCARDIOGRAPHIC TECH</t>
  </si>
  <si>
    <t>CLINICAL/MED LAB TECH</t>
  </si>
  <si>
    <t>OPTICIANRY/OPHTHALMIC DISP</t>
  </si>
  <si>
    <t>ORTHOTICS/PROSTHETICS</t>
  </si>
  <si>
    <t>DIETETIC TECH</t>
  </si>
  <si>
    <t>REGISTERED NURSING</t>
  </si>
  <si>
    <t>COMPUTER SCIENCES</t>
  </si>
  <si>
    <t>INFORMATION PROCESSING</t>
  </si>
  <si>
    <t>COMPUTER SYSTEMS ANALYSIS</t>
  </si>
  <si>
    <t>COMPUTER SCIENCE</t>
  </si>
  <si>
    <t>DATA WAREHOUSE &amp; DB ADMIN</t>
  </si>
  <si>
    <t>SYSTEM/NETWORK &amp; LAN/WAN</t>
  </si>
  <si>
    <t>WEB/MULTIMEDIA MGT</t>
  </si>
  <si>
    <t>010201</t>
  </si>
  <si>
    <t>010204</t>
  </si>
  <si>
    <t>010205</t>
  </si>
  <si>
    <t>030198</t>
  </si>
  <si>
    <t>110201</t>
  </si>
  <si>
    <t>110203</t>
  </si>
  <si>
    <t>110401</t>
  </si>
  <si>
    <t>110801</t>
  </si>
  <si>
    <t>110803</t>
  </si>
  <si>
    <t>110901</t>
  </si>
  <si>
    <t>111001</t>
  </si>
  <si>
    <t>111003</t>
  </si>
  <si>
    <t>111006</t>
  </si>
  <si>
    <t>150000</t>
  </si>
  <si>
    <t>150101</t>
  </si>
  <si>
    <t>150201</t>
  </si>
  <si>
    <t>150303</t>
  </si>
  <si>
    <t>150305</t>
  </si>
  <si>
    <t>150401</t>
  </si>
  <si>
    <t>150403</t>
  </si>
  <si>
    <t>150404</t>
  </si>
  <si>
    <t>150405</t>
  </si>
  <si>
    <t>150503</t>
  </si>
  <si>
    <t>150506</t>
  </si>
  <si>
    <t>150508</t>
  </si>
  <si>
    <t>150607</t>
  </si>
  <si>
    <t>150612</t>
  </si>
  <si>
    <t>150613</t>
  </si>
  <si>
    <t>150701</t>
  </si>
  <si>
    <t>150702</t>
  </si>
  <si>
    <t>150805</t>
  </si>
  <si>
    <t>151001</t>
  </si>
  <si>
    <t>151102</t>
  </si>
  <si>
    <t>151103</t>
  </si>
  <si>
    <t>151202</t>
  </si>
  <si>
    <t>151301</t>
  </si>
  <si>
    <t>151302</t>
  </si>
  <si>
    <t>151303</t>
  </si>
  <si>
    <t>151304</t>
  </si>
  <si>
    <t>151305</t>
  </si>
  <si>
    <t>151306</t>
  </si>
  <si>
    <t>151390</t>
  </si>
  <si>
    <t>151401</t>
  </si>
  <si>
    <t>410101</t>
  </si>
  <si>
    <t>430102</t>
  </si>
  <si>
    <t>430103</t>
  </si>
  <si>
    <t>430106</t>
  </si>
  <si>
    <t>430107</t>
  </si>
  <si>
    <t>430202</t>
  </si>
  <si>
    <t>430203</t>
  </si>
  <si>
    <t>430301</t>
  </si>
  <si>
    <t>430302</t>
  </si>
  <si>
    <t>470101</t>
  </si>
  <si>
    <t>470105</t>
  </si>
  <si>
    <t>470191</t>
  </si>
  <si>
    <t>470201</t>
  </si>
  <si>
    <t>470302</t>
  </si>
  <si>
    <t>470303</t>
  </si>
  <si>
    <t>470396</t>
  </si>
  <si>
    <t>470498</t>
  </si>
  <si>
    <t>470501</t>
  </si>
  <si>
    <t>470603</t>
  </si>
  <si>
    <t>470604</t>
  </si>
  <si>
    <t>470605</t>
  </si>
  <si>
    <t>470607</t>
  </si>
  <si>
    <t>470608</t>
  </si>
  <si>
    <t>470614</t>
  </si>
  <si>
    <t>470616</t>
  </si>
  <si>
    <t>470687</t>
  </si>
  <si>
    <t>470698</t>
  </si>
  <si>
    <t>480501</t>
  </si>
  <si>
    <t>480506</t>
  </si>
  <si>
    <t>480507</t>
  </si>
  <si>
    <t>480508</t>
  </si>
  <si>
    <t>480509</t>
  </si>
  <si>
    <t>480510</t>
  </si>
  <si>
    <t>480703</t>
  </si>
  <si>
    <t>510602</t>
  </si>
  <si>
    <t>510707</t>
  </si>
  <si>
    <t>510708</t>
  </si>
  <si>
    <t>510798</t>
  </si>
  <si>
    <t>510802</t>
  </si>
  <si>
    <t>510803</t>
  </si>
  <si>
    <t>510806</t>
  </si>
  <si>
    <t>510810</t>
  </si>
  <si>
    <t>510812</t>
  </si>
  <si>
    <t>510901</t>
  </si>
  <si>
    <t>510902</t>
  </si>
  <si>
    <t>510904</t>
  </si>
  <si>
    <t>510907</t>
  </si>
  <si>
    <t>510909</t>
  </si>
  <si>
    <t>510910</t>
  </si>
  <si>
    <t>510911</t>
  </si>
  <si>
    <t>510916</t>
  </si>
  <si>
    <t>510918</t>
  </si>
  <si>
    <t>510989</t>
  </si>
  <si>
    <t>510996</t>
  </si>
  <si>
    <t>510997</t>
  </si>
  <si>
    <t>511004</t>
  </si>
  <si>
    <t>511801</t>
  </si>
  <si>
    <t>512307</t>
  </si>
  <si>
    <t>513103</t>
  </si>
  <si>
    <t>513801</t>
  </si>
  <si>
    <t>110101</t>
  </si>
  <si>
    <t>110301</t>
  </si>
  <si>
    <t>110501</t>
  </si>
  <si>
    <t>110701</t>
  </si>
  <si>
    <t>110802</t>
  </si>
  <si>
    <t>111002</t>
  </si>
  <si>
    <t>111004</t>
  </si>
  <si>
    <t>List of Course CIP Codes for Weighted Skills Gap Enrollments</t>
  </si>
  <si>
    <t>List of STEM Courses for Weighted STEM Enrollments</t>
  </si>
  <si>
    <t>COLLEGE</t>
  </si>
  <si>
    <t>DEPT_DIV</t>
  </si>
  <si>
    <t>COURSE_NUM_PREFIX</t>
  </si>
  <si>
    <t>280</t>
  </si>
  <si>
    <t>CHEM&amp;</t>
  </si>
  <si>
    <t>161</t>
  </si>
  <si>
    <t>CS&amp;</t>
  </si>
  <si>
    <t>141</t>
  </si>
  <si>
    <t>MATH&amp;</t>
  </si>
  <si>
    <t>142</t>
  </si>
  <si>
    <t>146</t>
  </si>
  <si>
    <t>151</t>
  </si>
  <si>
    <t>152</t>
  </si>
  <si>
    <t>080</t>
  </si>
  <si>
    <t>BIOL</t>
  </si>
  <si>
    <t>275</t>
  </si>
  <si>
    <t>276</t>
  </si>
  <si>
    <t>BIOL&amp;</t>
  </si>
  <si>
    <t>211</t>
  </si>
  <si>
    <t>212</t>
  </si>
  <si>
    <t>213</t>
  </si>
  <si>
    <t>CHEM</t>
  </si>
  <si>
    <t>265</t>
  </si>
  <si>
    <t>266</t>
  </si>
  <si>
    <t>272</t>
  </si>
  <si>
    <t>140</t>
  </si>
  <si>
    <t>162</t>
  </si>
  <si>
    <t>163</t>
  </si>
  <si>
    <t>261</t>
  </si>
  <si>
    <t>262</t>
  </si>
  <si>
    <t>263</t>
  </si>
  <si>
    <t>CS</t>
  </si>
  <si>
    <t>ENGR&amp;</t>
  </si>
  <si>
    <t>114</t>
  </si>
  <si>
    <t>204</t>
  </si>
  <si>
    <t>214</t>
  </si>
  <si>
    <t>215</t>
  </si>
  <si>
    <t>224</t>
  </si>
  <si>
    <t>225</t>
  </si>
  <si>
    <t>MATH</t>
  </si>
  <si>
    <t>208</t>
  </si>
  <si>
    <t>238</t>
  </si>
  <si>
    <t>240</t>
  </si>
  <si>
    <t>255</t>
  </si>
  <si>
    <t>153</t>
  </si>
  <si>
    <t>254</t>
  </si>
  <si>
    <t>PHYS</t>
  </si>
  <si>
    <t>121</t>
  </si>
  <si>
    <t>122</t>
  </si>
  <si>
    <t>123</t>
  </si>
  <si>
    <t>PHYS&amp;</t>
  </si>
  <si>
    <t>115</t>
  </si>
  <si>
    <t>116</t>
  </si>
  <si>
    <t>250</t>
  </si>
  <si>
    <t>ENGR</t>
  </si>
  <si>
    <t>180</t>
  </si>
  <si>
    <t>221</t>
  </si>
  <si>
    <t>222</t>
  </si>
  <si>
    <t>223</t>
  </si>
  <si>
    <t>220</t>
  </si>
  <si>
    <t>300</t>
  </si>
  <si>
    <t>139</t>
  </si>
  <si>
    <t>241</t>
  </si>
  <si>
    <t>242</t>
  </si>
  <si>
    <t>243</t>
  </si>
  <si>
    <t>264</t>
  </si>
  <si>
    <t>131</t>
  </si>
  <si>
    <t>203</t>
  </si>
  <si>
    <t>143</t>
  </si>
  <si>
    <t>251</t>
  </si>
  <si>
    <t>252</t>
  </si>
  <si>
    <t>253</t>
  </si>
  <si>
    <t>109</t>
  </si>
  <si>
    <t>113</t>
  </si>
  <si>
    <t>120</t>
  </si>
  <si>
    <t>150</t>
  </si>
  <si>
    <t>270</t>
  </si>
  <si>
    <t>290</t>
  </si>
  <si>
    <t>124</t>
  </si>
  <si>
    <t>125</t>
  </si>
  <si>
    <t>126</t>
  </si>
  <si>
    <t>134</t>
  </si>
  <si>
    <t>135</t>
  </si>
  <si>
    <t>136</t>
  </si>
  <si>
    <t>231</t>
  </si>
  <si>
    <t>232</t>
  </si>
  <si>
    <t>233</t>
  </si>
  <si>
    <t>190</t>
  </si>
  <si>
    <t>202</t>
  </si>
  <si>
    <t>206</t>
  </si>
  <si>
    <t>228</t>
  </si>
  <si>
    <t>CSIA</t>
  </si>
  <si>
    <t>200</t>
  </si>
  <si>
    <t>111</t>
  </si>
  <si>
    <t>ENT</t>
  </si>
  <si>
    <t>229</t>
  </si>
  <si>
    <t>267</t>
  </si>
  <si>
    <t>246</t>
  </si>
  <si>
    <t>230</t>
  </si>
  <si>
    <t>271</t>
  </si>
  <si>
    <t>144</t>
  </si>
  <si>
    <t>050</t>
  </si>
  <si>
    <t>132</t>
  </si>
  <si>
    <t>201</t>
  </si>
  <si>
    <t>205</t>
  </si>
  <si>
    <t>216</t>
  </si>
  <si>
    <t>298</t>
  </si>
  <si>
    <t>260</t>
  </si>
  <si>
    <t>020</t>
  </si>
  <si>
    <t>100</t>
  </si>
  <si>
    <t>106</t>
  </si>
  <si>
    <t>090</t>
  </si>
  <si>
    <t>112</t>
  </si>
  <si>
    <t>130</t>
  </si>
  <si>
    <t>285</t>
  </si>
  <si>
    <t>030</t>
  </si>
  <si>
    <t>210</t>
  </si>
  <si>
    <t>256</t>
  </si>
  <si>
    <t>010</t>
  </si>
  <si>
    <t>062</t>
  </si>
  <si>
    <t>CSC</t>
  </si>
  <si>
    <t>110</t>
  </si>
  <si>
    <t>063</t>
  </si>
  <si>
    <t>064</t>
  </si>
  <si>
    <t>070</t>
  </si>
  <si>
    <t>171</t>
  </si>
  <si>
    <t>172</t>
  </si>
  <si>
    <t>173</t>
  </si>
  <si>
    <t>181</t>
  </si>
  <si>
    <t>182</t>
  </si>
  <si>
    <t>183</t>
  </si>
  <si>
    <t>273</t>
  </si>
  <si>
    <t>207</t>
  </si>
  <si>
    <t>040</t>
  </si>
  <si>
    <t>103</t>
  </si>
  <si>
    <t>274</t>
  </si>
  <si>
    <t>145</t>
  </si>
  <si>
    <t>GEOL</t>
  </si>
  <si>
    <t>160</t>
  </si>
  <si>
    <t>117</t>
  </si>
  <si>
    <t>127</t>
  </si>
  <si>
    <t>Current Year Estimates</t>
  </si>
  <si>
    <t>Fall 17 - Winter 18</t>
  </si>
  <si>
    <t>Winter 18 - Spring 18</t>
  </si>
  <si>
    <t>AST2, BIOE, CEE, OTRE</t>
  </si>
  <si>
    <t>Based on Prior Year State-Supported FTES</t>
  </si>
  <si>
    <t>Used to calculate FTE estimates for Total Target Attainment and Base Target Projections</t>
  </si>
  <si>
    <t>768</t>
  </si>
  <si>
    <t>FTE Criteria:  all state-funded FTES, plus University Contract FTES</t>
  </si>
  <si>
    <t>earmark***</t>
  </si>
  <si>
    <t>Target**</t>
  </si>
  <si>
    <t>***earmark FTE is subtracted from total State FTE when calculating District Enrollment Allocation Base (DEAB).  Earmark FTE includes the base allocation number plus the number of monitored program enrollments above the baseline, up to the monitored allocation number.</t>
  </si>
  <si>
    <t>FTE Criteria: all state-funded FTES for students with "H" INTENT and an approved PROGRAM_CIP for the participating college (see listed PROGRAM_CIPs below).</t>
  </si>
  <si>
    <t>FTE Criteria:  all state-funded FTES for students with "F" or "B" INTENT and one of the approved program codes for the participating college (see list of program codes below).</t>
  </si>
  <si>
    <t>University Contracts Enrollments</t>
  </si>
  <si>
    <t>Source: OFM Office of Financial Management or directly reported by four year institution</t>
  </si>
  <si>
    <t>FTE critera: University Contract enrollments are included in the SBCTC budget, but tracked and reported by the four year institutions to OFM or directly to SBCTC.</t>
  </si>
  <si>
    <r>
      <t xml:space="preserve">FTE Criteria:  </t>
    </r>
    <r>
      <rPr>
        <sz val="8"/>
        <rFont val="Arial"/>
        <family val="2"/>
      </rPr>
      <t>All state funded FTES for students with an unusual action code of A+</t>
    </r>
  </si>
  <si>
    <r>
      <t xml:space="preserve">FTE Criteria:  </t>
    </r>
    <r>
      <rPr>
        <sz val="8"/>
        <rFont val="Arial"/>
        <family val="2"/>
      </rPr>
      <t>All state funded FTES for student enrollments with a Worker Retraining fee pay status code (Stuclass table, Kind_of_Enrollment = 13 or 16).</t>
    </r>
  </si>
  <si>
    <r>
      <t xml:space="preserve">FTE Criteria:  </t>
    </r>
    <r>
      <rPr>
        <sz val="8"/>
        <rFont val="Arial"/>
        <family val="2"/>
      </rPr>
      <t>All state funded ftes generated by International students (Student table, International_Student = 'Y' and Stuclass table, Fund_Source_Enrollment = 'S' and Fee_Pay_Status &lt;&gt; '01' or is Null).</t>
    </r>
  </si>
  <si>
    <r>
      <t xml:space="preserve">FTE Criteria:  </t>
    </r>
    <r>
      <rPr>
        <sz val="8"/>
        <rFont val="Arial"/>
        <family val="2"/>
      </rPr>
      <t>All state funded ftes in at least one of the following weighted categories:</t>
    </r>
  </si>
  <si>
    <t>Notes:  All enrollment counts exclude state supported international student who are not paying resident tuition (fee pay status '01')</t>
  </si>
  <si>
    <t>Note: actual earmark and excluded international FTE values are based on allocations set at the district level and not by college.  These estimates are provided as a reference based on the by college ratios of all earmark and international state FTE.</t>
  </si>
  <si>
    <t>Notes:  * Total Weighted FTES is an unduplicated total and may be less than the sum of the four weighted category FTES for a district because some enrollments are counted in more than one category.</t>
  </si>
  <si>
    <t>Base</t>
  </si>
  <si>
    <t>Allocation*</t>
  </si>
  <si>
    <t>Monitored</t>
  </si>
  <si>
    <t>Monitored Allocation Program Codes</t>
  </si>
  <si>
    <t>718</t>
  </si>
  <si>
    <t>603, 607, 782, 827</t>
  </si>
  <si>
    <t>809, 827, 827B, 827J, 827K</t>
  </si>
  <si>
    <t>CHEBCAS, EECCEAS, MEEMCAS</t>
  </si>
  <si>
    <t>*The total 1000 aerospace allocations include base allocations for enrollment growth already demonstrated, and monitored allocations for those programs that are being monitored for new or additional enrollment growth.</t>
  </si>
  <si>
    <t>**The target includes the baseline annualized FTE for the monitored programs plus the monitored allocation.  The base allocation is not included in the target.</t>
  </si>
  <si>
    <t>COLLEGE_TITLE</t>
  </si>
  <si>
    <t>All Colleges</t>
  </si>
  <si>
    <t>104</t>
  </si>
  <si>
    <t>College Specific</t>
  </si>
  <si>
    <t>COURSE_APPROVED_FOR*</t>
  </si>
  <si>
    <t>*Courses approved as "College Specific" STEM courses were identified as STEM courses based on college specific evidence.</t>
  </si>
  <si>
    <t>*Courses approved for "All Colleges" were identified as STEM courses based on system-wide evidence and are listed for all colleges.</t>
  </si>
  <si>
    <t>tdulany</t>
  </si>
  <si>
    <t/>
  </si>
  <si>
    <t xml:space="preserve"> </t>
  </si>
  <si>
    <t>Alloc #11</t>
  </si>
  <si>
    <t>aero_1000_program</t>
  </si>
  <si>
    <t>NULL</t>
  </si>
  <si>
    <t>1000 Aerospace Enrollments Program Details</t>
  </si>
  <si>
    <t>Base Allocation*</t>
  </si>
  <si>
    <t>Mechanical Engineering Technology</t>
  </si>
  <si>
    <t>AMT Program</t>
  </si>
  <si>
    <t>Total</t>
  </si>
  <si>
    <t>Program Codes</t>
  </si>
  <si>
    <t>642, 642B, 642Z</t>
  </si>
  <si>
    <t>Welding</t>
  </si>
  <si>
    <t>814, 814B, 814C</t>
  </si>
  <si>
    <t>999Q</t>
  </si>
  <si>
    <t>660</t>
  </si>
  <si>
    <t>Machining Expansion</t>
  </si>
  <si>
    <t>Mechatronics</t>
  </si>
  <si>
    <t>Machine Technology</t>
  </si>
  <si>
    <t>808,8081, 808A</t>
  </si>
  <si>
    <t>Avionics</t>
  </si>
  <si>
    <t>Aircraft Mechanic (AMT) &amp; Avionics</t>
  </si>
  <si>
    <t>660, 660A, 660B, 660C, 723, 723A, 723B, 723C, 723T</t>
  </si>
  <si>
    <t>Engineering</t>
  </si>
  <si>
    <t>B634, CEE, OTRE</t>
  </si>
  <si>
    <t>Aero. Engineering</t>
  </si>
  <si>
    <t>Engineering Transfer</t>
  </si>
  <si>
    <t>CEE, OTRE</t>
  </si>
  <si>
    <t>814, 814A, 814B, 814C</t>
  </si>
  <si>
    <t>Engineering Technology</t>
  </si>
  <si>
    <t>CNC Machining/Composites Technology</t>
  </si>
  <si>
    <t>Avionics/Electronics</t>
  </si>
  <si>
    <t>Electronics</t>
  </si>
  <si>
    <t>-</t>
  </si>
  <si>
    <t xml:space="preserve"> excl Int'l*</t>
  </si>
  <si>
    <t>Base Enrollment Calculation</t>
  </si>
  <si>
    <t>2020-21</t>
  </si>
  <si>
    <t>Fall 18</t>
  </si>
  <si>
    <t>Winter 19</t>
  </si>
  <si>
    <t>Spring 19</t>
  </si>
  <si>
    <t>Total 1</t>
  </si>
  <si>
    <t>earmark 2</t>
  </si>
  <si>
    <t>excl Int'l 3</t>
  </si>
  <si>
    <t>base 4</t>
  </si>
  <si>
    <t>B90</t>
  </si>
  <si>
    <t>Fall 18 - Winter 19</t>
  </si>
  <si>
    <t>Winter 19 - Spring 19</t>
  </si>
  <si>
    <t>2015-16</t>
  </si>
  <si>
    <t>Summer 19</t>
  </si>
  <si>
    <t>Fall 19</t>
  </si>
  <si>
    <t>Winter 20</t>
  </si>
  <si>
    <t>Spring 20</t>
  </si>
  <si>
    <t>Fall 2019 Actual</t>
  </si>
  <si>
    <t>Fall 2019 Prelim</t>
  </si>
  <si>
    <t>Fall 2020 Prelim</t>
  </si>
  <si>
    <t>Fall 2020 Estimate</t>
  </si>
  <si>
    <t>C01</t>
  </si>
  <si>
    <t>(9) PROGRAM_CODE = 824 (New program at this campus)</t>
  </si>
  <si>
    <t>(8) PROGRAM_CODE = 745</t>
  </si>
  <si>
    <t>(7) PLAN_CODE = SMTSWAPR</t>
  </si>
  <si>
    <t>(6) PLAN_CODE = IROIRAPR</t>
  </si>
  <si>
    <t>(5) PLAN_CODE = INUIAAPR</t>
  </si>
  <si>
    <t>(4) PLAN_CODE  = ASCATAPT</t>
  </si>
  <si>
    <t>(3) PROGRAM_CODE = 703</t>
  </si>
  <si>
    <t>(2) PROGRAM_CODE =  6331 OR 6332</t>
  </si>
  <si>
    <t>(1) Limited to FUND_SOURCE_ENROLLMENT = 'S'</t>
  </si>
  <si>
    <t>South Seattle Concrete Apprent (10)</t>
  </si>
  <si>
    <t>North Seattle Ironworkers Apprent (9)</t>
  </si>
  <si>
    <t>Renton Carpentry Apprent (8)</t>
  </si>
  <si>
    <t>Spokane Sheetmetal Workers (7)</t>
  </si>
  <si>
    <t>Spokane Ironworkers (6)</t>
  </si>
  <si>
    <t>Spokane Insulator (5)</t>
  </si>
  <si>
    <t>Spokane Toyota (4)</t>
  </si>
  <si>
    <t>Clover Park HVAC (3)</t>
  </si>
  <si>
    <t>Clark Semiconductor &amp; Electronics (2)</t>
  </si>
  <si>
    <t>Base Enr.</t>
  </si>
  <si>
    <t>Avg.</t>
  </si>
  <si>
    <t>FTE</t>
  </si>
  <si>
    <t>Program Application (1)</t>
  </si>
  <si>
    <t>2-Year</t>
  </si>
  <si>
    <t>Career Launch Base Enrollments</t>
  </si>
  <si>
    <t>For Academic Year 2019-20</t>
  </si>
  <si>
    <t>latest qtr</t>
  </si>
  <si>
    <t xml:space="preserve">642 642B 642Z 814 814B 814C </t>
  </si>
  <si>
    <t>Bellingham Tech</t>
  </si>
  <si>
    <t xml:space="preserve">808 808A 8081 </t>
  </si>
  <si>
    <t xml:space="preserve">660 660A 660B 660C 723 723A 723B 723C 723T B634 CEE OTRE </t>
  </si>
  <si>
    <t xml:space="preserve">768 999Q </t>
  </si>
  <si>
    <t xml:space="preserve">814 814A 814B 814C CEE OTRE </t>
  </si>
  <si>
    <t xml:space="preserve">603 607 782 827 ETGETAPT MATMCC01 MATMTC20 MATPPC20 MEDMTC20 MEDMTC45 PETCMC20 PETCMC45 </t>
  </si>
  <si>
    <t xml:space="preserve">809 827 827B 827J 827K </t>
  </si>
  <si>
    <t xml:space="preserve">CHEBCAS EECCEAS MEEMCAS UD16 UD26 UD27 UD28 </t>
  </si>
  <si>
    <t xml:space="preserve">AST2 BIOE CEE OTRE </t>
  </si>
  <si>
    <t>2021-22</t>
  </si>
  <si>
    <t>Pierce District Total*</t>
  </si>
  <si>
    <t>*As of AY 2020-21, Pierce reports FTE at the district level</t>
  </si>
  <si>
    <t>career_launch_program</t>
  </si>
  <si>
    <t>career_launch</t>
  </si>
  <si>
    <t>Clover_Park_HVAC</t>
  </si>
  <si>
    <t>Clark_Semiconductor_&amp;_Electronics</t>
  </si>
  <si>
    <t>North_Seattle_Ironworkers Apprent</t>
  </si>
  <si>
    <t>Renton_Carpentry_Apprent</t>
  </si>
  <si>
    <t>South_Seattle_Concrete Apprent</t>
  </si>
  <si>
    <t>Spokane_Ironworkers</t>
  </si>
  <si>
    <t>Spokane_Sheetmetal_Workers</t>
  </si>
  <si>
    <t>Spokane_Toyota</t>
  </si>
  <si>
    <t>Spokane_Insulator</t>
  </si>
  <si>
    <t>CTC Only</t>
  </si>
  <si>
    <t>Career Launch</t>
  </si>
  <si>
    <t>Expansion FTEs</t>
  </si>
  <si>
    <t xml:space="preserve">Career Launch </t>
  </si>
  <si>
    <t>Target</t>
  </si>
  <si>
    <t>2016-17</t>
  </si>
  <si>
    <t>2022-23</t>
  </si>
  <si>
    <t>(10) PROGRAM_CODE = 758 OR COFCMAPR</t>
  </si>
  <si>
    <t>Due to a coding issue, Seattle South's 718 (updated plan code = AFPATAPT) figures entered manually for summer and fall 2020</t>
  </si>
  <si>
    <t>19-20 DEAB corrected 5/4/21</t>
  </si>
  <si>
    <t>**Starting Spring 20, Pierce colleges will be consolidated under "Pierce" in the table above.</t>
  </si>
  <si>
    <t>College**</t>
  </si>
  <si>
    <t>Estimate**</t>
  </si>
  <si>
    <t xml:space="preserve">**Actuals unavailable. This sheet carries forward the last available actual enrollments as estimates. </t>
  </si>
  <si>
    <t>Precision Machining</t>
  </si>
  <si>
    <t>808 808Z 808T 814 633 633D 814E 814F 814G 814J 814T 814Z</t>
  </si>
  <si>
    <t>633 633D</t>
  </si>
  <si>
    <t>814 814E 814F 814G 814J 814T 814Z</t>
  </si>
  <si>
    <t>808 808Z 808T</t>
  </si>
  <si>
    <t>630 630A 630D 630E 630H 630I 630J 630M 657C 657E 768A 768B ECTETAPT ECTEEAAS ECTEEC45 ECTA1C20 ECTA2C45 ECTATC01 IETSCC45 IETIPAPT IMMMEAPT IMMIEC45</t>
  </si>
  <si>
    <t>AFPATAPT AFPAAC45 AFPAPC45 AFPASC01 AFPATAAS</t>
  </si>
  <si>
    <t>AFPATAPT AFPAAC45 AFPAPC45 AFPASC01 
AFPATAAS</t>
  </si>
  <si>
    <t>630 630A 630D 630E 630H 630I 630J 630M 
ECTETAPT ECTEEAAS ECTEEC45 ECTA1C20 
ECTA2C45 ECTATC01</t>
  </si>
  <si>
    <t>657C 657E 768A 768B IETSCC45 
IETIPAPT IMMMEAPT IMMIEC45</t>
  </si>
  <si>
    <t>2019-20 COVID-</t>
  </si>
  <si>
    <t>Adjusted Target**</t>
  </si>
  <si>
    <r>
      <t xml:space="preserve">**A one-time modification of the FY20 Worker Retraining targets was approved by SBCTC to account for the impacts of COVID-19. </t>
    </r>
    <r>
      <rPr>
        <i/>
        <sz val="8"/>
        <color theme="1"/>
        <rFont val="Arial"/>
        <family val="2"/>
      </rPr>
      <t>Revised Target=(Original Target ×0.66)+((Original Target×0.34)×(% System Enrollment Decline))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</si>
</sst>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1010409]#,##0;\-#,##0"/>
    <numFmt numFmtId="165" formatCode="0.0%"/>
    <numFmt numFmtId="166" formatCode="_(* #,##0_);_(* \(#,##0\);_(* &quot;-&quot;??_);_(@_)"/>
    <numFmt numFmtId="167" formatCode="&quot;$&quot;#,##0"/>
    <numFmt numFmtId="168" formatCode="_(* #,##0.0_);_(* \(#,##0.0\);_(* &quot;-&quot;??_);_(@_)"/>
    <numFmt numFmtId="169" formatCode="_(* #,##0.00000_);_(* \(#,##0.00000\);_(* &quot;-&quot;??_);_(@_)"/>
    <numFmt numFmtId="170" formatCode="0.0"/>
    <numFmt numFmtId="171" formatCode="_(* #,##0.0_);_(* \(#,##0.0\);_(* &quot;-&quot;_);_(@_)"/>
  </numFmts>
  <fonts count="80">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9"/>
      <color indexed="8"/>
      <name val="Arial"/>
      <family val="2"/>
    </font>
    <font>
      <sz val="9"/>
      <color indexed="8"/>
      <name val="Arial"/>
      <family val="2"/>
    </font>
    <font>
      <sz val="10"/>
      <name val="Arial"/>
      <family val="2"/>
    </font>
    <font>
      <sz val="8"/>
      <color indexed="8"/>
      <name val="Arial"/>
      <family val="2"/>
    </font>
    <font>
      <b/>
      <sz val="10"/>
      <color indexed="8"/>
      <name val="Arial"/>
      <family val="2"/>
    </font>
    <font>
      <sz val="8"/>
      <name val="Arial"/>
      <family val="2"/>
    </font>
    <font>
      <i/>
      <sz val="10"/>
      <name val="Arial"/>
      <family val="2"/>
    </font>
    <font>
      <i/>
      <sz val="8"/>
      <name val="Arial"/>
      <family val="2"/>
    </font>
    <font>
      <sz val="9"/>
      <name val="Arial"/>
      <family val="2"/>
    </font>
    <font>
      <b/>
      <sz val="9"/>
      <name val="Arial"/>
      <family val="2"/>
    </font>
    <font>
      <b/>
      <i/>
      <sz val="9"/>
      <name val="Arial"/>
      <family val="2"/>
    </font>
    <font>
      <i/>
      <sz val="9"/>
      <name val="Arial"/>
      <family val="2"/>
    </font>
    <font>
      <b/>
      <u/>
      <sz val="10"/>
      <name val="Arial"/>
      <family val="2"/>
    </font>
    <font>
      <sz val="12"/>
      <name val="Arial"/>
      <family val="2"/>
    </font>
    <font>
      <b/>
      <sz val="18"/>
      <name val="CG Times"/>
      <family val="1"/>
    </font>
    <font>
      <sz val="13"/>
      <name val="Arial"/>
      <family val="2"/>
    </font>
    <font>
      <sz val="11"/>
      <color indexed="8"/>
      <name val="Calibri"/>
      <family val="2"/>
    </font>
    <font>
      <u/>
      <sz val="10"/>
      <color indexed="12"/>
      <name val="Arial"/>
      <family val="2"/>
    </font>
    <font>
      <sz val="11"/>
      <color theme="1"/>
      <name val="Calibri"/>
      <family val="2"/>
      <scheme val="minor"/>
    </font>
    <font>
      <sz val="10"/>
      <color theme="1"/>
      <name val="Arial"/>
      <family val="2"/>
    </font>
    <font>
      <sz val="11"/>
      <color theme="1"/>
      <name val="Arial Narrow"/>
      <family val="2"/>
    </font>
    <font>
      <b/>
      <sz val="11"/>
      <color theme="1"/>
      <name val="Calibri"/>
      <family val="2"/>
      <scheme val="minor"/>
    </font>
    <font>
      <i/>
      <sz val="8"/>
      <color theme="1"/>
      <name val="Arial"/>
      <family val="2"/>
    </font>
    <font>
      <sz val="8"/>
      <color theme="1"/>
      <name val="Arial"/>
      <family val="2"/>
    </font>
    <font>
      <sz val="9"/>
      <color theme="1"/>
      <name val="Arial"/>
      <family val="2"/>
    </font>
    <font>
      <b/>
      <sz val="9"/>
      <color theme="1"/>
      <name val="Arial"/>
      <family val="2"/>
    </font>
    <font>
      <i/>
      <sz val="10"/>
      <color theme="1"/>
      <name val="Arial"/>
      <family val="2"/>
    </font>
    <font>
      <b/>
      <i/>
      <sz val="9"/>
      <color theme="1"/>
      <name val="Arial"/>
      <family val="2"/>
    </font>
    <font>
      <sz val="11"/>
      <color theme="1"/>
      <name val="Arial"/>
      <family val="2"/>
    </font>
    <font>
      <sz val="9"/>
      <color theme="1"/>
      <name val="Calibri"/>
      <family val="2"/>
      <scheme val="minor"/>
    </font>
    <font>
      <sz val="10"/>
      <name val="Arial"/>
      <family val="2"/>
    </font>
    <font>
      <sz val="12"/>
      <color theme="1"/>
      <name val="Times New Roman"/>
      <family val="2"/>
    </font>
    <font>
      <sz val="10"/>
      <name val="Tahoma"/>
      <family val="2"/>
    </font>
    <font>
      <sz val="10"/>
      <color indexed="16"/>
      <name val="Arial"/>
      <family val="2"/>
    </font>
    <font>
      <b/>
      <sz val="10"/>
      <color indexed="32"/>
      <name val="Arial"/>
      <family val="2"/>
    </font>
    <font>
      <sz val="11"/>
      <name val="CG Times"/>
      <family val="1"/>
    </font>
    <font>
      <sz val="10"/>
      <name val="MS Sans Serif"/>
      <family val="2"/>
    </font>
    <font>
      <sz val="11"/>
      <color theme="1"/>
      <name val="Times New Roman"/>
      <family val="1"/>
    </font>
    <font>
      <sz val="11"/>
      <name val="Calibri"/>
      <family val="2"/>
      <scheme val="minor"/>
    </font>
    <font>
      <b/>
      <sz val="8"/>
      <name val="Arial"/>
      <family val="2"/>
    </font>
    <font>
      <sz val="8"/>
      <color theme="1"/>
      <name val="Calibri"/>
      <family val="2"/>
      <scheme val="minor"/>
    </font>
    <font>
      <b/>
      <sz val="8"/>
      <color theme="1"/>
      <name val="Arial"/>
      <family val="2"/>
    </font>
    <font>
      <i/>
      <sz val="10"/>
      <color indexed="8"/>
      <name val="Times New Roman"/>
      <family val="1"/>
    </font>
    <font>
      <b/>
      <sz val="11"/>
      <color theme="1"/>
      <name val="Arial"/>
      <family val="2"/>
    </font>
    <font>
      <b/>
      <sz val="9"/>
      <color rgb="FFC00000"/>
      <name val="Arial"/>
      <family val="2"/>
    </font>
    <font>
      <b/>
      <u/>
      <sz val="9"/>
      <name val="Arial"/>
      <family val="2"/>
    </font>
    <font>
      <sz val="11"/>
      <name val="Arial"/>
      <family val="2"/>
    </font>
    <font>
      <b/>
      <sz val="11"/>
      <color rgb="FFFF0000"/>
      <name val="Arial"/>
      <family val="2"/>
    </font>
    <font>
      <b/>
      <vertAlign val="superscript"/>
      <sz val="10"/>
      <name val="Arial"/>
      <family val="2"/>
    </font>
    <font>
      <vertAlign val="superscript"/>
      <sz val="10"/>
      <color indexed="8"/>
      <name val="Arial"/>
      <family val="2"/>
    </font>
    <font>
      <b/>
      <sz val="11"/>
      <name val="Arial"/>
      <family val="2"/>
    </font>
    <font>
      <b/>
      <sz val="10"/>
      <name val="Arial"/>
      <family val="2"/>
    </font>
    <font>
      <i/>
      <sz val="11"/>
      <color theme="1"/>
      <name val="Calibri"/>
      <family val="2"/>
      <scheme val="minor"/>
    </font>
    <font>
      <b/>
      <sz val="11"/>
      <color indexed="8"/>
      <name val="Calibri"/>
      <family val="2"/>
    </font>
    <font>
      <b/>
      <sz val="11"/>
      <color rgb="FFC00000"/>
      <name val="Arial"/>
      <family val="2"/>
    </font>
    <font>
      <b/>
      <sz val="12"/>
      <color theme="9"/>
      <name val="Arial"/>
      <family val="2"/>
    </font>
    <font>
      <b/>
      <sz val="11"/>
      <color theme="9"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3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9B883"/>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61516">
    <xf numFmtId="0" fontId="0" fillId="0" borderId="0">
      <alignment wrapText="1"/>
    </xf>
    <xf numFmtId="38" fontId="36" fillId="0" borderId="0"/>
    <xf numFmtId="43" fontId="21" fillId="0" borderId="0" applyFont="0" applyFill="0" applyBorder="0" applyAlignment="0" applyProtection="0">
      <alignment wrapText="1"/>
    </xf>
    <xf numFmtId="43" fontId="25" fillId="0" borderId="0" applyFont="0" applyFill="0" applyBorder="0" applyAlignment="0" applyProtection="0">
      <alignment wrapText="1"/>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5" fillId="0" borderId="0">
      <alignment wrapText="1"/>
    </xf>
    <xf numFmtId="0" fontId="25" fillId="0" borderId="0">
      <alignment wrapText="1"/>
    </xf>
    <xf numFmtId="0" fontId="25"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3" fillId="0" borderId="0"/>
    <xf numFmtId="0" fontId="41" fillId="0" borderId="0"/>
    <xf numFmtId="0" fontId="25" fillId="0" borderId="0">
      <alignment wrapText="1"/>
    </xf>
    <xf numFmtId="0" fontId="43" fillId="0" borderId="0"/>
    <xf numFmtId="0" fontId="22" fillId="0" borderId="0"/>
    <xf numFmtId="0" fontId="25" fillId="0" borderId="0"/>
    <xf numFmtId="9" fontId="21" fillId="0" borderId="0" applyFont="0" applyFill="0" applyBorder="0" applyAlignment="0" applyProtection="0">
      <alignment wrapText="1"/>
    </xf>
    <xf numFmtId="9" fontId="25" fillId="0" borderId="0" applyFont="0" applyFill="0" applyBorder="0" applyAlignment="0" applyProtection="0"/>
    <xf numFmtId="9" fontId="25" fillId="0" borderId="0" applyFont="0" applyFill="0" applyBorder="0" applyAlignment="0" applyProtection="0">
      <alignment wrapText="1"/>
    </xf>
    <xf numFmtId="9" fontId="2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37" fontId="37" fillId="0" borderId="0" applyNumberFormat="0" applyFill="0" applyBorder="0" applyProtection="0">
      <alignment horizontal="centerContinuous"/>
    </xf>
    <xf numFmtId="37" fontId="37" fillId="0" borderId="0" applyNumberFormat="0" applyFill="0" applyBorder="0" applyProtection="0">
      <alignment horizontal="centerContinuous"/>
    </xf>
    <xf numFmtId="43" fontId="53" fillId="0" borderId="0" applyFont="0" applyFill="0" applyBorder="0" applyAlignment="0" applyProtection="0">
      <alignment wrapText="1"/>
    </xf>
    <xf numFmtId="9" fontId="53" fillId="0" borderId="0" applyFont="0" applyFill="0" applyBorder="0" applyAlignment="0" applyProtection="0">
      <alignment wrapText="1"/>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alignment wrapText="1"/>
    </xf>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42" fillId="0" borderId="0" applyFont="0" applyFill="0" applyBorder="0" applyAlignment="0" applyProtection="0"/>
    <xf numFmtId="43" fontId="54" fillId="0" borderId="0" applyFont="0" applyFill="0" applyBorder="0" applyAlignment="0" applyProtection="0"/>
    <xf numFmtId="43" fontId="41" fillId="0" borderId="0" applyFont="0" applyFill="0" applyBorder="0" applyAlignment="0" applyProtection="0"/>
    <xf numFmtId="43" fontId="22" fillId="0" borderId="0" applyFont="0" applyFill="0" applyBorder="0" applyAlignment="0" applyProtection="0"/>
    <xf numFmtId="43" fontId="4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56" fillId="3" borderId="0" applyNumberFormat="0" applyFill="0" applyBorder="0" applyAlignment="0">
      <alignment horizontal="left"/>
    </xf>
    <xf numFmtId="44" fontId="25" fillId="0" borderId="0" applyFont="0" applyFill="0" applyBorder="0" applyAlignment="0" applyProtection="0"/>
    <xf numFmtId="44" fontId="39" fillId="0" borderId="0" applyFont="0" applyFill="0" applyBorder="0" applyAlignment="0" applyProtection="0"/>
    <xf numFmtId="44" fontId="4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41" fillId="0" borderId="0" applyFont="0" applyFill="0" applyBorder="0" applyAlignment="0" applyProtection="0"/>
    <xf numFmtId="44" fontId="25"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55" fillId="0" borderId="0" applyFont="0" applyFill="0" applyBorder="0" applyAlignment="0" applyProtection="0"/>
    <xf numFmtId="44" fontId="4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38" fontId="57" fillId="7" borderId="0" applyBorder="0"/>
    <xf numFmtId="38" fontId="58" fillId="0" borderId="12" applyNumberFormat="0" applyFill="0" applyBorder="0" applyAlignment="0" applyProtection="0"/>
    <xf numFmtId="0" fontId="40" fillId="0" borderId="0" applyNumberFormat="0" applyFill="0" applyBorder="0" applyAlignment="0" applyProtection="0">
      <alignment vertical="top"/>
      <protection locked="0"/>
    </xf>
    <xf numFmtId="0" fontId="22" fillId="0" borderId="0"/>
    <xf numFmtId="0" fontId="41" fillId="0" borderId="0"/>
    <xf numFmtId="0" fontId="22" fillId="0" borderId="0"/>
    <xf numFmtId="0" fontId="41" fillId="0" borderId="0"/>
    <xf numFmtId="0" fontId="22" fillId="0" borderId="0"/>
    <xf numFmtId="0" fontId="41" fillId="0" borderId="0"/>
    <xf numFmtId="0" fontId="25" fillId="0" borderId="0"/>
    <xf numFmtId="0" fontId="25" fillId="0" borderId="0"/>
    <xf numFmtId="0" fontId="41" fillId="0" borderId="0"/>
    <xf numFmtId="0" fontId="41" fillId="0" borderId="0"/>
    <xf numFmtId="0" fontId="41" fillId="0" borderId="0"/>
    <xf numFmtId="0" fontId="41" fillId="0" borderId="0"/>
    <xf numFmtId="0" fontId="41"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4" fillId="0" borderId="0"/>
    <xf numFmtId="0" fontId="41" fillId="0" borderId="0"/>
    <xf numFmtId="0" fontId="25" fillId="0" borderId="0"/>
    <xf numFmtId="0" fontId="41" fillId="0" borderId="0"/>
    <xf numFmtId="0" fontId="25" fillId="0" borderId="0">
      <alignment wrapText="1"/>
    </xf>
    <xf numFmtId="0" fontId="25" fillId="0" borderId="0"/>
    <xf numFmtId="0" fontId="41" fillId="0" borderId="0"/>
    <xf numFmtId="0" fontId="25" fillId="0" borderId="0"/>
    <xf numFmtId="0" fontId="25" fillId="0" borderId="0"/>
    <xf numFmtId="0" fontId="41" fillId="0" borderId="0"/>
    <xf numFmtId="0" fontId="25" fillId="0" borderId="0">
      <alignment wrapText="1"/>
    </xf>
    <xf numFmtId="0" fontId="25" fillId="0" borderId="0"/>
    <xf numFmtId="0" fontId="41" fillId="0" borderId="0"/>
    <xf numFmtId="0" fontId="25" fillId="0" borderId="0"/>
    <xf numFmtId="0" fontId="25" fillId="0" borderId="0">
      <alignment wrapText="1"/>
    </xf>
    <xf numFmtId="0" fontId="25" fillId="0" borderId="0"/>
    <xf numFmtId="0" fontId="41" fillId="0" borderId="0"/>
    <xf numFmtId="0" fontId="41" fillId="0" borderId="0"/>
    <xf numFmtId="0" fontId="59" fillId="0" borderId="0"/>
    <xf numFmtId="0" fontId="25" fillId="0" borderId="0"/>
    <xf numFmtId="0" fontId="25" fillId="0" borderId="0">
      <alignment wrapText="1"/>
    </xf>
    <xf numFmtId="0" fontId="25" fillId="0" borderId="0"/>
    <xf numFmtId="0" fontId="25" fillId="0" borderId="0">
      <alignment wrapText="1"/>
    </xf>
    <xf numFmtId="0" fontId="25" fillId="0" borderId="0"/>
    <xf numFmtId="0" fontId="25" fillId="0" borderId="0"/>
    <xf numFmtId="0" fontId="25" fillId="0" borderId="0">
      <alignment wrapText="1"/>
    </xf>
    <xf numFmtId="0" fontId="41" fillId="0" borderId="0"/>
    <xf numFmtId="0" fontId="25" fillId="0" borderId="0"/>
    <xf numFmtId="0" fontId="25" fillId="0" borderId="0"/>
    <xf numFmtId="0" fontId="41" fillId="0" borderId="0"/>
    <xf numFmtId="0" fontId="41" fillId="0" borderId="0"/>
    <xf numFmtId="0" fontId="41" fillId="0" borderId="0"/>
    <xf numFmtId="0" fontId="41" fillId="0" borderId="0"/>
    <xf numFmtId="0" fontId="25" fillId="0" borderId="0"/>
    <xf numFmtId="0" fontId="42" fillId="0" borderId="0"/>
    <xf numFmtId="0" fontId="41" fillId="0" borderId="0"/>
    <xf numFmtId="0" fontId="25" fillId="0" borderId="0"/>
    <xf numFmtId="0" fontId="41" fillId="0" borderId="0"/>
    <xf numFmtId="0" fontId="42" fillId="0" borderId="0"/>
    <xf numFmtId="0" fontId="41" fillId="0" borderId="0"/>
    <xf numFmtId="0" fontId="25" fillId="0" borderId="0"/>
    <xf numFmtId="0" fontId="25" fillId="0" borderId="0"/>
    <xf numFmtId="0" fontId="59" fillId="0" borderId="0"/>
    <xf numFmtId="0" fontId="41" fillId="0" borderId="0"/>
    <xf numFmtId="0" fontId="54" fillId="0" borderId="0"/>
    <xf numFmtId="0" fontId="42" fillId="0" borderId="0"/>
    <xf numFmtId="0" fontId="54" fillId="0" borderId="0"/>
    <xf numFmtId="0" fontId="41" fillId="0" borderId="0"/>
    <xf numFmtId="0" fontId="25" fillId="0" borderId="0"/>
    <xf numFmtId="0" fontId="25" fillId="0" borderId="0">
      <alignment wrapText="1"/>
    </xf>
    <xf numFmtId="0" fontId="41" fillId="0" borderId="0"/>
    <xf numFmtId="0" fontId="41" fillId="0" borderId="0"/>
    <xf numFmtId="0" fontId="25" fillId="0" borderId="0">
      <alignment wrapText="1"/>
    </xf>
    <xf numFmtId="0" fontId="25" fillId="0" borderId="0">
      <alignment wrapText="1"/>
    </xf>
    <xf numFmtId="0" fontId="41" fillId="0" borderId="0"/>
    <xf numFmtId="0" fontId="41" fillId="0" borderId="0"/>
    <xf numFmtId="0" fontId="41" fillId="0" borderId="0"/>
    <xf numFmtId="0" fontId="41" fillId="0" borderId="0"/>
    <xf numFmtId="0" fontId="42" fillId="0" borderId="0"/>
    <xf numFmtId="0" fontId="41" fillId="0" borderId="0"/>
    <xf numFmtId="0" fontId="25" fillId="0" borderId="0"/>
    <xf numFmtId="0" fontId="42" fillId="0" borderId="0"/>
    <xf numFmtId="0" fontId="25" fillId="0" borderId="0"/>
    <xf numFmtId="0" fontId="42" fillId="0" borderId="0"/>
    <xf numFmtId="0" fontId="54" fillId="0" borderId="0"/>
    <xf numFmtId="0" fontId="41" fillId="0" borderId="0"/>
    <xf numFmtId="0" fontId="41" fillId="0" borderId="0"/>
    <xf numFmtId="0" fontId="25" fillId="0" borderId="0"/>
    <xf numFmtId="0" fontId="41" fillId="0" borderId="0"/>
    <xf numFmtId="0" fontId="41" fillId="0" borderId="0"/>
    <xf numFmtId="0" fontId="41" fillId="0" borderId="0"/>
    <xf numFmtId="0" fontId="25" fillId="0" borderId="0"/>
    <xf numFmtId="0" fontId="43" fillId="0" borderId="0"/>
    <xf numFmtId="0" fontId="41" fillId="0" borderId="0"/>
    <xf numFmtId="167" fontId="60" fillId="0" borderId="0"/>
    <xf numFmtId="0" fontId="41" fillId="0" borderId="0"/>
    <xf numFmtId="0" fontId="55" fillId="0" borderId="0"/>
    <xf numFmtId="0" fontId="25" fillId="0" borderId="0"/>
    <xf numFmtId="0" fontId="22" fillId="0" borderId="0"/>
    <xf numFmtId="0" fontId="25" fillId="0" borderId="0"/>
    <xf numFmtId="0" fontId="22" fillId="0" borderId="0"/>
    <xf numFmtId="0" fontId="25" fillId="0" borderId="0">
      <alignment wrapText="1"/>
    </xf>
    <xf numFmtId="0" fontId="22" fillId="0" borderId="0"/>
    <xf numFmtId="0" fontId="22" fillId="0" borderId="0"/>
    <xf numFmtId="0" fontId="25"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2" fillId="0" borderId="0"/>
    <xf numFmtId="0" fontId="43" fillId="0" borderId="0"/>
    <xf numFmtId="0" fontId="22" fillId="0" borderId="0"/>
    <xf numFmtId="0" fontId="43" fillId="0" borderId="0"/>
    <xf numFmtId="0" fontId="43"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alignment wrapText="1"/>
    </xf>
    <xf numFmtId="9" fontId="39" fillId="0" borderId="0" applyFont="0" applyFill="0" applyBorder="0" applyAlignment="0" applyProtection="0"/>
    <xf numFmtId="9" fontId="54"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4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7" fontId="37" fillId="0" borderId="0" applyNumberFormat="0" applyFill="0" applyBorder="0" applyProtection="0">
      <alignment horizontal="centerContinuous"/>
    </xf>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lignment wrapText="1"/>
    </xf>
    <xf numFmtId="0" fontId="21" fillId="0" borderId="0"/>
    <xf numFmtId="0" fontId="21" fillId="0" borderId="0"/>
    <xf numFmtId="0" fontId="20" fillId="0" borderId="0"/>
    <xf numFmtId="0" fontId="21" fillId="0" borderId="0">
      <alignment wrapText="1"/>
    </xf>
    <xf numFmtId="0" fontId="21" fillId="0" borderId="0"/>
    <xf numFmtId="0" fontId="20" fillId="0" borderId="0"/>
    <xf numFmtId="0" fontId="21" fillId="0" borderId="0"/>
    <xf numFmtId="0" fontId="21" fillId="0" borderId="0"/>
    <xf numFmtId="0" fontId="20" fillId="0" borderId="0"/>
    <xf numFmtId="0" fontId="21" fillId="0" borderId="0">
      <alignment wrapText="1"/>
    </xf>
    <xf numFmtId="0" fontId="21" fillId="0" borderId="0"/>
    <xf numFmtId="0" fontId="20" fillId="0" borderId="0"/>
    <xf numFmtId="0" fontId="21" fillId="0" borderId="0"/>
    <xf numFmtId="0" fontId="21" fillId="0" borderId="0">
      <alignment wrapText="1"/>
    </xf>
    <xf numFmtId="0" fontId="21" fillId="0" borderId="0"/>
    <xf numFmtId="0" fontId="20" fillId="0" borderId="0"/>
    <xf numFmtId="0" fontId="20" fillId="0" borderId="0"/>
    <xf numFmtId="0" fontId="21" fillId="0" borderId="0"/>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1" fillId="0" borderId="0"/>
    <xf numFmtId="0" fontId="20" fillId="0" borderId="0"/>
    <xf numFmtId="0" fontId="20" fillId="0" borderId="0"/>
    <xf numFmtId="0" fontId="21" fillId="0" borderId="0"/>
    <xf numFmtId="0" fontId="21" fillId="0" borderId="0">
      <alignment wrapText="1"/>
    </xf>
    <xf numFmtId="0" fontId="20" fillId="0" borderId="0"/>
    <xf numFmtId="0" fontId="20" fillId="0" borderId="0"/>
    <xf numFmtId="0" fontId="21" fillId="0" borderId="0">
      <alignment wrapText="1"/>
    </xf>
    <xf numFmtId="0" fontId="21"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lignment wrapText="1"/>
    </xf>
    <xf numFmtId="0" fontId="21" fillId="0" borderId="0">
      <alignment wrapText="1"/>
    </xf>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alignment wrapText="1"/>
    </xf>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43" fontId="21" fillId="0" borderId="0" applyFont="0" applyFill="0" applyBorder="0" applyAlignment="0" applyProtection="0">
      <alignment wrapText="1"/>
    </xf>
    <xf numFmtId="9"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alignment wrapText="1"/>
    </xf>
    <xf numFmtId="0" fontId="21" fillId="0" borderId="0"/>
    <xf numFmtId="0" fontId="20" fillId="0" borderId="0"/>
    <xf numFmtId="0" fontId="21" fillId="0" borderId="0"/>
    <xf numFmtId="0" fontId="21" fillId="0" borderId="0"/>
    <xf numFmtId="0" fontId="20" fillId="0" borderId="0"/>
    <xf numFmtId="0" fontId="21" fillId="0" borderId="0">
      <alignment wrapText="1"/>
    </xf>
    <xf numFmtId="0" fontId="21" fillId="0" borderId="0"/>
    <xf numFmtId="0" fontId="20" fillId="0" borderId="0"/>
    <xf numFmtId="0" fontId="21" fillId="0" borderId="0"/>
    <xf numFmtId="0" fontId="21" fillId="0" borderId="0">
      <alignment wrapText="1"/>
    </xf>
    <xf numFmtId="0" fontId="21" fillId="0" borderId="0"/>
    <xf numFmtId="0" fontId="20" fillId="0" borderId="0"/>
    <xf numFmtId="0" fontId="20" fillId="0" borderId="0"/>
    <xf numFmtId="0" fontId="21" fillId="0" borderId="0"/>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1" fillId="0" borderId="0"/>
    <xf numFmtId="0" fontId="20" fillId="0" borderId="0"/>
    <xf numFmtId="0" fontId="20" fillId="0" borderId="0"/>
    <xf numFmtId="0" fontId="21" fillId="0" borderId="0"/>
    <xf numFmtId="0" fontId="21" fillId="0" borderId="0">
      <alignment wrapText="1"/>
    </xf>
    <xf numFmtId="0" fontId="20" fillId="0" borderId="0"/>
    <xf numFmtId="0" fontId="20" fillId="0" borderId="0"/>
    <xf numFmtId="0" fontId="21" fillId="0" borderId="0">
      <alignment wrapText="1"/>
    </xf>
    <xf numFmtId="0" fontId="21" fillId="0" borderId="0">
      <alignment wrapText="1"/>
    </xf>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alignment wrapText="1"/>
    </xf>
    <xf numFmtId="0" fontId="20" fillId="0" borderId="0"/>
    <xf numFmtId="0" fontId="20" fillId="0" borderId="0"/>
    <xf numFmtId="0" fontId="21" fillId="0" borderId="0"/>
    <xf numFmtId="0" fontId="21" fillId="0" borderId="0"/>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wrapText="1"/>
    </xf>
    <xf numFmtId="0" fontId="21" fillId="0" borderId="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 fillId="0" borderId="0"/>
    <xf numFmtId="0" fontId="21" fillId="0" borderId="0"/>
    <xf numFmtId="0" fontId="21" fillId="0" borderId="0">
      <alignment wrapText="1"/>
    </xf>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43" fontId="19" fillId="0" borderId="0" applyFont="0" applyFill="0" applyBorder="0" applyAlignment="0" applyProtection="0"/>
    <xf numFmtId="0" fontId="21" fillId="0" borderId="0">
      <alignment wrapText="1"/>
    </xf>
    <xf numFmtId="0" fontId="19" fillId="0" borderId="0"/>
    <xf numFmtId="9"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lignment wrapText="1"/>
    </xf>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lignment wrapText="1"/>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8" fillId="0" borderId="0"/>
    <xf numFmtId="0" fontId="18" fillId="0" borderId="0"/>
    <xf numFmtId="0" fontId="21" fillId="0" borderId="0">
      <alignment wrapText="1"/>
    </xf>
    <xf numFmtId="0" fontId="21" fillId="0" borderId="0"/>
    <xf numFmtId="0" fontId="18"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21"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21" fillId="0" borderId="0"/>
    <xf numFmtId="0" fontId="21" fillId="0" borderId="0">
      <alignment wrapText="1"/>
    </xf>
    <xf numFmtId="0" fontId="21" fillId="0" borderId="0"/>
    <xf numFmtId="0" fontId="18" fillId="0" borderId="0"/>
    <xf numFmtId="9" fontId="18"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0" fontId="21"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16" fillId="0" borderId="0"/>
    <xf numFmtId="0" fontId="16" fillId="0" borderId="0"/>
    <xf numFmtId="0" fontId="21" fillId="0" borderId="0">
      <alignment wrapText="1"/>
    </xf>
    <xf numFmtId="0" fontId="21" fillId="0" borderId="0"/>
    <xf numFmtId="0" fontId="16" fillId="0" borderId="0"/>
    <xf numFmtId="0" fontId="16" fillId="0" borderId="0"/>
    <xf numFmtId="0" fontId="16"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lignment wrapText="1"/>
    </xf>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0" fontId="21"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16" fillId="0" borderId="0"/>
    <xf numFmtId="0" fontId="16" fillId="0" borderId="0"/>
    <xf numFmtId="0" fontId="21" fillId="0" borderId="0">
      <alignment wrapText="1"/>
    </xf>
    <xf numFmtId="0" fontId="21" fillId="0" borderId="0"/>
    <xf numFmtId="0" fontId="16" fillId="0" borderId="0"/>
    <xf numFmtId="0" fontId="16" fillId="0" borderId="0"/>
    <xf numFmtId="0" fontId="16"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lignment wrapText="1"/>
    </xf>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21" fillId="0" borderId="0"/>
    <xf numFmtId="0" fontId="21"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0" fontId="21"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9" fontId="16" fillId="0" borderId="0" applyFont="0" applyFill="0" applyBorder="0" applyAlignment="0" applyProtection="0"/>
    <xf numFmtId="0" fontId="21"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16" fillId="0" borderId="0"/>
    <xf numFmtId="0" fontId="21" fillId="0" borderId="0">
      <alignment wrapText="1"/>
    </xf>
    <xf numFmtId="0" fontId="16" fillId="0" borderId="0"/>
    <xf numFmtId="0" fontId="21" fillId="0" borderId="0">
      <alignment wrapText="1"/>
    </xf>
    <xf numFmtId="0" fontId="21" fillId="0" borderId="0"/>
    <xf numFmtId="0" fontId="16" fillId="0" borderId="0"/>
    <xf numFmtId="0" fontId="16" fillId="0" borderId="0"/>
    <xf numFmtId="0" fontId="16"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21" fillId="0" borderId="0"/>
    <xf numFmtId="0" fontId="16" fillId="0" borderId="0"/>
    <xf numFmtId="9" fontId="16" fillId="0" borderId="0" applyFont="0" applyFill="0" applyBorder="0" applyAlignment="0" applyProtection="0"/>
    <xf numFmtId="0" fontId="21"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21" fillId="0" borderId="0">
      <alignment wrapText="1"/>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21" fillId="0" borderId="0"/>
    <xf numFmtId="9" fontId="16" fillId="0" borderId="0" applyFont="0" applyFill="0" applyBorder="0" applyAlignment="0" applyProtection="0"/>
    <xf numFmtId="0" fontId="21" fillId="0" borderId="0">
      <alignment wrapText="1"/>
    </xf>
    <xf numFmtId="0" fontId="21" fillId="0" borderId="0">
      <alignment wrapText="1"/>
    </xf>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0" fontId="16" fillId="0" borderId="0"/>
    <xf numFmtId="0" fontId="21" fillId="0" borderId="0">
      <alignment wrapText="1"/>
    </xf>
    <xf numFmtId="0" fontId="21" fillId="0" borderId="0">
      <alignment wrapText="1"/>
    </xf>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1" fillId="0" borderId="0">
      <alignment wrapText="1"/>
    </xf>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wrapText="1"/>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21" fillId="0" borderId="0">
      <alignmen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1"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lignment wrapText="1"/>
    </xf>
    <xf numFmtId="0" fontId="21"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1" fillId="0" borderId="0">
      <alignment wrapText="1"/>
    </xf>
    <xf numFmtId="43" fontId="13" fillId="0" borderId="0" applyFont="0" applyFill="0" applyBorder="0" applyAlignment="0" applyProtection="0"/>
    <xf numFmtId="0" fontId="21" fillId="0" borderId="0">
      <alignmen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 fillId="0" borderId="0">
      <alignment wrapText="1"/>
    </xf>
    <xf numFmtId="9" fontId="13" fillId="0" borderId="0" applyFont="0" applyFill="0" applyBorder="0" applyAlignment="0" applyProtection="0"/>
    <xf numFmtId="0" fontId="21" fillId="0" borderId="0">
      <alignment wrapText="1"/>
    </xf>
    <xf numFmtId="0" fontId="21" fillId="0" borderId="0">
      <alignment wrapText="1"/>
    </xf>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alignment wrapText="1"/>
    </xf>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0" borderId="0">
      <alignment wrapText="1"/>
    </xf>
    <xf numFmtId="0" fontId="21" fillId="0" borderId="0">
      <alignment wrapText="1"/>
    </xf>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0" borderId="0">
      <alignment wrapText="1"/>
    </xf>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alignment wrapText="1"/>
    </xf>
    <xf numFmtId="0" fontId="21" fillId="0" borderId="0">
      <alignment wrapText="1"/>
    </xf>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1" fillId="0" borderId="0">
      <alignment wrapText="1"/>
    </xf>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1" fillId="0" borderId="0">
      <alignment wrapText="1"/>
    </xf>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21" fillId="0" borderId="0">
      <alignment wrapText="1"/>
    </xf>
    <xf numFmtId="0" fontId="9" fillId="0" borderId="0"/>
    <xf numFmtId="0" fontId="21" fillId="0" borderId="0">
      <alignment wrapText="1"/>
    </xf>
    <xf numFmtId="43" fontId="42" fillId="0" borderId="0" applyFont="0" applyFill="0" applyBorder="0" applyAlignment="0" applyProtection="0"/>
    <xf numFmtId="0" fontId="21" fillId="0" borderId="0">
      <alignment wrapText="1"/>
    </xf>
    <xf numFmtId="0" fontId="21" fillId="0" borderId="0">
      <alignmen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1" fillId="0" borderId="0">
      <alignmen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1" fillId="0" borderId="0">
      <alignmen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1" fillId="0" borderId="0">
      <alignment wrapText="1"/>
    </xf>
    <xf numFmtId="9" fontId="9" fillId="0" borderId="0" applyFont="0" applyFill="0" applyBorder="0" applyAlignment="0" applyProtection="0"/>
    <xf numFmtId="0" fontId="21" fillId="0" borderId="0">
      <alignment wrapText="1"/>
    </xf>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wrapText="1"/>
    </xf>
    <xf numFmtId="0" fontId="21" fillId="0" borderId="0">
      <alignment wrapText="1"/>
    </xf>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wrapText="1"/>
    </xf>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0" borderId="0">
      <alignment wrapText="1"/>
    </xf>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alignment wrapText="1"/>
    </xf>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6" fillId="0" borderId="0"/>
    <xf numFmtId="43"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2" fillId="0" borderId="0"/>
    <xf numFmtId="0" fontId="2" fillId="0" borderId="0"/>
    <xf numFmtId="9" fontId="2" fillId="0" borderId="0" applyFont="0" applyFill="0" applyBorder="0" applyAlignment="0" applyProtection="0"/>
  </cellStyleXfs>
  <cellXfs count="606">
    <xf numFmtId="0" fontId="0" fillId="0" borderId="0" xfId="0">
      <alignment wrapText="1"/>
    </xf>
    <xf numFmtId="0" fontId="25" fillId="0" borderId="0" xfId="43" applyAlignment="1">
      <alignment horizontal="center"/>
    </xf>
    <xf numFmtId="0" fontId="31" fillId="2" borderId="0" xfId="43" applyFont="1" applyFill="1" applyAlignment="1"/>
    <xf numFmtId="0" fontId="42" fillId="0" borderId="0" xfId="33"/>
    <xf numFmtId="0" fontId="45" fillId="0" borderId="0" xfId="33" applyFont="1"/>
    <xf numFmtId="0" fontId="42" fillId="0" borderId="0" xfId="33" applyBorder="1"/>
    <xf numFmtId="0" fontId="41" fillId="0" borderId="0" xfId="37"/>
    <xf numFmtId="0" fontId="27" fillId="0" borderId="0" xfId="42" applyFont="1" applyFill="1" applyBorder="1" applyAlignment="1"/>
    <xf numFmtId="166" fontId="25" fillId="0" borderId="0" xfId="2" applyNumberFormat="1" applyFont="1" applyAlignment="1"/>
    <xf numFmtId="165" fontId="25" fillId="0" borderId="0" xfId="44" applyNumberFormat="1" applyFont="1" applyAlignment="1"/>
    <xf numFmtId="0" fontId="38" fillId="2" borderId="0" xfId="43" applyFont="1" applyFill="1" applyAlignment="1"/>
    <xf numFmtId="43" fontId="25" fillId="0" borderId="0" xfId="2" applyFont="1" applyAlignment="1"/>
    <xf numFmtId="37" fontId="42" fillId="0" borderId="0" xfId="33" applyNumberFormat="1" applyBorder="1"/>
    <xf numFmtId="0" fontId="41" fillId="0" borderId="0" xfId="37" applyBorder="1"/>
    <xf numFmtId="0" fontId="42" fillId="0" borderId="0" xfId="33" applyFont="1"/>
    <xf numFmtId="0" fontId="49" fillId="0" borderId="0" xfId="33" applyFont="1"/>
    <xf numFmtId="0" fontId="47" fillId="0" borderId="0" xfId="33" applyFont="1"/>
    <xf numFmtId="166" fontId="31" fillId="0" borderId="0" xfId="4" applyNumberFormat="1" applyFont="1" applyFill="1" applyBorder="1"/>
    <xf numFmtId="0" fontId="48" fillId="0" borderId="0" xfId="33" applyFont="1"/>
    <xf numFmtId="0" fontId="45" fillId="0" borderId="0" xfId="33" applyFont="1" applyBorder="1"/>
    <xf numFmtId="166" fontId="47" fillId="0" borderId="0" xfId="33" applyNumberFormat="1" applyFont="1"/>
    <xf numFmtId="0" fontId="51" fillId="0" borderId="0" xfId="37" applyFont="1"/>
    <xf numFmtId="0" fontId="47" fillId="0" borderId="0" xfId="37" applyFont="1"/>
    <xf numFmtId="0" fontId="47" fillId="0" borderId="0" xfId="33" applyFont="1" applyFill="1"/>
    <xf numFmtId="0" fontId="47" fillId="0" borderId="0" xfId="33" applyFont="1"/>
    <xf numFmtId="0" fontId="47" fillId="0" borderId="0" xfId="33" applyFont="1"/>
    <xf numFmtId="9" fontId="31" fillId="0" borderId="0" xfId="48" applyFont="1" applyFill="1" applyBorder="1" applyAlignment="1"/>
    <xf numFmtId="0" fontId="47" fillId="0" borderId="0" xfId="33" applyFont="1" applyFill="1" applyBorder="1"/>
    <xf numFmtId="166" fontId="31" fillId="0" borderId="0" xfId="1269" applyNumberFormat="1" applyFont="1" applyFill="1" applyBorder="1"/>
    <xf numFmtId="0" fontId="48" fillId="0" borderId="12" xfId="33" applyFont="1" applyBorder="1" applyAlignment="1">
      <alignment horizontal="left"/>
    </xf>
    <xf numFmtId="0" fontId="31" fillId="0" borderId="0" xfId="43" applyFont="1" applyFill="1" applyAlignment="1"/>
    <xf numFmtId="0" fontId="46" fillId="0" borderId="0" xfId="33" applyFont="1" applyAlignment="1"/>
    <xf numFmtId="14" fontId="30" fillId="0" borderId="0" xfId="43" applyNumberFormat="1" applyFont="1" applyBorder="1" applyAlignment="1">
      <alignment horizontal="right"/>
    </xf>
    <xf numFmtId="0" fontId="26" fillId="0" borderId="0" xfId="27" applyFont="1" applyFill="1" applyBorder="1" applyAlignment="1">
      <alignment vertical="top"/>
    </xf>
    <xf numFmtId="0" fontId="38" fillId="0" borderId="0" xfId="43" applyFont="1" applyFill="1" applyAlignment="1"/>
    <xf numFmtId="0" fontId="31" fillId="0" borderId="0" xfId="43" applyFont="1" applyAlignment="1"/>
    <xf numFmtId="0" fontId="25" fillId="0" borderId="0" xfId="43" applyAlignment="1"/>
    <xf numFmtId="0" fontId="28" fillId="0" borderId="0" xfId="43" applyFont="1" applyBorder="1" applyAlignment="1"/>
    <xf numFmtId="0" fontId="28" fillId="0" borderId="0" xfId="43" applyFont="1" applyAlignment="1"/>
    <xf numFmtId="164" fontId="25" fillId="0" borderId="0" xfId="43" applyNumberFormat="1" applyAlignment="1"/>
    <xf numFmtId="0" fontId="29" fillId="0" borderId="0" xfId="43" applyFont="1" applyAlignment="1"/>
    <xf numFmtId="0" fontId="35" fillId="0" borderId="0" xfId="43" applyFont="1" applyAlignment="1"/>
    <xf numFmtId="0" fontId="32" fillId="0" borderId="6" xfId="43" applyFont="1" applyFill="1" applyBorder="1" applyAlignment="1">
      <alignment horizontal="center" vertical="center"/>
    </xf>
    <xf numFmtId="0" fontId="32" fillId="0" borderId="0" xfId="43" applyFont="1" applyFill="1" applyBorder="1" applyAlignment="1">
      <alignment horizontal="center"/>
    </xf>
    <xf numFmtId="0" fontId="32" fillId="0" borderId="6" xfId="43" applyFont="1" applyFill="1" applyBorder="1" applyAlignment="1">
      <alignment horizontal="center"/>
    </xf>
    <xf numFmtId="0" fontId="32" fillId="0" borderId="4" xfId="43" applyFont="1" applyFill="1" applyBorder="1" applyAlignment="1">
      <alignment horizontal="center"/>
    </xf>
    <xf numFmtId="0" fontId="46" fillId="0" borderId="0" xfId="33" applyFont="1"/>
    <xf numFmtId="0" fontId="48" fillId="0" borderId="0" xfId="33" applyFont="1"/>
    <xf numFmtId="166" fontId="31" fillId="0" borderId="2" xfId="1269" quotePrefix="1" applyNumberFormat="1" applyFont="1" applyFill="1" applyBorder="1" applyAlignment="1">
      <alignment horizontal="left"/>
    </xf>
    <xf numFmtId="0" fontId="45" fillId="0" borderId="0" xfId="33" applyFont="1"/>
    <xf numFmtId="0" fontId="47" fillId="0" borderId="0" xfId="33" applyFont="1"/>
    <xf numFmtId="166" fontId="31" fillId="5" borderId="2" xfId="1269" quotePrefix="1" applyNumberFormat="1" applyFont="1" applyFill="1" applyBorder="1" applyAlignment="1">
      <alignment horizontal="left"/>
    </xf>
    <xf numFmtId="166" fontId="31" fillId="0" borderId="2" xfId="1269" applyNumberFormat="1" applyFont="1" applyBorder="1"/>
    <xf numFmtId="166" fontId="31" fillId="6" borderId="2" xfId="1269" applyNumberFormat="1" applyFont="1" applyFill="1" applyBorder="1"/>
    <xf numFmtId="166" fontId="31" fillId="5" borderId="2" xfId="1269" applyNumberFormat="1" applyFont="1" applyFill="1" applyBorder="1"/>
    <xf numFmtId="166" fontId="24" fillId="0" borderId="0" xfId="8" applyNumberFormat="1" applyFont="1" applyFill="1" applyBorder="1" applyAlignment="1"/>
    <xf numFmtId="166" fontId="31" fillId="0" borderId="0" xfId="8" applyNumberFormat="1" applyFont="1" applyFill="1" applyBorder="1" applyAlignment="1"/>
    <xf numFmtId="166" fontId="31" fillId="0" borderId="2" xfId="1269" applyNumberFormat="1" applyFont="1" applyFill="1" applyBorder="1"/>
    <xf numFmtId="0" fontId="23" fillId="0" borderId="0" xfId="42" applyFont="1" applyFill="1" applyBorder="1" applyAlignment="1"/>
    <xf numFmtId="0" fontId="52" fillId="0" borderId="0" xfId="5099" applyFont="1"/>
    <xf numFmtId="0" fontId="48" fillId="0" borderId="12" xfId="33" applyFont="1" applyBorder="1"/>
    <xf numFmtId="0" fontId="48" fillId="0" borderId="12" xfId="33" applyFont="1" applyBorder="1" applyAlignment="1">
      <alignment horizontal="center"/>
    </xf>
    <xf numFmtId="0" fontId="47" fillId="0" borderId="0" xfId="33" applyFont="1" applyAlignment="1">
      <alignment horizontal="center"/>
    </xf>
    <xf numFmtId="166" fontId="61" fillId="0" borderId="0" xfId="8" applyNumberFormat="1" applyFont="1" applyFill="1" applyBorder="1" applyAlignment="1"/>
    <xf numFmtId="0" fontId="32" fillId="0" borderId="0" xfId="2933" applyFont="1" applyFill="1" applyBorder="1" applyAlignment="1">
      <alignment horizontal="center" vertical="center" wrapText="1"/>
    </xf>
    <xf numFmtId="0" fontId="32" fillId="0" borderId="0" xfId="2933" applyFont="1" applyFill="1" applyBorder="1" applyAlignment="1">
      <alignment horizontal="left" vertical="center"/>
    </xf>
    <xf numFmtId="0" fontId="32" fillId="0" borderId="0" xfId="2933" applyFont="1" applyFill="1" applyBorder="1" applyAlignment="1">
      <alignment horizontal="center" vertical="center"/>
    </xf>
    <xf numFmtId="3" fontId="32" fillId="0" borderId="0" xfId="2933" applyNumberFormat="1" applyFont="1" applyFill="1" applyBorder="1" applyAlignment="1">
      <alignment horizontal="center" vertical="center" wrapText="1"/>
    </xf>
    <xf numFmtId="49" fontId="32" fillId="0" borderId="0" xfId="2933" applyNumberFormat="1" applyFont="1" applyFill="1" applyBorder="1" applyAlignment="1">
      <alignment horizontal="center" vertical="center" wrapText="1"/>
    </xf>
    <xf numFmtId="166" fontId="44" fillId="0" borderId="0" xfId="8" applyNumberFormat="1" applyFont="1" applyFill="1" applyBorder="1" applyAlignment="1"/>
    <xf numFmtId="0" fontId="48" fillId="0" borderId="0" xfId="33" applyFont="1" applyAlignment="1"/>
    <xf numFmtId="0" fontId="48" fillId="0" borderId="0" xfId="33" applyFont="1" applyFill="1" applyBorder="1" applyAlignment="1">
      <alignment horizontal="right"/>
    </xf>
    <xf numFmtId="0" fontId="28" fillId="0" borderId="0" xfId="43" applyFont="1" applyBorder="1" applyAlignment="1">
      <alignment horizontal="left"/>
    </xf>
    <xf numFmtId="0" fontId="62" fillId="0" borderId="0" xfId="43" applyFont="1" applyBorder="1" applyAlignment="1"/>
    <xf numFmtId="3" fontId="62" fillId="0" borderId="0" xfId="43" applyNumberFormat="1" applyFont="1" applyFill="1" applyBorder="1" applyAlignment="1"/>
    <xf numFmtId="166" fontId="62" fillId="0" borderId="0" xfId="2" applyNumberFormat="1" applyFont="1" applyFill="1" applyBorder="1" applyAlignment="1"/>
    <xf numFmtId="9" fontId="62" fillId="0" borderId="0" xfId="44" applyFont="1" applyFill="1" applyBorder="1" applyAlignment="1"/>
    <xf numFmtId="0" fontId="63" fillId="0" borderId="0" xfId="37" applyFont="1"/>
    <xf numFmtId="37" fontId="63" fillId="0" borderId="0" xfId="37" applyNumberFormat="1" applyFont="1"/>
    <xf numFmtId="166" fontId="46" fillId="0" borderId="0" xfId="33" applyNumberFormat="1" applyFont="1"/>
    <xf numFmtId="3" fontId="46" fillId="0" borderId="0" xfId="37" applyNumberFormat="1" applyFont="1"/>
    <xf numFmtId="9" fontId="46" fillId="0" borderId="0" xfId="44" applyFont="1" applyAlignment="1"/>
    <xf numFmtId="43" fontId="46" fillId="0" borderId="0" xfId="2" applyFont="1" applyAlignment="1"/>
    <xf numFmtId="166" fontId="32" fillId="0" borderId="0" xfId="4" applyNumberFormat="1" applyFont="1" applyFill="1" applyBorder="1"/>
    <xf numFmtId="37" fontId="23" fillId="0" borderId="0" xfId="8" applyNumberFormat="1" applyFont="1" applyFill="1" applyBorder="1" applyAlignment="1">
      <alignment horizontal="right"/>
    </xf>
    <xf numFmtId="3" fontId="48" fillId="0" borderId="0" xfId="33" applyNumberFormat="1" applyFont="1" applyFill="1" applyBorder="1" applyAlignment="1"/>
    <xf numFmtId="0" fontId="48" fillId="0" borderId="0" xfId="33" applyFont="1" applyBorder="1" applyAlignment="1"/>
    <xf numFmtId="0" fontId="64" fillId="0" borderId="0" xfId="33" applyFont="1"/>
    <xf numFmtId="0" fontId="47" fillId="0" borderId="0" xfId="33" applyFont="1" applyBorder="1"/>
    <xf numFmtId="0" fontId="28" fillId="0" borderId="0" xfId="2933" applyFont="1" applyBorder="1" applyAlignment="1">
      <alignment horizontal="right"/>
    </xf>
    <xf numFmtId="0" fontId="42" fillId="0" borderId="0" xfId="33"/>
    <xf numFmtId="0" fontId="46" fillId="0" borderId="0" xfId="33" applyFont="1"/>
    <xf numFmtId="0" fontId="28" fillId="0" borderId="0" xfId="2933" applyFont="1" applyFill="1" applyBorder="1" applyAlignment="1">
      <alignment horizontal="right"/>
    </xf>
    <xf numFmtId="166" fontId="31" fillId="0" borderId="2" xfId="4" quotePrefix="1" applyNumberFormat="1" applyFont="1" applyFill="1" applyBorder="1" applyAlignment="1">
      <alignment horizontal="left"/>
    </xf>
    <xf numFmtId="166" fontId="31" fillId="0" borderId="2" xfId="4" applyNumberFormat="1" applyFont="1" applyFill="1" applyBorder="1"/>
    <xf numFmtId="166" fontId="31" fillId="0" borderId="7" xfId="4" applyNumberFormat="1" applyFont="1" applyFill="1" applyBorder="1"/>
    <xf numFmtId="0" fontId="46" fillId="0" borderId="0" xfId="33" applyFont="1"/>
    <xf numFmtId="0" fontId="47" fillId="0" borderId="0" xfId="33" applyFont="1"/>
    <xf numFmtId="0" fontId="28" fillId="0" borderId="0" xfId="2933" applyFont="1" applyFill="1" applyBorder="1" applyAlignment="1">
      <alignment horizontal="right"/>
    </xf>
    <xf numFmtId="0" fontId="32" fillId="8" borderId="4" xfId="43" applyFont="1" applyFill="1" applyBorder="1" applyAlignment="1">
      <alignment horizontal="center"/>
    </xf>
    <xf numFmtId="0" fontId="31" fillId="0" borderId="0" xfId="43" applyFont="1" applyBorder="1" applyAlignment="1"/>
    <xf numFmtId="0" fontId="32" fillId="8" borderId="5" xfId="43" applyFont="1" applyFill="1" applyBorder="1" applyAlignment="1">
      <alignment horizontal="center"/>
    </xf>
    <xf numFmtId="3" fontId="32" fillId="8" borderId="4" xfId="43" applyNumberFormat="1" applyFont="1" applyFill="1" applyBorder="1" applyAlignment="1">
      <alignment horizontal="center"/>
    </xf>
    <xf numFmtId="0" fontId="42" fillId="0" borderId="0" xfId="33"/>
    <xf numFmtId="0" fontId="46" fillId="0" borderId="0" xfId="33" applyFont="1"/>
    <xf numFmtId="0" fontId="28" fillId="0" borderId="0" xfId="2933" applyFont="1" applyBorder="1" applyAlignment="1">
      <alignment horizontal="right"/>
    </xf>
    <xf numFmtId="14" fontId="28" fillId="0" borderId="0" xfId="2933" applyNumberFormat="1" applyFont="1" applyBorder="1" applyAlignment="1">
      <alignment horizontal="right"/>
    </xf>
    <xf numFmtId="0" fontId="28" fillId="0" borderId="0" xfId="2933" applyFont="1" applyFill="1" applyBorder="1" applyAlignment="1">
      <alignment horizontal="right"/>
    </xf>
    <xf numFmtId="0" fontId="46" fillId="0" borderId="0" xfId="33" applyFont="1" applyAlignment="1"/>
    <xf numFmtId="14" fontId="28" fillId="0" borderId="0" xfId="2933" applyNumberFormat="1" applyFont="1" applyBorder="1" applyAlignment="1">
      <alignment horizontal="right"/>
    </xf>
    <xf numFmtId="0" fontId="46" fillId="0" borderId="0" xfId="33" applyFont="1"/>
    <xf numFmtId="0" fontId="28" fillId="0" borderId="0" xfId="2933" applyFont="1" applyFill="1" applyBorder="1" applyAlignment="1">
      <alignment horizontal="right"/>
    </xf>
    <xf numFmtId="0" fontId="47" fillId="0" borderId="0" xfId="33" applyFont="1" applyAlignment="1"/>
    <xf numFmtId="0" fontId="26" fillId="0" borderId="0" xfId="33" applyFont="1" applyAlignment="1"/>
    <xf numFmtId="0" fontId="42" fillId="0" borderId="0" xfId="33" applyFont="1" applyAlignment="1"/>
    <xf numFmtId="0" fontId="42" fillId="0" borderId="0" xfId="33" applyFont="1" applyFill="1" applyBorder="1" applyAlignment="1"/>
    <xf numFmtId="0" fontId="48" fillId="0" borderId="0" xfId="33" applyFont="1" applyFill="1" applyAlignment="1"/>
    <xf numFmtId="0" fontId="48" fillId="0" borderId="0" xfId="33" applyFont="1" applyFill="1" applyBorder="1" applyAlignment="1"/>
    <xf numFmtId="9" fontId="31" fillId="5" borderId="8" xfId="44" quotePrefix="1" applyFont="1" applyFill="1" applyBorder="1" applyAlignment="1"/>
    <xf numFmtId="9" fontId="31" fillId="0" borderId="8" xfId="44" quotePrefix="1" applyFont="1" applyFill="1" applyBorder="1" applyAlignment="1"/>
    <xf numFmtId="9" fontId="31" fillId="0" borderId="17" xfId="44" applyFont="1" applyFill="1" applyBorder="1" applyAlignment="1"/>
    <xf numFmtId="0" fontId="28" fillId="0" borderId="0" xfId="2933" applyFont="1" applyBorder="1" applyAlignment="1">
      <alignment horizontal="right"/>
    </xf>
    <xf numFmtId="37" fontId="65" fillId="0" borderId="0" xfId="60054" applyNumberFormat="1" applyFont="1" applyFill="1" applyBorder="1" applyAlignment="1" applyProtection="1">
      <alignment horizontal="left" vertical="center"/>
      <protection locked="0"/>
    </xf>
    <xf numFmtId="0" fontId="65" fillId="2" borderId="0" xfId="60054" applyFont="1" applyFill="1" applyBorder="1" applyAlignment="1" applyProtection="1">
      <alignment horizontal="left" vertical="center" indent="2"/>
    </xf>
    <xf numFmtId="37" fontId="65" fillId="0" borderId="0" xfId="60054" quotePrefix="1" applyNumberFormat="1" applyFont="1" applyFill="1" applyBorder="1" applyAlignment="1" applyProtection="1">
      <alignment horizontal="left" vertical="center"/>
      <protection locked="0"/>
    </xf>
    <xf numFmtId="37" fontId="65" fillId="2" borderId="0" xfId="60054" applyNumberFormat="1" applyFont="1" applyFill="1" applyBorder="1" applyAlignment="1" applyProtection="1">
      <alignment horizontal="left" vertical="center"/>
    </xf>
    <xf numFmtId="37" fontId="65" fillId="2" borderId="0" xfId="60054" quotePrefix="1" applyNumberFormat="1" applyFont="1" applyFill="1" applyBorder="1" applyAlignment="1" applyProtection="1">
      <alignment horizontal="left" vertical="center"/>
      <protection locked="0"/>
    </xf>
    <xf numFmtId="0" fontId="47" fillId="0" borderId="0" xfId="33" applyFont="1"/>
    <xf numFmtId="0" fontId="28" fillId="0" borderId="0" xfId="2933" applyFont="1" applyFill="1" applyBorder="1" applyAlignment="1">
      <alignment horizontal="right"/>
    </xf>
    <xf numFmtId="0" fontId="48" fillId="0" borderId="1" xfId="33" applyFont="1" applyBorder="1" applyAlignment="1"/>
    <xf numFmtId="0" fontId="48" fillId="9" borderId="4" xfId="33" applyFont="1" applyFill="1" applyBorder="1" applyAlignment="1">
      <alignment horizontal="center" vertical="center"/>
    </xf>
    <xf numFmtId="0" fontId="48" fillId="9" borderId="5" xfId="33" applyFont="1" applyFill="1" applyBorder="1" applyAlignment="1">
      <alignment horizontal="center" vertical="center"/>
    </xf>
    <xf numFmtId="166" fontId="23" fillId="9" borderId="0" xfId="8" applyNumberFormat="1" applyFont="1" applyFill="1" applyBorder="1" applyAlignment="1"/>
    <xf numFmtId="166" fontId="23" fillId="9" borderId="3" xfId="8" applyNumberFormat="1" applyFont="1" applyFill="1" applyBorder="1" applyAlignment="1"/>
    <xf numFmtId="0" fontId="42" fillId="0" borderId="0" xfId="33" applyFont="1" applyBorder="1"/>
    <xf numFmtId="0" fontId="48" fillId="9" borderId="6" xfId="33" applyFont="1" applyFill="1" applyBorder="1" applyAlignment="1">
      <alignment horizontal="center" vertical="center"/>
    </xf>
    <xf numFmtId="0" fontId="48" fillId="9" borderId="3" xfId="33" applyFont="1" applyFill="1" applyBorder="1" applyAlignment="1">
      <alignment horizontal="center" vertical="center"/>
    </xf>
    <xf numFmtId="9" fontId="31" fillId="5" borderId="0" xfId="44" quotePrefix="1" applyFont="1" applyFill="1" applyBorder="1" applyAlignment="1"/>
    <xf numFmtId="9" fontId="31" fillId="0" borderId="0" xfId="44" quotePrefix="1" applyFont="1" applyFill="1" applyBorder="1" applyAlignment="1"/>
    <xf numFmtId="0" fontId="31" fillId="0" borderId="2" xfId="43" applyFont="1" applyFill="1" applyBorder="1" applyAlignment="1" applyProtection="1"/>
    <xf numFmtId="0" fontId="31" fillId="5" borderId="2" xfId="43" applyFont="1" applyFill="1" applyBorder="1" applyAlignment="1" applyProtection="1"/>
    <xf numFmtId="0" fontId="31" fillId="0" borderId="2" xfId="43" applyFont="1" applyFill="1" applyBorder="1" applyAlignment="1"/>
    <xf numFmtId="0" fontId="31" fillId="5" borderId="2" xfId="43" applyFont="1" applyFill="1" applyBorder="1" applyAlignment="1"/>
    <xf numFmtId="0" fontId="31" fillId="0" borderId="7" xfId="43" applyFont="1" applyFill="1" applyBorder="1" applyAlignment="1"/>
    <xf numFmtId="0" fontId="32" fillId="0" borderId="23" xfId="43" applyFont="1" applyFill="1" applyBorder="1" applyAlignment="1" applyProtection="1"/>
    <xf numFmtId="0" fontId="31" fillId="0" borderId="24" xfId="43" applyFont="1" applyFill="1" applyBorder="1" applyAlignment="1" applyProtection="1"/>
    <xf numFmtId="0" fontId="32" fillId="4" borderId="6" xfId="43" applyFont="1" applyFill="1" applyBorder="1" applyAlignment="1">
      <alignment horizontal="center"/>
    </xf>
    <xf numFmtId="0" fontId="32" fillId="4" borderId="3" xfId="43" applyFont="1" applyFill="1" applyBorder="1" applyAlignment="1">
      <alignment horizontal="center"/>
    </xf>
    <xf numFmtId="9" fontId="31" fillId="0" borderId="12" xfId="44" applyFont="1" applyFill="1" applyBorder="1" applyAlignment="1"/>
    <xf numFmtId="0" fontId="32" fillId="0" borderId="3" xfId="43" applyFont="1" applyFill="1" applyBorder="1" applyAlignment="1">
      <alignment horizontal="center"/>
    </xf>
    <xf numFmtId="0" fontId="32" fillId="0" borderId="21" xfId="43" applyFont="1" applyFill="1" applyBorder="1" applyAlignment="1" applyProtection="1"/>
    <xf numFmtId="9" fontId="32" fillId="0" borderId="22" xfId="44" applyFont="1" applyFill="1" applyBorder="1" applyAlignment="1"/>
    <xf numFmtId="9" fontId="32" fillId="0" borderId="25" xfId="44" applyFont="1" applyFill="1" applyBorder="1" applyAlignment="1"/>
    <xf numFmtId="0" fontId="48" fillId="0" borderId="0" xfId="33" applyFont="1" applyBorder="1"/>
    <xf numFmtId="0" fontId="48" fillId="4" borderId="6" xfId="33" applyFont="1" applyFill="1" applyBorder="1" applyAlignment="1">
      <alignment horizontal="center"/>
    </xf>
    <xf numFmtId="3" fontId="32" fillId="4" borderId="6" xfId="2933" applyNumberFormat="1" applyFont="1" applyFill="1" applyBorder="1" applyAlignment="1" applyProtection="1">
      <alignment horizontal="center"/>
    </xf>
    <xf numFmtId="0" fontId="32" fillId="0" borderId="6" xfId="2933" applyFont="1" applyFill="1" applyBorder="1" applyAlignment="1">
      <alignment horizontal="center" vertical="center"/>
    </xf>
    <xf numFmtId="3" fontId="32" fillId="0" borderId="6" xfId="2933" applyNumberFormat="1" applyFont="1" applyFill="1" applyBorder="1" applyAlignment="1">
      <alignment horizontal="center" vertical="center" wrapText="1"/>
    </xf>
    <xf numFmtId="0" fontId="48" fillId="8" borderId="6" xfId="33" applyFont="1" applyFill="1" applyBorder="1" applyAlignment="1">
      <alignment horizontal="center"/>
    </xf>
    <xf numFmtId="0" fontId="48" fillId="0" borderId="4" xfId="33" applyFont="1" applyBorder="1" applyAlignment="1">
      <alignment horizontal="center"/>
    </xf>
    <xf numFmtId="9" fontId="31" fillId="5" borderId="8" xfId="44" applyFont="1" applyFill="1" applyBorder="1" applyAlignment="1"/>
    <xf numFmtId="9" fontId="47" fillId="0" borderId="8" xfId="48" applyFont="1" applyFill="1" applyBorder="1" applyAlignment="1"/>
    <xf numFmtId="9" fontId="31" fillId="0" borderId="8" xfId="48" applyFont="1" applyFill="1" applyBorder="1" applyAlignment="1"/>
    <xf numFmtId="0" fontId="48" fillId="4" borderId="3" xfId="33" applyFont="1" applyFill="1" applyBorder="1" applyAlignment="1">
      <alignment horizontal="center"/>
    </xf>
    <xf numFmtId="3" fontId="32" fillId="4" borderId="3" xfId="2933" applyNumberFormat="1" applyFont="1" applyFill="1" applyBorder="1" applyAlignment="1" applyProtection="1">
      <alignment horizontal="center"/>
    </xf>
    <xf numFmtId="0" fontId="32" fillId="0" borderId="3" xfId="2933" applyFont="1" applyFill="1" applyBorder="1" applyAlignment="1">
      <alignment horizontal="center" vertical="center" wrapText="1"/>
    </xf>
    <xf numFmtId="49" fontId="32" fillId="0" borderId="3" xfId="2933" applyNumberFormat="1" applyFont="1" applyFill="1" applyBorder="1" applyAlignment="1">
      <alignment horizontal="center" vertical="center" wrapText="1"/>
    </xf>
    <xf numFmtId="0" fontId="48" fillId="8" borderId="3" xfId="33" applyFont="1" applyFill="1" applyBorder="1" applyAlignment="1">
      <alignment horizontal="center"/>
    </xf>
    <xf numFmtId="0" fontId="48" fillId="0" borderId="5" xfId="33" applyFont="1" applyBorder="1" applyAlignment="1">
      <alignment horizontal="center"/>
    </xf>
    <xf numFmtId="166" fontId="32" fillId="0" borderId="13" xfId="1269" applyNumberFormat="1" applyFont="1" applyFill="1" applyBorder="1"/>
    <xf numFmtId="166" fontId="23" fillId="9" borderId="8" xfId="8" applyNumberFormat="1" applyFont="1" applyFill="1" applyBorder="1" applyAlignment="1"/>
    <xf numFmtId="166" fontId="31" fillId="5" borderId="2" xfId="4" applyNumberFormat="1" applyFont="1" applyFill="1" applyBorder="1"/>
    <xf numFmtId="166" fontId="31" fillId="5" borderId="7" xfId="4" applyNumberFormat="1" applyFont="1" applyFill="1" applyBorder="1"/>
    <xf numFmtId="166" fontId="23" fillId="9" borderId="5" xfId="8" applyNumberFormat="1" applyFont="1" applyFill="1" applyBorder="1" applyAlignment="1"/>
    <xf numFmtId="0" fontId="48" fillId="0" borderId="1" xfId="33" applyFont="1" applyFill="1" applyBorder="1" applyAlignment="1"/>
    <xf numFmtId="0" fontId="48" fillId="0" borderId="7" xfId="33" applyFont="1" applyFill="1" applyBorder="1" applyAlignment="1"/>
    <xf numFmtId="0" fontId="48" fillId="0" borderId="7" xfId="33" applyFont="1" applyBorder="1" applyAlignment="1"/>
    <xf numFmtId="41" fontId="31" fillId="4" borderId="0" xfId="44" applyNumberFormat="1" applyFont="1" applyFill="1" applyBorder="1" applyAlignment="1"/>
    <xf numFmtId="41" fontId="24" fillId="4" borderId="0" xfId="8" applyNumberFormat="1" applyFont="1" applyFill="1" applyBorder="1" applyAlignment="1"/>
    <xf numFmtId="41" fontId="31" fillId="5" borderId="0" xfId="8" applyNumberFormat="1" applyFont="1" applyFill="1" applyBorder="1" applyAlignment="1"/>
    <xf numFmtId="41" fontId="31" fillId="8" borderId="0" xfId="8" applyNumberFormat="1" applyFont="1" applyFill="1" applyBorder="1" applyAlignment="1"/>
    <xf numFmtId="41" fontId="47" fillId="4" borderId="0" xfId="48" applyNumberFormat="1" applyFont="1" applyFill="1" applyBorder="1" applyAlignment="1"/>
    <xf numFmtId="41" fontId="31" fillId="0" borderId="0" xfId="8" applyNumberFormat="1" applyFont="1" applyFill="1" applyBorder="1" applyAlignment="1"/>
    <xf numFmtId="41" fontId="31" fillId="4" borderId="0" xfId="48" applyNumberFormat="1" applyFont="1" applyFill="1" applyBorder="1" applyAlignment="1"/>
    <xf numFmtId="41" fontId="31" fillId="4" borderId="0" xfId="8" applyNumberFormat="1" applyFont="1" applyFill="1" applyBorder="1" applyAlignment="1"/>
    <xf numFmtId="41" fontId="31" fillId="5" borderId="0" xfId="44" quotePrefix="1" applyNumberFormat="1" applyFont="1" applyFill="1" applyBorder="1" applyAlignment="1"/>
    <xf numFmtId="41" fontId="31" fillId="0" borderId="0" xfId="44" quotePrefix="1" applyNumberFormat="1" applyFont="1" applyFill="1" applyBorder="1" applyAlignment="1"/>
    <xf numFmtId="41" fontId="31" fillId="4" borderId="3" xfId="44" applyNumberFormat="1" applyFont="1" applyFill="1" applyBorder="1" applyAlignment="1"/>
    <xf numFmtId="41" fontId="32" fillId="4" borderId="18" xfId="44" applyNumberFormat="1" applyFont="1" applyFill="1" applyBorder="1" applyAlignment="1"/>
    <xf numFmtId="41" fontId="32" fillId="0" borderId="18" xfId="44" applyNumberFormat="1" applyFont="1" applyFill="1" applyBorder="1" applyAlignment="1"/>
    <xf numFmtId="41" fontId="31" fillId="4" borderId="19" xfId="44" applyNumberFormat="1" applyFont="1" applyFill="1" applyBorder="1" applyAlignment="1"/>
    <xf numFmtId="41" fontId="31" fillId="0" borderId="19" xfId="44" applyNumberFormat="1" applyFont="1" applyFill="1" applyBorder="1" applyAlignment="1"/>
    <xf numFmtId="41" fontId="32" fillId="4" borderId="22" xfId="44" applyNumberFormat="1" applyFont="1" applyFill="1" applyBorder="1" applyAlignment="1"/>
    <xf numFmtId="41" fontId="32" fillId="0" borderId="22" xfId="44" applyNumberFormat="1" applyFont="1" applyFill="1" applyBorder="1" applyAlignment="1"/>
    <xf numFmtId="41" fontId="24" fillId="0" borderId="0" xfId="8" applyNumberFormat="1" applyFont="1" applyFill="1" applyBorder="1" applyAlignment="1"/>
    <xf numFmtId="41" fontId="23" fillId="9" borderId="0" xfId="8" applyNumberFormat="1" applyFont="1" applyFill="1" applyBorder="1" applyAlignment="1"/>
    <xf numFmtId="41" fontId="47" fillId="0" borderId="0" xfId="8" applyNumberFormat="1" applyFont="1" applyFill="1" applyBorder="1" applyAlignment="1"/>
    <xf numFmtId="41" fontId="24" fillId="5" borderId="0" xfId="8" applyNumberFormat="1" applyFont="1" applyFill="1" applyBorder="1" applyAlignment="1"/>
    <xf numFmtId="41" fontId="47" fillId="5" borderId="0" xfId="8" applyNumberFormat="1" applyFont="1" applyFill="1" applyBorder="1" applyAlignment="1"/>
    <xf numFmtId="41" fontId="24" fillId="5" borderId="3" xfId="8" applyNumberFormat="1" applyFont="1" applyFill="1" applyBorder="1" applyAlignment="1"/>
    <xf numFmtId="41" fontId="31" fillId="5" borderId="3" xfId="8" applyNumberFormat="1" applyFont="1" applyFill="1" applyBorder="1" applyAlignment="1"/>
    <xf numFmtId="41" fontId="23" fillId="9" borderId="3" xfId="8" applyNumberFormat="1" applyFont="1" applyFill="1" applyBorder="1" applyAlignment="1"/>
    <xf numFmtId="3" fontId="32" fillId="8" borderId="6" xfId="2933" applyNumberFormat="1" applyFont="1" applyFill="1" applyBorder="1" applyAlignment="1">
      <alignment horizontal="center" vertical="center" wrapText="1"/>
    </xf>
    <xf numFmtId="9" fontId="31" fillId="5" borderId="8" xfId="48" applyFont="1" applyFill="1" applyBorder="1" applyAlignment="1"/>
    <xf numFmtId="9" fontId="47" fillId="0" borderId="8" xfId="48" applyFont="1" applyBorder="1" applyAlignment="1"/>
    <xf numFmtId="9" fontId="31" fillId="6" borderId="8" xfId="48" applyFont="1" applyFill="1" applyBorder="1" applyAlignment="1"/>
    <xf numFmtId="9" fontId="47" fillId="6" borderId="8" xfId="48" applyFont="1" applyFill="1" applyBorder="1" applyAlignment="1"/>
    <xf numFmtId="49" fontId="32" fillId="8" borderId="3" xfId="2933" applyNumberFormat="1" applyFont="1" applyFill="1" applyBorder="1" applyAlignment="1">
      <alignment horizontal="center" vertical="center" wrapText="1"/>
    </xf>
    <xf numFmtId="0" fontId="32" fillId="2" borderId="1" xfId="43" applyFont="1" applyFill="1" applyBorder="1" applyAlignment="1"/>
    <xf numFmtId="0" fontId="32" fillId="2" borderId="7" xfId="43" applyFont="1" applyFill="1" applyBorder="1" applyAlignment="1"/>
    <xf numFmtId="41" fontId="47" fillId="0" borderId="0" xfId="8" applyNumberFormat="1" applyFont="1" applyBorder="1" applyAlignment="1"/>
    <xf numFmtId="41" fontId="47" fillId="8" borderId="0" xfId="8" applyNumberFormat="1" applyFont="1" applyFill="1" applyBorder="1" applyAlignment="1"/>
    <xf numFmtId="41" fontId="24" fillId="6" borderId="0" xfId="8" applyNumberFormat="1" applyFont="1" applyFill="1" applyBorder="1" applyAlignment="1"/>
    <xf numFmtId="41" fontId="31" fillId="6" borderId="0" xfId="8" applyNumberFormat="1" applyFont="1" applyFill="1" applyBorder="1" applyAlignment="1"/>
    <xf numFmtId="41" fontId="47" fillId="6" borderId="0" xfId="8" applyNumberFormat="1" applyFont="1" applyFill="1" applyBorder="1" applyAlignment="1"/>
    <xf numFmtId="41" fontId="24" fillId="8" borderId="0" xfId="8" applyNumberFormat="1" applyFont="1" applyFill="1" applyBorder="1" applyAlignment="1"/>
    <xf numFmtId="0" fontId="31" fillId="0" borderId="0" xfId="2933" applyFont="1" applyFill="1" applyBorder="1" applyAlignment="1">
      <alignment horizontal="right"/>
    </xf>
    <xf numFmtId="0" fontId="47" fillId="0" borderId="12" xfId="33" applyFont="1" applyBorder="1"/>
    <xf numFmtId="0" fontId="28" fillId="0" borderId="0" xfId="5421" applyFont="1">
      <alignment wrapText="1"/>
    </xf>
    <xf numFmtId="0" fontId="28" fillId="0" borderId="0" xfId="5421" applyFont="1" applyFill="1">
      <alignment wrapText="1"/>
    </xf>
    <xf numFmtId="9" fontId="47" fillId="5" borderId="8" xfId="48" applyFont="1" applyFill="1" applyBorder="1" applyAlignment="1"/>
    <xf numFmtId="9" fontId="47" fillId="0" borderId="8" xfId="48" applyFont="1" applyFill="1" applyBorder="1" applyAlignment="1">
      <alignment horizontal="center"/>
    </xf>
    <xf numFmtId="0" fontId="47" fillId="0" borderId="8" xfId="48" applyNumberFormat="1" applyFont="1" applyFill="1" applyBorder="1" applyAlignment="1"/>
    <xf numFmtId="9" fontId="32" fillId="0" borderId="15" xfId="48" applyFont="1" applyFill="1" applyBorder="1" applyAlignment="1"/>
    <xf numFmtId="0" fontId="31" fillId="0" borderId="0" xfId="5412" applyFont="1">
      <alignment wrapText="1"/>
    </xf>
    <xf numFmtId="0" fontId="28" fillId="0" borderId="0" xfId="5412" applyFont="1">
      <alignment wrapText="1"/>
    </xf>
    <xf numFmtId="41" fontId="23" fillId="4" borderId="0" xfId="8" applyNumberFormat="1" applyFont="1" applyFill="1" applyBorder="1" applyAlignment="1"/>
    <xf numFmtId="41" fontId="31" fillId="0" borderId="0" xfId="3937" applyNumberFormat="1" applyFont="1" applyFill="1" applyBorder="1" applyAlignment="1"/>
    <xf numFmtId="41" fontId="31" fillId="5" borderId="0" xfId="3937" applyNumberFormat="1" applyFont="1" applyFill="1" applyBorder="1" applyAlignment="1"/>
    <xf numFmtId="41" fontId="47" fillId="0" borderId="0" xfId="3937" applyNumberFormat="1" applyFont="1" applyBorder="1" applyAlignment="1"/>
    <xf numFmtId="41" fontId="31" fillId="0" borderId="0" xfId="3937" applyNumberFormat="1" applyFont="1" applyBorder="1" applyAlignment="1"/>
    <xf numFmtId="41" fontId="47" fillId="0" borderId="0" xfId="3937" applyNumberFormat="1" applyFont="1" applyFill="1" applyBorder="1" applyAlignment="1"/>
    <xf numFmtId="41" fontId="47" fillId="5" borderId="0" xfId="3937" applyNumberFormat="1" applyFont="1" applyFill="1" applyBorder="1" applyAlignment="1"/>
    <xf numFmtId="41" fontId="48" fillId="4" borderId="14" xfId="8" applyNumberFormat="1" applyFont="1" applyFill="1" applyBorder="1" applyAlignment="1"/>
    <xf numFmtId="41" fontId="48" fillId="0" borderId="14" xfId="8" applyNumberFormat="1" applyFont="1" applyBorder="1" applyAlignment="1"/>
    <xf numFmtId="41" fontId="48" fillId="8" borderId="14" xfId="8" applyNumberFormat="1" applyFont="1" applyFill="1" applyBorder="1" applyAlignment="1"/>
    <xf numFmtId="0" fontId="48" fillId="0" borderId="1" xfId="33" applyFont="1" applyBorder="1" applyAlignment="1"/>
    <xf numFmtId="0" fontId="50" fillId="0" borderId="0" xfId="33" applyFont="1" applyBorder="1" applyAlignment="1"/>
    <xf numFmtId="9" fontId="47" fillId="0" borderId="5" xfId="48" applyFont="1" applyFill="1" applyBorder="1" applyAlignment="1"/>
    <xf numFmtId="166" fontId="32" fillId="0" borderId="13" xfId="4" applyNumberFormat="1" applyFont="1" applyFill="1" applyBorder="1"/>
    <xf numFmtId="9" fontId="48" fillId="0" borderId="15" xfId="33" applyNumberFormat="1" applyFont="1" applyBorder="1" applyAlignment="1"/>
    <xf numFmtId="41" fontId="24" fillId="4" borderId="3" xfId="8" applyNumberFormat="1" applyFont="1" applyFill="1" applyBorder="1" applyAlignment="1"/>
    <xf numFmtId="41" fontId="24" fillId="0" borderId="3" xfId="8" applyNumberFormat="1" applyFont="1" applyFill="1" applyBorder="1" applyAlignment="1"/>
    <xf numFmtId="41" fontId="47" fillId="0" borderId="3" xfId="8" applyNumberFormat="1" applyFont="1" applyFill="1" applyBorder="1" applyAlignment="1"/>
    <xf numFmtId="41" fontId="31" fillId="8" borderId="3" xfId="8" applyNumberFormat="1" applyFont="1" applyFill="1" applyBorder="1" applyAlignment="1"/>
    <xf numFmtId="0" fontId="48" fillId="4" borderId="6" xfId="33" applyFont="1" applyFill="1" applyBorder="1" applyAlignment="1">
      <alignment horizontal="center" vertical="center"/>
    </xf>
    <xf numFmtId="0" fontId="48" fillId="4" borderId="3" xfId="33" applyFont="1" applyFill="1" applyBorder="1" applyAlignment="1">
      <alignment horizontal="center" vertical="center"/>
    </xf>
    <xf numFmtId="166" fontId="31" fillId="5" borderId="2" xfId="4" quotePrefix="1" applyNumberFormat="1" applyFont="1" applyFill="1" applyBorder="1" applyAlignment="1">
      <alignment horizontal="left"/>
    </xf>
    <xf numFmtId="166" fontId="31" fillId="0" borderId="2" xfId="4" applyNumberFormat="1" applyFont="1" applyBorder="1"/>
    <xf numFmtId="166" fontId="31" fillId="0" borderId="2" xfId="4" quotePrefix="1" applyNumberFormat="1" applyFont="1" applyBorder="1" applyAlignment="1">
      <alignment horizontal="left"/>
    </xf>
    <xf numFmtId="166" fontId="31" fillId="0" borderId="7" xfId="4" applyNumberFormat="1" applyFont="1" applyBorder="1"/>
    <xf numFmtId="9" fontId="47" fillId="0" borderId="5" xfId="48" applyFont="1" applyBorder="1" applyAlignment="1"/>
    <xf numFmtId="166" fontId="32" fillId="0" borderId="2" xfId="4" applyNumberFormat="1" applyFont="1" applyFill="1" applyBorder="1"/>
    <xf numFmtId="9" fontId="48" fillId="0" borderId="8" xfId="33" applyNumberFormat="1" applyFont="1" applyBorder="1" applyAlignment="1"/>
    <xf numFmtId="166" fontId="31" fillId="0" borderId="16" xfId="4" applyNumberFormat="1" applyFont="1" applyFill="1" applyBorder="1"/>
    <xf numFmtId="9" fontId="47" fillId="0" borderId="17" xfId="44" applyFont="1" applyBorder="1" applyAlignment="1"/>
    <xf numFmtId="166" fontId="32" fillId="0" borderId="11" xfId="4" applyNumberFormat="1" applyFont="1" applyFill="1" applyBorder="1"/>
    <xf numFmtId="9" fontId="48" fillId="0" borderId="10" xfId="33" applyNumberFormat="1" applyFont="1" applyBorder="1" applyAlignment="1"/>
    <xf numFmtId="41" fontId="31" fillId="5" borderId="0" xfId="44" applyNumberFormat="1" applyFont="1" applyFill="1" applyBorder="1" applyAlignment="1"/>
    <xf numFmtId="41" fontId="47" fillId="0" borderId="0" xfId="44" applyNumberFormat="1" applyFont="1" applyBorder="1" applyAlignment="1"/>
    <xf numFmtId="41" fontId="23" fillId="4" borderId="3" xfId="8" applyNumberFormat="1" applyFont="1" applyFill="1" applyBorder="1" applyAlignment="1"/>
    <xf numFmtId="41" fontId="47" fillId="0" borderId="3" xfId="44" applyNumberFormat="1" applyFont="1" applyBorder="1" applyAlignment="1"/>
    <xf numFmtId="41" fontId="47" fillId="0" borderId="3" xfId="8" applyNumberFormat="1" applyFont="1" applyBorder="1" applyAlignment="1"/>
    <xf numFmtId="41" fontId="48" fillId="4" borderId="0" xfId="8" applyNumberFormat="1" applyFont="1" applyFill="1" applyBorder="1" applyAlignment="1"/>
    <xf numFmtId="41" fontId="48" fillId="0" borderId="0" xfId="8" applyNumberFormat="1" applyFont="1" applyBorder="1" applyAlignment="1"/>
    <xf numFmtId="41" fontId="48" fillId="8" borderId="0" xfId="8" applyNumberFormat="1" applyFont="1" applyFill="1" applyBorder="1" applyAlignment="1"/>
    <xf numFmtId="41" fontId="48" fillId="4" borderId="12" xfId="2" applyNumberFormat="1" applyFont="1" applyFill="1" applyBorder="1" applyAlignment="1"/>
    <xf numFmtId="41" fontId="47" fillId="0" borderId="12" xfId="2" applyNumberFormat="1" applyFont="1" applyBorder="1" applyAlignment="1"/>
    <xf numFmtId="41" fontId="31" fillId="0" borderId="12" xfId="2" applyNumberFormat="1" applyFont="1" applyBorder="1" applyAlignment="1"/>
    <xf numFmtId="41" fontId="47" fillId="0" borderId="12" xfId="33" applyNumberFormat="1" applyFont="1" applyFill="1" applyBorder="1"/>
    <xf numFmtId="41" fontId="31" fillId="8" borderId="12" xfId="2933" applyNumberFormat="1" applyFont="1" applyFill="1" applyBorder="1" applyAlignment="1">
      <alignment horizontal="right"/>
    </xf>
    <xf numFmtId="41" fontId="48" fillId="4" borderId="9" xfId="8" applyNumberFormat="1" applyFont="1" applyFill="1" applyBorder="1" applyAlignment="1"/>
    <xf numFmtId="41" fontId="48" fillId="0" borderId="9" xfId="8" applyNumberFormat="1" applyFont="1" applyBorder="1" applyAlignment="1"/>
    <xf numFmtId="41" fontId="31" fillId="8" borderId="9" xfId="2933" applyNumberFormat="1" applyFont="1" applyFill="1" applyBorder="1" applyAlignment="1">
      <alignment horizontal="right"/>
    </xf>
    <xf numFmtId="0" fontId="48" fillId="0" borderId="1" xfId="33" applyFont="1" applyFill="1" applyBorder="1" applyAlignment="1"/>
    <xf numFmtId="0" fontId="32" fillId="0" borderId="0" xfId="43" applyFont="1" applyFill="1" applyBorder="1" applyAlignment="1">
      <alignment horizontal="center" vertical="center"/>
    </xf>
    <xf numFmtId="3" fontId="32" fillId="8" borderId="0" xfId="43" applyNumberFormat="1" applyFont="1" applyFill="1" applyBorder="1" applyAlignment="1">
      <alignment horizontal="center" vertical="center"/>
    </xf>
    <xf numFmtId="0" fontId="32" fillId="0" borderId="1" xfId="43" applyFont="1" applyFill="1" applyBorder="1" applyAlignment="1"/>
    <xf numFmtId="3" fontId="32" fillId="8" borderId="6" xfId="43" applyNumberFormat="1" applyFont="1" applyFill="1" applyBorder="1" applyAlignment="1">
      <alignment horizontal="center"/>
    </xf>
    <xf numFmtId="0" fontId="32" fillId="0" borderId="2" xfId="43" applyFont="1" applyFill="1" applyBorder="1" applyAlignment="1"/>
    <xf numFmtId="0" fontId="31" fillId="5" borderId="1" xfId="43" applyFont="1" applyFill="1" applyBorder="1" applyAlignment="1" applyProtection="1"/>
    <xf numFmtId="0" fontId="32" fillId="2" borderId="13" xfId="43" applyFont="1" applyFill="1" applyBorder="1" applyAlignment="1" applyProtection="1"/>
    <xf numFmtId="166" fontId="24" fillId="0" borderId="14" xfId="27" applyNumberFormat="1" applyFont="1" applyFill="1" applyBorder="1" applyAlignment="1">
      <alignment horizontal="center"/>
    </xf>
    <xf numFmtId="41" fontId="24" fillId="5" borderId="6" xfId="27" applyNumberFormat="1" applyFont="1" applyFill="1" applyBorder="1" applyAlignment="1">
      <alignment horizontal="center" vertical="top"/>
    </xf>
    <xf numFmtId="41" fontId="31" fillId="5" borderId="6" xfId="43" applyNumberFormat="1" applyFont="1" applyFill="1" applyBorder="1" applyAlignment="1" applyProtection="1"/>
    <xf numFmtId="41" fontId="24" fillId="0" borderId="0" xfId="27" applyNumberFormat="1" applyFont="1" applyFill="1" applyBorder="1" applyAlignment="1">
      <alignment horizontal="center" vertical="top"/>
    </xf>
    <xf numFmtId="41" fontId="31" fillId="8" borderId="0" xfId="43" applyNumberFormat="1" applyFont="1" applyFill="1" applyBorder="1" applyAlignment="1" applyProtection="1">
      <alignment horizontal="center"/>
    </xf>
    <xf numFmtId="41" fontId="31" fillId="0" borderId="0" xfId="43" applyNumberFormat="1" applyFont="1" applyFill="1" applyBorder="1" applyAlignment="1" applyProtection="1"/>
    <xf numFmtId="41" fontId="24" fillId="5" borderId="0" xfId="27" applyNumberFormat="1" applyFont="1" applyFill="1" applyBorder="1" applyAlignment="1">
      <alignment horizontal="center" vertical="top"/>
    </xf>
    <xf numFmtId="41" fontId="31" fillId="5" borderId="0" xfId="43" applyNumberFormat="1" applyFont="1" applyFill="1" applyBorder="1" applyAlignment="1" applyProtection="1"/>
    <xf numFmtId="41" fontId="31" fillId="0" borderId="0" xfId="43" applyNumberFormat="1" applyFont="1" applyFill="1" applyBorder="1" applyAlignment="1"/>
    <xf numFmtId="41" fontId="31" fillId="5" borderId="0" xfId="43" applyNumberFormat="1" applyFont="1" applyFill="1" applyBorder="1" applyAlignment="1"/>
    <xf numFmtId="41" fontId="24" fillId="0" borderId="3" xfId="27" applyNumberFormat="1" applyFont="1" applyFill="1" applyBorder="1" applyAlignment="1">
      <alignment horizontal="center" vertical="top"/>
    </xf>
    <xf numFmtId="41" fontId="31" fillId="8" borderId="3" xfId="43" applyNumberFormat="1" applyFont="1" applyFill="1" applyBorder="1" applyAlignment="1" applyProtection="1">
      <alignment horizontal="center"/>
    </xf>
    <xf numFmtId="41" fontId="31" fillId="0" borderId="3" xfId="43" applyNumberFormat="1" applyFont="1" applyFill="1" applyBorder="1" applyAlignment="1"/>
    <xf numFmtId="41" fontId="24" fillId="0" borderId="14" xfId="27" applyNumberFormat="1" applyFont="1" applyFill="1" applyBorder="1" applyAlignment="1">
      <alignment horizontal="center"/>
    </xf>
    <xf numFmtId="41" fontId="31" fillId="8" borderId="14" xfId="43" applyNumberFormat="1" applyFont="1" applyFill="1" applyBorder="1" applyAlignment="1" applyProtection="1">
      <alignment horizontal="center"/>
    </xf>
    <xf numFmtId="41" fontId="31" fillId="2" borderId="14" xfId="43" applyNumberFormat="1" applyFont="1" applyFill="1" applyBorder="1" applyAlignment="1" applyProtection="1"/>
    <xf numFmtId="0" fontId="32" fillId="8" borderId="6" xfId="43" applyFont="1" applyFill="1" applyBorder="1" applyAlignment="1">
      <alignment horizontal="center"/>
    </xf>
    <xf numFmtId="0" fontId="32" fillId="8" borderId="3" xfId="43" applyFont="1" applyFill="1" applyBorder="1" applyAlignment="1">
      <alignment horizontal="center"/>
    </xf>
    <xf numFmtId="0" fontId="32" fillId="0" borderId="13" xfId="43" applyFont="1" applyFill="1" applyBorder="1" applyAlignment="1" applyProtection="1"/>
    <xf numFmtId="41" fontId="31" fillId="5" borderId="6" xfId="44" applyNumberFormat="1" applyFont="1" applyFill="1" applyBorder="1" applyAlignment="1"/>
    <xf numFmtId="41" fontId="31" fillId="5" borderId="6" xfId="44" quotePrefix="1" applyNumberFormat="1" applyFont="1" applyFill="1" applyBorder="1" applyAlignment="1"/>
    <xf numFmtId="41" fontId="31" fillId="8" borderId="6" xfId="44" applyNumberFormat="1" applyFont="1" applyFill="1" applyBorder="1" applyAlignment="1"/>
    <xf numFmtId="41" fontId="31" fillId="8" borderId="4" xfId="44" applyNumberFormat="1" applyFont="1" applyFill="1" applyBorder="1" applyAlignment="1"/>
    <xf numFmtId="41" fontId="31" fillId="0" borderId="0" xfId="44" applyNumberFormat="1" applyFont="1" applyFill="1" applyBorder="1" applyAlignment="1"/>
    <xf numFmtId="41" fontId="31" fillId="8" borderId="0" xfId="44" applyNumberFormat="1" applyFont="1" applyFill="1" applyBorder="1" applyAlignment="1"/>
    <xf numFmtId="41" fontId="31" fillId="8" borderId="8" xfId="44" applyNumberFormat="1" applyFont="1" applyFill="1" applyBorder="1" applyAlignment="1"/>
    <xf numFmtId="41" fontId="31" fillId="0" borderId="3" xfId="44" applyNumberFormat="1" applyFont="1" applyFill="1" applyBorder="1" applyAlignment="1"/>
    <xf numFmtId="41" fontId="31" fillId="0" borderId="3" xfId="44" quotePrefix="1" applyNumberFormat="1" applyFont="1" applyFill="1" applyBorder="1" applyAlignment="1"/>
    <xf numFmtId="41" fontId="31" fillId="8" borderId="3" xfId="44" applyNumberFormat="1" applyFont="1" applyFill="1" applyBorder="1" applyAlignment="1"/>
    <xf numFmtId="41" fontId="31" fillId="8" borderId="5" xfId="44" applyNumberFormat="1" applyFont="1" applyFill="1" applyBorder="1" applyAlignment="1"/>
    <xf numFmtId="41" fontId="31" fillId="0" borderId="14" xfId="44" applyNumberFormat="1" applyFont="1" applyFill="1" applyBorder="1" applyAlignment="1"/>
    <xf numFmtId="41" fontId="31" fillId="8" borderId="14" xfId="44" applyNumberFormat="1" applyFont="1" applyFill="1" applyBorder="1" applyAlignment="1"/>
    <xf numFmtId="41" fontId="31" fillId="8" borderId="15" xfId="44" applyNumberFormat="1" applyFont="1" applyFill="1" applyBorder="1" applyAlignment="1"/>
    <xf numFmtId="0" fontId="32" fillId="8" borderId="0" xfId="2933" applyFont="1" applyFill="1" applyBorder="1" applyAlignment="1">
      <alignment horizontal="center" vertical="center"/>
    </xf>
    <xf numFmtId="0" fontId="32" fillId="8" borderId="6" xfId="2933" applyFont="1" applyFill="1" applyBorder="1" applyAlignment="1">
      <alignment horizontal="center" vertical="center"/>
    </xf>
    <xf numFmtId="3" fontId="32" fillId="8" borderId="8" xfId="43" applyNumberFormat="1" applyFont="1" applyFill="1" applyBorder="1" applyAlignment="1">
      <alignment horizontal="center" vertical="center"/>
    </xf>
    <xf numFmtId="166" fontId="31" fillId="0" borderId="2" xfId="4" applyNumberFormat="1" applyFont="1" applyBorder="1" applyAlignment="1"/>
    <xf numFmtId="166" fontId="31" fillId="5" borderId="2" xfId="4" applyNumberFormat="1" applyFont="1" applyFill="1" applyBorder="1" applyAlignment="1"/>
    <xf numFmtId="166" fontId="31" fillId="5" borderId="1" xfId="4" quotePrefix="1" applyNumberFormat="1" applyFont="1" applyFill="1" applyBorder="1" applyAlignment="1">
      <alignment horizontal="left"/>
    </xf>
    <xf numFmtId="166" fontId="31" fillId="0" borderId="7" xfId="4" applyNumberFormat="1" applyFont="1" applyBorder="1" applyAlignment="1"/>
    <xf numFmtId="166" fontId="32" fillId="0" borderId="13" xfId="4" applyNumberFormat="1" applyFont="1" applyFill="1" applyBorder="1" applyAlignment="1"/>
    <xf numFmtId="41" fontId="24" fillId="5" borderId="6" xfId="8" applyNumberFormat="1" applyFont="1" applyFill="1" applyBorder="1" applyAlignment="1"/>
    <xf numFmtId="41" fontId="31" fillId="5" borderId="6" xfId="8" applyNumberFormat="1" applyFont="1" applyFill="1" applyBorder="1" applyAlignment="1"/>
    <xf numFmtId="0" fontId="66" fillId="0" borderId="0" xfId="33" applyFont="1" applyFill="1" applyBorder="1" applyAlignment="1"/>
    <xf numFmtId="0" fontId="67" fillId="0" borderId="0" xfId="33" applyFont="1" applyFill="1" applyBorder="1" applyAlignment="1"/>
    <xf numFmtId="0" fontId="24" fillId="0" borderId="0" xfId="27" applyFont="1" applyFill="1" applyBorder="1" applyAlignment="1">
      <alignment vertical="top"/>
    </xf>
    <xf numFmtId="0" fontId="68" fillId="0" borderId="0" xfId="43" applyFont="1" applyAlignment="1"/>
    <xf numFmtId="0" fontId="69" fillId="0" borderId="0" xfId="43" applyFont="1" applyAlignment="1"/>
    <xf numFmtId="0" fontId="69" fillId="0" borderId="0" xfId="43" applyFont="1" applyFill="1" applyAlignment="1"/>
    <xf numFmtId="0" fontId="66" fillId="0" borderId="0" xfId="33" applyFont="1" applyBorder="1" applyAlignment="1"/>
    <xf numFmtId="0" fontId="51" fillId="0" borderId="0" xfId="33" applyFont="1"/>
    <xf numFmtId="0" fontId="51" fillId="0" borderId="0" xfId="33" applyFont="1" applyFill="1"/>
    <xf numFmtId="0" fontId="70" fillId="0" borderId="0" xfId="33" applyFont="1" applyAlignment="1"/>
    <xf numFmtId="0" fontId="47" fillId="0" borderId="0" xfId="33" applyFont="1" applyFill="1" applyAlignment="1"/>
    <xf numFmtId="0" fontId="42" fillId="0" borderId="0" xfId="33" applyFont="1" applyFill="1" applyAlignment="1"/>
    <xf numFmtId="41" fontId="31" fillId="8" borderId="6" xfId="43" applyNumberFormat="1" applyFont="1" applyFill="1" applyBorder="1" applyAlignment="1" applyProtection="1">
      <alignment horizontal="right"/>
    </xf>
    <xf numFmtId="41" fontId="31" fillId="8" borderId="4" xfId="43" applyNumberFormat="1" applyFont="1" applyFill="1" applyBorder="1" applyAlignment="1" applyProtection="1">
      <alignment horizontal="right"/>
    </xf>
    <xf numFmtId="41" fontId="31" fillId="8" borderId="8" xfId="43" applyNumberFormat="1" applyFont="1" applyFill="1" applyBorder="1" applyAlignment="1" applyProtection="1">
      <alignment horizontal="right"/>
    </xf>
    <xf numFmtId="41" fontId="31" fillId="8" borderId="5" xfId="43" applyNumberFormat="1" applyFont="1" applyFill="1" applyBorder="1" applyAlignment="1" applyProtection="1">
      <alignment horizontal="right"/>
    </xf>
    <xf numFmtId="41" fontId="32" fillId="8" borderId="15" xfId="43" applyNumberFormat="1" applyFont="1" applyFill="1" applyBorder="1" applyAlignment="1" applyProtection="1">
      <alignment horizontal="right"/>
    </xf>
    <xf numFmtId="41" fontId="31" fillId="8" borderId="0" xfId="43" applyNumberFormat="1" applyFont="1" applyFill="1" applyBorder="1" applyAlignment="1" applyProtection="1">
      <alignment horizontal="right"/>
    </xf>
    <xf numFmtId="41" fontId="31" fillId="8" borderId="3" xfId="43" applyNumberFormat="1" applyFont="1" applyFill="1" applyBorder="1" applyAlignment="1" applyProtection="1">
      <alignment horizontal="right"/>
    </xf>
    <xf numFmtId="41" fontId="32" fillId="8" borderId="14" xfId="43" applyNumberFormat="1" applyFont="1" applyFill="1" applyBorder="1" applyAlignment="1" applyProtection="1">
      <alignment horizontal="right"/>
    </xf>
    <xf numFmtId="0" fontId="31" fillId="0" borderId="0" xfId="0" applyFont="1" applyAlignment="1"/>
    <xf numFmtId="0" fontId="47" fillId="0" borderId="0" xfId="61512" applyFont="1"/>
    <xf numFmtId="9" fontId="24" fillId="5" borderId="3" xfId="44" applyFont="1" applyFill="1" applyBorder="1" applyAlignment="1"/>
    <xf numFmtId="166" fontId="31" fillId="5" borderId="7" xfId="1269" applyNumberFormat="1" applyFont="1" applyFill="1" applyBorder="1"/>
    <xf numFmtId="9" fontId="24" fillId="0" borderId="0" xfId="44" applyFont="1" applyFill="1" applyBorder="1" applyAlignment="1"/>
    <xf numFmtId="9" fontId="47" fillId="0" borderId="0" xfId="44" applyFont="1" applyFill="1" applyBorder="1" applyAlignment="1"/>
    <xf numFmtId="9" fontId="31" fillId="0" borderId="0" xfId="44" applyFont="1" applyFill="1" applyBorder="1" applyAlignment="1"/>
    <xf numFmtId="9" fontId="24" fillId="5" borderId="0" xfId="44" applyFont="1" applyFill="1" applyBorder="1" applyAlignment="1"/>
    <xf numFmtId="0" fontId="32" fillId="0" borderId="4" xfId="12236" applyFont="1" applyBorder="1" applyAlignment="1"/>
    <xf numFmtId="0" fontId="32" fillId="0" borderId="6" xfId="2933" applyFont="1" applyFill="1" applyBorder="1" applyAlignment="1">
      <alignment horizontal="left" vertical="center"/>
    </xf>
    <xf numFmtId="0" fontId="31" fillId="0" borderId="0" xfId="0" applyFont="1" applyBorder="1" applyAlignment="1"/>
    <xf numFmtId="9" fontId="31" fillId="0" borderId="15" xfId="12236" applyNumberFormat="1" applyFont="1" applyBorder="1" applyAlignment="1"/>
    <xf numFmtId="9" fontId="31" fillId="0" borderId="14" xfId="12236" applyNumberFormat="1" applyFont="1" applyBorder="1" applyAlignment="1"/>
    <xf numFmtId="9" fontId="31" fillId="8" borderId="14" xfId="1892" applyFont="1" applyFill="1" applyBorder="1" applyAlignment="1"/>
    <xf numFmtId="41" fontId="31" fillId="0" borderId="14" xfId="2933" applyNumberFormat="1" applyFont="1" applyFill="1" applyBorder="1" applyAlignment="1">
      <alignment horizontal="center"/>
    </xf>
    <xf numFmtId="0" fontId="31" fillId="0" borderId="13" xfId="2933" applyFont="1" applyFill="1" applyBorder="1" applyAlignment="1" applyProtection="1"/>
    <xf numFmtId="9" fontId="31" fillId="0" borderId="5" xfId="12236" applyNumberFormat="1" applyFont="1" applyBorder="1" applyAlignment="1"/>
    <xf numFmtId="9" fontId="31" fillId="0" borderId="3" xfId="12236" applyNumberFormat="1" applyFont="1" applyBorder="1" applyAlignment="1"/>
    <xf numFmtId="9" fontId="31" fillId="8" borderId="3" xfId="1892" applyFont="1" applyFill="1" applyBorder="1" applyAlignment="1"/>
    <xf numFmtId="41" fontId="31" fillId="0" borderId="3" xfId="2933" applyNumberFormat="1" applyFont="1" applyFill="1" applyBorder="1" applyAlignment="1">
      <alignment horizontal="center"/>
    </xf>
    <xf numFmtId="0" fontId="31" fillId="0" borderId="7" xfId="2933" applyFont="1" applyFill="1" applyBorder="1" applyAlignment="1"/>
    <xf numFmtId="9" fontId="31" fillId="0" borderId="8" xfId="12236" applyNumberFormat="1" applyFont="1" applyBorder="1" applyAlignment="1"/>
    <xf numFmtId="9" fontId="31" fillId="0" borderId="0" xfId="12236" applyNumberFormat="1" applyFont="1" applyBorder="1" applyAlignment="1"/>
    <xf numFmtId="9" fontId="31" fillId="8" borderId="0" xfId="1892" applyFont="1" applyFill="1" applyBorder="1" applyAlignment="1"/>
    <xf numFmtId="41" fontId="31" fillId="0" borderId="0" xfId="2933" applyNumberFormat="1" applyFont="1" applyFill="1" applyBorder="1" applyAlignment="1">
      <alignment horizontal="center"/>
    </xf>
    <xf numFmtId="0" fontId="31" fillId="0" borderId="2" xfId="2933" applyFont="1" applyFill="1" applyBorder="1" applyAlignment="1"/>
    <xf numFmtId="0" fontId="31" fillId="0" borderId="2" xfId="2933" applyFont="1" applyFill="1" applyBorder="1" applyAlignment="1" applyProtection="1"/>
    <xf numFmtId="9" fontId="31" fillId="0" borderId="4" xfId="12236" applyNumberFormat="1" applyFont="1" applyBorder="1" applyAlignment="1"/>
    <xf numFmtId="9" fontId="31" fillId="0" borderId="6" xfId="12236" applyNumberFormat="1" applyFont="1" applyBorder="1" applyAlignment="1"/>
    <xf numFmtId="9" fontId="31" fillId="8" borderId="6" xfId="1892" applyFont="1" applyFill="1" applyBorder="1" applyAlignment="1"/>
    <xf numFmtId="41" fontId="31" fillId="0" borderId="6" xfId="2933" applyNumberFormat="1" applyFont="1" applyFill="1" applyBorder="1" applyAlignment="1">
      <alignment horizontal="center"/>
    </xf>
    <xf numFmtId="0" fontId="31" fillId="0" borderId="1" xfId="2933" applyFont="1" applyFill="1" applyBorder="1" applyAlignment="1" applyProtection="1"/>
    <xf numFmtId="0" fontId="32" fillId="0" borderId="8" xfId="12236" applyFont="1" applyBorder="1" applyAlignment="1">
      <alignment horizontal="right"/>
    </xf>
    <xf numFmtId="0" fontId="32" fillId="0" borderId="0" xfId="12236" applyFont="1" applyBorder="1" applyAlignment="1">
      <alignment horizontal="right"/>
    </xf>
    <xf numFmtId="0" fontId="32" fillId="8" borderId="0" xfId="2253" applyFont="1" applyFill="1" applyBorder="1" applyAlignment="1">
      <alignment horizontal="right"/>
    </xf>
    <xf numFmtId="0" fontId="32" fillId="0" borderId="0" xfId="2253" applyFont="1" applyFill="1" applyBorder="1" applyAlignment="1">
      <alignment horizontal="right"/>
    </xf>
    <xf numFmtId="0" fontId="32" fillId="0" borderId="0" xfId="2253" applyFont="1" applyBorder="1" applyAlignment="1">
      <alignment horizontal="right"/>
    </xf>
    <xf numFmtId="0" fontId="32" fillId="0" borderId="2" xfId="2253" applyFont="1" applyBorder="1" applyAlignment="1"/>
    <xf numFmtId="0" fontId="32" fillId="0" borderId="6" xfId="12236" applyFont="1" applyBorder="1" applyAlignment="1"/>
    <xf numFmtId="0" fontId="32" fillId="8" borderId="6" xfId="3287" applyFont="1" applyFill="1" applyBorder="1" applyAlignment="1">
      <alignment horizontal="right"/>
    </xf>
    <xf numFmtId="0" fontId="31" fillId="0" borderId="6" xfId="12236" applyFont="1" applyBorder="1" applyAlignment="1"/>
    <xf numFmtId="0" fontId="34" fillId="0" borderId="6" xfId="3287" applyFont="1" applyBorder="1" applyAlignment="1"/>
    <xf numFmtId="0" fontId="34" fillId="0" borderId="1" xfId="3287" applyFont="1" applyBorder="1" applyAlignment="1"/>
    <xf numFmtId="0" fontId="31" fillId="0" borderId="0" xfId="12236" applyFont="1" applyAlignment="1"/>
    <xf numFmtId="0" fontId="31" fillId="0" borderId="0" xfId="3287" applyFont="1" applyAlignment="1"/>
    <xf numFmtId="0" fontId="34" fillId="0" borderId="0" xfId="3287" applyFont="1" applyAlignment="1"/>
    <xf numFmtId="0" fontId="32" fillId="0" borderId="0" xfId="3287" applyFont="1" applyAlignment="1"/>
    <xf numFmtId="0" fontId="69" fillId="0" borderId="0" xfId="0" applyFont="1" applyAlignment="1"/>
    <xf numFmtId="0" fontId="69" fillId="0" borderId="0" xfId="12236" applyFont="1" applyAlignment="1"/>
    <xf numFmtId="0" fontId="69" fillId="0" borderId="0" xfId="3287" applyFont="1" applyAlignment="1"/>
    <xf numFmtId="0" fontId="73" fillId="0" borderId="0" xfId="3287" applyFont="1" applyAlignment="1"/>
    <xf numFmtId="0" fontId="0" fillId="0" borderId="0" xfId="0" applyAlignment="1"/>
    <xf numFmtId="14" fontId="0" fillId="0" borderId="0" xfId="0" applyNumberFormat="1" applyAlignment="1">
      <alignment horizontal="left"/>
    </xf>
    <xf numFmtId="41" fontId="47" fillId="8" borderId="0" xfId="8" applyNumberFormat="1" applyFont="1" applyFill="1" applyBorder="1" applyAlignment="1">
      <alignment horizontal="right"/>
    </xf>
    <xf numFmtId="41" fontId="31" fillId="8" borderId="0" xfId="8" applyNumberFormat="1" applyFont="1" applyFill="1" applyBorder="1" applyAlignment="1">
      <alignment horizontal="right"/>
    </xf>
    <xf numFmtId="41" fontId="47" fillId="8" borderId="3" xfId="8" applyNumberFormat="1" applyFont="1" applyFill="1" applyBorder="1" applyAlignment="1">
      <alignment horizontal="right"/>
    </xf>
    <xf numFmtId="41" fontId="48" fillId="8" borderId="14" xfId="8" applyNumberFormat="1" applyFont="1" applyFill="1" applyBorder="1" applyAlignment="1">
      <alignment horizontal="right"/>
    </xf>
    <xf numFmtId="41" fontId="31" fillId="5" borderId="6" xfId="44" quotePrefix="1" applyNumberFormat="1" applyFont="1" applyFill="1" applyBorder="1" applyAlignment="1">
      <alignment horizontal="right"/>
    </xf>
    <xf numFmtId="41" fontId="31" fillId="0" borderId="0" xfId="44" quotePrefix="1" applyNumberFormat="1" applyFont="1" applyFill="1" applyBorder="1" applyAlignment="1">
      <alignment horizontal="right"/>
    </xf>
    <xf numFmtId="41" fontId="31" fillId="5" borderId="0" xfId="44" quotePrefix="1" applyNumberFormat="1" applyFont="1" applyFill="1" applyBorder="1" applyAlignment="1">
      <alignment horizontal="right"/>
    </xf>
    <xf numFmtId="41" fontId="31" fillId="0" borderId="3" xfId="44" quotePrefix="1" applyNumberFormat="1" applyFont="1" applyFill="1" applyBorder="1" applyAlignment="1">
      <alignment horizontal="right"/>
    </xf>
    <xf numFmtId="41" fontId="31" fillId="0" borderId="14" xfId="44" applyNumberFormat="1" applyFont="1" applyFill="1" applyBorder="1" applyAlignment="1">
      <alignment horizontal="right"/>
    </xf>
    <xf numFmtId="0" fontId="21" fillId="0" borderId="0" xfId="2851">
      <alignment wrapText="1"/>
    </xf>
    <xf numFmtId="0" fontId="16" fillId="0" borderId="0" xfId="3285" applyFill="1" applyBorder="1"/>
    <xf numFmtId="0" fontId="76" fillId="0" borderId="12" xfId="61513" applyFont="1" applyFill="1" applyBorder="1" applyAlignment="1">
      <alignment horizontal="left"/>
    </xf>
    <xf numFmtId="168" fontId="44" fillId="0" borderId="12" xfId="2" applyNumberFormat="1" applyFont="1" applyFill="1" applyBorder="1" applyAlignment="1">
      <alignment horizontal="center" wrapText="1"/>
    </xf>
    <xf numFmtId="165" fontId="44" fillId="0" borderId="12" xfId="44" applyNumberFormat="1" applyFont="1" applyFill="1" applyBorder="1" applyAlignment="1"/>
    <xf numFmtId="0" fontId="39" fillId="0" borderId="0" xfId="61513" applyFont="1" applyFill="1" applyBorder="1" applyAlignment="1"/>
    <xf numFmtId="168" fontId="39" fillId="0" borderId="0" xfId="2" applyNumberFormat="1" applyFont="1" applyFill="1" applyBorder="1" applyAlignment="1">
      <alignment horizontal="right"/>
    </xf>
    <xf numFmtId="165" fontId="3" fillId="0" borderId="0" xfId="44" applyNumberFormat="1" applyFont="1" applyFill="1" applyBorder="1" applyAlignment="1"/>
    <xf numFmtId="168" fontId="3" fillId="0" borderId="0" xfId="2" applyNumberFormat="1" applyFont="1" applyFill="1" applyBorder="1" applyAlignment="1"/>
    <xf numFmtId="168" fontId="39" fillId="0" borderId="12" xfId="2" applyNumberFormat="1" applyFont="1" applyFill="1" applyBorder="1" applyAlignment="1">
      <alignment horizontal="right"/>
    </xf>
    <xf numFmtId="0" fontId="16" fillId="0" borderId="12" xfId="3285" applyFill="1" applyBorder="1"/>
    <xf numFmtId="0" fontId="39" fillId="0" borderId="12" xfId="61513" applyFont="1" applyFill="1" applyBorder="1" applyAlignment="1"/>
    <xf numFmtId="168" fontId="44" fillId="0" borderId="0" xfId="2" applyNumberFormat="1" applyFont="1" applyFill="1" applyBorder="1" applyAlignment="1"/>
    <xf numFmtId="168" fontId="21" fillId="0" borderId="0" xfId="2" applyNumberFormat="1" applyFont="1" applyFill="1" applyBorder="1">
      <alignment wrapText="1"/>
    </xf>
    <xf numFmtId="4" fontId="31" fillId="0" borderId="0" xfId="43" applyNumberFormat="1" applyFont="1" applyFill="1" applyAlignment="1"/>
    <xf numFmtId="0" fontId="77" fillId="0" borderId="0" xfId="33" applyFont="1" applyAlignment="1"/>
    <xf numFmtId="41" fontId="32" fillId="4" borderId="14" xfId="44" applyNumberFormat="1" applyFont="1" applyFill="1" applyBorder="1" applyAlignment="1"/>
    <xf numFmtId="0" fontId="48" fillId="4" borderId="0" xfId="33" applyFont="1" applyFill="1" applyBorder="1" applyAlignment="1"/>
    <xf numFmtId="9" fontId="31" fillId="8" borderId="6" xfId="44" applyFont="1" applyFill="1" applyBorder="1" applyAlignment="1" applyProtection="1">
      <alignment horizontal="right"/>
    </xf>
    <xf numFmtId="9" fontId="31" fillId="8" borderId="0" xfId="44" applyFont="1" applyFill="1" applyBorder="1" applyAlignment="1" applyProtection="1">
      <alignment horizontal="right"/>
    </xf>
    <xf numFmtId="9" fontId="31" fillId="8" borderId="3" xfId="44" applyFont="1" applyFill="1" applyBorder="1" applyAlignment="1" applyProtection="1">
      <alignment horizontal="right"/>
    </xf>
    <xf numFmtId="9" fontId="32" fillId="8" borderId="14" xfId="44" applyFont="1" applyFill="1" applyBorder="1" applyAlignment="1" applyProtection="1">
      <alignment horizontal="right"/>
    </xf>
    <xf numFmtId="9" fontId="31" fillId="8" borderId="4" xfId="44" applyFont="1" applyFill="1" applyBorder="1" applyAlignment="1" applyProtection="1">
      <alignment horizontal="right"/>
    </xf>
    <xf numFmtId="9" fontId="31" fillId="8" borderId="8" xfId="44" applyFont="1" applyFill="1" applyBorder="1" applyAlignment="1" applyProtection="1">
      <alignment horizontal="right"/>
    </xf>
    <xf numFmtId="9" fontId="31" fillId="8" borderId="5" xfId="44" applyFont="1" applyFill="1" applyBorder="1" applyAlignment="1" applyProtection="1">
      <alignment horizontal="right"/>
    </xf>
    <xf numFmtId="9" fontId="32" fillId="8" borderId="15" xfId="44" applyFont="1" applyFill="1" applyBorder="1" applyAlignment="1" applyProtection="1">
      <alignment horizontal="right"/>
    </xf>
    <xf numFmtId="0" fontId="0" fillId="8" borderId="0" xfId="0" applyFill="1" applyAlignment="1"/>
    <xf numFmtId="41" fontId="30" fillId="0" borderId="0" xfId="43" applyNumberFormat="1" applyFont="1" applyBorder="1" applyAlignment="1">
      <alignment horizontal="right"/>
    </xf>
    <xf numFmtId="9" fontId="31" fillId="8" borderId="0" xfId="44" applyNumberFormat="1" applyFont="1" applyFill="1" applyBorder="1" applyAlignment="1" applyProtection="1">
      <alignment horizontal="right"/>
    </xf>
    <xf numFmtId="9" fontId="31" fillId="8" borderId="3" xfId="44" applyNumberFormat="1" applyFont="1" applyFill="1" applyBorder="1" applyAlignment="1" applyProtection="1">
      <alignment horizontal="right"/>
    </xf>
    <xf numFmtId="9" fontId="32" fillId="8" borderId="14" xfId="44" applyNumberFormat="1" applyFont="1" applyFill="1" applyBorder="1" applyAlignment="1" applyProtection="1">
      <alignment horizontal="right"/>
    </xf>
    <xf numFmtId="0" fontId="26" fillId="0" borderId="0" xfId="33" applyFont="1" applyAlignment="1">
      <alignment horizontal="left" indent="4"/>
    </xf>
    <xf numFmtId="9" fontId="24" fillId="9" borderId="8" xfId="44" applyFont="1" applyFill="1" applyBorder="1" applyAlignment="1"/>
    <xf numFmtId="9" fontId="24" fillId="9" borderId="5" xfId="44" applyFont="1" applyFill="1" applyBorder="1" applyAlignment="1"/>
    <xf numFmtId="9" fontId="24" fillId="9" borderId="0" xfId="44" applyFont="1" applyFill="1" applyBorder="1" applyAlignment="1"/>
    <xf numFmtId="9" fontId="24" fillId="9" borderId="3" xfId="44" applyFont="1" applyFill="1" applyBorder="1" applyAlignment="1"/>
    <xf numFmtId="41" fontId="31" fillId="2" borderId="0" xfId="43" applyNumberFormat="1" applyFont="1" applyFill="1" applyAlignment="1"/>
    <xf numFmtId="166" fontId="23" fillId="0" borderId="0" xfId="8" applyNumberFormat="1" applyFont="1" applyFill="1" applyBorder="1" applyAlignment="1"/>
    <xf numFmtId="41" fontId="23" fillId="0" borderId="0" xfId="8" applyNumberFormat="1" applyFont="1" applyFill="1" applyBorder="1" applyAlignment="1"/>
    <xf numFmtId="166" fontId="31" fillId="5" borderId="6" xfId="8" applyNumberFormat="1" applyFont="1" applyFill="1" applyBorder="1" applyAlignment="1"/>
    <xf numFmtId="41" fontId="31" fillId="4" borderId="6" xfId="44" applyNumberFormat="1" applyFont="1" applyFill="1" applyBorder="1" applyAlignment="1"/>
    <xf numFmtId="0" fontId="32" fillId="0" borderId="4" xfId="43" applyFont="1" applyFill="1" applyBorder="1" applyAlignment="1">
      <alignment horizontal="center" vertical="center"/>
    </xf>
    <xf numFmtId="0" fontId="32" fillId="0" borderId="8" xfId="43" applyFont="1" applyFill="1" applyBorder="1" applyAlignment="1">
      <alignment horizontal="center" vertical="center"/>
    </xf>
    <xf numFmtId="41" fontId="24" fillId="5" borderId="4" xfId="27" applyNumberFormat="1" applyFont="1" applyFill="1" applyBorder="1" applyAlignment="1">
      <alignment horizontal="center" vertical="top"/>
    </xf>
    <xf numFmtId="41" fontId="24" fillId="5" borderId="8" xfId="27" applyNumberFormat="1" applyFont="1" applyFill="1" applyBorder="1" applyAlignment="1">
      <alignment horizontal="center" vertical="top"/>
    </xf>
    <xf numFmtId="41" fontId="24" fillId="0" borderId="8" xfId="27" applyNumberFormat="1" applyFont="1" applyFill="1" applyBorder="1" applyAlignment="1">
      <alignment horizontal="center" vertical="top"/>
    </xf>
    <xf numFmtId="41" fontId="24" fillId="0" borderId="5" xfId="27" applyNumberFormat="1" applyFont="1" applyFill="1" applyBorder="1" applyAlignment="1">
      <alignment horizontal="center" vertical="top"/>
    </xf>
    <xf numFmtId="41" fontId="24" fillId="0" borderId="15" xfId="27" applyNumberFormat="1" applyFont="1" applyFill="1" applyBorder="1" applyAlignment="1">
      <alignment horizontal="center"/>
    </xf>
    <xf numFmtId="0" fontId="32" fillId="0" borderId="5" xfId="43" applyFont="1" applyFill="1" applyBorder="1" applyAlignment="1">
      <alignment horizontal="center"/>
    </xf>
    <xf numFmtId="0" fontId="32" fillId="5" borderId="6" xfId="43" applyFont="1" applyFill="1" applyBorder="1" applyAlignment="1">
      <alignment horizontal="center"/>
    </xf>
    <xf numFmtId="0" fontId="32" fillId="5" borderId="3" xfId="43" applyFont="1" applyFill="1" applyBorder="1" applyAlignment="1">
      <alignment horizontal="center"/>
    </xf>
    <xf numFmtId="0" fontId="32" fillId="5" borderId="4" xfId="43" applyFont="1" applyFill="1" applyBorder="1" applyAlignment="1">
      <alignment horizontal="center"/>
    </xf>
    <xf numFmtId="0" fontId="32" fillId="5" borderId="5" xfId="43" applyFont="1" applyFill="1" applyBorder="1" applyAlignment="1">
      <alignment horizontal="center"/>
    </xf>
    <xf numFmtId="41" fontId="31" fillId="5" borderId="8" xfId="44" applyNumberFormat="1" applyFont="1" applyFill="1" applyBorder="1" applyAlignment="1"/>
    <xf numFmtId="41" fontId="31" fillId="5" borderId="5" xfId="44" applyNumberFormat="1" applyFont="1" applyFill="1" applyBorder="1" applyAlignment="1"/>
    <xf numFmtId="41" fontId="24" fillId="9" borderId="0" xfId="8" applyNumberFormat="1" applyFont="1" applyFill="1" applyBorder="1" applyAlignment="1"/>
    <xf numFmtId="41" fontId="24" fillId="9" borderId="3" xfId="8" applyNumberFormat="1" applyFont="1" applyFill="1" applyBorder="1" applyAlignment="1"/>
    <xf numFmtId="41" fontId="24" fillId="0" borderId="0" xfId="8" applyNumberFormat="1" applyFont="1" applyFill="1" applyBorder="1" applyAlignment="1">
      <alignment horizontal="right"/>
    </xf>
    <xf numFmtId="41" fontId="24" fillId="5" borderId="0" xfId="8" applyNumberFormat="1" applyFont="1" applyFill="1" applyBorder="1" applyAlignment="1">
      <alignment horizontal="right"/>
    </xf>
    <xf numFmtId="41" fontId="24" fillId="5" borderId="3" xfId="8" applyNumberFormat="1" applyFont="1" applyFill="1" applyBorder="1" applyAlignment="1">
      <alignment horizontal="right"/>
    </xf>
    <xf numFmtId="166" fontId="31" fillId="0" borderId="0" xfId="44" quotePrefix="1" applyNumberFormat="1" applyFont="1" applyFill="1" applyBorder="1" applyAlignment="1"/>
    <xf numFmtId="41" fontId="31" fillId="9" borderId="8" xfId="43" applyNumberFormat="1" applyFont="1" applyFill="1" applyBorder="1" applyAlignment="1" applyProtection="1">
      <alignment horizontal="right"/>
    </xf>
    <xf numFmtId="41" fontId="31" fillId="9" borderId="5" xfId="43" applyNumberFormat="1" applyFont="1" applyFill="1" applyBorder="1" applyAlignment="1" applyProtection="1">
      <alignment horizontal="right"/>
    </xf>
    <xf numFmtId="41" fontId="24" fillId="5" borderId="8" xfId="8" applyNumberFormat="1" applyFont="1" applyFill="1" applyBorder="1" applyAlignment="1">
      <alignment horizontal="right"/>
    </xf>
    <xf numFmtId="41" fontId="24" fillId="5" borderId="5" xfId="8" applyNumberFormat="1" applyFont="1" applyFill="1" applyBorder="1" applyAlignment="1">
      <alignment horizontal="right"/>
    </xf>
    <xf numFmtId="43" fontId="25" fillId="0" borderId="0" xfId="43" applyNumberFormat="1" applyAlignment="1">
      <alignment horizontal="center"/>
    </xf>
    <xf numFmtId="0" fontId="48" fillId="9" borderId="6" xfId="33" applyFont="1" applyFill="1" applyBorder="1" applyAlignment="1">
      <alignment horizontal="right" vertical="center"/>
    </xf>
    <xf numFmtId="0" fontId="48" fillId="9" borderId="3" xfId="33" applyFont="1" applyFill="1" applyBorder="1" applyAlignment="1">
      <alignment horizontal="right" vertical="center"/>
    </xf>
    <xf numFmtId="41" fontId="24" fillId="9" borderId="0" xfId="8" applyNumberFormat="1" applyFont="1" applyFill="1" applyBorder="1" applyAlignment="1">
      <alignment horizontal="right"/>
    </xf>
    <xf numFmtId="41" fontId="24" fillId="9" borderId="3" xfId="8" applyNumberFormat="1" applyFont="1" applyFill="1" applyBorder="1" applyAlignment="1">
      <alignment horizontal="right"/>
    </xf>
    <xf numFmtId="0" fontId="0" fillId="0" borderId="0" xfId="0" applyFill="1" applyAlignment="1"/>
    <xf numFmtId="0" fontId="32" fillId="0" borderId="3" xfId="2933" applyFont="1" applyFill="1" applyBorder="1" applyAlignment="1">
      <alignment horizontal="center"/>
    </xf>
    <xf numFmtId="0" fontId="32" fillId="8" borderId="3" xfId="2933" applyFont="1" applyFill="1" applyBorder="1" applyAlignment="1">
      <alignment horizontal="center"/>
    </xf>
    <xf numFmtId="0" fontId="32" fillId="0" borderId="6" xfId="2933" applyFont="1" applyFill="1" applyBorder="1" applyAlignment="1">
      <alignment horizontal="center"/>
    </xf>
    <xf numFmtId="0" fontId="32" fillId="8" borderId="6" xfId="2933" applyFont="1" applyFill="1" applyBorder="1" applyAlignment="1">
      <alignment horizontal="center"/>
    </xf>
    <xf numFmtId="14" fontId="30" fillId="0" borderId="0" xfId="2933" applyNumberFormat="1" applyFont="1" applyBorder="1" applyAlignment="1">
      <alignment horizontal="right"/>
    </xf>
    <xf numFmtId="0" fontId="28" fillId="0" borderId="0" xfId="2933" applyFont="1" applyBorder="1" applyAlignment="1"/>
    <xf numFmtId="0" fontId="21" fillId="0" borderId="0" xfId="2933" applyAlignment="1"/>
    <xf numFmtId="0" fontId="32" fillId="5" borderId="6" xfId="2933" applyFont="1" applyFill="1" applyBorder="1" applyAlignment="1">
      <alignment horizontal="center"/>
    </xf>
    <xf numFmtId="0" fontId="74" fillId="0" borderId="0" xfId="2851" applyFont="1" applyFill="1" applyBorder="1" applyAlignment="1"/>
    <xf numFmtId="0" fontId="78" fillId="0" borderId="0" xfId="33" applyFont="1" applyBorder="1" applyAlignment="1"/>
    <xf numFmtId="0" fontId="78" fillId="0" borderId="0" xfId="33" applyFont="1" applyAlignment="1"/>
    <xf numFmtId="9" fontId="32" fillId="0" borderId="18" xfId="44" applyNumberFormat="1" applyFont="1" applyFill="1" applyBorder="1" applyAlignment="1"/>
    <xf numFmtId="9" fontId="32" fillId="0" borderId="20" xfId="44" applyNumberFormat="1" applyFont="1" applyFill="1" applyBorder="1" applyAlignment="1"/>
    <xf numFmtId="0" fontId="79" fillId="0" borderId="0" xfId="33" applyFont="1" applyAlignment="1"/>
    <xf numFmtId="49" fontId="66" fillId="0" borderId="0" xfId="33" applyNumberFormat="1" applyFont="1" applyBorder="1" applyAlignment="1"/>
    <xf numFmtId="49" fontId="48" fillId="0" borderId="0" xfId="33" applyNumberFormat="1" applyFont="1" applyAlignment="1"/>
    <xf numFmtId="49" fontId="48" fillId="0" borderId="0" xfId="33" applyNumberFormat="1" applyFont="1" applyBorder="1" applyAlignment="1"/>
    <xf numFmtId="49" fontId="74" fillId="5" borderId="0" xfId="0" applyNumberFormat="1" applyFont="1" applyFill="1" applyAlignment="1"/>
    <xf numFmtId="49" fontId="0" fillId="0" borderId="0" xfId="0" applyNumberFormat="1" applyAlignment="1"/>
    <xf numFmtId="0" fontId="74" fillId="5" borderId="0" xfId="0" applyFont="1" applyFill="1" applyAlignment="1"/>
    <xf numFmtId="14" fontId="0" fillId="0" borderId="0" xfId="0" applyNumberFormat="1" applyAlignment="1"/>
    <xf numFmtId="166" fontId="31" fillId="5" borderId="6" xfId="44" quotePrefix="1" applyNumberFormat="1" applyFont="1" applyFill="1" applyBorder="1" applyAlignment="1"/>
    <xf numFmtId="0" fontId="48" fillId="0" borderId="3" xfId="33" applyFont="1" applyFill="1" applyBorder="1" applyAlignment="1">
      <alignment horizontal="center" vertical="center"/>
    </xf>
    <xf numFmtId="0" fontId="48" fillId="0" borderId="5" xfId="33" applyFont="1" applyFill="1" applyBorder="1" applyAlignment="1">
      <alignment horizontal="center" vertical="center"/>
    </xf>
    <xf numFmtId="9" fontId="24" fillId="0" borderId="8" xfId="44" applyFont="1" applyFill="1" applyBorder="1" applyAlignment="1"/>
    <xf numFmtId="9" fontId="24" fillId="5" borderId="8" xfId="44" applyFont="1" applyFill="1" applyBorder="1" applyAlignment="1"/>
    <xf numFmtId="9" fontId="31" fillId="0" borderId="8" xfId="44" applyFont="1" applyFill="1" applyBorder="1" applyAlignment="1"/>
    <xf numFmtId="49" fontId="47" fillId="0" borderId="26" xfId="33" applyNumberFormat="1" applyFont="1" applyBorder="1" applyAlignment="1"/>
    <xf numFmtId="49" fontId="47" fillId="0" borderId="0" xfId="33" applyNumberFormat="1" applyFont="1" applyAlignment="1"/>
    <xf numFmtId="49" fontId="47" fillId="0" borderId="0" xfId="33" applyNumberFormat="1" applyFont="1"/>
    <xf numFmtId="0" fontId="26" fillId="0" borderId="0" xfId="42" applyFont="1" applyFill="1" applyBorder="1" applyAlignment="1"/>
    <xf numFmtId="0" fontId="64" fillId="0" borderId="0" xfId="33" applyFont="1" applyAlignment="1"/>
    <xf numFmtId="0" fontId="46" fillId="0" borderId="0" xfId="33" applyFont="1" applyFill="1" applyAlignment="1"/>
    <xf numFmtId="0" fontId="46" fillId="0" borderId="0" xfId="33" applyFont="1" applyFill="1" applyBorder="1" applyAlignment="1"/>
    <xf numFmtId="9" fontId="31" fillId="2" borderId="0" xfId="44" applyFont="1" applyFill="1" applyAlignment="1"/>
    <xf numFmtId="0" fontId="32" fillId="0" borderId="3" xfId="2933" applyFont="1" applyFill="1" applyBorder="1" applyAlignment="1">
      <alignment horizontal="center" vertical="center"/>
    </xf>
    <xf numFmtId="43" fontId="47" fillId="0" borderId="0" xfId="33" applyNumberFormat="1" applyFont="1" applyAlignment="1"/>
    <xf numFmtId="165" fontId="24" fillId="5" borderId="6" xfId="44" applyNumberFormat="1" applyFont="1" applyFill="1" applyBorder="1" applyAlignment="1">
      <alignment horizontal="right" vertical="top"/>
    </xf>
    <xf numFmtId="165" fontId="24" fillId="0" borderId="0" xfId="44" applyNumberFormat="1" applyFont="1" applyFill="1" applyBorder="1" applyAlignment="1">
      <alignment horizontal="right" vertical="top"/>
    </xf>
    <xf numFmtId="165" fontId="24" fillId="5" borderId="0" xfId="44" applyNumberFormat="1" applyFont="1" applyFill="1" applyBorder="1" applyAlignment="1">
      <alignment horizontal="right" vertical="top"/>
    </xf>
    <xf numFmtId="165" fontId="24" fillId="0" borderId="3" xfId="44" applyNumberFormat="1" applyFont="1" applyFill="1" applyBorder="1" applyAlignment="1">
      <alignment horizontal="right" vertical="top"/>
    </xf>
    <xf numFmtId="41" fontId="47" fillId="0" borderId="0" xfId="33" applyNumberFormat="1" applyFont="1" applyAlignment="1"/>
    <xf numFmtId="169" fontId="47" fillId="0" borderId="0" xfId="33" applyNumberFormat="1" applyFont="1" applyAlignment="1"/>
    <xf numFmtId="0" fontId="48" fillId="0" borderId="6" xfId="33" applyFont="1" applyBorder="1" applyAlignment="1"/>
    <xf numFmtId="0" fontId="48" fillId="0" borderId="3" xfId="33" applyFont="1" applyBorder="1" applyAlignment="1"/>
    <xf numFmtId="0" fontId="48" fillId="0" borderId="8" xfId="33" applyFont="1" applyBorder="1" applyAlignment="1">
      <alignment horizontal="center"/>
    </xf>
    <xf numFmtId="0" fontId="47" fillId="0" borderId="2" xfId="33" applyFont="1" applyBorder="1" applyAlignment="1"/>
    <xf numFmtId="0" fontId="47" fillId="0" borderId="0" xfId="33" applyFont="1" applyBorder="1" applyAlignment="1"/>
    <xf numFmtId="0" fontId="21" fillId="0" borderId="0" xfId="0" applyFont="1" applyAlignment="1"/>
    <xf numFmtId="166" fontId="31" fillId="0" borderId="14" xfId="1269" applyNumberFormat="1" applyFont="1" applyFill="1" applyBorder="1"/>
    <xf numFmtId="0" fontId="47" fillId="5" borderId="0" xfId="33" applyFont="1" applyFill="1" applyBorder="1" applyAlignment="1"/>
    <xf numFmtId="0" fontId="47" fillId="5" borderId="2" xfId="33" applyFont="1" applyFill="1" applyBorder="1" applyAlignment="1"/>
    <xf numFmtId="41" fontId="48" fillId="4" borderId="14" xfId="44" applyNumberFormat="1" applyFont="1" applyFill="1" applyBorder="1" applyAlignment="1"/>
    <xf numFmtId="41" fontId="47" fillId="5" borderId="0" xfId="33" applyNumberFormat="1" applyFont="1" applyFill="1" applyBorder="1" applyAlignment="1"/>
    <xf numFmtId="49" fontId="48" fillId="0" borderId="0" xfId="33" applyNumberFormat="1" applyFont="1" applyFill="1" applyBorder="1" applyAlignment="1"/>
    <xf numFmtId="49" fontId="48" fillId="0" borderId="6" xfId="33" applyNumberFormat="1" applyFont="1" applyBorder="1" applyAlignment="1"/>
    <xf numFmtId="49" fontId="48" fillId="0" borderId="3" xfId="33" applyNumberFormat="1" applyFont="1" applyBorder="1" applyAlignment="1"/>
    <xf numFmtId="49" fontId="47" fillId="0" borderId="0" xfId="33" applyNumberFormat="1" applyFont="1" applyBorder="1" applyAlignment="1"/>
    <xf numFmtId="49" fontId="47" fillId="5" borderId="0" xfId="33" applyNumberFormat="1" applyFont="1" applyFill="1" applyBorder="1" applyAlignment="1"/>
    <xf numFmtId="49" fontId="21" fillId="0" borderId="0" xfId="0" applyNumberFormat="1" applyFont="1" applyAlignment="1"/>
    <xf numFmtId="49" fontId="31" fillId="0" borderId="14" xfId="1269" applyNumberFormat="1" applyFont="1" applyFill="1" applyBorder="1"/>
    <xf numFmtId="49" fontId="31" fillId="0" borderId="0" xfId="1269" applyNumberFormat="1" applyFont="1" applyFill="1" applyBorder="1"/>
    <xf numFmtId="49" fontId="46" fillId="0" borderId="0" xfId="33" applyNumberFormat="1" applyFont="1"/>
    <xf numFmtId="41" fontId="24" fillId="4" borderId="0" xfId="8" applyNumberFormat="1" applyFont="1" applyFill="1" applyBorder="1" applyAlignment="1">
      <alignment horizontal="right"/>
    </xf>
    <xf numFmtId="9" fontId="31" fillId="5" borderId="8" xfId="44" quotePrefix="1" applyFont="1" applyFill="1" applyBorder="1" applyAlignment="1">
      <alignment horizontal="right"/>
    </xf>
    <xf numFmtId="0" fontId="66" fillId="0" borderId="0" xfId="33" applyNumberFormat="1" applyFont="1" applyBorder="1" applyAlignment="1"/>
    <xf numFmtId="0" fontId="48" fillId="0" borderId="0" xfId="33" applyNumberFormat="1" applyFont="1" applyAlignment="1"/>
    <xf numFmtId="0" fontId="48" fillId="0" borderId="0" xfId="33" applyNumberFormat="1" applyFont="1" applyBorder="1" applyAlignment="1"/>
    <xf numFmtId="0" fontId="32" fillId="0" borderId="6" xfId="43" applyNumberFormat="1" applyFont="1" applyFill="1" applyBorder="1" applyAlignment="1">
      <alignment horizontal="center"/>
    </xf>
    <xf numFmtId="0" fontId="32" fillId="0" borderId="3" xfId="2933" applyNumberFormat="1" applyFont="1" applyFill="1" applyBorder="1" applyAlignment="1">
      <alignment horizontal="center" vertical="center" wrapText="1"/>
    </xf>
    <xf numFmtId="0" fontId="46" fillId="0" borderId="0" xfId="33" applyNumberFormat="1" applyFont="1"/>
    <xf numFmtId="0" fontId="47" fillId="0" borderId="0" xfId="33" applyNumberFormat="1" applyFont="1"/>
    <xf numFmtId="41" fontId="31" fillId="0" borderId="0" xfId="2933" applyNumberFormat="1" applyFont="1" applyFill="1" applyBorder="1" applyAlignment="1">
      <alignment horizontal="center" vertical="center" wrapText="1"/>
    </xf>
    <xf numFmtId="41" fontId="31" fillId="5" borderId="0" xfId="2933" applyNumberFormat="1" applyFont="1" applyFill="1" applyBorder="1" applyAlignment="1">
      <alignment horizontal="center" vertical="center" wrapText="1"/>
    </xf>
    <xf numFmtId="41" fontId="48" fillId="8" borderId="14" xfId="44" applyNumberFormat="1" applyFont="1" applyFill="1" applyBorder="1" applyAlignment="1"/>
    <xf numFmtId="9" fontId="48" fillId="0" borderId="15" xfId="44" applyFont="1" applyBorder="1" applyAlignment="1"/>
    <xf numFmtId="41" fontId="24" fillId="10" borderId="0" xfId="8" applyNumberFormat="1" applyFont="1" applyFill="1" applyBorder="1" applyAlignment="1"/>
    <xf numFmtId="41" fontId="47" fillId="10" borderId="0" xfId="33" applyNumberFormat="1" applyFont="1" applyFill="1" applyBorder="1" applyAlignment="1"/>
    <xf numFmtId="0" fontId="21" fillId="8" borderId="0" xfId="0" applyFont="1" applyFill="1" applyAlignment="1"/>
    <xf numFmtId="170" fontId="0" fillId="0" borderId="0" xfId="0" applyNumberFormat="1">
      <alignment wrapText="1"/>
    </xf>
    <xf numFmtId="0" fontId="32" fillId="4" borderId="6" xfId="2933" applyFont="1" applyFill="1" applyBorder="1" applyAlignment="1">
      <alignment horizontal="center"/>
    </xf>
    <xf numFmtId="0" fontId="32" fillId="4" borderId="3" xfId="2933" applyFont="1" applyFill="1" applyBorder="1" applyAlignment="1">
      <alignment horizontal="center"/>
    </xf>
    <xf numFmtId="3" fontId="31" fillId="4" borderId="0" xfId="44" applyNumberFormat="1" applyFont="1" applyFill="1" applyBorder="1" applyAlignment="1"/>
    <xf numFmtId="3" fontId="31" fillId="4" borderId="3" xfId="44" applyNumberFormat="1" applyFont="1" applyFill="1" applyBorder="1" applyAlignment="1"/>
    <xf numFmtId="168" fontId="3" fillId="0" borderId="12" xfId="2" applyNumberFormat="1" applyFont="1" applyFill="1" applyBorder="1" applyAlignment="1"/>
    <xf numFmtId="165" fontId="3" fillId="0" borderId="12" xfId="44" applyNumberFormat="1" applyFont="1" applyFill="1" applyBorder="1" applyAlignment="1"/>
    <xf numFmtId="10" fontId="21" fillId="0" borderId="0" xfId="44" applyNumberFormat="1" applyFont="1" applyFill="1" applyBorder="1">
      <alignment wrapText="1"/>
    </xf>
    <xf numFmtId="0" fontId="2" fillId="0" borderId="0" xfId="61514"/>
    <xf numFmtId="0" fontId="63" fillId="0" borderId="0" xfId="61514" applyFont="1"/>
    <xf numFmtId="171" fontId="31" fillId="5" borderId="5" xfId="61515" applyNumberFormat="1" applyFont="1" applyFill="1" applyBorder="1" applyAlignment="1"/>
    <xf numFmtId="171" fontId="31" fillId="5" borderId="3" xfId="61515" quotePrefix="1" applyNumberFormat="1" applyFont="1" applyFill="1" applyBorder="1" applyAlignment="1">
      <alignment horizontal="right"/>
    </xf>
    <xf numFmtId="171" fontId="31" fillId="5" borderId="3" xfId="61515" quotePrefix="1" applyNumberFormat="1" applyFont="1" applyFill="1" applyBorder="1" applyAlignment="1"/>
    <xf numFmtId="171" fontId="31" fillId="5" borderId="3" xfId="61515" applyNumberFormat="1" applyFont="1" applyFill="1" applyBorder="1" applyAlignment="1"/>
    <xf numFmtId="0" fontId="31" fillId="5" borderId="7" xfId="2933" applyFont="1" applyFill="1" applyBorder="1" applyAlignment="1" applyProtection="1"/>
    <xf numFmtId="171" fontId="31" fillId="0" borderId="8" xfId="61515" applyNumberFormat="1" applyFont="1" applyFill="1" applyBorder="1" applyAlignment="1"/>
    <xf numFmtId="171" fontId="31" fillId="0" borderId="0" xfId="61515" quotePrefix="1" applyNumberFormat="1" applyFont="1" applyFill="1" applyBorder="1" applyAlignment="1">
      <alignment horizontal="right"/>
    </xf>
    <xf numFmtId="171" fontId="31" fillId="0" borderId="0" xfId="61515" quotePrefix="1" applyNumberFormat="1" applyFont="1" applyFill="1" applyBorder="1" applyAlignment="1"/>
    <xf numFmtId="171" fontId="31" fillId="0" borderId="0" xfId="61515" applyNumberFormat="1" applyFont="1" applyFill="1" applyBorder="1" applyAlignment="1"/>
    <xf numFmtId="171" fontId="31" fillId="5" borderId="8" xfId="61515" applyNumberFormat="1" applyFont="1" applyFill="1" applyBorder="1" applyAlignment="1"/>
    <xf numFmtId="171" fontId="31" fillId="5" borderId="0" xfId="61515" quotePrefix="1" applyNumberFormat="1" applyFont="1" applyFill="1" applyBorder="1" applyAlignment="1">
      <alignment horizontal="right"/>
    </xf>
    <xf numFmtId="171" fontId="31" fillId="5" borderId="0" xfId="61515" quotePrefix="1" applyNumberFormat="1" applyFont="1" applyFill="1" applyBorder="1" applyAlignment="1"/>
    <xf numFmtId="171" fontId="31" fillId="5" borderId="0" xfId="61515" applyNumberFormat="1" applyFont="1" applyFill="1" applyBorder="1" applyAlignment="1"/>
    <xf numFmtId="0" fontId="31" fillId="5" borderId="2" xfId="2933" applyFont="1" applyFill="1" applyBorder="1" applyAlignment="1" applyProtection="1"/>
    <xf numFmtId="171" fontId="31" fillId="5" borderId="4" xfId="61515" applyNumberFormat="1" applyFont="1" applyFill="1" applyBorder="1" applyAlignment="1"/>
    <xf numFmtId="171" fontId="31" fillId="5" borderId="6" xfId="61515" quotePrefix="1" applyNumberFormat="1" applyFont="1" applyFill="1" applyBorder="1" applyAlignment="1">
      <alignment horizontal="right"/>
    </xf>
    <xf numFmtId="171" fontId="31" fillId="5" borderId="6" xfId="61515" quotePrefix="1" applyNumberFormat="1" applyFont="1" applyFill="1" applyBorder="1" applyAlignment="1"/>
    <xf numFmtId="171" fontId="31" fillId="5" borderId="6" xfId="61515" applyNumberFormat="1" applyFont="1" applyFill="1" applyBorder="1" applyAlignment="1"/>
    <xf numFmtId="0" fontId="31" fillId="5" borderId="1" xfId="2933" applyFont="1" applyFill="1" applyBorder="1" applyAlignment="1" applyProtection="1"/>
    <xf numFmtId="0" fontId="32" fillId="0" borderId="5" xfId="2933" applyFont="1" applyFill="1" applyBorder="1" applyAlignment="1">
      <alignment horizontal="center"/>
    </xf>
    <xf numFmtId="0" fontId="32" fillId="2" borderId="7" xfId="2933" applyFont="1" applyFill="1" applyBorder="1" applyAlignment="1"/>
    <xf numFmtId="0" fontId="32" fillId="0" borderId="4" xfId="2933" applyFont="1" applyFill="1" applyBorder="1" applyAlignment="1">
      <alignment horizontal="center"/>
    </xf>
    <xf numFmtId="0" fontId="32" fillId="2" borderId="1" xfId="2933" applyFont="1" applyFill="1" applyBorder="1" applyAlignment="1"/>
    <xf numFmtId="0" fontId="1" fillId="0" borderId="0" xfId="61514" applyFont="1"/>
    <xf numFmtId="170" fontId="2" fillId="0" borderId="0" xfId="61514" applyNumberFormat="1"/>
    <xf numFmtId="170" fontId="2" fillId="0" borderId="3" xfId="61514" applyNumberFormat="1" applyBorder="1"/>
    <xf numFmtId="0" fontId="2" fillId="8" borderId="0" xfId="61514" applyFill="1"/>
    <xf numFmtId="0" fontId="2" fillId="8" borderId="3" xfId="61514" applyFill="1" applyBorder="1"/>
    <xf numFmtId="171" fontId="2" fillId="4" borderId="0" xfId="61514" applyNumberFormat="1" applyFill="1"/>
    <xf numFmtId="171" fontId="2" fillId="4" borderId="3" xfId="61514" applyNumberFormat="1" applyFill="1" applyBorder="1"/>
    <xf numFmtId="41" fontId="31" fillId="11" borderId="0" xfId="8" applyNumberFormat="1" applyFont="1" applyFill="1" applyBorder="1" applyAlignment="1"/>
    <xf numFmtId="0" fontId="47" fillId="11" borderId="0" xfId="33" applyFont="1" applyFill="1"/>
    <xf numFmtId="41" fontId="47" fillId="11" borderId="0" xfId="33" applyNumberFormat="1" applyFont="1" applyFill="1" applyBorder="1" applyAlignment="1"/>
    <xf numFmtId="49" fontId="47" fillId="11" borderId="0" xfId="33" applyNumberFormat="1" applyFont="1" applyFill="1"/>
    <xf numFmtId="49" fontId="47" fillId="0" borderId="0" xfId="33" applyNumberFormat="1" applyFont="1" applyAlignment="1">
      <alignment wrapText="1"/>
    </xf>
    <xf numFmtId="49" fontId="21" fillId="0" borderId="0" xfId="0" applyNumberFormat="1" applyFont="1" applyAlignment="1">
      <alignment wrapText="1"/>
    </xf>
    <xf numFmtId="41" fontId="31" fillId="0" borderId="0" xfId="2933" applyNumberFormat="1" applyFont="1" applyFill="1" applyBorder="1" applyAlignment="1">
      <alignment horizontal="center" wrapText="1"/>
    </xf>
    <xf numFmtId="168" fontId="75" fillId="0" borderId="0" xfId="2" applyNumberFormat="1" applyFont="1" applyFill="1" applyBorder="1" applyAlignment="1">
      <alignment horizontal="center" vertical="center"/>
    </xf>
    <xf numFmtId="0" fontId="75" fillId="0" borderId="0" xfId="3285" applyFont="1" applyFill="1" applyBorder="1" applyAlignment="1">
      <alignment horizontal="center" vertical="center" wrapText="1"/>
    </xf>
  </cellXfs>
  <cellStyles count="61516">
    <cellStyle name="Attachment" xfId="1" xr:uid="{00000000-0005-0000-0000-000000000000}"/>
    <cellStyle name="Comma" xfId="2" builtinId="3"/>
    <cellStyle name="Comma 10" xfId="61" xr:uid="{00000000-0005-0000-0000-000002000000}"/>
    <cellStyle name="Comma 10 2" xfId="62" xr:uid="{00000000-0005-0000-0000-000003000000}"/>
    <cellStyle name="Comma 10 2 2" xfId="1300" xr:uid="{00000000-0005-0000-0000-000004000000}"/>
    <cellStyle name="Comma 10 3" xfId="63" xr:uid="{00000000-0005-0000-0000-000005000000}"/>
    <cellStyle name="Comma 10 3 2" xfId="1301" xr:uid="{00000000-0005-0000-0000-000006000000}"/>
    <cellStyle name="Comma 10 4" xfId="64" xr:uid="{00000000-0005-0000-0000-000007000000}"/>
    <cellStyle name="Comma 10 4 2" xfId="65" xr:uid="{00000000-0005-0000-0000-000008000000}"/>
    <cellStyle name="Comma 10 4 2 2" xfId="1303" xr:uid="{00000000-0005-0000-0000-000009000000}"/>
    <cellStyle name="Comma 10 4 3" xfId="1302" xr:uid="{00000000-0005-0000-0000-00000A000000}"/>
    <cellStyle name="Comma 10 5" xfId="66" xr:uid="{00000000-0005-0000-0000-00000B000000}"/>
    <cellStyle name="Comma 10 5 2" xfId="67" xr:uid="{00000000-0005-0000-0000-00000C000000}"/>
    <cellStyle name="Comma 10 5 2 2" xfId="1305" xr:uid="{00000000-0005-0000-0000-00000D000000}"/>
    <cellStyle name="Comma 10 5 3" xfId="68" xr:uid="{00000000-0005-0000-0000-00000E000000}"/>
    <cellStyle name="Comma 10 5 3 2" xfId="1306" xr:uid="{00000000-0005-0000-0000-00000F000000}"/>
    <cellStyle name="Comma 10 5 4" xfId="69" xr:uid="{00000000-0005-0000-0000-000010000000}"/>
    <cellStyle name="Comma 10 5 4 2" xfId="70" xr:uid="{00000000-0005-0000-0000-000011000000}"/>
    <cellStyle name="Comma 10 5 4 2 2" xfId="71" xr:uid="{00000000-0005-0000-0000-000012000000}"/>
    <cellStyle name="Comma 10 5 4 2 2 2" xfId="1309" xr:uid="{00000000-0005-0000-0000-000013000000}"/>
    <cellStyle name="Comma 10 5 4 2 3" xfId="72" xr:uid="{00000000-0005-0000-0000-000014000000}"/>
    <cellStyle name="Comma 10 5 4 2 3 2" xfId="73" xr:uid="{00000000-0005-0000-0000-000015000000}"/>
    <cellStyle name="Comma 10 5 4 2 3 2 2" xfId="1311" xr:uid="{00000000-0005-0000-0000-000016000000}"/>
    <cellStyle name="Comma 10 5 4 2 3 3" xfId="74" xr:uid="{00000000-0005-0000-0000-000017000000}"/>
    <cellStyle name="Comma 10 5 4 2 3 3 2" xfId="75" xr:uid="{00000000-0005-0000-0000-000018000000}"/>
    <cellStyle name="Comma 10 5 4 2 3 3 2 2" xfId="1313" xr:uid="{00000000-0005-0000-0000-000019000000}"/>
    <cellStyle name="Comma 10 5 4 2 3 3 3" xfId="1312" xr:uid="{00000000-0005-0000-0000-00001A000000}"/>
    <cellStyle name="Comma 10 5 4 2 3 4" xfId="1310" xr:uid="{00000000-0005-0000-0000-00001B000000}"/>
    <cellStyle name="Comma 10 5 4 2 4" xfId="1308" xr:uid="{00000000-0005-0000-0000-00001C000000}"/>
    <cellStyle name="Comma 10 5 4 3" xfId="76" xr:uid="{00000000-0005-0000-0000-00001D000000}"/>
    <cellStyle name="Comma 10 5 4 3 2" xfId="1314" xr:uid="{00000000-0005-0000-0000-00001E000000}"/>
    <cellStyle name="Comma 10 5 4 4" xfId="77" xr:uid="{00000000-0005-0000-0000-00001F000000}"/>
    <cellStyle name="Comma 10 5 4 4 2" xfId="78" xr:uid="{00000000-0005-0000-0000-000020000000}"/>
    <cellStyle name="Comma 10 5 4 4 2 2" xfId="1316" xr:uid="{00000000-0005-0000-0000-000021000000}"/>
    <cellStyle name="Comma 10 5 4 4 3" xfId="79" xr:uid="{00000000-0005-0000-0000-000022000000}"/>
    <cellStyle name="Comma 10 5 4 4 3 2" xfId="80" xr:uid="{00000000-0005-0000-0000-000023000000}"/>
    <cellStyle name="Comma 10 5 4 4 3 2 2" xfId="1318" xr:uid="{00000000-0005-0000-0000-000024000000}"/>
    <cellStyle name="Comma 10 5 4 4 3 3" xfId="1317" xr:uid="{00000000-0005-0000-0000-000025000000}"/>
    <cellStyle name="Comma 10 5 4 4 4" xfId="1315" xr:uid="{00000000-0005-0000-0000-000026000000}"/>
    <cellStyle name="Comma 10 5 4 5" xfId="1307" xr:uid="{00000000-0005-0000-0000-000027000000}"/>
    <cellStyle name="Comma 10 5 5" xfId="1304" xr:uid="{00000000-0005-0000-0000-000028000000}"/>
    <cellStyle name="Comma 10 6" xfId="1299" xr:uid="{00000000-0005-0000-0000-000029000000}"/>
    <cellStyle name="Comma 11" xfId="81" xr:uid="{00000000-0005-0000-0000-00002A000000}"/>
    <cellStyle name="Comma 11 2" xfId="82" xr:uid="{00000000-0005-0000-0000-00002B000000}"/>
    <cellStyle name="Comma 11 2 2" xfId="1320" xr:uid="{00000000-0005-0000-0000-00002C000000}"/>
    <cellStyle name="Comma 11 3" xfId="1319" xr:uid="{00000000-0005-0000-0000-00002D000000}"/>
    <cellStyle name="Comma 12" xfId="83" xr:uid="{00000000-0005-0000-0000-00002E000000}"/>
    <cellStyle name="Comma 12 2" xfId="84" xr:uid="{00000000-0005-0000-0000-00002F000000}"/>
    <cellStyle name="Comma 12 2 2" xfId="1322" xr:uid="{00000000-0005-0000-0000-000030000000}"/>
    <cellStyle name="Comma 12 3" xfId="85" xr:uid="{00000000-0005-0000-0000-000031000000}"/>
    <cellStyle name="Comma 12 3 2" xfId="1323" xr:uid="{00000000-0005-0000-0000-000032000000}"/>
    <cellStyle name="Comma 12 4" xfId="86" xr:uid="{00000000-0005-0000-0000-000033000000}"/>
    <cellStyle name="Comma 12 4 2" xfId="87" xr:uid="{00000000-0005-0000-0000-000034000000}"/>
    <cellStyle name="Comma 12 4 2 2" xfId="88" xr:uid="{00000000-0005-0000-0000-000035000000}"/>
    <cellStyle name="Comma 12 4 2 2 2" xfId="1326" xr:uid="{00000000-0005-0000-0000-000036000000}"/>
    <cellStyle name="Comma 12 4 2 3" xfId="89" xr:uid="{00000000-0005-0000-0000-000037000000}"/>
    <cellStyle name="Comma 12 4 2 3 2" xfId="90" xr:uid="{00000000-0005-0000-0000-000038000000}"/>
    <cellStyle name="Comma 12 4 2 3 2 2" xfId="1328" xr:uid="{00000000-0005-0000-0000-000039000000}"/>
    <cellStyle name="Comma 12 4 2 3 3" xfId="91" xr:uid="{00000000-0005-0000-0000-00003A000000}"/>
    <cellStyle name="Comma 12 4 2 3 3 2" xfId="92" xr:uid="{00000000-0005-0000-0000-00003B000000}"/>
    <cellStyle name="Comma 12 4 2 3 3 2 2" xfId="1330" xr:uid="{00000000-0005-0000-0000-00003C000000}"/>
    <cellStyle name="Comma 12 4 2 3 3 3" xfId="1329" xr:uid="{00000000-0005-0000-0000-00003D000000}"/>
    <cellStyle name="Comma 12 4 2 3 4" xfId="1327" xr:uid="{00000000-0005-0000-0000-00003E000000}"/>
    <cellStyle name="Comma 12 4 2 4" xfId="1325" xr:uid="{00000000-0005-0000-0000-00003F000000}"/>
    <cellStyle name="Comma 12 4 3" xfId="93" xr:uid="{00000000-0005-0000-0000-000040000000}"/>
    <cellStyle name="Comma 12 4 3 2" xfId="1331" xr:uid="{00000000-0005-0000-0000-000041000000}"/>
    <cellStyle name="Comma 12 4 4" xfId="94" xr:uid="{00000000-0005-0000-0000-000042000000}"/>
    <cellStyle name="Comma 12 4 4 2" xfId="95" xr:uid="{00000000-0005-0000-0000-000043000000}"/>
    <cellStyle name="Comma 12 4 4 2 2" xfId="1333" xr:uid="{00000000-0005-0000-0000-000044000000}"/>
    <cellStyle name="Comma 12 4 4 3" xfId="96" xr:uid="{00000000-0005-0000-0000-000045000000}"/>
    <cellStyle name="Comma 12 4 4 3 2" xfId="97" xr:uid="{00000000-0005-0000-0000-000046000000}"/>
    <cellStyle name="Comma 12 4 4 3 2 2" xfId="1335" xr:uid="{00000000-0005-0000-0000-000047000000}"/>
    <cellStyle name="Comma 12 4 4 3 3" xfId="1334" xr:uid="{00000000-0005-0000-0000-000048000000}"/>
    <cellStyle name="Comma 12 4 4 4" xfId="1332" xr:uid="{00000000-0005-0000-0000-000049000000}"/>
    <cellStyle name="Comma 12 4 5" xfId="1324" xr:uid="{00000000-0005-0000-0000-00004A000000}"/>
    <cellStyle name="Comma 12 5" xfId="1321" xr:uid="{00000000-0005-0000-0000-00004B000000}"/>
    <cellStyle name="Comma 13" xfId="98" xr:uid="{00000000-0005-0000-0000-00004C000000}"/>
    <cellStyle name="Comma 13 2" xfId="99" xr:uid="{00000000-0005-0000-0000-00004D000000}"/>
    <cellStyle name="Comma 13 2 2" xfId="1336" xr:uid="{00000000-0005-0000-0000-00004E000000}"/>
    <cellStyle name="Comma 13 3" xfId="100" xr:uid="{00000000-0005-0000-0000-00004F000000}"/>
    <cellStyle name="Comma 13 3 2" xfId="1337" xr:uid="{00000000-0005-0000-0000-000050000000}"/>
    <cellStyle name="Comma 14" xfId="101" xr:uid="{00000000-0005-0000-0000-000051000000}"/>
    <cellStyle name="Comma 14 2" xfId="102" xr:uid="{00000000-0005-0000-0000-000052000000}"/>
    <cellStyle name="Comma 14 2 2" xfId="103" xr:uid="{00000000-0005-0000-0000-000053000000}"/>
    <cellStyle name="Comma 14 2 2 2" xfId="1340" xr:uid="{00000000-0005-0000-0000-000054000000}"/>
    <cellStyle name="Comma 14 2 3" xfId="104" xr:uid="{00000000-0005-0000-0000-000055000000}"/>
    <cellStyle name="Comma 14 2 3 2" xfId="105" xr:uid="{00000000-0005-0000-0000-000056000000}"/>
    <cellStyle name="Comma 14 2 3 2 2" xfId="1342" xr:uid="{00000000-0005-0000-0000-000057000000}"/>
    <cellStyle name="Comma 14 2 3 3" xfId="106" xr:uid="{00000000-0005-0000-0000-000058000000}"/>
    <cellStyle name="Comma 14 2 3 3 2" xfId="107" xr:uid="{00000000-0005-0000-0000-000059000000}"/>
    <cellStyle name="Comma 14 2 3 3 2 2" xfId="1344" xr:uid="{00000000-0005-0000-0000-00005A000000}"/>
    <cellStyle name="Comma 14 2 3 3 3" xfId="1343" xr:uid="{00000000-0005-0000-0000-00005B000000}"/>
    <cellStyle name="Comma 14 2 3 4" xfId="1341" xr:uid="{00000000-0005-0000-0000-00005C000000}"/>
    <cellStyle name="Comma 14 2 4" xfId="1339" xr:uid="{00000000-0005-0000-0000-00005D000000}"/>
    <cellStyle name="Comma 14 3" xfId="108" xr:uid="{00000000-0005-0000-0000-00005E000000}"/>
    <cellStyle name="Comma 14 3 2" xfId="1345" xr:uid="{00000000-0005-0000-0000-00005F000000}"/>
    <cellStyle name="Comma 14 4" xfId="109" xr:uid="{00000000-0005-0000-0000-000060000000}"/>
    <cellStyle name="Comma 14 4 2" xfId="110" xr:uid="{00000000-0005-0000-0000-000061000000}"/>
    <cellStyle name="Comma 14 4 2 2" xfId="1347" xr:uid="{00000000-0005-0000-0000-000062000000}"/>
    <cellStyle name="Comma 14 4 3" xfId="111" xr:uid="{00000000-0005-0000-0000-000063000000}"/>
    <cellStyle name="Comma 14 4 3 2" xfId="112" xr:uid="{00000000-0005-0000-0000-000064000000}"/>
    <cellStyle name="Comma 14 4 3 2 2" xfId="1349" xr:uid="{00000000-0005-0000-0000-000065000000}"/>
    <cellStyle name="Comma 14 4 3 3" xfId="1348" xr:uid="{00000000-0005-0000-0000-000066000000}"/>
    <cellStyle name="Comma 14 4 4" xfId="1346" xr:uid="{00000000-0005-0000-0000-000067000000}"/>
    <cellStyle name="Comma 14 5" xfId="1338" xr:uid="{00000000-0005-0000-0000-000068000000}"/>
    <cellStyle name="Comma 15" xfId="113" xr:uid="{00000000-0005-0000-0000-000069000000}"/>
    <cellStyle name="Comma 15 2" xfId="114" xr:uid="{00000000-0005-0000-0000-00006A000000}"/>
    <cellStyle name="Comma 15 2 2" xfId="1351" xr:uid="{00000000-0005-0000-0000-00006B000000}"/>
    <cellStyle name="Comma 15 3" xfId="115" xr:uid="{00000000-0005-0000-0000-00006C000000}"/>
    <cellStyle name="Comma 15 3 2" xfId="116" xr:uid="{00000000-0005-0000-0000-00006D000000}"/>
    <cellStyle name="Comma 15 3 2 2" xfId="1353" xr:uid="{00000000-0005-0000-0000-00006E000000}"/>
    <cellStyle name="Comma 15 3 3" xfId="117" xr:uid="{00000000-0005-0000-0000-00006F000000}"/>
    <cellStyle name="Comma 15 3 3 2" xfId="118" xr:uid="{00000000-0005-0000-0000-000070000000}"/>
    <cellStyle name="Comma 15 3 3 2 2" xfId="1355" xr:uid="{00000000-0005-0000-0000-000071000000}"/>
    <cellStyle name="Comma 15 3 3 3" xfId="1354" xr:uid="{00000000-0005-0000-0000-000072000000}"/>
    <cellStyle name="Comma 15 3 4" xfId="1352" xr:uid="{00000000-0005-0000-0000-000073000000}"/>
    <cellStyle name="Comma 15 4" xfId="119" xr:uid="{00000000-0005-0000-0000-000074000000}"/>
    <cellStyle name="Comma 15 5" xfId="1350" xr:uid="{00000000-0005-0000-0000-000075000000}"/>
    <cellStyle name="Comma 16" xfId="120" xr:uid="{00000000-0005-0000-0000-000076000000}"/>
    <cellStyle name="Comma 16 2" xfId="121" xr:uid="{00000000-0005-0000-0000-000077000000}"/>
    <cellStyle name="Comma 16 2 2" xfId="1357" xr:uid="{00000000-0005-0000-0000-000078000000}"/>
    <cellStyle name="Comma 16 3" xfId="122" xr:uid="{00000000-0005-0000-0000-000079000000}"/>
    <cellStyle name="Comma 16 3 2" xfId="123" xr:uid="{00000000-0005-0000-0000-00007A000000}"/>
    <cellStyle name="Comma 16 3 2 2" xfId="1359" xr:uid="{00000000-0005-0000-0000-00007B000000}"/>
    <cellStyle name="Comma 16 3 3" xfId="1358" xr:uid="{00000000-0005-0000-0000-00007C000000}"/>
    <cellStyle name="Comma 16 4" xfId="1356" xr:uid="{00000000-0005-0000-0000-00007D000000}"/>
    <cellStyle name="Comma 17" xfId="124" xr:uid="{00000000-0005-0000-0000-00007E000000}"/>
    <cellStyle name="Comma 17 2" xfId="125" xr:uid="{00000000-0005-0000-0000-00007F000000}"/>
    <cellStyle name="Comma 17 2 2" xfId="1361" xr:uid="{00000000-0005-0000-0000-000080000000}"/>
    <cellStyle name="Comma 17 3" xfId="1360" xr:uid="{00000000-0005-0000-0000-000081000000}"/>
    <cellStyle name="Comma 2" xfId="3" xr:uid="{00000000-0005-0000-0000-000082000000}"/>
    <cellStyle name="Comma 2 2" xfId="4" xr:uid="{00000000-0005-0000-0000-000083000000}"/>
    <cellStyle name="Comma 2 2 2" xfId="5" xr:uid="{00000000-0005-0000-0000-000084000000}"/>
    <cellStyle name="Comma 2 2 2 2" xfId="1269" xr:uid="{00000000-0005-0000-0000-000085000000}"/>
    <cellStyle name="Comma 2 2 3" xfId="126" xr:uid="{00000000-0005-0000-0000-000086000000}"/>
    <cellStyle name="Comma 2 2 4" xfId="127" xr:uid="{00000000-0005-0000-0000-000087000000}"/>
    <cellStyle name="Comma 2 2 5" xfId="1268" xr:uid="{00000000-0005-0000-0000-000088000000}"/>
    <cellStyle name="Comma 2 3" xfId="6" xr:uid="{00000000-0005-0000-0000-000089000000}"/>
    <cellStyle name="Comma 2 3 2" xfId="128" xr:uid="{00000000-0005-0000-0000-00008A000000}"/>
    <cellStyle name="Comma 2 3 2 2" xfId="1362" xr:uid="{00000000-0005-0000-0000-00008B000000}"/>
    <cellStyle name="Comma 2 3 3" xfId="129" xr:uid="{00000000-0005-0000-0000-00008C000000}"/>
    <cellStyle name="Comma 2 3 4" xfId="1270" xr:uid="{00000000-0005-0000-0000-00008D000000}"/>
    <cellStyle name="Comma 2 4" xfId="130" xr:uid="{00000000-0005-0000-0000-00008E000000}"/>
    <cellStyle name="Comma 2 4 2" xfId="1363" xr:uid="{00000000-0005-0000-0000-00008F000000}"/>
    <cellStyle name="Comma 2 5" xfId="131" xr:uid="{00000000-0005-0000-0000-000090000000}"/>
    <cellStyle name="Comma 2 5 2" xfId="1364" xr:uid="{00000000-0005-0000-0000-000091000000}"/>
    <cellStyle name="Comma 2 6" xfId="132" xr:uid="{00000000-0005-0000-0000-000092000000}"/>
    <cellStyle name="Comma 2 6 2" xfId="1365" xr:uid="{00000000-0005-0000-0000-000093000000}"/>
    <cellStyle name="Comma 2 7" xfId="133" xr:uid="{00000000-0005-0000-0000-000094000000}"/>
    <cellStyle name="Comma 2 8" xfId="134" xr:uid="{00000000-0005-0000-0000-000095000000}"/>
    <cellStyle name="Comma 2 8 2" xfId="1366" xr:uid="{00000000-0005-0000-0000-000096000000}"/>
    <cellStyle name="Comma 2 9" xfId="1267" xr:uid="{00000000-0005-0000-0000-000097000000}"/>
    <cellStyle name="Comma 3" xfId="7" xr:uid="{00000000-0005-0000-0000-000098000000}"/>
    <cellStyle name="Comma 3 2" xfId="8" xr:uid="{00000000-0005-0000-0000-000099000000}"/>
    <cellStyle name="Comma 3 2 2" xfId="9" xr:uid="{00000000-0005-0000-0000-00009A000000}"/>
    <cellStyle name="Comma 3 2 3" xfId="10" xr:uid="{00000000-0005-0000-0000-00009B000000}"/>
    <cellStyle name="Comma 3 2 3 2" xfId="135" xr:uid="{00000000-0005-0000-0000-00009C000000}"/>
    <cellStyle name="Comma 3 2 3 3" xfId="10444" xr:uid="{00000000-0005-0000-0000-00009D000000}"/>
    <cellStyle name="Comma 3 2 4" xfId="136" xr:uid="{00000000-0005-0000-0000-00009E000000}"/>
    <cellStyle name="Comma 3 2 4 2" xfId="1367" xr:uid="{00000000-0005-0000-0000-00009F000000}"/>
    <cellStyle name="Comma 3 3" xfId="11" xr:uid="{00000000-0005-0000-0000-0000A0000000}"/>
    <cellStyle name="Comma 3 3 2" xfId="137" xr:uid="{00000000-0005-0000-0000-0000A1000000}"/>
    <cellStyle name="Comma 3 3 2 2" xfId="1368" xr:uid="{00000000-0005-0000-0000-0000A2000000}"/>
    <cellStyle name="Comma 3 3 3" xfId="138" xr:uid="{00000000-0005-0000-0000-0000A3000000}"/>
    <cellStyle name="Comma 3 3 3 2" xfId="139" xr:uid="{00000000-0005-0000-0000-0000A4000000}"/>
    <cellStyle name="Comma 3 3 4" xfId="140" xr:uid="{00000000-0005-0000-0000-0000A5000000}"/>
    <cellStyle name="Comma 3 4" xfId="12" xr:uid="{00000000-0005-0000-0000-0000A6000000}"/>
    <cellStyle name="Comma 3 4 2" xfId="141" xr:uid="{00000000-0005-0000-0000-0000A7000000}"/>
    <cellStyle name="Comma 3 4 2 10" xfId="5441" xr:uid="{00000000-0005-0000-0000-0000A8000000}"/>
    <cellStyle name="Comma 3 4 2 10 2" xfId="18072" xr:uid="{00000000-0005-0000-0000-0000A9000000}"/>
    <cellStyle name="Comma 3 4 2 10 2 2" xfId="53288" xr:uid="{00000000-0005-0000-0000-0000AA000000}"/>
    <cellStyle name="Comma 3 4 2 10 3" xfId="40691" xr:uid="{00000000-0005-0000-0000-0000AB000000}"/>
    <cellStyle name="Comma 3 4 2 10 4" xfId="30677" xr:uid="{00000000-0005-0000-0000-0000AC000000}"/>
    <cellStyle name="Comma 3 4 2 11" xfId="6897" xr:uid="{00000000-0005-0000-0000-0000AD000000}"/>
    <cellStyle name="Comma 3 4 2 11 2" xfId="19526" xr:uid="{00000000-0005-0000-0000-0000AE000000}"/>
    <cellStyle name="Comma 3 4 2 11 2 2" xfId="54742" xr:uid="{00000000-0005-0000-0000-0000AF000000}"/>
    <cellStyle name="Comma 3 4 2 11 3" xfId="42145" xr:uid="{00000000-0005-0000-0000-0000B0000000}"/>
    <cellStyle name="Comma 3 4 2 11 4" xfId="32131" xr:uid="{00000000-0005-0000-0000-0000B1000000}"/>
    <cellStyle name="Comma 3 4 2 12" xfId="8679" xr:uid="{00000000-0005-0000-0000-0000B2000000}"/>
    <cellStyle name="Comma 3 4 2 12 2" xfId="21302" xr:uid="{00000000-0005-0000-0000-0000B3000000}"/>
    <cellStyle name="Comma 3 4 2 12 2 2" xfId="56518" xr:uid="{00000000-0005-0000-0000-0000B4000000}"/>
    <cellStyle name="Comma 3 4 2 12 3" xfId="43921" xr:uid="{00000000-0005-0000-0000-0000B5000000}"/>
    <cellStyle name="Comma 3 4 2 12 4" xfId="33907" xr:uid="{00000000-0005-0000-0000-0000B6000000}"/>
    <cellStyle name="Comma 3 4 2 13" xfId="10447" xr:uid="{00000000-0005-0000-0000-0000B7000000}"/>
    <cellStyle name="Comma 3 4 2 13 2" xfId="23063" xr:uid="{00000000-0005-0000-0000-0000B8000000}"/>
    <cellStyle name="Comma 3 4 2 13 2 2" xfId="58279" xr:uid="{00000000-0005-0000-0000-0000B9000000}"/>
    <cellStyle name="Comma 3 4 2 13 3" xfId="45682" xr:uid="{00000000-0005-0000-0000-0000BA000000}"/>
    <cellStyle name="Comma 3 4 2 13 4" xfId="35668" xr:uid="{00000000-0005-0000-0000-0000BB000000}"/>
    <cellStyle name="Comma 3 4 2 14" xfId="14841" xr:uid="{00000000-0005-0000-0000-0000BC000000}"/>
    <cellStyle name="Comma 3 4 2 14 2" xfId="50058" xr:uid="{00000000-0005-0000-0000-0000BD000000}"/>
    <cellStyle name="Comma 3 4 2 14 3" xfId="27447" xr:uid="{00000000-0005-0000-0000-0000BE000000}"/>
    <cellStyle name="Comma 3 4 2 15" xfId="12255" xr:uid="{00000000-0005-0000-0000-0000BF000000}"/>
    <cellStyle name="Comma 3 4 2 15 2" xfId="47473" xr:uid="{00000000-0005-0000-0000-0000C0000000}"/>
    <cellStyle name="Comma 3 4 2 16" xfId="37460" xr:uid="{00000000-0005-0000-0000-0000C1000000}"/>
    <cellStyle name="Comma 3 4 2 17" xfId="24862" xr:uid="{00000000-0005-0000-0000-0000C2000000}"/>
    <cellStyle name="Comma 3 4 2 18" xfId="60075" xr:uid="{00000000-0005-0000-0000-0000C3000000}"/>
    <cellStyle name="Comma 3 4 2 2" xfId="1369" xr:uid="{00000000-0005-0000-0000-0000C4000000}"/>
    <cellStyle name="Comma 3 4 2 2 10" xfId="6971" xr:uid="{00000000-0005-0000-0000-0000C5000000}"/>
    <cellStyle name="Comma 3 4 2 2 10 2" xfId="19598" xr:uid="{00000000-0005-0000-0000-0000C6000000}"/>
    <cellStyle name="Comma 3 4 2 2 10 2 2" xfId="54814" xr:uid="{00000000-0005-0000-0000-0000C7000000}"/>
    <cellStyle name="Comma 3 4 2 2 10 3" xfId="42217" xr:uid="{00000000-0005-0000-0000-0000C8000000}"/>
    <cellStyle name="Comma 3 4 2 2 10 4" xfId="32203" xr:uid="{00000000-0005-0000-0000-0000C9000000}"/>
    <cellStyle name="Comma 3 4 2 2 11" xfId="8752" xr:uid="{00000000-0005-0000-0000-0000CA000000}"/>
    <cellStyle name="Comma 3 4 2 2 11 2" xfId="21374" xr:uid="{00000000-0005-0000-0000-0000CB000000}"/>
    <cellStyle name="Comma 3 4 2 2 11 2 2" xfId="56590" xr:uid="{00000000-0005-0000-0000-0000CC000000}"/>
    <cellStyle name="Comma 3 4 2 2 11 3" xfId="43993" xr:uid="{00000000-0005-0000-0000-0000CD000000}"/>
    <cellStyle name="Comma 3 4 2 2 11 4" xfId="33979" xr:uid="{00000000-0005-0000-0000-0000CE000000}"/>
    <cellStyle name="Comma 3 4 2 2 12" xfId="10448" xr:uid="{00000000-0005-0000-0000-0000CF000000}"/>
    <cellStyle name="Comma 3 4 2 2 12 2" xfId="23064" xr:uid="{00000000-0005-0000-0000-0000D0000000}"/>
    <cellStyle name="Comma 3 4 2 2 12 2 2" xfId="58280" xr:uid="{00000000-0005-0000-0000-0000D1000000}"/>
    <cellStyle name="Comma 3 4 2 2 12 3" xfId="45683" xr:uid="{00000000-0005-0000-0000-0000D2000000}"/>
    <cellStyle name="Comma 3 4 2 2 12 4" xfId="35669" xr:uid="{00000000-0005-0000-0000-0000D3000000}"/>
    <cellStyle name="Comma 3 4 2 2 13" xfId="14913" xr:uid="{00000000-0005-0000-0000-0000D4000000}"/>
    <cellStyle name="Comma 3 4 2 2 13 2" xfId="50130" xr:uid="{00000000-0005-0000-0000-0000D5000000}"/>
    <cellStyle name="Comma 3 4 2 2 13 3" xfId="27519" xr:uid="{00000000-0005-0000-0000-0000D6000000}"/>
    <cellStyle name="Comma 3 4 2 2 14" xfId="12327" xr:uid="{00000000-0005-0000-0000-0000D7000000}"/>
    <cellStyle name="Comma 3 4 2 2 14 2" xfId="47545" xr:uid="{00000000-0005-0000-0000-0000D8000000}"/>
    <cellStyle name="Comma 3 4 2 2 15" xfId="37532" xr:uid="{00000000-0005-0000-0000-0000D9000000}"/>
    <cellStyle name="Comma 3 4 2 2 16" xfId="24934" xr:uid="{00000000-0005-0000-0000-0000DA000000}"/>
    <cellStyle name="Comma 3 4 2 2 17" xfId="60147" xr:uid="{00000000-0005-0000-0000-0000DB000000}"/>
    <cellStyle name="Comma 3 4 2 2 2" xfId="2357" xr:uid="{00000000-0005-0000-0000-0000DC000000}"/>
    <cellStyle name="Comma 3 4 2 2 2 10" xfId="10449" xr:uid="{00000000-0005-0000-0000-0000DD000000}"/>
    <cellStyle name="Comma 3 4 2 2 2 10 2" xfId="23065" xr:uid="{00000000-0005-0000-0000-0000DE000000}"/>
    <cellStyle name="Comma 3 4 2 2 2 10 2 2" xfId="58281" xr:uid="{00000000-0005-0000-0000-0000DF000000}"/>
    <cellStyle name="Comma 3 4 2 2 2 10 3" xfId="45684" xr:uid="{00000000-0005-0000-0000-0000E0000000}"/>
    <cellStyle name="Comma 3 4 2 2 2 10 4" xfId="35670" xr:uid="{00000000-0005-0000-0000-0000E1000000}"/>
    <cellStyle name="Comma 3 4 2 2 2 11" xfId="15068" xr:uid="{00000000-0005-0000-0000-0000E2000000}"/>
    <cellStyle name="Comma 3 4 2 2 2 11 2" xfId="50284" xr:uid="{00000000-0005-0000-0000-0000E3000000}"/>
    <cellStyle name="Comma 3 4 2 2 2 11 3" xfId="27673" xr:uid="{00000000-0005-0000-0000-0000E4000000}"/>
    <cellStyle name="Comma 3 4 2 2 2 12" xfId="12481" xr:uid="{00000000-0005-0000-0000-0000E5000000}"/>
    <cellStyle name="Comma 3 4 2 2 2 12 2" xfId="47699" xr:uid="{00000000-0005-0000-0000-0000E6000000}"/>
    <cellStyle name="Comma 3 4 2 2 2 13" xfId="37687" xr:uid="{00000000-0005-0000-0000-0000E7000000}"/>
    <cellStyle name="Comma 3 4 2 2 2 14" xfId="25088" xr:uid="{00000000-0005-0000-0000-0000E8000000}"/>
    <cellStyle name="Comma 3 4 2 2 2 15" xfId="60301" xr:uid="{00000000-0005-0000-0000-0000E9000000}"/>
    <cellStyle name="Comma 3 4 2 2 2 2" xfId="3203" xr:uid="{00000000-0005-0000-0000-0000EA000000}"/>
    <cellStyle name="Comma 3 4 2 2 2 2 10" xfId="25572" xr:uid="{00000000-0005-0000-0000-0000EB000000}"/>
    <cellStyle name="Comma 3 4 2 2 2 2 11" xfId="61107" xr:uid="{00000000-0005-0000-0000-0000EC000000}"/>
    <cellStyle name="Comma 3 4 2 2 2 2 2" xfId="5003" xr:uid="{00000000-0005-0000-0000-0000ED000000}"/>
    <cellStyle name="Comma 3 4 2 2 2 2 2 2" xfId="17650" xr:uid="{00000000-0005-0000-0000-0000EE000000}"/>
    <cellStyle name="Comma 3 4 2 2 2 2 2 2 2" xfId="52866" xr:uid="{00000000-0005-0000-0000-0000EF000000}"/>
    <cellStyle name="Comma 3 4 2 2 2 2 2 2 3" xfId="30255" xr:uid="{00000000-0005-0000-0000-0000F0000000}"/>
    <cellStyle name="Comma 3 4 2 2 2 2 2 3" xfId="14096" xr:uid="{00000000-0005-0000-0000-0000F1000000}"/>
    <cellStyle name="Comma 3 4 2 2 2 2 2 3 2" xfId="49314" xr:uid="{00000000-0005-0000-0000-0000F2000000}"/>
    <cellStyle name="Comma 3 4 2 2 2 2 2 4" xfId="40269" xr:uid="{00000000-0005-0000-0000-0000F3000000}"/>
    <cellStyle name="Comma 3 4 2 2 2 2 2 5" xfId="26703" xr:uid="{00000000-0005-0000-0000-0000F4000000}"/>
    <cellStyle name="Comma 3 4 2 2 2 2 3" xfId="6473" xr:uid="{00000000-0005-0000-0000-0000F5000000}"/>
    <cellStyle name="Comma 3 4 2 2 2 2 3 2" xfId="19104" xr:uid="{00000000-0005-0000-0000-0000F6000000}"/>
    <cellStyle name="Comma 3 4 2 2 2 2 3 2 2" xfId="54320" xr:uid="{00000000-0005-0000-0000-0000F7000000}"/>
    <cellStyle name="Comma 3 4 2 2 2 2 3 3" xfId="41723" xr:uid="{00000000-0005-0000-0000-0000F8000000}"/>
    <cellStyle name="Comma 3 4 2 2 2 2 3 4" xfId="31709" xr:uid="{00000000-0005-0000-0000-0000F9000000}"/>
    <cellStyle name="Comma 3 4 2 2 2 2 4" xfId="7932" xr:uid="{00000000-0005-0000-0000-0000FA000000}"/>
    <cellStyle name="Comma 3 4 2 2 2 2 4 2" xfId="20558" xr:uid="{00000000-0005-0000-0000-0000FB000000}"/>
    <cellStyle name="Comma 3 4 2 2 2 2 4 2 2" xfId="55774" xr:uid="{00000000-0005-0000-0000-0000FC000000}"/>
    <cellStyle name="Comma 3 4 2 2 2 2 4 3" xfId="43177" xr:uid="{00000000-0005-0000-0000-0000FD000000}"/>
    <cellStyle name="Comma 3 4 2 2 2 2 4 4" xfId="33163" xr:uid="{00000000-0005-0000-0000-0000FE000000}"/>
    <cellStyle name="Comma 3 4 2 2 2 2 5" xfId="9713" xr:uid="{00000000-0005-0000-0000-0000FF000000}"/>
    <cellStyle name="Comma 3 4 2 2 2 2 5 2" xfId="22334" xr:uid="{00000000-0005-0000-0000-000000010000}"/>
    <cellStyle name="Comma 3 4 2 2 2 2 5 2 2" xfId="57550" xr:uid="{00000000-0005-0000-0000-000001010000}"/>
    <cellStyle name="Comma 3 4 2 2 2 2 5 3" xfId="44953" xr:uid="{00000000-0005-0000-0000-000002010000}"/>
    <cellStyle name="Comma 3 4 2 2 2 2 5 4" xfId="34939" xr:uid="{00000000-0005-0000-0000-000003010000}"/>
    <cellStyle name="Comma 3 4 2 2 2 2 6" xfId="11507" xr:uid="{00000000-0005-0000-0000-000004010000}"/>
    <cellStyle name="Comma 3 4 2 2 2 2 6 2" xfId="24110" xr:uid="{00000000-0005-0000-0000-000005010000}"/>
    <cellStyle name="Comma 3 4 2 2 2 2 6 2 2" xfId="59326" xr:uid="{00000000-0005-0000-0000-000006010000}"/>
    <cellStyle name="Comma 3 4 2 2 2 2 6 3" xfId="46729" xr:uid="{00000000-0005-0000-0000-000007010000}"/>
    <cellStyle name="Comma 3 4 2 2 2 2 6 4" xfId="36715" xr:uid="{00000000-0005-0000-0000-000008010000}"/>
    <cellStyle name="Comma 3 4 2 2 2 2 7" xfId="15874" xr:uid="{00000000-0005-0000-0000-000009010000}"/>
    <cellStyle name="Comma 3 4 2 2 2 2 7 2" xfId="51090" xr:uid="{00000000-0005-0000-0000-00000A010000}"/>
    <cellStyle name="Comma 3 4 2 2 2 2 7 3" xfId="28479" xr:uid="{00000000-0005-0000-0000-00000B010000}"/>
    <cellStyle name="Comma 3 4 2 2 2 2 8" xfId="12965" xr:uid="{00000000-0005-0000-0000-00000C010000}"/>
    <cellStyle name="Comma 3 4 2 2 2 2 8 2" xfId="48183" xr:uid="{00000000-0005-0000-0000-00000D010000}"/>
    <cellStyle name="Comma 3 4 2 2 2 2 9" xfId="38493" xr:uid="{00000000-0005-0000-0000-00000E010000}"/>
    <cellStyle name="Comma 3 4 2 2 2 3" xfId="3532" xr:uid="{00000000-0005-0000-0000-00000F010000}"/>
    <cellStyle name="Comma 3 4 2 2 2 3 10" xfId="27028" xr:uid="{00000000-0005-0000-0000-000010010000}"/>
    <cellStyle name="Comma 3 4 2 2 2 3 11" xfId="61432" xr:uid="{00000000-0005-0000-0000-000011010000}"/>
    <cellStyle name="Comma 3 4 2 2 2 3 2" xfId="5328" xr:uid="{00000000-0005-0000-0000-000012010000}"/>
    <cellStyle name="Comma 3 4 2 2 2 3 2 2" xfId="17975" xr:uid="{00000000-0005-0000-0000-000013010000}"/>
    <cellStyle name="Comma 3 4 2 2 2 3 2 2 2" xfId="53191" xr:uid="{00000000-0005-0000-0000-000014010000}"/>
    <cellStyle name="Comma 3 4 2 2 2 3 2 3" xfId="40594" xr:uid="{00000000-0005-0000-0000-000015010000}"/>
    <cellStyle name="Comma 3 4 2 2 2 3 2 4" xfId="30580" xr:uid="{00000000-0005-0000-0000-000016010000}"/>
    <cellStyle name="Comma 3 4 2 2 2 3 3" xfId="6798" xr:uid="{00000000-0005-0000-0000-000017010000}"/>
    <cellStyle name="Comma 3 4 2 2 2 3 3 2" xfId="19429" xr:uid="{00000000-0005-0000-0000-000018010000}"/>
    <cellStyle name="Comma 3 4 2 2 2 3 3 2 2" xfId="54645" xr:uid="{00000000-0005-0000-0000-000019010000}"/>
    <cellStyle name="Comma 3 4 2 2 2 3 3 3" xfId="42048" xr:uid="{00000000-0005-0000-0000-00001A010000}"/>
    <cellStyle name="Comma 3 4 2 2 2 3 3 4" xfId="32034" xr:uid="{00000000-0005-0000-0000-00001B010000}"/>
    <cellStyle name="Comma 3 4 2 2 2 3 4" xfId="8257" xr:uid="{00000000-0005-0000-0000-00001C010000}"/>
    <cellStyle name="Comma 3 4 2 2 2 3 4 2" xfId="20883" xr:uid="{00000000-0005-0000-0000-00001D010000}"/>
    <cellStyle name="Comma 3 4 2 2 2 3 4 2 2" xfId="56099" xr:uid="{00000000-0005-0000-0000-00001E010000}"/>
    <cellStyle name="Comma 3 4 2 2 2 3 4 3" xfId="43502" xr:uid="{00000000-0005-0000-0000-00001F010000}"/>
    <cellStyle name="Comma 3 4 2 2 2 3 4 4" xfId="33488" xr:uid="{00000000-0005-0000-0000-000020010000}"/>
    <cellStyle name="Comma 3 4 2 2 2 3 5" xfId="10038" xr:uid="{00000000-0005-0000-0000-000021010000}"/>
    <cellStyle name="Comma 3 4 2 2 2 3 5 2" xfId="22659" xr:uid="{00000000-0005-0000-0000-000022010000}"/>
    <cellStyle name="Comma 3 4 2 2 2 3 5 2 2" xfId="57875" xr:uid="{00000000-0005-0000-0000-000023010000}"/>
    <cellStyle name="Comma 3 4 2 2 2 3 5 3" xfId="45278" xr:uid="{00000000-0005-0000-0000-000024010000}"/>
    <cellStyle name="Comma 3 4 2 2 2 3 5 4" xfId="35264" xr:uid="{00000000-0005-0000-0000-000025010000}"/>
    <cellStyle name="Comma 3 4 2 2 2 3 6" xfId="11832" xr:uid="{00000000-0005-0000-0000-000026010000}"/>
    <cellStyle name="Comma 3 4 2 2 2 3 6 2" xfId="24435" xr:uid="{00000000-0005-0000-0000-000027010000}"/>
    <cellStyle name="Comma 3 4 2 2 2 3 6 2 2" xfId="59651" xr:uid="{00000000-0005-0000-0000-000028010000}"/>
    <cellStyle name="Comma 3 4 2 2 2 3 6 3" xfId="47054" xr:uid="{00000000-0005-0000-0000-000029010000}"/>
    <cellStyle name="Comma 3 4 2 2 2 3 6 4" xfId="37040" xr:uid="{00000000-0005-0000-0000-00002A010000}"/>
    <cellStyle name="Comma 3 4 2 2 2 3 7" xfId="16199" xr:uid="{00000000-0005-0000-0000-00002B010000}"/>
    <cellStyle name="Comma 3 4 2 2 2 3 7 2" xfId="51415" xr:uid="{00000000-0005-0000-0000-00002C010000}"/>
    <cellStyle name="Comma 3 4 2 2 2 3 7 3" xfId="28804" xr:uid="{00000000-0005-0000-0000-00002D010000}"/>
    <cellStyle name="Comma 3 4 2 2 2 3 8" xfId="14421" xr:uid="{00000000-0005-0000-0000-00002E010000}"/>
    <cellStyle name="Comma 3 4 2 2 2 3 8 2" xfId="49639" xr:uid="{00000000-0005-0000-0000-00002F010000}"/>
    <cellStyle name="Comma 3 4 2 2 2 3 9" xfId="38818" xr:uid="{00000000-0005-0000-0000-000030010000}"/>
    <cellStyle name="Comma 3 4 2 2 2 4" xfId="2693" xr:uid="{00000000-0005-0000-0000-000031010000}"/>
    <cellStyle name="Comma 3 4 2 2 2 4 10" xfId="26219" xr:uid="{00000000-0005-0000-0000-000032010000}"/>
    <cellStyle name="Comma 3 4 2 2 2 4 11" xfId="60623" xr:uid="{00000000-0005-0000-0000-000033010000}"/>
    <cellStyle name="Comma 3 4 2 2 2 4 2" xfId="4519" xr:uid="{00000000-0005-0000-0000-000034010000}"/>
    <cellStyle name="Comma 3 4 2 2 2 4 2 2" xfId="17166" xr:uid="{00000000-0005-0000-0000-000035010000}"/>
    <cellStyle name="Comma 3 4 2 2 2 4 2 2 2" xfId="52382" xr:uid="{00000000-0005-0000-0000-000036010000}"/>
    <cellStyle name="Comma 3 4 2 2 2 4 2 3" xfId="39785" xr:uid="{00000000-0005-0000-0000-000037010000}"/>
    <cellStyle name="Comma 3 4 2 2 2 4 2 4" xfId="29771" xr:uid="{00000000-0005-0000-0000-000038010000}"/>
    <cellStyle name="Comma 3 4 2 2 2 4 3" xfId="5989" xr:uid="{00000000-0005-0000-0000-000039010000}"/>
    <cellStyle name="Comma 3 4 2 2 2 4 3 2" xfId="18620" xr:uid="{00000000-0005-0000-0000-00003A010000}"/>
    <cellStyle name="Comma 3 4 2 2 2 4 3 2 2" xfId="53836" xr:uid="{00000000-0005-0000-0000-00003B010000}"/>
    <cellStyle name="Comma 3 4 2 2 2 4 3 3" xfId="41239" xr:uid="{00000000-0005-0000-0000-00003C010000}"/>
    <cellStyle name="Comma 3 4 2 2 2 4 3 4" xfId="31225" xr:uid="{00000000-0005-0000-0000-00003D010000}"/>
    <cellStyle name="Comma 3 4 2 2 2 4 4" xfId="7448" xr:uid="{00000000-0005-0000-0000-00003E010000}"/>
    <cellStyle name="Comma 3 4 2 2 2 4 4 2" xfId="20074" xr:uid="{00000000-0005-0000-0000-00003F010000}"/>
    <cellStyle name="Comma 3 4 2 2 2 4 4 2 2" xfId="55290" xr:uid="{00000000-0005-0000-0000-000040010000}"/>
    <cellStyle name="Comma 3 4 2 2 2 4 4 3" xfId="42693" xr:uid="{00000000-0005-0000-0000-000041010000}"/>
    <cellStyle name="Comma 3 4 2 2 2 4 4 4" xfId="32679" xr:uid="{00000000-0005-0000-0000-000042010000}"/>
    <cellStyle name="Comma 3 4 2 2 2 4 5" xfId="9229" xr:uid="{00000000-0005-0000-0000-000043010000}"/>
    <cellStyle name="Comma 3 4 2 2 2 4 5 2" xfId="21850" xr:uid="{00000000-0005-0000-0000-000044010000}"/>
    <cellStyle name="Comma 3 4 2 2 2 4 5 2 2" xfId="57066" xr:uid="{00000000-0005-0000-0000-000045010000}"/>
    <cellStyle name="Comma 3 4 2 2 2 4 5 3" xfId="44469" xr:uid="{00000000-0005-0000-0000-000046010000}"/>
    <cellStyle name="Comma 3 4 2 2 2 4 5 4" xfId="34455" xr:uid="{00000000-0005-0000-0000-000047010000}"/>
    <cellStyle name="Comma 3 4 2 2 2 4 6" xfId="11023" xr:uid="{00000000-0005-0000-0000-000048010000}"/>
    <cellStyle name="Comma 3 4 2 2 2 4 6 2" xfId="23626" xr:uid="{00000000-0005-0000-0000-000049010000}"/>
    <cellStyle name="Comma 3 4 2 2 2 4 6 2 2" xfId="58842" xr:uid="{00000000-0005-0000-0000-00004A010000}"/>
    <cellStyle name="Comma 3 4 2 2 2 4 6 3" xfId="46245" xr:uid="{00000000-0005-0000-0000-00004B010000}"/>
    <cellStyle name="Comma 3 4 2 2 2 4 6 4" xfId="36231" xr:uid="{00000000-0005-0000-0000-00004C010000}"/>
    <cellStyle name="Comma 3 4 2 2 2 4 7" xfId="15390" xr:uid="{00000000-0005-0000-0000-00004D010000}"/>
    <cellStyle name="Comma 3 4 2 2 2 4 7 2" xfId="50606" xr:uid="{00000000-0005-0000-0000-00004E010000}"/>
    <cellStyle name="Comma 3 4 2 2 2 4 7 3" xfId="27995" xr:uid="{00000000-0005-0000-0000-00004F010000}"/>
    <cellStyle name="Comma 3 4 2 2 2 4 8" xfId="13612" xr:uid="{00000000-0005-0000-0000-000050010000}"/>
    <cellStyle name="Comma 3 4 2 2 2 4 8 2" xfId="48830" xr:uid="{00000000-0005-0000-0000-000051010000}"/>
    <cellStyle name="Comma 3 4 2 2 2 4 9" xfId="38009" xr:uid="{00000000-0005-0000-0000-000052010000}"/>
    <cellStyle name="Comma 3 4 2 2 2 5" xfId="3857" xr:uid="{00000000-0005-0000-0000-000053010000}"/>
    <cellStyle name="Comma 3 4 2 2 2 5 2" xfId="8580" xr:uid="{00000000-0005-0000-0000-000054010000}"/>
    <cellStyle name="Comma 3 4 2 2 2 5 2 2" xfId="21206" xr:uid="{00000000-0005-0000-0000-000055010000}"/>
    <cellStyle name="Comma 3 4 2 2 2 5 2 2 2" xfId="56422" xr:uid="{00000000-0005-0000-0000-000056010000}"/>
    <cellStyle name="Comma 3 4 2 2 2 5 2 3" xfId="43825" xr:uid="{00000000-0005-0000-0000-000057010000}"/>
    <cellStyle name="Comma 3 4 2 2 2 5 2 4" xfId="33811" xr:uid="{00000000-0005-0000-0000-000058010000}"/>
    <cellStyle name="Comma 3 4 2 2 2 5 3" xfId="10361" xr:uid="{00000000-0005-0000-0000-000059010000}"/>
    <cellStyle name="Comma 3 4 2 2 2 5 3 2" xfId="22982" xr:uid="{00000000-0005-0000-0000-00005A010000}"/>
    <cellStyle name="Comma 3 4 2 2 2 5 3 2 2" xfId="58198" xr:uid="{00000000-0005-0000-0000-00005B010000}"/>
    <cellStyle name="Comma 3 4 2 2 2 5 3 3" xfId="45601" xr:uid="{00000000-0005-0000-0000-00005C010000}"/>
    <cellStyle name="Comma 3 4 2 2 2 5 3 4" xfId="35587" xr:uid="{00000000-0005-0000-0000-00005D010000}"/>
    <cellStyle name="Comma 3 4 2 2 2 5 4" xfId="12157" xr:uid="{00000000-0005-0000-0000-00005E010000}"/>
    <cellStyle name="Comma 3 4 2 2 2 5 4 2" xfId="24758" xr:uid="{00000000-0005-0000-0000-00005F010000}"/>
    <cellStyle name="Comma 3 4 2 2 2 5 4 2 2" xfId="59974" xr:uid="{00000000-0005-0000-0000-000060010000}"/>
    <cellStyle name="Comma 3 4 2 2 2 5 4 3" xfId="47377" xr:uid="{00000000-0005-0000-0000-000061010000}"/>
    <cellStyle name="Comma 3 4 2 2 2 5 4 4" xfId="37363" xr:uid="{00000000-0005-0000-0000-000062010000}"/>
    <cellStyle name="Comma 3 4 2 2 2 5 5" xfId="16522" xr:uid="{00000000-0005-0000-0000-000063010000}"/>
    <cellStyle name="Comma 3 4 2 2 2 5 5 2" xfId="51738" xr:uid="{00000000-0005-0000-0000-000064010000}"/>
    <cellStyle name="Comma 3 4 2 2 2 5 5 3" xfId="29127" xr:uid="{00000000-0005-0000-0000-000065010000}"/>
    <cellStyle name="Comma 3 4 2 2 2 5 6" xfId="14744" xr:uid="{00000000-0005-0000-0000-000066010000}"/>
    <cellStyle name="Comma 3 4 2 2 2 5 6 2" xfId="49962" xr:uid="{00000000-0005-0000-0000-000067010000}"/>
    <cellStyle name="Comma 3 4 2 2 2 5 7" xfId="39141" xr:uid="{00000000-0005-0000-0000-000068010000}"/>
    <cellStyle name="Comma 3 4 2 2 2 5 8" xfId="27351" xr:uid="{00000000-0005-0000-0000-000069010000}"/>
    <cellStyle name="Comma 3 4 2 2 2 6" xfId="4197" xr:uid="{00000000-0005-0000-0000-00006A010000}"/>
    <cellStyle name="Comma 3 4 2 2 2 6 2" xfId="16844" xr:uid="{00000000-0005-0000-0000-00006B010000}"/>
    <cellStyle name="Comma 3 4 2 2 2 6 2 2" xfId="52060" xr:uid="{00000000-0005-0000-0000-00006C010000}"/>
    <cellStyle name="Comma 3 4 2 2 2 6 2 3" xfId="29449" xr:uid="{00000000-0005-0000-0000-00006D010000}"/>
    <cellStyle name="Comma 3 4 2 2 2 6 3" xfId="13290" xr:uid="{00000000-0005-0000-0000-00006E010000}"/>
    <cellStyle name="Comma 3 4 2 2 2 6 3 2" xfId="48508" xr:uid="{00000000-0005-0000-0000-00006F010000}"/>
    <cellStyle name="Comma 3 4 2 2 2 6 4" xfId="39463" xr:uid="{00000000-0005-0000-0000-000070010000}"/>
    <cellStyle name="Comma 3 4 2 2 2 6 5" xfId="25897" xr:uid="{00000000-0005-0000-0000-000071010000}"/>
    <cellStyle name="Comma 3 4 2 2 2 7" xfId="5667" xr:uid="{00000000-0005-0000-0000-000072010000}"/>
    <cellStyle name="Comma 3 4 2 2 2 7 2" xfId="18298" xr:uid="{00000000-0005-0000-0000-000073010000}"/>
    <cellStyle name="Comma 3 4 2 2 2 7 2 2" xfId="53514" xr:uid="{00000000-0005-0000-0000-000074010000}"/>
    <cellStyle name="Comma 3 4 2 2 2 7 3" xfId="40917" xr:uid="{00000000-0005-0000-0000-000075010000}"/>
    <cellStyle name="Comma 3 4 2 2 2 7 4" xfId="30903" xr:uid="{00000000-0005-0000-0000-000076010000}"/>
    <cellStyle name="Comma 3 4 2 2 2 8" xfId="7126" xr:uid="{00000000-0005-0000-0000-000077010000}"/>
    <cellStyle name="Comma 3 4 2 2 2 8 2" xfId="19752" xr:uid="{00000000-0005-0000-0000-000078010000}"/>
    <cellStyle name="Comma 3 4 2 2 2 8 2 2" xfId="54968" xr:uid="{00000000-0005-0000-0000-000079010000}"/>
    <cellStyle name="Comma 3 4 2 2 2 8 3" xfId="42371" xr:uid="{00000000-0005-0000-0000-00007A010000}"/>
    <cellStyle name="Comma 3 4 2 2 2 8 4" xfId="32357" xr:uid="{00000000-0005-0000-0000-00007B010000}"/>
    <cellStyle name="Comma 3 4 2 2 2 9" xfId="8907" xr:uid="{00000000-0005-0000-0000-00007C010000}"/>
    <cellStyle name="Comma 3 4 2 2 2 9 2" xfId="21528" xr:uid="{00000000-0005-0000-0000-00007D010000}"/>
    <cellStyle name="Comma 3 4 2 2 2 9 2 2" xfId="56744" xr:uid="{00000000-0005-0000-0000-00007E010000}"/>
    <cellStyle name="Comma 3 4 2 2 2 9 3" xfId="44147" xr:uid="{00000000-0005-0000-0000-00007F010000}"/>
    <cellStyle name="Comma 3 4 2 2 2 9 4" xfId="34133" xr:uid="{00000000-0005-0000-0000-000080010000}"/>
    <cellStyle name="Comma 3 4 2 2 3" xfId="3042" xr:uid="{00000000-0005-0000-0000-000081010000}"/>
    <cellStyle name="Comma 3 4 2 2 3 10" xfId="25415" xr:uid="{00000000-0005-0000-0000-000082010000}"/>
    <cellStyle name="Comma 3 4 2 2 3 11" xfId="60950" xr:uid="{00000000-0005-0000-0000-000083010000}"/>
    <cellStyle name="Comma 3 4 2 2 3 2" xfId="4846" xr:uid="{00000000-0005-0000-0000-000084010000}"/>
    <cellStyle name="Comma 3 4 2 2 3 2 2" xfId="17493" xr:uid="{00000000-0005-0000-0000-000085010000}"/>
    <cellStyle name="Comma 3 4 2 2 3 2 2 2" xfId="52709" xr:uid="{00000000-0005-0000-0000-000086010000}"/>
    <cellStyle name="Comma 3 4 2 2 3 2 2 3" xfId="30098" xr:uid="{00000000-0005-0000-0000-000087010000}"/>
    <cellStyle name="Comma 3 4 2 2 3 2 3" xfId="13939" xr:uid="{00000000-0005-0000-0000-000088010000}"/>
    <cellStyle name="Comma 3 4 2 2 3 2 3 2" xfId="49157" xr:uid="{00000000-0005-0000-0000-000089010000}"/>
    <cellStyle name="Comma 3 4 2 2 3 2 4" xfId="40112" xr:uid="{00000000-0005-0000-0000-00008A010000}"/>
    <cellStyle name="Comma 3 4 2 2 3 2 5" xfId="26546" xr:uid="{00000000-0005-0000-0000-00008B010000}"/>
    <cellStyle name="Comma 3 4 2 2 3 3" xfId="6316" xr:uid="{00000000-0005-0000-0000-00008C010000}"/>
    <cellStyle name="Comma 3 4 2 2 3 3 2" xfId="18947" xr:uid="{00000000-0005-0000-0000-00008D010000}"/>
    <cellStyle name="Comma 3 4 2 2 3 3 2 2" xfId="54163" xr:uid="{00000000-0005-0000-0000-00008E010000}"/>
    <cellStyle name="Comma 3 4 2 2 3 3 3" xfId="41566" xr:uid="{00000000-0005-0000-0000-00008F010000}"/>
    <cellStyle name="Comma 3 4 2 2 3 3 4" xfId="31552" xr:uid="{00000000-0005-0000-0000-000090010000}"/>
    <cellStyle name="Comma 3 4 2 2 3 4" xfId="7775" xr:uid="{00000000-0005-0000-0000-000091010000}"/>
    <cellStyle name="Comma 3 4 2 2 3 4 2" xfId="20401" xr:uid="{00000000-0005-0000-0000-000092010000}"/>
    <cellStyle name="Comma 3 4 2 2 3 4 2 2" xfId="55617" xr:uid="{00000000-0005-0000-0000-000093010000}"/>
    <cellStyle name="Comma 3 4 2 2 3 4 3" xfId="43020" xr:uid="{00000000-0005-0000-0000-000094010000}"/>
    <cellStyle name="Comma 3 4 2 2 3 4 4" xfId="33006" xr:uid="{00000000-0005-0000-0000-000095010000}"/>
    <cellStyle name="Comma 3 4 2 2 3 5" xfId="9556" xr:uid="{00000000-0005-0000-0000-000096010000}"/>
    <cellStyle name="Comma 3 4 2 2 3 5 2" xfId="22177" xr:uid="{00000000-0005-0000-0000-000097010000}"/>
    <cellStyle name="Comma 3 4 2 2 3 5 2 2" xfId="57393" xr:uid="{00000000-0005-0000-0000-000098010000}"/>
    <cellStyle name="Comma 3 4 2 2 3 5 3" xfId="44796" xr:uid="{00000000-0005-0000-0000-000099010000}"/>
    <cellStyle name="Comma 3 4 2 2 3 5 4" xfId="34782" xr:uid="{00000000-0005-0000-0000-00009A010000}"/>
    <cellStyle name="Comma 3 4 2 2 3 6" xfId="11350" xr:uid="{00000000-0005-0000-0000-00009B010000}"/>
    <cellStyle name="Comma 3 4 2 2 3 6 2" xfId="23953" xr:uid="{00000000-0005-0000-0000-00009C010000}"/>
    <cellStyle name="Comma 3 4 2 2 3 6 2 2" xfId="59169" xr:uid="{00000000-0005-0000-0000-00009D010000}"/>
    <cellStyle name="Comma 3 4 2 2 3 6 3" xfId="46572" xr:uid="{00000000-0005-0000-0000-00009E010000}"/>
    <cellStyle name="Comma 3 4 2 2 3 6 4" xfId="36558" xr:uid="{00000000-0005-0000-0000-00009F010000}"/>
    <cellStyle name="Comma 3 4 2 2 3 7" xfId="15717" xr:uid="{00000000-0005-0000-0000-0000A0010000}"/>
    <cellStyle name="Comma 3 4 2 2 3 7 2" xfId="50933" xr:uid="{00000000-0005-0000-0000-0000A1010000}"/>
    <cellStyle name="Comma 3 4 2 2 3 7 3" xfId="28322" xr:uid="{00000000-0005-0000-0000-0000A2010000}"/>
    <cellStyle name="Comma 3 4 2 2 3 8" xfId="12808" xr:uid="{00000000-0005-0000-0000-0000A3010000}"/>
    <cellStyle name="Comma 3 4 2 2 3 8 2" xfId="48026" xr:uid="{00000000-0005-0000-0000-0000A4010000}"/>
    <cellStyle name="Comma 3 4 2 2 3 9" xfId="38336" xr:uid="{00000000-0005-0000-0000-0000A5010000}"/>
    <cellStyle name="Comma 3 4 2 2 4" xfId="2869" xr:uid="{00000000-0005-0000-0000-0000A6010000}"/>
    <cellStyle name="Comma 3 4 2 2 4 10" xfId="25256" xr:uid="{00000000-0005-0000-0000-0000A7010000}"/>
    <cellStyle name="Comma 3 4 2 2 4 11" xfId="60791" xr:uid="{00000000-0005-0000-0000-0000A8010000}"/>
    <cellStyle name="Comma 3 4 2 2 4 2" xfId="4687" xr:uid="{00000000-0005-0000-0000-0000A9010000}"/>
    <cellStyle name="Comma 3 4 2 2 4 2 2" xfId="17334" xr:uid="{00000000-0005-0000-0000-0000AA010000}"/>
    <cellStyle name="Comma 3 4 2 2 4 2 2 2" xfId="52550" xr:uid="{00000000-0005-0000-0000-0000AB010000}"/>
    <cellStyle name="Comma 3 4 2 2 4 2 2 3" xfId="29939" xr:uid="{00000000-0005-0000-0000-0000AC010000}"/>
    <cellStyle name="Comma 3 4 2 2 4 2 3" xfId="13780" xr:uid="{00000000-0005-0000-0000-0000AD010000}"/>
    <cellStyle name="Comma 3 4 2 2 4 2 3 2" xfId="48998" xr:uid="{00000000-0005-0000-0000-0000AE010000}"/>
    <cellStyle name="Comma 3 4 2 2 4 2 4" xfId="39953" xr:uid="{00000000-0005-0000-0000-0000AF010000}"/>
    <cellStyle name="Comma 3 4 2 2 4 2 5" xfId="26387" xr:uid="{00000000-0005-0000-0000-0000B0010000}"/>
    <cellStyle name="Comma 3 4 2 2 4 3" xfId="6157" xr:uid="{00000000-0005-0000-0000-0000B1010000}"/>
    <cellStyle name="Comma 3 4 2 2 4 3 2" xfId="18788" xr:uid="{00000000-0005-0000-0000-0000B2010000}"/>
    <cellStyle name="Comma 3 4 2 2 4 3 2 2" xfId="54004" xr:uid="{00000000-0005-0000-0000-0000B3010000}"/>
    <cellStyle name="Comma 3 4 2 2 4 3 3" xfId="41407" xr:uid="{00000000-0005-0000-0000-0000B4010000}"/>
    <cellStyle name="Comma 3 4 2 2 4 3 4" xfId="31393" xr:uid="{00000000-0005-0000-0000-0000B5010000}"/>
    <cellStyle name="Comma 3 4 2 2 4 4" xfId="7616" xr:uid="{00000000-0005-0000-0000-0000B6010000}"/>
    <cellStyle name="Comma 3 4 2 2 4 4 2" xfId="20242" xr:uid="{00000000-0005-0000-0000-0000B7010000}"/>
    <cellStyle name="Comma 3 4 2 2 4 4 2 2" xfId="55458" xr:uid="{00000000-0005-0000-0000-0000B8010000}"/>
    <cellStyle name="Comma 3 4 2 2 4 4 3" xfId="42861" xr:uid="{00000000-0005-0000-0000-0000B9010000}"/>
    <cellStyle name="Comma 3 4 2 2 4 4 4" xfId="32847" xr:uid="{00000000-0005-0000-0000-0000BA010000}"/>
    <cellStyle name="Comma 3 4 2 2 4 5" xfId="9397" xr:uid="{00000000-0005-0000-0000-0000BB010000}"/>
    <cellStyle name="Comma 3 4 2 2 4 5 2" xfId="22018" xr:uid="{00000000-0005-0000-0000-0000BC010000}"/>
    <cellStyle name="Comma 3 4 2 2 4 5 2 2" xfId="57234" xr:uid="{00000000-0005-0000-0000-0000BD010000}"/>
    <cellStyle name="Comma 3 4 2 2 4 5 3" xfId="44637" xr:uid="{00000000-0005-0000-0000-0000BE010000}"/>
    <cellStyle name="Comma 3 4 2 2 4 5 4" xfId="34623" xr:uid="{00000000-0005-0000-0000-0000BF010000}"/>
    <cellStyle name="Comma 3 4 2 2 4 6" xfId="11191" xr:uid="{00000000-0005-0000-0000-0000C0010000}"/>
    <cellStyle name="Comma 3 4 2 2 4 6 2" xfId="23794" xr:uid="{00000000-0005-0000-0000-0000C1010000}"/>
    <cellStyle name="Comma 3 4 2 2 4 6 2 2" xfId="59010" xr:uid="{00000000-0005-0000-0000-0000C2010000}"/>
    <cellStyle name="Comma 3 4 2 2 4 6 3" xfId="46413" xr:uid="{00000000-0005-0000-0000-0000C3010000}"/>
    <cellStyle name="Comma 3 4 2 2 4 6 4" xfId="36399" xr:uid="{00000000-0005-0000-0000-0000C4010000}"/>
    <cellStyle name="Comma 3 4 2 2 4 7" xfId="15558" xr:uid="{00000000-0005-0000-0000-0000C5010000}"/>
    <cellStyle name="Comma 3 4 2 2 4 7 2" xfId="50774" xr:uid="{00000000-0005-0000-0000-0000C6010000}"/>
    <cellStyle name="Comma 3 4 2 2 4 7 3" xfId="28163" xr:uid="{00000000-0005-0000-0000-0000C7010000}"/>
    <cellStyle name="Comma 3 4 2 2 4 8" xfId="12649" xr:uid="{00000000-0005-0000-0000-0000C8010000}"/>
    <cellStyle name="Comma 3 4 2 2 4 8 2" xfId="47867" xr:uid="{00000000-0005-0000-0000-0000C9010000}"/>
    <cellStyle name="Comma 3 4 2 2 4 9" xfId="38177" xr:uid="{00000000-0005-0000-0000-0000CA010000}"/>
    <cellStyle name="Comma 3 4 2 2 5" xfId="3378" xr:uid="{00000000-0005-0000-0000-0000CB010000}"/>
    <cellStyle name="Comma 3 4 2 2 5 10" xfId="26874" xr:uid="{00000000-0005-0000-0000-0000CC010000}"/>
    <cellStyle name="Comma 3 4 2 2 5 11" xfId="61278" xr:uid="{00000000-0005-0000-0000-0000CD010000}"/>
    <cellStyle name="Comma 3 4 2 2 5 2" xfId="5174" xr:uid="{00000000-0005-0000-0000-0000CE010000}"/>
    <cellStyle name="Comma 3 4 2 2 5 2 2" xfId="17821" xr:uid="{00000000-0005-0000-0000-0000CF010000}"/>
    <cellStyle name="Comma 3 4 2 2 5 2 2 2" xfId="53037" xr:uid="{00000000-0005-0000-0000-0000D0010000}"/>
    <cellStyle name="Comma 3 4 2 2 5 2 3" xfId="40440" xr:uid="{00000000-0005-0000-0000-0000D1010000}"/>
    <cellStyle name="Comma 3 4 2 2 5 2 4" xfId="30426" xr:uid="{00000000-0005-0000-0000-0000D2010000}"/>
    <cellStyle name="Comma 3 4 2 2 5 3" xfId="6644" xr:uid="{00000000-0005-0000-0000-0000D3010000}"/>
    <cellStyle name="Comma 3 4 2 2 5 3 2" xfId="19275" xr:uid="{00000000-0005-0000-0000-0000D4010000}"/>
    <cellStyle name="Comma 3 4 2 2 5 3 2 2" xfId="54491" xr:uid="{00000000-0005-0000-0000-0000D5010000}"/>
    <cellStyle name="Comma 3 4 2 2 5 3 3" xfId="41894" xr:uid="{00000000-0005-0000-0000-0000D6010000}"/>
    <cellStyle name="Comma 3 4 2 2 5 3 4" xfId="31880" xr:uid="{00000000-0005-0000-0000-0000D7010000}"/>
    <cellStyle name="Comma 3 4 2 2 5 4" xfId="8103" xr:uid="{00000000-0005-0000-0000-0000D8010000}"/>
    <cellStyle name="Comma 3 4 2 2 5 4 2" xfId="20729" xr:uid="{00000000-0005-0000-0000-0000D9010000}"/>
    <cellStyle name="Comma 3 4 2 2 5 4 2 2" xfId="55945" xr:uid="{00000000-0005-0000-0000-0000DA010000}"/>
    <cellStyle name="Comma 3 4 2 2 5 4 3" xfId="43348" xr:uid="{00000000-0005-0000-0000-0000DB010000}"/>
    <cellStyle name="Comma 3 4 2 2 5 4 4" xfId="33334" xr:uid="{00000000-0005-0000-0000-0000DC010000}"/>
    <cellStyle name="Comma 3 4 2 2 5 5" xfId="9884" xr:uid="{00000000-0005-0000-0000-0000DD010000}"/>
    <cellStyle name="Comma 3 4 2 2 5 5 2" xfId="22505" xr:uid="{00000000-0005-0000-0000-0000DE010000}"/>
    <cellStyle name="Comma 3 4 2 2 5 5 2 2" xfId="57721" xr:uid="{00000000-0005-0000-0000-0000DF010000}"/>
    <cellStyle name="Comma 3 4 2 2 5 5 3" xfId="45124" xr:uid="{00000000-0005-0000-0000-0000E0010000}"/>
    <cellStyle name="Comma 3 4 2 2 5 5 4" xfId="35110" xr:uid="{00000000-0005-0000-0000-0000E1010000}"/>
    <cellStyle name="Comma 3 4 2 2 5 6" xfId="11678" xr:uid="{00000000-0005-0000-0000-0000E2010000}"/>
    <cellStyle name="Comma 3 4 2 2 5 6 2" xfId="24281" xr:uid="{00000000-0005-0000-0000-0000E3010000}"/>
    <cellStyle name="Comma 3 4 2 2 5 6 2 2" xfId="59497" xr:uid="{00000000-0005-0000-0000-0000E4010000}"/>
    <cellStyle name="Comma 3 4 2 2 5 6 3" xfId="46900" xr:uid="{00000000-0005-0000-0000-0000E5010000}"/>
    <cellStyle name="Comma 3 4 2 2 5 6 4" xfId="36886" xr:uid="{00000000-0005-0000-0000-0000E6010000}"/>
    <cellStyle name="Comma 3 4 2 2 5 7" xfId="16045" xr:uid="{00000000-0005-0000-0000-0000E7010000}"/>
    <cellStyle name="Comma 3 4 2 2 5 7 2" xfId="51261" xr:uid="{00000000-0005-0000-0000-0000E8010000}"/>
    <cellStyle name="Comma 3 4 2 2 5 7 3" xfId="28650" xr:uid="{00000000-0005-0000-0000-0000E9010000}"/>
    <cellStyle name="Comma 3 4 2 2 5 8" xfId="14267" xr:uid="{00000000-0005-0000-0000-0000EA010000}"/>
    <cellStyle name="Comma 3 4 2 2 5 8 2" xfId="49485" xr:uid="{00000000-0005-0000-0000-0000EB010000}"/>
    <cellStyle name="Comma 3 4 2 2 5 9" xfId="38664" xr:uid="{00000000-0005-0000-0000-0000EC010000}"/>
    <cellStyle name="Comma 3 4 2 2 6" xfId="2538" xr:uid="{00000000-0005-0000-0000-0000ED010000}"/>
    <cellStyle name="Comma 3 4 2 2 6 10" xfId="26065" xr:uid="{00000000-0005-0000-0000-0000EE010000}"/>
    <cellStyle name="Comma 3 4 2 2 6 11" xfId="60469" xr:uid="{00000000-0005-0000-0000-0000EF010000}"/>
    <cellStyle name="Comma 3 4 2 2 6 2" xfId="4365" xr:uid="{00000000-0005-0000-0000-0000F0010000}"/>
    <cellStyle name="Comma 3 4 2 2 6 2 2" xfId="17012" xr:uid="{00000000-0005-0000-0000-0000F1010000}"/>
    <cellStyle name="Comma 3 4 2 2 6 2 2 2" xfId="52228" xr:uid="{00000000-0005-0000-0000-0000F2010000}"/>
    <cellStyle name="Comma 3 4 2 2 6 2 3" xfId="39631" xr:uid="{00000000-0005-0000-0000-0000F3010000}"/>
    <cellStyle name="Comma 3 4 2 2 6 2 4" xfId="29617" xr:uid="{00000000-0005-0000-0000-0000F4010000}"/>
    <cellStyle name="Comma 3 4 2 2 6 3" xfId="5835" xr:uid="{00000000-0005-0000-0000-0000F5010000}"/>
    <cellStyle name="Comma 3 4 2 2 6 3 2" xfId="18466" xr:uid="{00000000-0005-0000-0000-0000F6010000}"/>
    <cellStyle name="Comma 3 4 2 2 6 3 2 2" xfId="53682" xr:uid="{00000000-0005-0000-0000-0000F7010000}"/>
    <cellStyle name="Comma 3 4 2 2 6 3 3" xfId="41085" xr:uid="{00000000-0005-0000-0000-0000F8010000}"/>
    <cellStyle name="Comma 3 4 2 2 6 3 4" xfId="31071" xr:uid="{00000000-0005-0000-0000-0000F9010000}"/>
    <cellStyle name="Comma 3 4 2 2 6 4" xfId="7294" xr:uid="{00000000-0005-0000-0000-0000FA010000}"/>
    <cellStyle name="Comma 3 4 2 2 6 4 2" xfId="19920" xr:uid="{00000000-0005-0000-0000-0000FB010000}"/>
    <cellStyle name="Comma 3 4 2 2 6 4 2 2" xfId="55136" xr:uid="{00000000-0005-0000-0000-0000FC010000}"/>
    <cellStyle name="Comma 3 4 2 2 6 4 3" xfId="42539" xr:uid="{00000000-0005-0000-0000-0000FD010000}"/>
    <cellStyle name="Comma 3 4 2 2 6 4 4" xfId="32525" xr:uid="{00000000-0005-0000-0000-0000FE010000}"/>
    <cellStyle name="Comma 3 4 2 2 6 5" xfId="9075" xr:uid="{00000000-0005-0000-0000-0000FF010000}"/>
    <cellStyle name="Comma 3 4 2 2 6 5 2" xfId="21696" xr:uid="{00000000-0005-0000-0000-000000020000}"/>
    <cellStyle name="Comma 3 4 2 2 6 5 2 2" xfId="56912" xr:uid="{00000000-0005-0000-0000-000001020000}"/>
    <cellStyle name="Comma 3 4 2 2 6 5 3" xfId="44315" xr:uid="{00000000-0005-0000-0000-000002020000}"/>
    <cellStyle name="Comma 3 4 2 2 6 5 4" xfId="34301" xr:uid="{00000000-0005-0000-0000-000003020000}"/>
    <cellStyle name="Comma 3 4 2 2 6 6" xfId="10869" xr:uid="{00000000-0005-0000-0000-000004020000}"/>
    <cellStyle name="Comma 3 4 2 2 6 6 2" xfId="23472" xr:uid="{00000000-0005-0000-0000-000005020000}"/>
    <cellStyle name="Comma 3 4 2 2 6 6 2 2" xfId="58688" xr:uid="{00000000-0005-0000-0000-000006020000}"/>
    <cellStyle name="Comma 3 4 2 2 6 6 3" xfId="46091" xr:uid="{00000000-0005-0000-0000-000007020000}"/>
    <cellStyle name="Comma 3 4 2 2 6 6 4" xfId="36077" xr:uid="{00000000-0005-0000-0000-000008020000}"/>
    <cellStyle name="Comma 3 4 2 2 6 7" xfId="15236" xr:uid="{00000000-0005-0000-0000-000009020000}"/>
    <cellStyle name="Comma 3 4 2 2 6 7 2" xfId="50452" xr:uid="{00000000-0005-0000-0000-00000A020000}"/>
    <cellStyle name="Comma 3 4 2 2 6 7 3" xfId="27841" xr:uid="{00000000-0005-0000-0000-00000B020000}"/>
    <cellStyle name="Comma 3 4 2 2 6 8" xfId="13458" xr:uid="{00000000-0005-0000-0000-00000C020000}"/>
    <cellStyle name="Comma 3 4 2 2 6 8 2" xfId="48676" xr:uid="{00000000-0005-0000-0000-00000D020000}"/>
    <cellStyle name="Comma 3 4 2 2 6 9" xfId="37855" xr:uid="{00000000-0005-0000-0000-00000E020000}"/>
    <cellStyle name="Comma 3 4 2 2 7" xfId="3702" xr:uid="{00000000-0005-0000-0000-00000F020000}"/>
    <cellStyle name="Comma 3 4 2 2 7 2" xfId="8426" xr:uid="{00000000-0005-0000-0000-000010020000}"/>
    <cellStyle name="Comma 3 4 2 2 7 2 2" xfId="21052" xr:uid="{00000000-0005-0000-0000-000011020000}"/>
    <cellStyle name="Comma 3 4 2 2 7 2 2 2" xfId="56268" xr:uid="{00000000-0005-0000-0000-000012020000}"/>
    <cellStyle name="Comma 3 4 2 2 7 2 3" xfId="43671" xr:uid="{00000000-0005-0000-0000-000013020000}"/>
    <cellStyle name="Comma 3 4 2 2 7 2 4" xfId="33657" xr:uid="{00000000-0005-0000-0000-000014020000}"/>
    <cellStyle name="Comma 3 4 2 2 7 3" xfId="10207" xr:uid="{00000000-0005-0000-0000-000015020000}"/>
    <cellStyle name="Comma 3 4 2 2 7 3 2" xfId="22828" xr:uid="{00000000-0005-0000-0000-000016020000}"/>
    <cellStyle name="Comma 3 4 2 2 7 3 2 2" xfId="58044" xr:uid="{00000000-0005-0000-0000-000017020000}"/>
    <cellStyle name="Comma 3 4 2 2 7 3 3" xfId="45447" xr:uid="{00000000-0005-0000-0000-000018020000}"/>
    <cellStyle name="Comma 3 4 2 2 7 3 4" xfId="35433" xr:uid="{00000000-0005-0000-0000-000019020000}"/>
    <cellStyle name="Comma 3 4 2 2 7 4" xfId="12003" xr:uid="{00000000-0005-0000-0000-00001A020000}"/>
    <cellStyle name="Comma 3 4 2 2 7 4 2" xfId="24604" xr:uid="{00000000-0005-0000-0000-00001B020000}"/>
    <cellStyle name="Comma 3 4 2 2 7 4 2 2" xfId="59820" xr:uid="{00000000-0005-0000-0000-00001C020000}"/>
    <cellStyle name="Comma 3 4 2 2 7 4 3" xfId="47223" xr:uid="{00000000-0005-0000-0000-00001D020000}"/>
    <cellStyle name="Comma 3 4 2 2 7 4 4" xfId="37209" xr:uid="{00000000-0005-0000-0000-00001E020000}"/>
    <cellStyle name="Comma 3 4 2 2 7 5" xfId="16368" xr:uid="{00000000-0005-0000-0000-00001F020000}"/>
    <cellStyle name="Comma 3 4 2 2 7 5 2" xfId="51584" xr:uid="{00000000-0005-0000-0000-000020020000}"/>
    <cellStyle name="Comma 3 4 2 2 7 5 3" xfId="28973" xr:uid="{00000000-0005-0000-0000-000021020000}"/>
    <cellStyle name="Comma 3 4 2 2 7 6" xfId="14590" xr:uid="{00000000-0005-0000-0000-000022020000}"/>
    <cellStyle name="Comma 3 4 2 2 7 6 2" xfId="49808" xr:uid="{00000000-0005-0000-0000-000023020000}"/>
    <cellStyle name="Comma 3 4 2 2 7 7" xfId="38987" xr:uid="{00000000-0005-0000-0000-000024020000}"/>
    <cellStyle name="Comma 3 4 2 2 7 8" xfId="27197" xr:uid="{00000000-0005-0000-0000-000025020000}"/>
    <cellStyle name="Comma 3 4 2 2 8" xfId="4038" xr:uid="{00000000-0005-0000-0000-000026020000}"/>
    <cellStyle name="Comma 3 4 2 2 8 2" xfId="16690" xr:uid="{00000000-0005-0000-0000-000027020000}"/>
    <cellStyle name="Comma 3 4 2 2 8 2 2" xfId="51906" xr:uid="{00000000-0005-0000-0000-000028020000}"/>
    <cellStyle name="Comma 3 4 2 2 8 2 3" xfId="29295" xr:uid="{00000000-0005-0000-0000-000029020000}"/>
    <cellStyle name="Comma 3 4 2 2 8 3" xfId="13136" xr:uid="{00000000-0005-0000-0000-00002A020000}"/>
    <cellStyle name="Comma 3 4 2 2 8 3 2" xfId="48354" xr:uid="{00000000-0005-0000-0000-00002B020000}"/>
    <cellStyle name="Comma 3 4 2 2 8 4" xfId="39309" xr:uid="{00000000-0005-0000-0000-00002C020000}"/>
    <cellStyle name="Comma 3 4 2 2 8 5" xfId="25743" xr:uid="{00000000-0005-0000-0000-00002D020000}"/>
    <cellStyle name="Comma 3 4 2 2 9" xfId="5513" xr:uid="{00000000-0005-0000-0000-00002E020000}"/>
    <cellStyle name="Comma 3 4 2 2 9 2" xfId="18144" xr:uid="{00000000-0005-0000-0000-00002F020000}"/>
    <cellStyle name="Comma 3 4 2 2 9 2 2" xfId="53360" xr:uid="{00000000-0005-0000-0000-000030020000}"/>
    <cellStyle name="Comma 3 4 2 2 9 3" xfId="40763" xr:uid="{00000000-0005-0000-0000-000031020000}"/>
    <cellStyle name="Comma 3 4 2 2 9 4" xfId="30749" xr:uid="{00000000-0005-0000-0000-000032020000}"/>
    <cellStyle name="Comma 3 4 2 3" xfId="2278" xr:uid="{00000000-0005-0000-0000-000033020000}"/>
    <cellStyle name="Comma 3 4 2 3 10" xfId="10450" xr:uid="{00000000-0005-0000-0000-000034020000}"/>
    <cellStyle name="Comma 3 4 2 3 10 2" xfId="23066" xr:uid="{00000000-0005-0000-0000-000035020000}"/>
    <cellStyle name="Comma 3 4 2 3 10 2 2" xfId="58282" xr:uid="{00000000-0005-0000-0000-000036020000}"/>
    <cellStyle name="Comma 3 4 2 3 10 3" xfId="45685" xr:uid="{00000000-0005-0000-0000-000037020000}"/>
    <cellStyle name="Comma 3 4 2 3 10 4" xfId="35671" xr:uid="{00000000-0005-0000-0000-000038020000}"/>
    <cellStyle name="Comma 3 4 2 3 11" xfId="14994" xr:uid="{00000000-0005-0000-0000-000039020000}"/>
    <cellStyle name="Comma 3 4 2 3 11 2" xfId="50210" xr:uid="{00000000-0005-0000-0000-00003A020000}"/>
    <cellStyle name="Comma 3 4 2 3 11 3" xfId="27599" xr:uid="{00000000-0005-0000-0000-00003B020000}"/>
    <cellStyle name="Comma 3 4 2 3 12" xfId="12407" xr:uid="{00000000-0005-0000-0000-00003C020000}"/>
    <cellStyle name="Comma 3 4 2 3 12 2" xfId="47625" xr:uid="{00000000-0005-0000-0000-00003D020000}"/>
    <cellStyle name="Comma 3 4 2 3 13" xfId="37613" xr:uid="{00000000-0005-0000-0000-00003E020000}"/>
    <cellStyle name="Comma 3 4 2 3 14" xfId="25014" xr:uid="{00000000-0005-0000-0000-00003F020000}"/>
    <cellStyle name="Comma 3 4 2 3 15" xfId="60227" xr:uid="{00000000-0005-0000-0000-000040020000}"/>
    <cellStyle name="Comma 3 4 2 3 2" xfId="3129" xr:uid="{00000000-0005-0000-0000-000041020000}"/>
    <cellStyle name="Comma 3 4 2 3 2 10" xfId="25498" xr:uid="{00000000-0005-0000-0000-000042020000}"/>
    <cellStyle name="Comma 3 4 2 3 2 11" xfId="61033" xr:uid="{00000000-0005-0000-0000-000043020000}"/>
    <cellStyle name="Comma 3 4 2 3 2 2" xfId="4929" xr:uid="{00000000-0005-0000-0000-000044020000}"/>
    <cellStyle name="Comma 3 4 2 3 2 2 2" xfId="17576" xr:uid="{00000000-0005-0000-0000-000045020000}"/>
    <cellStyle name="Comma 3 4 2 3 2 2 2 2" xfId="52792" xr:uid="{00000000-0005-0000-0000-000046020000}"/>
    <cellStyle name="Comma 3 4 2 3 2 2 2 3" xfId="30181" xr:uid="{00000000-0005-0000-0000-000047020000}"/>
    <cellStyle name="Comma 3 4 2 3 2 2 3" xfId="14022" xr:uid="{00000000-0005-0000-0000-000048020000}"/>
    <cellStyle name="Comma 3 4 2 3 2 2 3 2" xfId="49240" xr:uid="{00000000-0005-0000-0000-000049020000}"/>
    <cellStyle name="Comma 3 4 2 3 2 2 4" xfId="40195" xr:uid="{00000000-0005-0000-0000-00004A020000}"/>
    <cellStyle name="Comma 3 4 2 3 2 2 5" xfId="26629" xr:uid="{00000000-0005-0000-0000-00004B020000}"/>
    <cellStyle name="Comma 3 4 2 3 2 3" xfId="6399" xr:uid="{00000000-0005-0000-0000-00004C020000}"/>
    <cellStyle name="Comma 3 4 2 3 2 3 2" xfId="19030" xr:uid="{00000000-0005-0000-0000-00004D020000}"/>
    <cellStyle name="Comma 3 4 2 3 2 3 2 2" xfId="54246" xr:uid="{00000000-0005-0000-0000-00004E020000}"/>
    <cellStyle name="Comma 3 4 2 3 2 3 3" xfId="41649" xr:uid="{00000000-0005-0000-0000-00004F020000}"/>
    <cellStyle name="Comma 3 4 2 3 2 3 4" xfId="31635" xr:uid="{00000000-0005-0000-0000-000050020000}"/>
    <cellStyle name="Comma 3 4 2 3 2 4" xfId="7858" xr:uid="{00000000-0005-0000-0000-000051020000}"/>
    <cellStyle name="Comma 3 4 2 3 2 4 2" xfId="20484" xr:uid="{00000000-0005-0000-0000-000052020000}"/>
    <cellStyle name="Comma 3 4 2 3 2 4 2 2" xfId="55700" xr:uid="{00000000-0005-0000-0000-000053020000}"/>
    <cellStyle name="Comma 3 4 2 3 2 4 3" xfId="43103" xr:uid="{00000000-0005-0000-0000-000054020000}"/>
    <cellStyle name="Comma 3 4 2 3 2 4 4" xfId="33089" xr:uid="{00000000-0005-0000-0000-000055020000}"/>
    <cellStyle name="Comma 3 4 2 3 2 5" xfId="9639" xr:uid="{00000000-0005-0000-0000-000056020000}"/>
    <cellStyle name="Comma 3 4 2 3 2 5 2" xfId="22260" xr:uid="{00000000-0005-0000-0000-000057020000}"/>
    <cellStyle name="Comma 3 4 2 3 2 5 2 2" xfId="57476" xr:uid="{00000000-0005-0000-0000-000058020000}"/>
    <cellStyle name="Comma 3 4 2 3 2 5 3" xfId="44879" xr:uid="{00000000-0005-0000-0000-000059020000}"/>
    <cellStyle name="Comma 3 4 2 3 2 5 4" xfId="34865" xr:uid="{00000000-0005-0000-0000-00005A020000}"/>
    <cellStyle name="Comma 3 4 2 3 2 6" xfId="11433" xr:uid="{00000000-0005-0000-0000-00005B020000}"/>
    <cellStyle name="Comma 3 4 2 3 2 6 2" xfId="24036" xr:uid="{00000000-0005-0000-0000-00005C020000}"/>
    <cellStyle name="Comma 3 4 2 3 2 6 2 2" xfId="59252" xr:uid="{00000000-0005-0000-0000-00005D020000}"/>
    <cellStyle name="Comma 3 4 2 3 2 6 3" xfId="46655" xr:uid="{00000000-0005-0000-0000-00005E020000}"/>
    <cellStyle name="Comma 3 4 2 3 2 6 4" xfId="36641" xr:uid="{00000000-0005-0000-0000-00005F020000}"/>
    <cellStyle name="Comma 3 4 2 3 2 7" xfId="15800" xr:uid="{00000000-0005-0000-0000-000060020000}"/>
    <cellStyle name="Comma 3 4 2 3 2 7 2" xfId="51016" xr:uid="{00000000-0005-0000-0000-000061020000}"/>
    <cellStyle name="Comma 3 4 2 3 2 7 3" xfId="28405" xr:uid="{00000000-0005-0000-0000-000062020000}"/>
    <cellStyle name="Comma 3 4 2 3 2 8" xfId="12891" xr:uid="{00000000-0005-0000-0000-000063020000}"/>
    <cellStyle name="Comma 3 4 2 3 2 8 2" xfId="48109" xr:uid="{00000000-0005-0000-0000-000064020000}"/>
    <cellStyle name="Comma 3 4 2 3 2 9" xfId="38419" xr:uid="{00000000-0005-0000-0000-000065020000}"/>
    <cellStyle name="Comma 3 4 2 3 3" xfId="3458" xr:uid="{00000000-0005-0000-0000-000066020000}"/>
    <cellStyle name="Comma 3 4 2 3 3 10" xfId="26954" xr:uid="{00000000-0005-0000-0000-000067020000}"/>
    <cellStyle name="Comma 3 4 2 3 3 11" xfId="61358" xr:uid="{00000000-0005-0000-0000-000068020000}"/>
    <cellStyle name="Comma 3 4 2 3 3 2" xfId="5254" xr:uid="{00000000-0005-0000-0000-000069020000}"/>
    <cellStyle name="Comma 3 4 2 3 3 2 2" xfId="17901" xr:uid="{00000000-0005-0000-0000-00006A020000}"/>
    <cellStyle name="Comma 3 4 2 3 3 2 2 2" xfId="53117" xr:uid="{00000000-0005-0000-0000-00006B020000}"/>
    <cellStyle name="Comma 3 4 2 3 3 2 3" xfId="40520" xr:uid="{00000000-0005-0000-0000-00006C020000}"/>
    <cellStyle name="Comma 3 4 2 3 3 2 4" xfId="30506" xr:uid="{00000000-0005-0000-0000-00006D020000}"/>
    <cellStyle name="Comma 3 4 2 3 3 3" xfId="6724" xr:uid="{00000000-0005-0000-0000-00006E020000}"/>
    <cellStyle name="Comma 3 4 2 3 3 3 2" xfId="19355" xr:uid="{00000000-0005-0000-0000-00006F020000}"/>
    <cellStyle name="Comma 3 4 2 3 3 3 2 2" xfId="54571" xr:uid="{00000000-0005-0000-0000-000070020000}"/>
    <cellStyle name="Comma 3 4 2 3 3 3 3" xfId="41974" xr:uid="{00000000-0005-0000-0000-000071020000}"/>
    <cellStyle name="Comma 3 4 2 3 3 3 4" xfId="31960" xr:uid="{00000000-0005-0000-0000-000072020000}"/>
    <cellStyle name="Comma 3 4 2 3 3 4" xfId="8183" xr:uid="{00000000-0005-0000-0000-000073020000}"/>
    <cellStyle name="Comma 3 4 2 3 3 4 2" xfId="20809" xr:uid="{00000000-0005-0000-0000-000074020000}"/>
    <cellStyle name="Comma 3 4 2 3 3 4 2 2" xfId="56025" xr:uid="{00000000-0005-0000-0000-000075020000}"/>
    <cellStyle name="Comma 3 4 2 3 3 4 3" xfId="43428" xr:uid="{00000000-0005-0000-0000-000076020000}"/>
    <cellStyle name="Comma 3 4 2 3 3 4 4" xfId="33414" xr:uid="{00000000-0005-0000-0000-000077020000}"/>
    <cellStyle name="Comma 3 4 2 3 3 5" xfId="9964" xr:uid="{00000000-0005-0000-0000-000078020000}"/>
    <cellStyle name="Comma 3 4 2 3 3 5 2" xfId="22585" xr:uid="{00000000-0005-0000-0000-000079020000}"/>
    <cellStyle name="Comma 3 4 2 3 3 5 2 2" xfId="57801" xr:uid="{00000000-0005-0000-0000-00007A020000}"/>
    <cellStyle name="Comma 3 4 2 3 3 5 3" xfId="45204" xr:uid="{00000000-0005-0000-0000-00007B020000}"/>
    <cellStyle name="Comma 3 4 2 3 3 5 4" xfId="35190" xr:uid="{00000000-0005-0000-0000-00007C020000}"/>
    <cellStyle name="Comma 3 4 2 3 3 6" xfId="11758" xr:uid="{00000000-0005-0000-0000-00007D020000}"/>
    <cellStyle name="Comma 3 4 2 3 3 6 2" xfId="24361" xr:uid="{00000000-0005-0000-0000-00007E020000}"/>
    <cellStyle name="Comma 3 4 2 3 3 6 2 2" xfId="59577" xr:uid="{00000000-0005-0000-0000-00007F020000}"/>
    <cellStyle name="Comma 3 4 2 3 3 6 3" xfId="46980" xr:uid="{00000000-0005-0000-0000-000080020000}"/>
    <cellStyle name="Comma 3 4 2 3 3 6 4" xfId="36966" xr:uid="{00000000-0005-0000-0000-000081020000}"/>
    <cellStyle name="Comma 3 4 2 3 3 7" xfId="16125" xr:uid="{00000000-0005-0000-0000-000082020000}"/>
    <cellStyle name="Comma 3 4 2 3 3 7 2" xfId="51341" xr:uid="{00000000-0005-0000-0000-000083020000}"/>
    <cellStyle name="Comma 3 4 2 3 3 7 3" xfId="28730" xr:uid="{00000000-0005-0000-0000-000084020000}"/>
    <cellStyle name="Comma 3 4 2 3 3 8" xfId="14347" xr:uid="{00000000-0005-0000-0000-000085020000}"/>
    <cellStyle name="Comma 3 4 2 3 3 8 2" xfId="49565" xr:uid="{00000000-0005-0000-0000-000086020000}"/>
    <cellStyle name="Comma 3 4 2 3 3 9" xfId="38744" xr:uid="{00000000-0005-0000-0000-000087020000}"/>
    <cellStyle name="Comma 3 4 2 3 4" xfId="2619" xr:uid="{00000000-0005-0000-0000-000088020000}"/>
    <cellStyle name="Comma 3 4 2 3 4 10" xfId="26145" xr:uid="{00000000-0005-0000-0000-000089020000}"/>
    <cellStyle name="Comma 3 4 2 3 4 11" xfId="60549" xr:uid="{00000000-0005-0000-0000-00008A020000}"/>
    <cellStyle name="Comma 3 4 2 3 4 2" xfId="4445" xr:uid="{00000000-0005-0000-0000-00008B020000}"/>
    <cellStyle name="Comma 3 4 2 3 4 2 2" xfId="17092" xr:uid="{00000000-0005-0000-0000-00008C020000}"/>
    <cellStyle name="Comma 3 4 2 3 4 2 2 2" xfId="52308" xr:uid="{00000000-0005-0000-0000-00008D020000}"/>
    <cellStyle name="Comma 3 4 2 3 4 2 3" xfId="39711" xr:uid="{00000000-0005-0000-0000-00008E020000}"/>
    <cellStyle name="Comma 3 4 2 3 4 2 4" xfId="29697" xr:uid="{00000000-0005-0000-0000-00008F020000}"/>
    <cellStyle name="Comma 3 4 2 3 4 3" xfId="5915" xr:uid="{00000000-0005-0000-0000-000090020000}"/>
    <cellStyle name="Comma 3 4 2 3 4 3 2" xfId="18546" xr:uid="{00000000-0005-0000-0000-000091020000}"/>
    <cellStyle name="Comma 3 4 2 3 4 3 2 2" xfId="53762" xr:uid="{00000000-0005-0000-0000-000092020000}"/>
    <cellStyle name="Comma 3 4 2 3 4 3 3" xfId="41165" xr:uid="{00000000-0005-0000-0000-000093020000}"/>
    <cellStyle name="Comma 3 4 2 3 4 3 4" xfId="31151" xr:uid="{00000000-0005-0000-0000-000094020000}"/>
    <cellStyle name="Comma 3 4 2 3 4 4" xfId="7374" xr:uid="{00000000-0005-0000-0000-000095020000}"/>
    <cellStyle name="Comma 3 4 2 3 4 4 2" xfId="20000" xr:uid="{00000000-0005-0000-0000-000096020000}"/>
    <cellStyle name="Comma 3 4 2 3 4 4 2 2" xfId="55216" xr:uid="{00000000-0005-0000-0000-000097020000}"/>
    <cellStyle name="Comma 3 4 2 3 4 4 3" xfId="42619" xr:uid="{00000000-0005-0000-0000-000098020000}"/>
    <cellStyle name="Comma 3 4 2 3 4 4 4" xfId="32605" xr:uid="{00000000-0005-0000-0000-000099020000}"/>
    <cellStyle name="Comma 3 4 2 3 4 5" xfId="9155" xr:uid="{00000000-0005-0000-0000-00009A020000}"/>
    <cellStyle name="Comma 3 4 2 3 4 5 2" xfId="21776" xr:uid="{00000000-0005-0000-0000-00009B020000}"/>
    <cellStyle name="Comma 3 4 2 3 4 5 2 2" xfId="56992" xr:uid="{00000000-0005-0000-0000-00009C020000}"/>
    <cellStyle name="Comma 3 4 2 3 4 5 3" xfId="44395" xr:uid="{00000000-0005-0000-0000-00009D020000}"/>
    <cellStyle name="Comma 3 4 2 3 4 5 4" xfId="34381" xr:uid="{00000000-0005-0000-0000-00009E020000}"/>
    <cellStyle name="Comma 3 4 2 3 4 6" xfId="10949" xr:uid="{00000000-0005-0000-0000-00009F020000}"/>
    <cellStyle name="Comma 3 4 2 3 4 6 2" xfId="23552" xr:uid="{00000000-0005-0000-0000-0000A0020000}"/>
    <cellStyle name="Comma 3 4 2 3 4 6 2 2" xfId="58768" xr:uid="{00000000-0005-0000-0000-0000A1020000}"/>
    <cellStyle name="Comma 3 4 2 3 4 6 3" xfId="46171" xr:uid="{00000000-0005-0000-0000-0000A2020000}"/>
    <cellStyle name="Comma 3 4 2 3 4 6 4" xfId="36157" xr:uid="{00000000-0005-0000-0000-0000A3020000}"/>
    <cellStyle name="Comma 3 4 2 3 4 7" xfId="15316" xr:uid="{00000000-0005-0000-0000-0000A4020000}"/>
    <cellStyle name="Comma 3 4 2 3 4 7 2" xfId="50532" xr:uid="{00000000-0005-0000-0000-0000A5020000}"/>
    <cellStyle name="Comma 3 4 2 3 4 7 3" xfId="27921" xr:uid="{00000000-0005-0000-0000-0000A6020000}"/>
    <cellStyle name="Comma 3 4 2 3 4 8" xfId="13538" xr:uid="{00000000-0005-0000-0000-0000A7020000}"/>
    <cellStyle name="Comma 3 4 2 3 4 8 2" xfId="48756" xr:uid="{00000000-0005-0000-0000-0000A8020000}"/>
    <cellStyle name="Comma 3 4 2 3 4 9" xfId="37935" xr:uid="{00000000-0005-0000-0000-0000A9020000}"/>
    <cellStyle name="Comma 3 4 2 3 5" xfId="3783" xr:uid="{00000000-0005-0000-0000-0000AA020000}"/>
    <cellStyle name="Comma 3 4 2 3 5 2" xfId="8506" xr:uid="{00000000-0005-0000-0000-0000AB020000}"/>
    <cellStyle name="Comma 3 4 2 3 5 2 2" xfId="21132" xr:uid="{00000000-0005-0000-0000-0000AC020000}"/>
    <cellStyle name="Comma 3 4 2 3 5 2 2 2" xfId="56348" xr:uid="{00000000-0005-0000-0000-0000AD020000}"/>
    <cellStyle name="Comma 3 4 2 3 5 2 3" xfId="43751" xr:uid="{00000000-0005-0000-0000-0000AE020000}"/>
    <cellStyle name="Comma 3 4 2 3 5 2 4" xfId="33737" xr:uid="{00000000-0005-0000-0000-0000AF020000}"/>
    <cellStyle name="Comma 3 4 2 3 5 3" xfId="10287" xr:uid="{00000000-0005-0000-0000-0000B0020000}"/>
    <cellStyle name="Comma 3 4 2 3 5 3 2" xfId="22908" xr:uid="{00000000-0005-0000-0000-0000B1020000}"/>
    <cellStyle name="Comma 3 4 2 3 5 3 2 2" xfId="58124" xr:uid="{00000000-0005-0000-0000-0000B2020000}"/>
    <cellStyle name="Comma 3 4 2 3 5 3 3" xfId="45527" xr:uid="{00000000-0005-0000-0000-0000B3020000}"/>
    <cellStyle name="Comma 3 4 2 3 5 3 4" xfId="35513" xr:uid="{00000000-0005-0000-0000-0000B4020000}"/>
    <cellStyle name="Comma 3 4 2 3 5 4" xfId="12083" xr:uid="{00000000-0005-0000-0000-0000B5020000}"/>
    <cellStyle name="Comma 3 4 2 3 5 4 2" xfId="24684" xr:uid="{00000000-0005-0000-0000-0000B6020000}"/>
    <cellStyle name="Comma 3 4 2 3 5 4 2 2" xfId="59900" xr:uid="{00000000-0005-0000-0000-0000B7020000}"/>
    <cellStyle name="Comma 3 4 2 3 5 4 3" xfId="47303" xr:uid="{00000000-0005-0000-0000-0000B8020000}"/>
    <cellStyle name="Comma 3 4 2 3 5 4 4" xfId="37289" xr:uid="{00000000-0005-0000-0000-0000B9020000}"/>
    <cellStyle name="Comma 3 4 2 3 5 5" xfId="16448" xr:uid="{00000000-0005-0000-0000-0000BA020000}"/>
    <cellStyle name="Comma 3 4 2 3 5 5 2" xfId="51664" xr:uid="{00000000-0005-0000-0000-0000BB020000}"/>
    <cellStyle name="Comma 3 4 2 3 5 5 3" xfId="29053" xr:uid="{00000000-0005-0000-0000-0000BC020000}"/>
    <cellStyle name="Comma 3 4 2 3 5 6" xfId="14670" xr:uid="{00000000-0005-0000-0000-0000BD020000}"/>
    <cellStyle name="Comma 3 4 2 3 5 6 2" xfId="49888" xr:uid="{00000000-0005-0000-0000-0000BE020000}"/>
    <cellStyle name="Comma 3 4 2 3 5 7" xfId="39067" xr:uid="{00000000-0005-0000-0000-0000BF020000}"/>
    <cellStyle name="Comma 3 4 2 3 5 8" xfId="27277" xr:uid="{00000000-0005-0000-0000-0000C0020000}"/>
    <cellStyle name="Comma 3 4 2 3 6" xfId="4123" xr:uid="{00000000-0005-0000-0000-0000C1020000}"/>
    <cellStyle name="Comma 3 4 2 3 6 2" xfId="16770" xr:uid="{00000000-0005-0000-0000-0000C2020000}"/>
    <cellStyle name="Comma 3 4 2 3 6 2 2" xfId="51986" xr:uid="{00000000-0005-0000-0000-0000C3020000}"/>
    <cellStyle name="Comma 3 4 2 3 6 2 3" xfId="29375" xr:uid="{00000000-0005-0000-0000-0000C4020000}"/>
    <cellStyle name="Comma 3 4 2 3 6 3" xfId="13216" xr:uid="{00000000-0005-0000-0000-0000C5020000}"/>
    <cellStyle name="Comma 3 4 2 3 6 3 2" xfId="48434" xr:uid="{00000000-0005-0000-0000-0000C6020000}"/>
    <cellStyle name="Comma 3 4 2 3 6 4" xfId="39389" xr:uid="{00000000-0005-0000-0000-0000C7020000}"/>
    <cellStyle name="Comma 3 4 2 3 6 5" xfId="25823" xr:uid="{00000000-0005-0000-0000-0000C8020000}"/>
    <cellStyle name="Comma 3 4 2 3 7" xfId="5593" xr:uid="{00000000-0005-0000-0000-0000C9020000}"/>
    <cellStyle name="Comma 3 4 2 3 7 2" xfId="18224" xr:uid="{00000000-0005-0000-0000-0000CA020000}"/>
    <cellStyle name="Comma 3 4 2 3 7 2 2" xfId="53440" xr:uid="{00000000-0005-0000-0000-0000CB020000}"/>
    <cellStyle name="Comma 3 4 2 3 7 3" xfId="40843" xr:uid="{00000000-0005-0000-0000-0000CC020000}"/>
    <cellStyle name="Comma 3 4 2 3 7 4" xfId="30829" xr:uid="{00000000-0005-0000-0000-0000CD020000}"/>
    <cellStyle name="Comma 3 4 2 3 8" xfId="7052" xr:uid="{00000000-0005-0000-0000-0000CE020000}"/>
    <cellStyle name="Comma 3 4 2 3 8 2" xfId="19678" xr:uid="{00000000-0005-0000-0000-0000CF020000}"/>
    <cellStyle name="Comma 3 4 2 3 8 2 2" xfId="54894" xr:uid="{00000000-0005-0000-0000-0000D0020000}"/>
    <cellStyle name="Comma 3 4 2 3 8 3" xfId="42297" xr:uid="{00000000-0005-0000-0000-0000D1020000}"/>
    <cellStyle name="Comma 3 4 2 3 8 4" xfId="32283" xr:uid="{00000000-0005-0000-0000-0000D2020000}"/>
    <cellStyle name="Comma 3 4 2 3 9" xfId="8833" xr:uid="{00000000-0005-0000-0000-0000D3020000}"/>
    <cellStyle name="Comma 3 4 2 3 9 2" xfId="21454" xr:uid="{00000000-0005-0000-0000-0000D4020000}"/>
    <cellStyle name="Comma 3 4 2 3 9 2 2" xfId="56670" xr:uid="{00000000-0005-0000-0000-0000D5020000}"/>
    <cellStyle name="Comma 3 4 2 3 9 3" xfId="44073" xr:uid="{00000000-0005-0000-0000-0000D6020000}"/>
    <cellStyle name="Comma 3 4 2 3 9 4" xfId="34059" xr:uid="{00000000-0005-0000-0000-0000D7020000}"/>
    <cellStyle name="Comma 3 4 2 4" xfId="2957" xr:uid="{00000000-0005-0000-0000-0000D8020000}"/>
    <cellStyle name="Comma 3 4 2 4 10" xfId="25337" xr:uid="{00000000-0005-0000-0000-0000D9020000}"/>
    <cellStyle name="Comma 3 4 2 4 11" xfId="60872" xr:uid="{00000000-0005-0000-0000-0000DA020000}"/>
    <cellStyle name="Comma 3 4 2 4 2" xfId="4768" xr:uid="{00000000-0005-0000-0000-0000DB020000}"/>
    <cellStyle name="Comma 3 4 2 4 2 2" xfId="17415" xr:uid="{00000000-0005-0000-0000-0000DC020000}"/>
    <cellStyle name="Comma 3 4 2 4 2 2 2" xfId="52631" xr:uid="{00000000-0005-0000-0000-0000DD020000}"/>
    <cellStyle name="Comma 3 4 2 4 2 2 3" xfId="30020" xr:uid="{00000000-0005-0000-0000-0000DE020000}"/>
    <cellStyle name="Comma 3 4 2 4 2 3" xfId="13861" xr:uid="{00000000-0005-0000-0000-0000DF020000}"/>
    <cellStyle name="Comma 3 4 2 4 2 3 2" xfId="49079" xr:uid="{00000000-0005-0000-0000-0000E0020000}"/>
    <cellStyle name="Comma 3 4 2 4 2 4" xfId="40034" xr:uid="{00000000-0005-0000-0000-0000E1020000}"/>
    <cellStyle name="Comma 3 4 2 4 2 5" xfId="26468" xr:uid="{00000000-0005-0000-0000-0000E2020000}"/>
    <cellStyle name="Comma 3 4 2 4 3" xfId="6238" xr:uid="{00000000-0005-0000-0000-0000E3020000}"/>
    <cellStyle name="Comma 3 4 2 4 3 2" xfId="18869" xr:uid="{00000000-0005-0000-0000-0000E4020000}"/>
    <cellStyle name="Comma 3 4 2 4 3 2 2" xfId="54085" xr:uid="{00000000-0005-0000-0000-0000E5020000}"/>
    <cellStyle name="Comma 3 4 2 4 3 3" xfId="41488" xr:uid="{00000000-0005-0000-0000-0000E6020000}"/>
    <cellStyle name="Comma 3 4 2 4 3 4" xfId="31474" xr:uid="{00000000-0005-0000-0000-0000E7020000}"/>
    <cellStyle name="Comma 3 4 2 4 4" xfId="7697" xr:uid="{00000000-0005-0000-0000-0000E8020000}"/>
    <cellStyle name="Comma 3 4 2 4 4 2" xfId="20323" xr:uid="{00000000-0005-0000-0000-0000E9020000}"/>
    <cellStyle name="Comma 3 4 2 4 4 2 2" xfId="55539" xr:uid="{00000000-0005-0000-0000-0000EA020000}"/>
    <cellStyle name="Comma 3 4 2 4 4 3" xfId="42942" xr:uid="{00000000-0005-0000-0000-0000EB020000}"/>
    <cellStyle name="Comma 3 4 2 4 4 4" xfId="32928" xr:uid="{00000000-0005-0000-0000-0000EC020000}"/>
    <cellStyle name="Comma 3 4 2 4 5" xfId="9478" xr:uid="{00000000-0005-0000-0000-0000ED020000}"/>
    <cellStyle name="Comma 3 4 2 4 5 2" xfId="22099" xr:uid="{00000000-0005-0000-0000-0000EE020000}"/>
    <cellStyle name="Comma 3 4 2 4 5 2 2" xfId="57315" xr:uid="{00000000-0005-0000-0000-0000EF020000}"/>
    <cellStyle name="Comma 3 4 2 4 5 3" xfId="44718" xr:uid="{00000000-0005-0000-0000-0000F0020000}"/>
    <cellStyle name="Comma 3 4 2 4 5 4" xfId="34704" xr:uid="{00000000-0005-0000-0000-0000F1020000}"/>
    <cellStyle name="Comma 3 4 2 4 6" xfId="11272" xr:uid="{00000000-0005-0000-0000-0000F2020000}"/>
    <cellStyle name="Comma 3 4 2 4 6 2" xfId="23875" xr:uid="{00000000-0005-0000-0000-0000F3020000}"/>
    <cellStyle name="Comma 3 4 2 4 6 2 2" xfId="59091" xr:uid="{00000000-0005-0000-0000-0000F4020000}"/>
    <cellStyle name="Comma 3 4 2 4 6 3" xfId="46494" xr:uid="{00000000-0005-0000-0000-0000F5020000}"/>
    <cellStyle name="Comma 3 4 2 4 6 4" xfId="36480" xr:uid="{00000000-0005-0000-0000-0000F6020000}"/>
    <cellStyle name="Comma 3 4 2 4 7" xfId="15639" xr:uid="{00000000-0005-0000-0000-0000F7020000}"/>
    <cellStyle name="Comma 3 4 2 4 7 2" xfId="50855" xr:uid="{00000000-0005-0000-0000-0000F8020000}"/>
    <cellStyle name="Comma 3 4 2 4 7 3" xfId="28244" xr:uid="{00000000-0005-0000-0000-0000F9020000}"/>
    <cellStyle name="Comma 3 4 2 4 8" xfId="12730" xr:uid="{00000000-0005-0000-0000-0000FA020000}"/>
    <cellStyle name="Comma 3 4 2 4 8 2" xfId="47948" xr:uid="{00000000-0005-0000-0000-0000FB020000}"/>
    <cellStyle name="Comma 3 4 2 4 9" xfId="38258" xr:uid="{00000000-0005-0000-0000-0000FC020000}"/>
    <cellStyle name="Comma 3 4 2 5" xfId="2792" xr:uid="{00000000-0005-0000-0000-0000FD020000}"/>
    <cellStyle name="Comma 3 4 2 5 10" xfId="25184" xr:uid="{00000000-0005-0000-0000-0000FE020000}"/>
    <cellStyle name="Comma 3 4 2 5 11" xfId="60719" xr:uid="{00000000-0005-0000-0000-0000FF020000}"/>
    <cellStyle name="Comma 3 4 2 5 2" xfId="4615" xr:uid="{00000000-0005-0000-0000-000000030000}"/>
    <cellStyle name="Comma 3 4 2 5 2 2" xfId="17262" xr:uid="{00000000-0005-0000-0000-000001030000}"/>
    <cellStyle name="Comma 3 4 2 5 2 2 2" xfId="52478" xr:uid="{00000000-0005-0000-0000-000002030000}"/>
    <cellStyle name="Comma 3 4 2 5 2 2 3" xfId="29867" xr:uid="{00000000-0005-0000-0000-000003030000}"/>
    <cellStyle name="Comma 3 4 2 5 2 3" xfId="13708" xr:uid="{00000000-0005-0000-0000-000004030000}"/>
    <cellStyle name="Comma 3 4 2 5 2 3 2" xfId="48926" xr:uid="{00000000-0005-0000-0000-000005030000}"/>
    <cellStyle name="Comma 3 4 2 5 2 4" xfId="39881" xr:uid="{00000000-0005-0000-0000-000006030000}"/>
    <cellStyle name="Comma 3 4 2 5 2 5" xfId="26315" xr:uid="{00000000-0005-0000-0000-000007030000}"/>
    <cellStyle name="Comma 3 4 2 5 3" xfId="6085" xr:uid="{00000000-0005-0000-0000-000008030000}"/>
    <cellStyle name="Comma 3 4 2 5 3 2" xfId="18716" xr:uid="{00000000-0005-0000-0000-000009030000}"/>
    <cellStyle name="Comma 3 4 2 5 3 2 2" xfId="53932" xr:uid="{00000000-0005-0000-0000-00000A030000}"/>
    <cellStyle name="Comma 3 4 2 5 3 3" xfId="41335" xr:uid="{00000000-0005-0000-0000-00000B030000}"/>
    <cellStyle name="Comma 3 4 2 5 3 4" xfId="31321" xr:uid="{00000000-0005-0000-0000-00000C030000}"/>
    <cellStyle name="Comma 3 4 2 5 4" xfId="7544" xr:uid="{00000000-0005-0000-0000-00000D030000}"/>
    <cellStyle name="Comma 3 4 2 5 4 2" xfId="20170" xr:uid="{00000000-0005-0000-0000-00000E030000}"/>
    <cellStyle name="Comma 3 4 2 5 4 2 2" xfId="55386" xr:uid="{00000000-0005-0000-0000-00000F030000}"/>
    <cellStyle name="Comma 3 4 2 5 4 3" xfId="42789" xr:uid="{00000000-0005-0000-0000-000010030000}"/>
    <cellStyle name="Comma 3 4 2 5 4 4" xfId="32775" xr:uid="{00000000-0005-0000-0000-000011030000}"/>
    <cellStyle name="Comma 3 4 2 5 5" xfId="9325" xr:uid="{00000000-0005-0000-0000-000012030000}"/>
    <cellStyle name="Comma 3 4 2 5 5 2" xfId="21946" xr:uid="{00000000-0005-0000-0000-000013030000}"/>
    <cellStyle name="Comma 3 4 2 5 5 2 2" xfId="57162" xr:uid="{00000000-0005-0000-0000-000014030000}"/>
    <cellStyle name="Comma 3 4 2 5 5 3" xfId="44565" xr:uid="{00000000-0005-0000-0000-000015030000}"/>
    <cellStyle name="Comma 3 4 2 5 5 4" xfId="34551" xr:uid="{00000000-0005-0000-0000-000016030000}"/>
    <cellStyle name="Comma 3 4 2 5 6" xfId="11119" xr:uid="{00000000-0005-0000-0000-000017030000}"/>
    <cellStyle name="Comma 3 4 2 5 6 2" xfId="23722" xr:uid="{00000000-0005-0000-0000-000018030000}"/>
    <cellStyle name="Comma 3 4 2 5 6 2 2" xfId="58938" xr:uid="{00000000-0005-0000-0000-000019030000}"/>
    <cellStyle name="Comma 3 4 2 5 6 3" xfId="46341" xr:uid="{00000000-0005-0000-0000-00001A030000}"/>
    <cellStyle name="Comma 3 4 2 5 6 4" xfId="36327" xr:uid="{00000000-0005-0000-0000-00001B030000}"/>
    <cellStyle name="Comma 3 4 2 5 7" xfId="15486" xr:uid="{00000000-0005-0000-0000-00001C030000}"/>
    <cellStyle name="Comma 3 4 2 5 7 2" xfId="50702" xr:uid="{00000000-0005-0000-0000-00001D030000}"/>
    <cellStyle name="Comma 3 4 2 5 7 3" xfId="28091" xr:uid="{00000000-0005-0000-0000-00001E030000}"/>
    <cellStyle name="Comma 3 4 2 5 8" xfId="12577" xr:uid="{00000000-0005-0000-0000-00001F030000}"/>
    <cellStyle name="Comma 3 4 2 5 8 2" xfId="47795" xr:uid="{00000000-0005-0000-0000-000020030000}"/>
    <cellStyle name="Comma 3 4 2 5 9" xfId="38105" xr:uid="{00000000-0005-0000-0000-000021030000}"/>
    <cellStyle name="Comma 3 4 2 6" xfId="3306" xr:uid="{00000000-0005-0000-0000-000022030000}"/>
    <cellStyle name="Comma 3 4 2 6 10" xfId="26802" xr:uid="{00000000-0005-0000-0000-000023030000}"/>
    <cellStyle name="Comma 3 4 2 6 11" xfId="61206" xr:uid="{00000000-0005-0000-0000-000024030000}"/>
    <cellStyle name="Comma 3 4 2 6 2" xfId="5102" xr:uid="{00000000-0005-0000-0000-000025030000}"/>
    <cellStyle name="Comma 3 4 2 6 2 2" xfId="17749" xr:uid="{00000000-0005-0000-0000-000026030000}"/>
    <cellStyle name="Comma 3 4 2 6 2 2 2" xfId="52965" xr:uid="{00000000-0005-0000-0000-000027030000}"/>
    <cellStyle name="Comma 3 4 2 6 2 3" xfId="40368" xr:uid="{00000000-0005-0000-0000-000028030000}"/>
    <cellStyle name="Comma 3 4 2 6 2 4" xfId="30354" xr:uid="{00000000-0005-0000-0000-000029030000}"/>
    <cellStyle name="Comma 3 4 2 6 3" xfId="6572" xr:uid="{00000000-0005-0000-0000-00002A030000}"/>
    <cellStyle name="Comma 3 4 2 6 3 2" xfId="19203" xr:uid="{00000000-0005-0000-0000-00002B030000}"/>
    <cellStyle name="Comma 3 4 2 6 3 2 2" xfId="54419" xr:uid="{00000000-0005-0000-0000-00002C030000}"/>
    <cellStyle name="Comma 3 4 2 6 3 3" xfId="41822" xr:uid="{00000000-0005-0000-0000-00002D030000}"/>
    <cellStyle name="Comma 3 4 2 6 3 4" xfId="31808" xr:uid="{00000000-0005-0000-0000-00002E030000}"/>
    <cellStyle name="Comma 3 4 2 6 4" xfId="8031" xr:uid="{00000000-0005-0000-0000-00002F030000}"/>
    <cellStyle name="Comma 3 4 2 6 4 2" xfId="20657" xr:uid="{00000000-0005-0000-0000-000030030000}"/>
    <cellStyle name="Comma 3 4 2 6 4 2 2" xfId="55873" xr:uid="{00000000-0005-0000-0000-000031030000}"/>
    <cellStyle name="Comma 3 4 2 6 4 3" xfId="43276" xr:uid="{00000000-0005-0000-0000-000032030000}"/>
    <cellStyle name="Comma 3 4 2 6 4 4" xfId="33262" xr:uid="{00000000-0005-0000-0000-000033030000}"/>
    <cellStyle name="Comma 3 4 2 6 5" xfId="9812" xr:uid="{00000000-0005-0000-0000-000034030000}"/>
    <cellStyle name="Comma 3 4 2 6 5 2" xfId="22433" xr:uid="{00000000-0005-0000-0000-000035030000}"/>
    <cellStyle name="Comma 3 4 2 6 5 2 2" xfId="57649" xr:uid="{00000000-0005-0000-0000-000036030000}"/>
    <cellStyle name="Comma 3 4 2 6 5 3" xfId="45052" xr:uid="{00000000-0005-0000-0000-000037030000}"/>
    <cellStyle name="Comma 3 4 2 6 5 4" xfId="35038" xr:uid="{00000000-0005-0000-0000-000038030000}"/>
    <cellStyle name="Comma 3 4 2 6 6" xfId="11606" xr:uid="{00000000-0005-0000-0000-000039030000}"/>
    <cellStyle name="Comma 3 4 2 6 6 2" xfId="24209" xr:uid="{00000000-0005-0000-0000-00003A030000}"/>
    <cellStyle name="Comma 3 4 2 6 6 2 2" xfId="59425" xr:uid="{00000000-0005-0000-0000-00003B030000}"/>
    <cellStyle name="Comma 3 4 2 6 6 3" xfId="46828" xr:uid="{00000000-0005-0000-0000-00003C030000}"/>
    <cellStyle name="Comma 3 4 2 6 6 4" xfId="36814" xr:uid="{00000000-0005-0000-0000-00003D030000}"/>
    <cellStyle name="Comma 3 4 2 6 7" xfId="15973" xr:uid="{00000000-0005-0000-0000-00003E030000}"/>
    <cellStyle name="Comma 3 4 2 6 7 2" xfId="51189" xr:uid="{00000000-0005-0000-0000-00003F030000}"/>
    <cellStyle name="Comma 3 4 2 6 7 3" xfId="28578" xr:uid="{00000000-0005-0000-0000-000040030000}"/>
    <cellStyle name="Comma 3 4 2 6 8" xfId="14195" xr:uid="{00000000-0005-0000-0000-000041030000}"/>
    <cellStyle name="Comma 3 4 2 6 8 2" xfId="49413" xr:uid="{00000000-0005-0000-0000-000042030000}"/>
    <cellStyle name="Comma 3 4 2 6 9" xfId="38592" xr:uid="{00000000-0005-0000-0000-000043030000}"/>
    <cellStyle name="Comma 3 4 2 7" xfId="2462" xr:uid="{00000000-0005-0000-0000-000044030000}"/>
    <cellStyle name="Comma 3 4 2 7 10" xfId="25993" xr:uid="{00000000-0005-0000-0000-000045030000}"/>
    <cellStyle name="Comma 3 4 2 7 11" xfId="60397" xr:uid="{00000000-0005-0000-0000-000046030000}"/>
    <cellStyle name="Comma 3 4 2 7 2" xfId="4293" xr:uid="{00000000-0005-0000-0000-000047030000}"/>
    <cellStyle name="Comma 3 4 2 7 2 2" xfId="16940" xr:uid="{00000000-0005-0000-0000-000048030000}"/>
    <cellStyle name="Comma 3 4 2 7 2 2 2" xfId="52156" xr:uid="{00000000-0005-0000-0000-000049030000}"/>
    <cellStyle name="Comma 3 4 2 7 2 3" xfId="39559" xr:uid="{00000000-0005-0000-0000-00004A030000}"/>
    <cellStyle name="Comma 3 4 2 7 2 4" xfId="29545" xr:uid="{00000000-0005-0000-0000-00004B030000}"/>
    <cellStyle name="Comma 3 4 2 7 3" xfId="5763" xr:uid="{00000000-0005-0000-0000-00004C030000}"/>
    <cellStyle name="Comma 3 4 2 7 3 2" xfId="18394" xr:uid="{00000000-0005-0000-0000-00004D030000}"/>
    <cellStyle name="Comma 3 4 2 7 3 2 2" xfId="53610" xr:uid="{00000000-0005-0000-0000-00004E030000}"/>
    <cellStyle name="Comma 3 4 2 7 3 3" xfId="41013" xr:uid="{00000000-0005-0000-0000-00004F030000}"/>
    <cellStyle name="Comma 3 4 2 7 3 4" xfId="30999" xr:uid="{00000000-0005-0000-0000-000050030000}"/>
    <cellStyle name="Comma 3 4 2 7 4" xfId="7222" xr:uid="{00000000-0005-0000-0000-000051030000}"/>
    <cellStyle name="Comma 3 4 2 7 4 2" xfId="19848" xr:uid="{00000000-0005-0000-0000-000052030000}"/>
    <cellStyle name="Comma 3 4 2 7 4 2 2" xfId="55064" xr:uid="{00000000-0005-0000-0000-000053030000}"/>
    <cellStyle name="Comma 3 4 2 7 4 3" xfId="42467" xr:uid="{00000000-0005-0000-0000-000054030000}"/>
    <cellStyle name="Comma 3 4 2 7 4 4" xfId="32453" xr:uid="{00000000-0005-0000-0000-000055030000}"/>
    <cellStyle name="Comma 3 4 2 7 5" xfId="9003" xr:uid="{00000000-0005-0000-0000-000056030000}"/>
    <cellStyle name="Comma 3 4 2 7 5 2" xfId="21624" xr:uid="{00000000-0005-0000-0000-000057030000}"/>
    <cellStyle name="Comma 3 4 2 7 5 2 2" xfId="56840" xr:uid="{00000000-0005-0000-0000-000058030000}"/>
    <cellStyle name="Comma 3 4 2 7 5 3" xfId="44243" xr:uid="{00000000-0005-0000-0000-000059030000}"/>
    <cellStyle name="Comma 3 4 2 7 5 4" xfId="34229" xr:uid="{00000000-0005-0000-0000-00005A030000}"/>
    <cellStyle name="Comma 3 4 2 7 6" xfId="10797" xr:uid="{00000000-0005-0000-0000-00005B030000}"/>
    <cellStyle name="Comma 3 4 2 7 6 2" xfId="23400" xr:uid="{00000000-0005-0000-0000-00005C030000}"/>
    <cellStyle name="Comma 3 4 2 7 6 2 2" xfId="58616" xr:uid="{00000000-0005-0000-0000-00005D030000}"/>
    <cellStyle name="Comma 3 4 2 7 6 3" xfId="46019" xr:uid="{00000000-0005-0000-0000-00005E030000}"/>
    <cellStyle name="Comma 3 4 2 7 6 4" xfId="36005" xr:uid="{00000000-0005-0000-0000-00005F030000}"/>
    <cellStyle name="Comma 3 4 2 7 7" xfId="15164" xr:uid="{00000000-0005-0000-0000-000060030000}"/>
    <cellStyle name="Comma 3 4 2 7 7 2" xfId="50380" xr:uid="{00000000-0005-0000-0000-000061030000}"/>
    <cellStyle name="Comma 3 4 2 7 7 3" xfId="27769" xr:uid="{00000000-0005-0000-0000-000062030000}"/>
    <cellStyle name="Comma 3 4 2 7 8" xfId="13386" xr:uid="{00000000-0005-0000-0000-000063030000}"/>
    <cellStyle name="Comma 3 4 2 7 8 2" xfId="48604" xr:uid="{00000000-0005-0000-0000-000064030000}"/>
    <cellStyle name="Comma 3 4 2 7 9" xfId="37783" xr:uid="{00000000-0005-0000-0000-000065030000}"/>
    <cellStyle name="Comma 3 4 2 8" xfId="3630" xr:uid="{00000000-0005-0000-0000-000066030000}"/>
    <cellStyle name="Comma 3 4 2 8 2" xfId="8354" xr:uid="{00000000-0005-0000-0000-000067030000}"/>
    <cellStyle name="Comma 3 4 2 8 2 2" xfId="20980" xr:uid="{00000000-0005-0000-0000-000068030000}"/>
    <cellStyle name="Comma 3 4 2 8 2 2 2" xfId="56196" xr:uid="{00000000-0005-0000-0000-000069030000}"/>
    <cellStyle name="Comma 3 4 2 8 2 3" xfId="43599" xr:uid="{00000000-0005-0000-0000-00006A030000}"/>
    <cellStyle name="Comma 3 4 2 8 2 4" xfId="33585" xr:uid="{00000000-0005-0000-0000-00006B030000}"/>
    <cellStyle name="Comma 3 4 2 8 3" xfId="10135" xr:uid="{00000000-0005-0000-0000-00006C030000}"/>
    <cellStyle name="Comma 3 4 2 8 3 2" xfId="22756" xr:uid="{00000000-0005-0000-0000-00006D030000}"/>
    <cellStyle name="Comma 3 4 2 8 3 2 2" xfId="57972" xr:uid="{00000000-0005-0000-0000-00006E030000}"/>
    <cellStyle name="Comma 3 4 2 8 3 3" xfId="45375" xr:uid="{00000000-0005-0000-0000-00006F030000}"/>
    <cellStyle name="Comma 3 4 2 8 3 4" xfId="35361" xr:uid="{00000000-0005-0000-0000-000070030000}"/>
    <cellStyle name="Comma 3 4 2 8 4" xfId="11931" xr:uid="{00000000-0005-0000-0000-000071030000}"/>
    <cellStyle name="Comma 3 4 2 8 4 2" xfId="24532" xr:uid="{00000000-0005-0000-0000-000072030000}"/>
    <cellStyle name="Comma 3 4 2 8 4 2 2" xfId="59748" xr:uid="{00000000-0005-0000-0000-000073030000}"/>
    <cellStyle name="Comma 3 4 2 8 4 3" xfId="47151" xr:uid="{00000000-0005-0000-0000-000074030000}"/>
    <cellStyle name="Comma 3 4 2 8 4 4" xfId="37137" xr:uid="{00000000-0005-0000-0000-000075030000}"/>
    <cellStyle name="Comma 3 4 2 8 5" xfId="16296" xr:uid="{00000000-0005-0000-0000-000076030000}"/>
    <cellStyle name="Comma 3 4 2 8 5 2" xfId="51512" xr:uid="{00000000-0005-0000-0000-000077030000}"/>
    <cellStyle name="Comma 3 4 2 8 5 3" xfId="28901" xr:uid="{00000000-0005-0000-0000-000078030000}"/>
    <cellStyle name="Comma 3 4 2 8 6" xfId="14518" xr:uid="{00000000-0005-0000-0000-000079030000}"/>
    <cellStyle name="Comma 3 4 2 8 6 2" xfId="49736" xr:uid="{00000000-0005-0000-0000-00007A030000}"/>
    <cellStyle name="Comma 3 4 2 8 7" xfId="38915" xr:uid="{00000000-0005-0000-0000-00007B030000}"/>
    <cellStyle name="Comma 3 4 2 8 8" xfId="27125" xr:uid="{00000000-0005-0000-0000-00007C030000}"/>
    <cellStyle name="Comma 3 4 2 9" xfId="3956" xr:uid="{00000000-0005-0000-0000-00007D030000}"/>
    <cellStyle name="Comma 3 4 2 9 2" xfId="16618" xr:uid="{00000000-0005-0000-0000-00007E030000}"/>
    <cellStyle name="Comma 3 4 2 9 2 2" xfId="51834" xr:uid="{00000000-0005-0000-0000-00007F030000}"/>
    <cellStyle name="Comma 3 4 2 9 2 3" xfId="29223" xr:uid="{00000000-0005-0000-0000-000080030000}"/>
    <cellStyle name="Comma 3 4 2 9 3" xfId="13064" xr:uid="{00000000-0005-0000-0000-000081030000}"/>
    <cellStyle name="Comma 3 4 2 9 3 2" xfId="48282" xr:uid="{00000000-0005-0000-0000-000082030000}"/>
    <cellStyle name="Comma 3 4 2 9 4" xfId="39237" xr:uid="{00000000-0005-0000-0000-000083030000}"/>
    <cellStyle name="Comma 3 4 2 9 5" xfId="25671" xr:uid="{00000000-0005-0000-0000-000084030000}"/>
    <cellStyle name="Comma 3 4 3" xfId="142" xr:uid="{00000000-0005-0000-0000-000085030000}"/>
    <cellStyle name="Comma 3 5" xfId="13" xr:uid="{00000000-0005-0000-0000-000086030000}"/>
    <cellStyle name="Comma 3 5 2" xfId="143" xr:uid="{00000000-0005-0000-0000-000087030000}"/>
    <cellStyle name="Comma 3 5 2 10" xfId="3957" xr:uid="{00000000-0005-0000-0000-000088030000}"/>
    <cellStyle name="Comma 3 5 2 10 2" xfId="16619" xr:uid="{00000000-0005-0000-0000-000089030000}"/>
    <cellStyle name="Comma 3 5 2 10 2 2" xfId="51835" xr:uid="{00000000-0005-0000-0000-00008A030000}"/>
    <cellStyle name="Comma 3 5 2 10 2 3" xfId="29224" xr:uid="{00000000-0005-0000-0000-00008B030000}"/>
    <cellStyle name="Comma 3 5 2 10 3" xfId="13065" xr:uid="{00000000-0005-0000-0000-00008C030000}"/>
    <cellStyle name="Comma 3 5 2 10 3 2" xfId="48283" xr:uid="{00000000-0005-0000-0000-00008D030000}"/>
    <cellStyle name="Comma 3 5 2 10 4" xfId="39238" xr:uid="{00000000-0005-0000-0000-00008E030000}"/>
    <cellStyle name="Comma 3 5 2 10 5" xfId="25672" xr:uid="{00000000-0005-0000-0000-00008F030000}"/>
    <cellStyle name="Comma 3 5 2 11" xfId="5442" xr:uid="{00000000-0005-0000-0000-000090030000}"/>
    <cellStyle name="Comma 3 5 2 11 2" xfId="18073" xr:uid="{00000000-0005-0000-0000-000091030000}"/>
    <cellStyle name="Comma 3 5 2 11 2 2" xfId="53289" xr:uid="{00000000-0005-0000-0000-000092030000}"/>
    <cellStyle name="Comma 3 5 2 11 3" xfId="40692" xr:uid="{00000000-0005-0000-0000-000093030000}"/>
    <cellStyle name="Comma 3 5 2 11 4" xfId="30678" xr:uid="{00000000-0005-0000-0000-000094030000}"/>
    <cellStyle name="Comma 3 5 2 12" xfId="6898" xr:uid="{00000000-0005-0000-0000-000095030000}"/>
    <cellStyle name="Comma 3 5 2 12 2" xfId="19527" xr:uid="{00000000-0005-0000-0000-000096030000}"/>
    <cellStyle name="Comma 3 5 2 12 2 2" xfId="54743" xr:uid="{00000000-0005-0000-0000-000097030000}"/>
    <cellStyle name="Comma 3 5 2 12 3" xfId="42146" xr:uid="{00000000-0005-0000-0000-000098030000}"/>
    <cellStyle name="Comma 3 5 2 12 4" xfId="32132" xr:uid="{00000000-0005-0000-0000-000099030000}"/>
    <cellStyle name="Comma 3 5 2 13" xfId="8680" xr:uid="{00000000-0005-0000-0000-00009A030000}"/>
    <cellStyle name="Comma 3 5 2 13 2" xfId="21303" xr:uid="{00000000-0005-0000-0000-00009B030000}"/>
    <cellStyle name="Comma 3 5 2 13 2 2" xfId="56519" xr:uid="{00000000-0005-0000-0000-00009C030000}"/>
    <cellStyle name="Comma 3 5 2 13 3" xfId="43922" xr:uid="{00000000-0005-0000-0000-00009D030000}"/>
    <cellStyle name="Comma 3 5 2 13 4" xfId="33908" xr:uid="{00000000-0005-0000-0000-00009E030000}"/>
    <cellStyle name="Comma 3 5 2 14" xfId="10451" xr:uid="{00000000-0005-0000-0000-00009F030000}"/>
    <cellStyle name="Comma 3 5 2 14 2" xfId="23067" xr:uid="{00000000-0005-0000-0000-0000A0030000}"/>
    <cellStyle name="Comma 3 5 2 14 2 2" xfId="58283" xr:uid="{00000000-0005-0000-0000-0000A1030000}"/>
    <cellStyle name="Comma 3 5 2 14 3" xfId="45686" xr:uid="{00000000-0005-0000-0000-0000A2030000}"/>
    <cellStyle name="Comma 3 5 2 14 4" xfId="35672" xr:uid="{00000000-0005-0000-0000-0000A3030000}"/>
    <cellStyle name="Comma 3 5 2 15" xfId="14842" xr:uid="{00000000-0005-0000-0000-0000A4030000}"/>
    <cellStyle name="Comma 3 5 2 15 2" xfId="50059" xr:uid="{00000000-0005-0000-0000-0000A5030000}"/>
    <cellStyle name="Comma 3 5 2 15 3" xfId="27448" xr:uid="{00000000-0005-0000-0000-0000A6030000}"/>
    <cellStyle name="Comma 3 5 2 16" xfId="12256" xr:uid="{00000000-0005-0000-0000-0000A7030000}"/>
    <cellStyle name="Comma 3 5 2 16 2" xfId="47474" xr:uid="{00000000-0005-0000-0000-0000A8030000}"/>
    <cellStyle name="Comma 3 5 2 17" xfId="37461" xr:uid="{00000000-0005-0000-0000-0000A9030000}"/>
    <cellStyle name="Comma 3 5 2 18" xfId="24863" xr:uid="{00000000-0005-0000-0000-0000AA030000}"/>
    <cellStyle name="Comma 3 5 2 19" xfId="60076" xr:uid="{00000000-0005-0000-0000-0000AB030000}"/>
    <cellStyle name="Comma 3 5 2 2" xfId="144" xr:uid="{00000000-0005-0000-0000-0000AC030000}"/>
    <cellStyle name="Comma 3 5 2 3" xfId="1370" xr:uid="{00000000-0005-0000-0000-0000AD030000}"/>
    <cellStyle name="Comma 3 5 2 3 10" xfId="6972" xr:uid="{00000000-0005-0000-0000-0000AE030000}"/>
    <cellStyle name="Comma 3 5 2 3 10 2" xfId="19599" xr:uid="{00000000-0005-0000-0000-0000AF030000}"/>
    <cellStyle name="Comma 3 5 2 3 10 2 2" xfId="54815" xr:uid="{00000000-0005-0000-0000-0000B0030000}"/>
    <cellStyle name="Comma 3 5 2 3 10 3" xfId="42218" xr:uid="{00000000-0005-0000-0000-0000B1030000}"/>
    <cellStyle name="Comma 3 5 2 3 10 4" xfId="32204" xr:uid="{00000000-0005-0000-0000-0000B2030000}"/>
    <cellStyle name="Comma 3 5 2 3 11" xfId="8753" xr:uid="{00000000-0005-0000-0000-0000B3030000}"/>
    <cellStyle name="Comma 3 5 2 3 11 2" xfId="21375" xr:uid="{00000000-0005-0000-0000-0000B4030000}"/>
    <cellStyle name="Comma 3 5 2 3 11 2 2" xfId="56591" xr:uid="{00000000-0005-0000-0000-0000B5030000}"/>
    <cellStyle name="Comma 3 5 2 3 11 3" xfId="43994" xr:uid="{00000000-0005-0000-0000-0000B6030000}"/>
    <cellStyle name="Comma 3 5 2 3 11 4" xfId="33980" xr:uid="{00000000-0005-0000-0000-0000B7030000}"/>
    <cellStyle name="Comma 3 5 2 3 12" xfId="10452" xr:uid="{00000000-0005-0000-0000-0000B8030000}"/>
    <cellStyle name="Comma 3 5 2 3 12 2" xfId="23068" xr:uid="{00000000-0005-0000-0000-0000B9030000}"/>
    <cellStyle name="Comma 3 5 2 3 12 2 2" xfId="58284" xr:uid="{00000000-0005-0000-0000-0000BA030000}"/>
    <cellStyle name="Comma 3 5 2 3 12 3" xfId="45687" xr:uid="{00000000-0005-0000-0000-0000BB030000}"/>
    <cellStyle name="Comma 3 5 2 3 12 4" xfId="35673" xr:uid="{00000000-0005-0000-0000-0000BC030000}"/>
    <cellStyle name="Comma 3 5 2 3 13" xfId="14914" xr:uid="{00000000-0005-0000-0000-0000BD030000}"/>
    <cellStyle name="Comma 3 5 2 3 13 2" xfId="50131" xr:uid="{00000000-0005-0000-0000-0000BE030000}"/>
    <cellStyle name="Comma 3 5 2 3 13 3" xfId="27520" xr:uid="{00000000-0005-0000-0000-0000BF030000}"/>
    <cellStyle name="Comma 3 5 2 3 14" xfId="12328" xr:uid="{00000000-0005-0000-0000-0000C0030000}"/>
    <cellStyle name="Comma 3 5 2 3 14 2" xfId="47546" xr:uid="{00000000-0005-0000-0000-0000C1030000}"/>
    <cellStyle name="Comma 3 5 2 3 15" xfId="37533" xr:uid="{00000000-0005-0000-0000-0000C2030000}"/>
    <cellStyle name="Comma 3 5 2 3 16" xfId="24935" xr:uid="{00000000-0005-0000-0000-0000C3030000}"/>
    <cellStyle name="Comma 3 5 2 3 17" xfId="60148" xr:uid="{00000000-0005-0000-0000-0000C4030000}"/>
    <cellStyle name="Comma 3 5 2 3 2" xfId="2358" xr:uid="{00000000-0005-0000-0000-0000C5030000}"/>
    <cellStyle name="Comma 3 5 2 3 2 10" xfId="10453" xr:uid="{00000000-0005-0000-0000-0000C6030000}"/>
    <cellStyle name="Comma 3 5 2 3 2 10 2" xfId="23069" xr:uid="{00000000-0005-0000-0000-0000C7030000}"/>
    <cellStyle name="Comma 3 5 2 3 2 10 2 2" xfId="58285" xr:uid="{00000000-0005-0000-0000-0000C8030000}"/>
    <cellStyle name="Comma 3 5 2 3 2 10 3" xfId="45688" xr:uid="{00000000-0005-0000-0000-0000C9030000}"/>
    <cellStyle name="Comma 3 5 2 3 2 10 4" xfId="35674" xr:uid="{00000000-0005-0000-0000-0000CA030000}"/>
    <cellStyle name="Comma 3 5 2 3 2 11" xfId="15069" xr:uid="{00000000-0005-0000-0000-0000CB030000}"/>
    <cellStyle name="Comma 3 5 2 3 2 11 2" xfId="50285" xr:uid="{00000000-0005-0000-0000-0000CC030000}"/>
    <cellStyle name="Comma 3 5 2 3 2 11 3" xfId="27674" xr:uid="{00000000-0005-0000-0000-0000CD030000}"/>
    <cellStyle name="Comma 3 5 2 3 2 12" xfId="12482" xr:uid="{00000000-0005-0000-0000-0000CE030000}"/>
    <cellStyle name="Comma 3 5 2 3 2 12 2" xfId="47700" xr:uid="{00000000-0005-0000-0000-0000CF030000}"/>
    <cellStyle name="Comma 3 5 2 3 2 13" xfId="37688" xr:uid="{00000000-0005-0000-0000-0000D0030000}"/>
    <cellStyle name="Comma 3 5 2 3 2 14" xfId="25089" xr:uid="{00000000-0005-0000-0000-0000D1030000}"/>
    <cellStyle name="Comma 3 5 2 3 2 15" xfId="60302" xr:uid="{00000000-0005-0000-0000-0000D2030000}"/>
    <cellStyle name="Comma 3 5 2 3 2 2" xfId="3204" xr:uid="{00000000-0005-0000-0000-0000D3030000}"/>
    <cellStyle name="Comma 3 5 2 3 2 2 10" xfId="25573" xr:uid="{00000000-0005-0000-0000-0000D4030000}"/>
    <cellStyle name="Comma 3 5 2 3 2 2 11" xfId="61108" xr:uid="{00000000-0005-0000-0000-0000D5030000}"/>
    <cellStyle name="Comma 3 5 2 3 2 2 2" xfId="5004" xr:uid="{00000000-0005-0000-0000-0000D6030000}"/>
    <cellStyle name="Comma 3 5 2 3 2 2 2 2" xfId="17651" xr:uid="{00000000-0005-0000-0000-0000D7030000}"/>
    <cellStyle name="Comma 3 5 2 3 2 2 2 2 2" xfId="52867" xr:uid="{00000000-0005-0000-0000-0000D8030000}"/>
    <cellStyle name="Comma 3 5 2 3 2 2 2 2 3" xfId="30256" xr:uid="{00000000-0005-0000-0000-0000D9030000}"/>
    <cellStyle name="Comma 3 5 2 3 2 2 2 3" xfId="14097" xr:uid="{00000000-0005-0000-0000-0000DA030000}"/>
    <cellStyle name="Comma 3 5 2 3 2 2 2 3 2" xfId="49315" xr:uid="{00000000-0005-0000-0000-0000DB030000}"/>
    <cellStyle name="Comma 3 5 2 3 2 2 2 4" xfId="40270" xr:uid="{00000000-0005-0000-0000-0000DC030000}"/>
    <cellStyle name="Comma 3 5 2 3 2 2 2 5" xfId="26704" xr:uid="{00000000-0005-0000-0000-0000DD030000}"/>
    <cellStyle name="Comma 3 5 2 3 2 2 3" xfId="6474" xr:uid="{00000000-0005-0000-0000-0000DE030000}"/>
    <cellStyle name="Comma 3 5 2 3 2 2 3 2" xfId="19105" xr:uid="{00000000-0005-0000-0000-0000DF030000}"/>
    <cellStyle name="Comma 3 5 2 3 2 2 3 2 2" xfId="54321" xr:uid="{00000000-0005-0000-0000-0000E0030000}"/>
    <cellStyle name="Comma 3 5 2 3 2 2 3 3" xfId="41724" xr:uid="{00000000-0005-0000-0000-0000E1030000}"/>
    <cellStyle name="Comma 3 5 2 3 2 2 3 4" xfId="31710" xr:uid="{00000000-0005-0000-0000-0000E2030000}"/>
    <cellStyle name="Comma 3 5 2 3 2 2 4" xfId="7933" xr:uid="{00000000-0005-0000-0000-0000E3030000}"/>
    <cellStyle name="Comma 3 5 2 3 2 2 4 2" xfId="20559" xr:uid="{00000000-0005-0000-0000-0000E4030000}"/>
    <cellStyle name="Comma 3 5 2 3 2 2 4 2 2" xfId="55775" xr:uid="{00000000-0005-0000-0000-0000E5030000}"/>
    <cellStyle name="Comma 3 5 2 3 2 2 4 3" xfId="43178" xr:uid="{00000000-0005-0000-0000-0000E6030000}"/>
    <cellStyle name="Comma 3 5 2 3 2 2 4 4" xfId="33164" xr:uid="{00000000-0005-0000-0000-0000E7030000}"/>
    <cellStyle name="Comma 3 5 2 3 2 2 5" xfId="9714" xr:uid="{00000000-0005-0000-0000-0000E8030000}"/>
    <cellStyle name="Comma 3 5 2 3 2 2 5 2" xfId="22335" xr:uid="{00000000-0005-0000-0000-0000E9030000}"/>
    <cellStyle name="Comma 3 5 2 3 2 2 5 2 2" xfId="57551" xr:uid="{00000000-0005-0000-0000-0000EA030000}"/>
    <cellStyle name="Comma 3 5 2 3 2 2 5 3" xfId="44954" xr:uid="{00000000-0005-0000-0000-0000EB030000}"/>
    <cellStyle name="Comma 3 5 2 3 2 2 5 4" xfId="34940" xr:uid="{00000000-0005-0000-0000-0000EC030000}"/>
    <cellStyle name="Comma 3 5 2 3 2 2 6" xfId="11508" xr:uid="{00000000-0005-0000-0000-0000ED030000}"/>
    <cellStyle name="Comma 3 5 2 3 2 2 6 2" xfId="24111" xr:uid="{00000000-0005-0000-0000-0000EE030000}"/>
    <cellStyle name="Comma 3 5 2 3 2 2 6 2 2" xfId="59327" xr:uid="{00000000-0005-0000-0000-0000EF030000}"/>
    <cellStyle name="Comma 3 5 2 3 2 2 6 3" xfId="46730" xr:uid="{00000000-0005-0000-0000-0000F0030000}"/>
    <cellStyle name="Comma 3 5 2 3 2 2 6 4" xfId="36716" xr:uid="{00000000-0005-0000-0000-0000F1030000}"/>
    <cellStyle name="Comma 3 5 2 3 2 2 7" xfId="15875" xr:uid="{00000000-0005-0000-0000-0000F2030000}"/>
    <cellStyle name="Comma 3 5 2 3 2 2 7 2" xfId="51091" xr:uid="{00000000-0005-0000-0000-0000F3030000}"/>
    <cellStyle name="Comma 3 5 2 3 2 2 7 3" xfId="28480" xr:uid="{00000000-0005-0000-0000-0000F4030000}"/>
    <cellStyle name="Comma 3 5 2 3 2 2 8" xfId="12966" xr:uid="{00000000-0005-0000-0000-0000F5030000}"/>
    <cellStyle name="Comma 3 5 2 3 2 2 8 2" xfId="48184" xr:uid="{00000000-0005-0000-0000-0000F6030000}"/>
    <cellStyle name="Comma 3 5 2 3 2 2 9" xfId="38494" xr:uid="{00000000-0005-0000-0000-0000F7030000}"/>
    <cellStyle name="Comma 3 5 2 3 2 3" xfId="3533" xr:uid="{00000000-0005-0000-0000-0000F8030000}"/>
    <cellStyle name="Comma 3 5 2 3 2 3 10" xfId="27029" xr:uid="{00000000-0005-0000-0000-0000F9030000}"/>
    <cellStyle name="Comma 3 5 2 3 2 3 11" xfId="61433" xr:uid="{00000000-0005-0000-0000-0000FA030000}"/>
    <cellStyle name="Comma 3 5 2 3 2 3 2" xfId="5329" xr:uid="{00000000-0005-0000-0000-0000FB030000}"/>
    <cellStyle name="Comma 3 5 2 3 2 3 2 2" xfId="17976" xr:uid="{00000000-0005-0000-0000-0000FC030000}"/>
    <cellStyle name="Comma 3 5 2 3 2 3 2 2 2" xfId="53192" xr:uid="{00000000-0005-0000-0000-0000FD030000}"/>
    <cellStyle name="Comma 3 5 2 3 2 3 2 3" xfId="40595" xr:uid="{00000000-0005-0000-0000-0000FE030000}"/>
    <cellStyle name="Comma 3 5 2 3 2 3 2 4" xfId="30581" xr:uid="{00000000-0005-0000-0000-0000FF030000}"/>
    <cellStyle name="Comma 3 5 2 3 2 3 3" xfId="6799" xr:uid="{00000000-0005-0000-0000-000000040000}"/>
    <cellStyle name="Comma 3 5 2 3 2 3 3 2" xfId="19430" xr:uid="{00000000-0005-0000-0000-000001040000}"/>
    <cellStyle name="Comma 3 5 2 3 2 3 3 2 2" xfId="54646" xr:uid="{00000000-0005-0000-0000-000002040000}"/>
    <cellStyle name="Comma 3 5 2 3 2 3 3 3" xfId="42049" xr:uid="{00000000-0005-0000-0000-000003040000}"/>
    <cellStyle name="Comma 3 5 2 3 2 3 3 4" xfId="32035" xr:uid="{00000000-0005-0000-0000-000004040000}"/>
    <cellStyle name="Comma 3 5 2 3 2 3 4" xfId="8258" xr:uid="{00000000-0005-0000-0000-000005040000}"/>
    <cellStyle name="Comma 3 5 2 3 2 3 4 2" xfId="20884" xr:uid="{00000000-0005-0000-0000-000006040000}"/>
    <cellStyle name="Comma 3 5 2 3 2 3 4 2 2" xfId="56100" xr:uid="{00000000-0005-0000-0000-000007040000}"/>
    <cellStyle name="Comma 3 5 2 3 2 3 4 3" xfId="43503" xr:uid="{00000000-0005-0000-0000-000008040000}"/>
    <cellStyle name="Comma 3 5 2 3 2 3 4 4" xfId="33489" xr:uid="{00000000-0005-0000-0000-000009040000}"/>
    <cellStyle name="Comma 3 5 2 3 2 3 5" xfId="10039" xr:uid="{00000000-0005-0000-0000-00000A040000}"/>
    <cellStyle name="Comma 3 5 2 3 2 3 5 2" xfId="22660" xr:uid="{00000000-0005-0000-0000-00000B040000}"/>
    <cellStyle name="Comma 3 5 2 3 2 3 5 2 2" xfId="57876" xr:uid="{00000000-0005-0000-0000-00000C040000}"/>
    <cellStyle name="Comma 3 5 2 3 2 3 5 3" xfId="45279" xr:uid="{00000000-0005-0000-0000-00000D040000}"/>
    <cellStyle name="Comma 3 5 2 3 2 3 5 4" xfId="35265" xr:uid="{00000000-0005-0000-0000-00000E040000}"/>
    <cellStyle name="Comma 3 5 2 3 2 3 6" xfId="11833" xr:uid="{00000000-0005-0000-0000-00000F040000}"/>
    <cellStyle name="Comma 3 5 2 3 2 3 6 2" xfId="24436" xr:uid="{00000000-0005-0000-0000-000010040000}"/>
    <cellStyle name="Comma 3 5 2 3 2 3 6 2 2" xfId="59652" xr:uid="{00000000-0005-0000-0000-000011040000}"/>
    <cellStyle name="Comma 3 5 2 3 2 3 6 3" xfId="47055" xr:uid="{00000000-0005-0000-0000-000012040000}"/>
    <cellStyle name="Comma 3 5 2 3 2 3 6 4" xfId="37041" xr:uid="{00000000-0005-0000-0000-000013040000}"/>
    <cellStyle name="Comma 3 5 2 3 2 3 7" xfId="16200" xr:uid="{00000000-0005-0000-0000-000014040000}"/>
    <cellStyle name="Comma 3 5 2 3 2 3 7 2" xfId="51416" xr:uid="{00000000-0005-0000-0000-000015040000}"/>
    <cellStyle name="Comma 3 5 2 3 2 3 7 3" xfId="28805" xr:uid="{00000000-0005-0000-0000-000016040000}"/>
    <cellStyle name="Comma 3 5 2 3 2 3 8" xfId="14422" xr:uid="{00000000-0005-0000-0000-000017040000}"/>
    <cellStyle name="Comma 3 5 2 3 2 3 8 2" xfId="49640" xr:uid="{00000000-0005-0000-0000-000018040000}"/>
    <cellStyle name="Comma 3 5 2 3 2 3 9" xfId="38819" xr:uid="{00000000-0005-0000-0000-000019040000}"/>
    <cellStyle name="Comma 3 5 2 3 2 4" xfId="2694" xr:uid="{00000000-0005-0000-0000-00001A040000}"/>
    <cellStyle name="Comma 3 5 2 3 2 4 10" xfId="26220" xr:uid="{00000000-0005-0000-0000-00001B040000}"/>
    <cellStyle name="Comma 3 5 2 3 2 4 11" xfId="60624" xr:uid="{00000000-0005-0000-0000-00001C040000}"/>
    <cellStyle name="Comma 3 5 2 3 2 4 2" xfId="4520" xr:uid="{00000000-0005-0000-0000-00001D040000}"/>
    <cellStyle name="Comma 3 5 2 3 2 4 2 2" xfId="17167" xr:uid="{00000000-0005-0000-0000-00001E040000}"/>
    <cellStyle name="Comma 3 5 2 3 2 4 2 2 2" xfId="52383" xr:uid="{00000000-0005-0000-0000-00001F040000}"/>
    <cellStyle name="Comma 3 5 2 3 2 4 2 3" xfId="39786" xr:uid="{00000000-0005-0000-0000-000020040000}"/>
    <cellStyle name="Comma 3 5 2 3 2 4 2 4" xfId="29772" xr:uid="{00000000-0005-0000-0000-000021040000}"/>
    <cellStyle name="Comma 3 5 2 3 2 4 3" xfId="5990" xr:uid="{00000000-0005-0000-0000-000022040000}"/>
    <cellStyle name="Comma 3 5 2 3 2 4 3 2" xfId="18621" xr:uid="{00000000-0005-0000-0000-000023040000}"/>
    <cellStyle name="Comma 3 5 2 3 2 4 3 2 2" xfId="53837" xr:uid="{00000000-0005-0000-0000-000024040000}"/>
    <cellStyle name="Comma 3 5 2 3 2 4 3 3" xfId="41240" xr:uid="{00000000-0005-0000-0000-000025040000}"/>
    <cellStyle name="Comma 3 5 2 3 2 4 3 4" xfId="31226" xr:uid="{00000000-0005-0000-0000-000026040000}"/>
    <cellStyle name="Comma 3 5 2 3 2 4 4" xfId="7449" xr:uid="{00000000-0005-0000-0000-000027040000}"/>
    <cellStyle name="Comma 3 5 2 3 2 4 4 2" xfId="20075" xr:uid="{00000000-0005-0000-0000-000028040000}"/>
    <cellStyle name="Comma 3 5 2 3 2 4 4 2 2" xfId="55291" xr:uid="{00000000-0005-0000-0000-000029040000}"/>
    <cellStyle name="Comma 3 5 2 3 2 4 4 3" xfId="42694" xr:uid="{00000000-0005-0000-0000-00002A040000}"/>
    <cellStyle name="Comma 3 5 2 3 2 4 4 4" xfId="32680" xr:uid="{00000000-0005-0000-0000-00002B040000}"/>
    <cellStyle name="Comma 3 5 2 3 2 4 5" xfId="9230" xr:uid="{00000000-0005-0000-0000-00002C040000}"/>
    <cellStyle name="Comma 3 5 2 3 2 4 5 2" xfId="21851" xr:uid="{00000000-0005-0000-0000-00002D040000}"/>
    <cellStyle name="Comma 3 5 2 3 2 4 5 2 2" xfId="57067" xr:uid="{00000000-0005-0000-0000-00002E040000}"/>
    <cellStyle name="Comma 3 5 2 3 2 4 5 3" xfId="44470" xr:uid="{00000000-0005-0000-0000-00002F040000}"/>
    <cellStyle name="Comma 3 5 2 3 2 4 5 4" xfId="34456" xr:uid="{00000000-0005-0000-0000-000030040000}"/>
    <cellStyle name="Comma 3 5 2 3 2 4 6" xfId="11024" xr:uid="{00000000-0005-0000-0000-000031040000}"/>
    <cellStyle name="Comma 3 5 2 3 2 4 6 2" xfId="23627" xr:uid="{00000000-0005-0000-0000-000032040000}"/>
    <cellStyle name="Comma 3 5 2 3 2 4 6 2 2" xfId="58843" xr:uid="{00000000-0005-0000-0000-000033040000}"/>
    <cellStyle name="Comma 3 5 2 3 2 4 6 3" xfId="46246" xr:uid="{00000000-0005-0000-0000-000034040000}"/>
    <cellStyle name="Comma 3 5 2 3 2 4 6 4" xfId="36232" xr:uid="{00000000-0005-0000-0000-000035040000}"/>
    <cellStyle name="Comma 3 5 2 3 2 4 7" xfId="15391" xr:uid="{00000000-0005-0000-0000-000036040000}"/>
    <cellStyle name="Comma 3 5 2 3 2 4 7 2" xfId="50607" xr:uid="{00000000-0005-0000-0000-000037040000}"/>
    <cellStyle name="Comma 3 5 2 3 2 4 7 3" xfId="27996" xr:uid="{00000000-0005-0000-0000-000038040000}"/>
    <cellStyle name="Comma 3 5 2 3 2 4 8" xfId="13613" xr:uid="{00000000-0005-0000-0000-000039040000}"/>
    <cellStyle name="Comma 3 5 2 3 2 4 8 2" xfId="48831" xr:uid="{00000000-0005-0000-0000-00003A040000}"/>
    <cellStyle name="Comma 3 5 2 3 2 4 9" xfId="38010" xr:uid="{00000000-0005-0000-0000-00003B040000}"/>
    <cellStyle name="Comma 3 5 2 3 2 5" xfId="3858" xr:uid="{00000000-0005-0000-0000-00003C040000}"/>
    <cellStyle name="Comma 3 5 2 3 2 5 2" xfId="8581" xr:uid="{00000000-0005-0000-0000-00003D040000}"/>
    <cellStyle name="Comma 3 5 2 3 2 5 2 2" xfId="21207" xr:uid="{00000000-0005-0000-0000-00003E040000}"/>
    <cellStyle name="Comma 3 5 2 3 2 5 2 2 2" xfId="56423" xr:uid="{00000000-0005-0000-0000-00003F040000}"/>
    <cellStyle name="Comma 3 5 2 3 2 5 2 3" xfId="43826" xr:uid="{00000000-0005-0000-0000-000040040000}"/>
    <cellStyle name="Comma 3 5 2 3 2 5 2 4" xfId="33812" xr:uid="{00000000-0005-0000-0000-000041040000}"/>
    <cellStyle name="Comma 3 5 2 3 2 5 3" xfId="10362" xr:uid="{00000000-0005-0000-0000-000042040000}"/>
    <cellStyle name="Comma 3 5 2 3 2 5 3 2" xfId="22983" xr:uid="{00000000-0005-0000-0000-000043040000}"/>
    <cellStyle name="Comma 3 5 2 3 2 5 3 2 2" xfId="58199" xr:uid="{00000000-0005-0000-0000-000044040000}"/>
    <cellStyle name="Comma 3 5 2 3 2 5 3 3" xfId="45602" xr:uid="{00000000-0005-0000-0000-000045040000}"/>
    <cellStyle name="Comma 3 5 2 3 2 5 3 4" xfId="35588" xr:uid="{00000000-0005-0000-0000-000046040000}"/>
    <cellStyle name="Comma 3 5 2 3 2 5 4" xfId="12158" xr:uid="{00000000-0005-0000-0000-000047040000}"/>
    <cellStyle name="Comma 3 5 2 3 2 5 4 2" xfId="24759" xr:uid="{00000000-0005-0000-0000-000048040000}"/>
    <cellStyle name="Comma 3 5 2 3 2 5 4 2 2" xfId="59975" xr:uid="{00000000-0005-0000-0000-000049040000}"/>
    <cellStyle name="Comma 3 5 2 3 2 5 4 3" xfId="47378" xr:uid="{00000000-0005-0000-0000-00004A040000}"/>
    <cellStyle name="Comma 3 5 2 3 2 5 4 4" xfId="37364" xr:uid="{00000000-0005-0000-0000-00004B040000}"/>
    <cellStyle name="Comma 3 5 2 3 2 5 5" xfId="16523" xr:uid="{00000000-0005-0000-0000-00004C040000}"/>
    <cellStyle name="Comma 3 5 2 3 2 5 5 2" xfId="51739" xr:uid="{00000000-0005-0000-0000-00004D040000}"/>
    <cellStyle name="Comma 3 5 2 3 2 5 5 3" xfId="29128" xr:uid="{00000000-0005-0000-0000-00004E040000}"/>
    <cellStyle name="Comma 3 5 2 3 2 5 6" xfId="14745" xr:uid="{00000000-0005-0000-0000-00004F040000}"/>
    <cellStyle name="Comma 3 5 2 3 2 5 6 2" xfId="49963" xr:uid="{00000000-0005-0000-0000-000050040000}"/>
    <cellStyle name="Comma 3 5 2 3 2 5 7" xfId="39142" xr:uid="{00000000-0005-0000-0000-000051040000}"/>
    <cellStyle name="Comma 3 5 2 3 2 5 8" xfId="27352" xr:uid="{00000000-0005-0000-0000-000052040000}"/>
    <cellStyle name="Comma 3 5 2 3 2 6" xfId="4198" xr:uid="{00000000-0005-0000-0000-000053040000}"/>
    <cellStyle name="Comma 3 5 2 3 2 6 2" xfId="16845" xr:uid="{00000000-0005-0000-0000-000054040000}"/>
    <cellStyle name="Comma 3 5 2 3 2 6 2 2" xfId="52061" xr:uid="{00000000-0005-0000-0000-000055040000}"/>
    <cellStyle name="Comma 3 5 2 3 2 6 2 3" xfId="29450" xr:uid="{00000000-0005-0000-0000-000056040000}"/>
    <cellStyle name="Comma 3 5 2 3 2 6 3" xfId="13291" xr:uid="{00000000-0005-0000-0000-000057040000}"/>
    <cellStyle name="Comma 3 5 2 3 2 6 3 2" xfId="48509" xr:uid="{00000000-0005-0000-0000-000058040000}"/>
    <cellStyle name="Comma 3 5 2 3 2 6 4" xfId="39464" xr:uid="{00000000-0005-0000-0000-000059040000}"/>
    <cellStyle name="Comma 3 5 2 3 2 6 5" xfId="25898" xr:uid="{00000000-0005-0000-0000-00005A040000}"/>
    <cellStyle name="Comma 3 5 2 3 2 7" xfId="5668" xr:uid="{00000000-0005-0000-0000-00005B040000}"/>
    <cellStyle name="Comma 3 5 2 3 2 7 2" xfId="18299" xr:uid="{00000000-0005-0000-0000-00005C040000}"/>
    <cellStyle name="Comma 3 5 2 3 2 7 2 2" xfId="53515" xr:uid="{00000000-0005-0000-0000-00005D040000}"/>
    <cellStyle name="Comma 3 5 2 3 2 7 3" xfId="40918" xr:uid="{00000000-0005-0000-0000-00005E040000}"/>
    <cellStyle name="Comma 3 5 2 3 2 7 4" xfId="30904" xr:uid="{00000000-0005-0000-0000-00005F040000}"/>
    <cellStyle name="Comma 3 5 2 3 2 8" xfId="7127" xr:uid="{00000000-0005-0000-0000-000060040000}"/>
    <cellStyle name="Comma 3 5 2 3 2 8 2" xfId="19753" xr:uid="{00000000-0005-0000-0000-000061040000}"/>
    <cellStyle name="Comma 3 5 2 3 2 8 2 2" xfId="54969" xr:uid="{00000000-0005-0000-0000-000062040000}"/>
    <cellStyle name="Comma 3 5 2 3 2 8 3" xfId="42372" xr:uid="{00000000-0005-0000-0000-000063040000}"/>
    <cellStyle name="Comma 3 5 2 3 2 8 4" xfId="32358" xr:uid="{00000000-0005-0000-0000-000064040000}"/>
    <cellStyle name="Comma 3 5 2 3 2 9" xfId="8908" xr:uid="{00000000-0005-0000-0000-000065040000}"/>
    <cellStyle name="Comma 3 5 2 3 2 9 2" xfId="21529" xr:uid="{00000000-0005-0000-0000-000066040000}"/>
    <cellStyle name="Comma 3 5 2 3 2 9 2 2" xfId="56745" xr:uid="{00000000-0005-0000-0000-000067040000}"/>
    <cellStyle name="Comma 3 5 2 3 2 9 3" xfId="44148" xr:uid="{00000000-0005-0000-0000-000068040000}"/>
    <cellStyle name="Comma 3 5 2 3 2 9 4" xfId="34134" xr:uid="{00000000-0005-0000-0000-000069040000}"/>
    <cellStyle name="Comma 3 5 2 3 3" xfId="3043" xr:uid="{00000000-0005-0000-0000-00006A040000}"/>
    <cellStyle name="Comma 3 5 2 3 3 10" xfId="25416" xr:uid="{00000000-0005-0000-0000-00006B040000}"/>
    <cellStyle name="Comma 3 5 2 3 3 11" xfId="60951" xr:uid="{00000000-0005-0000-0000-00006C040000}"/>
    <cellStyle name="Comma 3 5 2 3 3 2" xfId="4847" xr:uid="{00000000-0005-0000-0000-00006D040000}"/>
    <cellStyle name="Comma 3 5 2 3 3 2 2" xfId="17494" xr:uid="{00000000-0005-0000-0000-00006E040000}"/>
    <cellStyle name="Comma 3 5 2 3 3 2 2 2" xfId="52710" xr:uid="{00000000-0005-0000-0000-00006F040000}"/>
    <cellStyle name="Comma 3 5 2 3 3 2 2 3" xfId="30099" xr:uid="{00000000-0005-0000-0000-000070040000}"/>
    <cellStyle name="Comma 3 5 2 3 3 2 3" xfId="13940" xr:uid="{00000000-0005-0000-0000-000071040000}"/>
    <cellStyle name="Comma 3 5 2 3 3 2 3 2" xfId="49158" xr:uid="{00000000-0005-0000-0000-000072040000}"/>
    <cellStyle name="Comma 3 5 2 3 3 2 4" xfId="40113" xr:uid="{00000000-0005-0000-0000-000073040000}"/>
    <cellStyle name="Comma 3 5 2 3 3 2 5" xfId="26547" xr:uid="{00000000-0005-0000-0000-000074040000}"/>
    <cellStyle name="Comma 3 5 2 3 3 3" xfId="6317" xr:uid="{00000000-0005-0000-0000-000075040000}"/>
    <cellStyle name="Comma 3 5 2 3 3 3 2" xfId="18948" xr:uid="{00000000-0005-0000-0000-000076040000}"/>
    <cellStyle name="Comma 3 5 2 3 3 3 2 2" xfId="54164" xr:uid="{00000000-0005-0000-0000-000077040000}"/>
    <cellStyle name="Comma 3 5 2 3 3 3 3" xfId="41567" xr:uid="{00000000-0005-0000-0000-000078040000}"/>
    <cellStyle name="Comma 3 5 2 3 3 3 4" xfId="31553" xr:uid="{00000000-0005-0000-0000-000079040000}"/>
    <cellStyle name="Comma 3 5 2 3 3 4" xfId="7776" xr:uid="{00000000-0005-0000-0000-00007A040000}"/>
    <cellStyle name="Comma 3 5 2 3 3 4 2" xfId="20402" xr:uid="{00000000-0005-0000-0000-00007B040000}"/>
    <cellStyle name="Comma 3 5 2 3 3 4 2 2" xfId="55618" xr:uid="{00000000-0005-0000-0000-00007C040000}"/>
    <cellStyle name="Comma 3 5 2 3 3 4 3" xfId="43021" xr:uid="{00000000-0005-0000-0000-00007D040000}"/>
    <cellStyle name="Comma 3 5 2 3 3 4 4" xfId="33007" xr:uid="{00000000-0005-0000-0000-00007E040000}"/>
    <cellStyle name="Comma 3 5 2 3 3 5" xfId="9557" xr:uid="{00000000-0005-0000-0000-00007F040000}"/>
    <cellStyle name="Comma 3 5 2 3 3 5 2" xfId="22178" xr:uid="{00000000-0005-0000-0000-000080040000}"/>
    <cellStyle name="Comma 3 5 2 3 3 5 2 2" xfId="57394" xr:uid="{00000000-0005-0000-0000-000081040000}"/>
    <cellStyle name="Comma 3 5 2 3 3 5 3" xfId="44797" xr:uid="{00000000-0005-0000-0000-000082040000}"/>
    <cellStyle name="Comma 3 5 2 3 3 5 4" xfId="34783" xr:uid="{00000000-0005-0000-0000-000083040000}"/>
    <cellStyle name="Comma 3 5 2 3 3 6" xfId="11351" xr:uid="{00000000-0005-0000-0000-000084040000}"/>
    <cellStyle name="Comma 3 5 2 3 3 6 2" xfId="23954" xr:uid="{00000000-0005-0000-0000-000085040000}"/>
    <cellStyle name="Comma 3 5 2 3 3 6 2 2" xfId="59170" xr:uid="{00000000-0005-0000-0000-000086040000}"/>
    <cellStyle name="Comma 3 5 2 3 3 6 3" xfId="46573" xr:uid="{00000000-0005-0000-0000-000087040000}"/>
    <cellStyle name="Comma 3 5 2 3 3 6 4" xfId="36559" xr:uid="{00000000-0005-0000-0000-000088040000}"/>
    <cellStyle name="Comma 3 5 2 3 3 7" xfId="15718" xr:uid="{00000000-0005-0000-0000-000089040000}"/>
    <cellStyle name="Comma 3 5 2 3 3 7 2" xfId="50934" xr:uid="{00000000-0005-0000-0000-00008A040000}"/>
    <cellStyle name="Comma 3 5 2 3 3 7 3" xfId="28323" xr:uid="{00000000-0005-0000-0000-00008B040000}"/>
    <cellStyle name="Comma 3 5 2 3 3 8" xfId="12809" xr:uid="{00000000-0005-0000-0000-00008C040000}"/>
    <cellStyle name="Comma 3 5 2 3 3 8 2" xfId="48027" xr:uid="{00000000-0005-0000-0000-00008D040000}"/>
    <cellStyle name="Comma 3 5 2 3 3 9" xfId="38337" xr:uid="{00000000-0005-0000-0000-00008E040000}"/>
    <cellStyle name="Comma 3 5 2 3 4" xfId="2870" xr:uid="{00000000-0005-0000-0000-00008F040000}"/>
    <cellStyle name="Comma 3 5 2 3 4 10" xfId="25257" xr:uid="{00000000-0005-0000-0000-000090040000}"/>
    <cellStyle name="Comma 3 5 2 3 4 11" xfId="60792" xr:uid="{00000000-0005-0000-0000-000091040000}"/>
    <cellStyle name="Comma 3 5 2 3 4 2" xfId="4688" xr:uid="{00000000-0005-0000-0000-000092040000}"/>
    <cellStyle name="Comma 3 5 2 3 4 2 2" xfId="17335" xr:uid="{00000000-0005-0000-0000-000093040000}"/>
    <cellStyle name="Comma 3 5 2 3 4 2 2 2" xfId="52551" xr:uid="{00000000-0005-0000-0000-000094040000}"/>
    <cellStyle name="Comma 3 5 2 3 4 2 2 3" xfId="29940" xr:uid="{00000000-0005-0000-0000-000095040000}"/>
    <cellStyle name="Comma 3 5 2 3 4 2 3" xfId="13781" xr:uid="{00000000-0005-0000-0000-000096040000}"/>
    <cellStyle name="Comma 3 5 2 3 4 2 3 2" xfId="48999" xr:uid="{00000000-0005-0000-0000-000097040000}"/>
    <cellStyle name="Comma 3 5 2 3 4 2 4" xfId="39954" xr:uid="{00000000-0005-0000-0000-000098040000}"/>
    <cellStyle name="Comma 3 5 2 3 4 2 5" xfId="26388" xr:uid="{00000000-0005-0000-0000-000099040000}"/>
    <cellStyle name="Comma 3 5 2 3 4 3" xfId="6158" xr:uid="{00000000-0005-0000-0000-00009A040000}"/>
    <cellStyle name="Comma 3 5 2 3 4 3 2" xfId="18789" xr:uid="{00000000-0005-0000-0000-00009B040000}"/>
    <cellStyle name="Comma 3 5 2 3 4 3 2 2" xfId="54005" xr:uid="{00000000-0005-0000-0000-00009C040000}"/>
    <cellStyle name="Comma 3 5 2 3 4 3 3" xfId="41408" xr:uid="{00000000-0005-0000-0000-00009D040000}"/>
    <cellStyle name="Comma 3 5 2 3 4 3 4" xfId="31394" xr:uid="{00000000-0005-0000-0000-00009E040000}"/>
    <cellStyle name="Comma 3 5 2 3 4 4" xfId="7617" xr:uid="{00000000-0005-0000-0000-00009F040000}"/>
    <cellStyle name="Comma 3 5 2 3 4 4 2" xfId="20243" xr:uid="{00000000-0005-0000-0000-0000A0040000}"/>
    <cellStyle name="Comma 3 5 2 3 4 4 2 2" xfId="55459" xr:uid="{00000000-0005-0000-0000-0000A1040000}"/>
    <cellStyle name="Comma 3 5 2 3 4 4 3" xfId="42862" xr:uid="{00000000-0005-0000-0000-0000A2040000}"/>
    <cellStyle name="Comma 3 5 2 3 4 4 4" xfId="32848" xr:uid="{00000000-0005-0000-0000-0000A3040000}"/>
    <cellStyle name="Comma 3 5 2 3 4 5" xfId="9398" xr:uid="{00000000-0005-0000-0000-0000A4040000}"/>
    <cellStyle name="Comma 3 5 2 3 4 5 2" xfId="22019" xr:uid="{00000000-0005-0000-0000-0000A5040000}"/>
    <cellStyle name="Comma 3 5 2 3 4 5 2 2" xfId="57235" xr:uid="{00000000-0005-0000-0000-0000A6040000}"/>
    <cellStyle name="Comma 3 5 2 3 4 5 3" xfId="44638" xr:uid="{00000000-0005-0000-0000-0000A7040000}"/>
    <cellStyle name="Comma 3 5 2 3 4 5 4" xfId="34624" xr:uid="{00000000-0005-0000-0000-0000A8040000}"/>
    <cellStyle name="Comma 3 5 2 3 4 6" xfId="11192" xr:uid="{00000000-0005-0000-0000-0000A9040000}"/>
    <cellStyle name="Comma 3 5 2 3 4 6 2" xfId="23795" xr:uid="{00000000-0005-0000-0000-0000AA040000}"/>
    <cellStyle name="Comma 3 5 2 3 4 6 2 2" xfId="59011" xr:uid="{00000000-0005-0000-0000-0000AB040000}"/>
    <cellStyle name="Comma 3 5 2 3 4 6 3" xfId="46414" xr:uid="{00000000-0005-0000-0000-0000AC040000}"/>
    <cellStyle name="Comma 3 5 2 3 4 6 4" xfId="36400" xr:uid="{00000000-0005-0000-0000-0000AD040000}"/>
    <cellStyle name="Comma 3 5 2 3 4 7" xfId="15559" xr:uid="{00000000-0005-0000-0000-0000AE040000}"/>
    <cellStyle name="Comma 3 5 2 3 4 7 2" xfId="50775" xr:uid="{00000000-0005-0000-0000-0000AF040000}"/>
    <cellStyle name="Comma 3 5 2 3 4 7 3" xfId="28164" xr:uid="{00000000-0005-0000-0000-0000B0040000}"/>
    <cellStyle name="Comma 3 5 2 3 4 8" xfId="12650" xr:uid="{00000000-0005-0000-0000-0000B1040000}"/>
    <cellStyle name="Comma 3 5 2 3 4 8 2" xfId="47868" xr:uid="{00000000-0005-0000-0000-0000B2040000}"/>
    <cellStyle name="Comma 3 5 2 3 4 9" xfId="38178" xr:uid="{00000000-0005-0000-0000-0000B3040000}"/>
    <cellStyle name="Comma 3 5 2 3 5" xfId="3379" xr:uid="{00000000-0005-0000-0000-0000B4040000}"/>
    <cellStyle name="Comma 3 5 2 3 5 10" xfId="26875" xr:uid="{00000000-0005-0000-0000-0000B5040000}"/>
    <cellStyle name="Comma 3 5 2 3 5 11" xfId="61279" xr:uid="{00000000-0005-0000-0000-0000B6040000}"/>
    <cellStyle name="Comma 3 5 2 3 5 2" xfId="5175" xr:uid="{00000000-0005-0000-0000-0000B7040000}"/>
    <cellStyle name="Comma 3 5 2 3 5 2 2" xfId="17822" xr:uid="{00000000-0005-0000-0000-0000B8040000}"/>
    <cellStyle name="Comma 3 5 2 3 5 2 2 2" xfId="53038" xr:uid="{00000000-0005-0000-0000-0000B9040000}"/>
    <cellStyle name="Comma 3 5 2 3 5 2 3" xfId="40441" xr:uid="{00000000-0005-0000-0000-0000BA040000}"/>
    <cellStyle name="Comma 3 5 2 3 5 2 4" xfId="30427" xr:uid="{00000000-0005-0000-0000-0000BB040000}"/>
    <cellStyle name="Comma 3 5 2 3 5 3" xfId="6645" xr:uid="{00000000-0005-0000-0000-0000BC040000}"/>
    <cellStyle name="Comma 3 5 2 3 5 3 2" xfId="19276" xr:uid="{00000000-0005-0000-0000-0000BD040000}"/>
    <cellStyle name="Comma 3 5 2 3 5 3 2 2" xfId="54492" xr:uid="{00000000-0005-0000-0000-0000BE040000}"/>
    <cellStyle name="Comma 3 5 2 3 5 3 3" xfId="41895" xr:uid="{00000000-0005-0000-0000-0000BF040000}"/>
    <cellStyle name="Comma 3 5 2 3 5 3 4" xfId="31881" xr:uid="{00000000-0005-0000-0000-0000C0040000}"/>
    <cellStyle name="Comma 3 5 2 3 5 4" xfId="8104" xr:uid="{00000000-0005-0000-0000-0000C1040000}"/>
    <cellStyle name="Comma 3 5 2 3 5 4 2" xfId="20730" xr:uid="{00000000-0005-0000-0000-0000C2040000}"/>
    <cellStyle name="Comma 3 5 2 3 5 4 2 2" xfId="55946" xr:uid="{00000000-0005-0000-0000-0000C3040000}"/>
    <cellStyle name="Comma 3 5 2 3 5 4 3" xfId="43349" xr:uid="{00000000-0005-0000-0000-0000C4040000}"/>
    <cellStyle name="Comma 3 5 2 3 5 4 4" xfId="33335" xr:uid="{00000000-0005-0000-0000-0000C5040000}"/>
    <cellStyle name="Comma 3 5 2 3 5 5" xfId="9885" xr:uid="{00000000-0005-0000-0000-0000C6040000}"/>
    <cellStyle name="Comma 3 5 2 3 5 5 2" xfId="22506" xr:uid="{00000000-0005-0000-0000-0000C7040000}"/>
    <cellStyle name="Comma 3 5 2 3 5 5 2 2" xfId="57722" xr:uid="{00000000-0005-0000-0000-0000C8040000}"/>
    <cellStyle name="Comma 3 5 2 3 5 5 3" xfId="45125" xr:uid="{00000000-0005-0000-0000-0000C9040000}"/>
    <cellStyle name="Comma 3 5 2 3 5 5 4" xfId="35111" xr:uid="{00000000-0005-0000-0000-0000CA040000}"/>
    <cellStyle name="Comma 3 5 2 3 5 6" xfId="11679" xr:uid="{00000000-0005-0000-0000-0000CB040000}"/>
    <cellStyle name="Comma 3 5 2 3 5 6 2" xfId="24282" xr:uid="{00000000-0005-0000-0000-0000CC040000}"/>
    <cellStyle name="Comma 3 5 2 3 5 6 2 2" xfId="59498" xr:uid="{00000000-0005-0000-0000-0000CD040000}"/>
    <cellStyle name="Comma 3 5 2 3 5 6 3" xfId="46901" xr:uid="{00000000-0005-0000-0000-0000CE040000}"/>
    <cellStyle name="Comma 3 5 2 3 5 6 4" xfId="36887" xr:uid="{00000000-0005-0000-0000-0000CF040000}"/>
    <cellStyle name="Comma 3 5 2 3 5 7" xfId="16046" xr:uid="{00000000-0005-0000-0000-0000D0040000}"/>
    <cellStyle name="Comma 3 5 2 3 5 7 2" xfId="51262" xr:uid="{00000000-0005-0000-0000-0000D1040000}"/>
    <cellStyle name="Comma 3 5 2 3 5 7 3" xfId="28651" xr:uid="{00000000-0005-0000-0000-0000D2040000}"/>
    <cellStyle name="Comma 3 5 2 3 5 8" xfId="14268" xr:uid="{00000000-0005-0000-0000-0000D3040000}"/>
    <cellStyle name="Comma 3 5 2 3 5 8 2" xfId="49486" xr:uid="{00000000-0005-0000-0000-0000D4040000}"/>
    <cellStyle name="Comma 3 5 2 3 5 9" xfId="38665" xr:uid="{00000000-0005-0000-0000-0000D5040000}"/>
    <cellStyle name="Comma 3 5 2 3 6" xfId="2539" xr:uid="{00000000-0005-0000-0000-0000D6040000}"/>
    <cellStyle name="Comma 3 5 2 3 6 10" xfId="26066" xr:uid="{00000000-0005-0000-0000-0000D7040000}"/>
    <cellStyle name="Comma 3 5 2 3 6 11" xfId="60470" xr:uid="{00000000-0005-0000-0000-0000D8040000}"/>
    <cellStyle name="Comma 3 5 2 3 6 2" xfId="4366" xr:uid="{00000000-0005-0000-0000-0000D9040000}"/>
    <cellStyle name="Comma 3 5 2 3 6 2 2" xfId="17013" xr:uid="{00000000-0005-0000-0000-0000DA040000}"/>
    <cellStyle name="Comma 3 5 2 3 6 2 2 2" xfId="52229" xr:uid="{00000000-0005-0000-0000-0000DB040000}"/>
    <cellStyle name="Comma 3 5 2 3 6 2 3" xfId="39632" xr:uid="{00000000-0005-0000-0000-0000DC040000}"/>
    <cellStyle name="Comma 3 5 2 3 6 2 4" xfId="29618" xr:uid="{00000000-0005-0000-0000-0000DD040000}"/>
    <cellStyle name="Comma 3 5 2 3 6 3" xfId="5836" xr:uid="{00000000-0005-0000-0000-0000DE040000}"/>
    <cellStyle name="Comma 3 5 2 3 6 3 2" xfId="18467" xr:uid="{00000000-0005-0000-0000-0000DF040000}"/>
    <cellStyle name="Comma 3 5 2 3 6 3 2 2" xfId="53683" xr:uid="{00000000-0005-0000-0000-0000E0040000}"/>
    <cellStyle name="Comma 3 5 2 3 6 3 3" xfId="41086" xr:uid="{00000000-0005-0000-0000-0000E1040000}"/>
    <cellStyle name="Comma 3 5 2 3 6 3 4" xfId="31072" xr:uid="{00000000-0005-0000-0000-0000E2040000}"/>
    <cellStyle name="Comma 3 5 2 3 6 4" xfId="7295" xr:uid="{00000000-0005-0000-0000-0000E3040000}"/>
    <cellStyle name="Comma 3 5 2 3 6 4 2" xfId="19921" xr:uid="{00000000-0005-0000-0000-0000E4040000}"/>
    <cellStyle name="Comma 3 5 2 3 6 4 2 2" xfId="55137" xr:uid="{00000000-0005-0000-0000-0000E5040000}"/>
    <cellStyle name="Comma 3 5 2 3 6 4 3" xfId="42540" xr:uid="{00000000-0005-0000-0000-0000E6040000}"/>
    <cellStyle name="Comma 3 5 2 3 6 4 4" xfId="32526" xr:uid="{00000000-0005-0000-0000-0000E7040000}"/>
    <cellStyle name="Comma 3 5 2 3 6 5" xfId="9076" xr:uid="{00000000-0005-0000-0000-0000E8040000}"/>
    <cellStyle name="Comma 3 5 2 3 6 5 2" xfId="21697" xr:uid="{00000000-0005-0000-0000-0000E9040000}"/>
    <cellStyle name="Comma 3 5 2 3 6 5 2 2" xfId="56913" xr:uid="{00000000-0005-0000-0000-0000EA040000}"/>
    <cellStyle name="Comma 3 5 2 3 6 5 3" xfId="44316" xr:uid="{00000000-0005-0000-0000-0000EB040000}"/>
    <cellStyle name="Comma 3 5 2 3 6 5 4" xfId="34302" xr:uid="{00000000-0005-0000-0000-0000EC040000}"/>
    <cellStyle name="Comma 3 5 2 3 6 6" xfId="10870" xr:uid="{00000000-0005-0000-0000-0000ED040000}"/>
    <cellStyle name="Comma 3 5 2 3 6 6 2" xfId="23473" xr:uid="{00000000-0005-0000-0000-0000EE040000}"/>
    <cellStyle name="Comma 3 5 2 3 6 6 2 2" xfId="58689" xr:uid="{00000000-0005-0000-0000-0000EF040000}"/>
    <cellStyle name="Comma 3 5 2 3 6 6 3" xfId="46092" xr:uid="{00000000-0005-0000-0000-0000F0040000}"/>
    <cellStyle name="Comma 3 5 2 3 6 6 4" xfId="36078" xr:uid="{00000000-0005-0000-0000-0000F1040000}"/>
    <cellStyle name="Comma 3 5 2 3 6 7" xfId="15237" xr:uid="{00000000-0005-0000-0000-0000F2040000}"/>
    <cellStyle name="Comma 3 5 2 3 6 7 2" xfId="50453" xr:uid="{00000000-0005-0000-0000-0000F3040000}"/>
    <cellStyle name="Comma 3 5 2 3 6 7 3" xfId="27842" xr:uid="{00000000-0005-0000-0000-0000F4040000}"/>
    <cellStyle name="Comma 3 5 2 3 6 8" xfId="13459" xr:uid="{00000000-0005-0000-0000-0000F5040000}"/>
    <cellStyle name="Comma 3 5 2 3 6 8 2" xfId="48677" xr:uid="{00000000-0005-0000-0000-0000F6040000}"/>
    <cellStyle name="Comma 3 5 2 3 6 9" xfId="37856" xr:uid="{00000000-0005-0000-0000-0000F7040000}"/>
    <cellStyle name="Comma 3 5 2 3 7" xfId="3703" xr:uid="{00000000-0005-0000-0000-0000F8040000}"/>
    <cellStyle name="Comma 3 5 2 3 7 2" xfId="8427" xr:uid="{00000000-0005-0000-0000-0000F9040000}"/>
    <cellStyle name="Comma 3 5 2 3 7 2 2" xfId="21053" xr:uid="{00000000-0005-0000-0000-0000FA040000}"/>
    <cellStyle name="Comma 3 5 2 3 7 2 2 2" xfId="56269" xr:uid="{00000000-0005-0000-0000-0000FB040000}"/>
    <cellStyle name="Comma 3 5 2 3 7 2 3" xfId="43672" xr:uid="{00000000-0005-0000-0000-0000FC040000}"/>
    <cellStyle name="Comma 3 5 2 3 7 2 4" xfId="33658" xr:uid="{00000000-0005-0000-0000-0000FD040000}"/>
    <cellStyle name="Comma 3 5 2 3 7 3" xfId="10208" xr:uid="{00000000-0005-0000-0000-0000FE040000}"/>
    <cellStyle name="Comma 3 5 2 3 7 3 2" xfId="22829" xr:uid="{00000000-0005-0000-0000-0000FF040000}"/>
    <cellStyle name="Comma 3 5 2 3 7 3 2 2" xfId="58045" xr:uid="{00000000-0005-0000-0000-000000050000}"/>
    <cellStyle name="Comma 3 5 2 3 7 3 3" xfId="45448" xr:uid="{00000000-0005-0000-0000-000001050000}"/>
    <cellStyle name="Comma 3 5 2 3 7 3 4" xfId="35434" xr:uid="{00000000-0005-0000-0000-000002050000}"/>
    <cellStyle name="Comma 3 5 2 3 7 4" xfId="12004" xr:uid="{00000000-0005-0000-0000-000003050000}"/>
    <cellStyle name="Comma 3 5 2 3 7 4 2" xfId="24605" xr:uid="{00000000-0005-0000-0000-000004050000}"/>
    <cellStyle name="Comma 3 5 2 3 7 4 2 2" xfId="59821" xr:uid="{00000000-0005-0000-0000-000005050000}"/>
    <cellStyle name="Comma 3 5 2 3 7 4 3" xfId="47224" xr:uid="{00000000-0005-0000-0000-000006050000}"/>
    <cellStyle name="Comma 3 5 2 3 7 4 4" xfId="37210" xr:uid="{00000000-0005-0000-0000-000007050000}"/>
    <cellStyle name="Comma 3 5 2 3 7 5" xfId="16369" xr:uid="{00000000-0005-0000-0000-000008050000}"/>
    <cellStyle name="Comma 3 5 2 3 7 5 2" xfId="51585" xr:uid="{00000000-0005-0000-0000-000009050000}"/>
    <cellStyle name="Comma 3 5 2 3 7 5 3" xfId="28974" xr:uid="{00000000-0005-0000-0000-00000A050000}"/>
    <cellStyle name="Comma 3 5 2 3 7 6" xfId="14591" xr:uid="{00000000-0005-0000-0000-00000B050000}"/>
    <cellStyle name="Comma 3 5 2 3 7 6 2" xfId="49809" xr:uid="{00000000-0005-0000-0000-00000C050000}"/>
    <cellStyle name="Comma 3 5 2 3 7 7" xfId="38988" xr:uid="{00000000-0005-0000-0000-00000D050000}"/>
    <cellStyle name="Comma 3 5 2 3 7 8" xfId="27198" xr:uid="{00000000-0005-0000-0000-00000E050000}"/>
    <cellStyle name="Comma 3 5 2 3 8" xfId="4039" xr:uid="{00000000-0005-0000-0000-00000F050000}"/>
    <cellStyle name="Comma 3 5 2 3 8 2" xfId="16691" xr:uid="{00000000-0005-0000-0000-000010050000}"/>
    <cellStyle name="Comma 3 5 2 3 8 2 2" xfId="51907" xr:uid="{00000000-0005-0000-0000-000011050000}"/>
    <cellStyle name="Comma 3 5 2 3 8 2 3" xfId="29296" xr:uid="{00000000-0005-0000-0000-000012050000}"/>
    <cellStyle name="Comma 3 5 2 3 8 3" xfId="13137" xr:uid="{00000000-0005-0000-0000-000013050000}"/>
    <cellStyle name="Comma 3 5 2 3 8 3 2" xfId="48355" xr:uid="{00000000-0005-0000-0000-000014050000}"/>
    <cellStyle name="Comma 3 5 2 3 8 4" xfId="39310" xr:uid="{00000000-0005-0000-0000-000015050000}"/>
    <cellStyle name="Comma 3 5 2 3 8 5" xfId="25744" xr:uid="{00000000-0005-0000-0000-000016050000}"/>
    <cellStyle name="Comma 3 5 2 3 9" xfId="5514" xr:uid="{00000000-0005-0000-0000-000017050000}"/>
    <cellStyle name="Comma 3 5 2 3 9 2" xfId="18145" xr:uid="{00000000-0005-0000-0000-000018050000}"/>
    <cellStyle name="Comma 3 5 2 3 9 2 2" xfId="53361" xr:uid="{00000000-0005-0000-0000-000019050000}"/>
    <cellStyle name="Comma 3 5 2 3 9 3" xfId="40764" xr:uid="{00000000-0005-0000-0000-00001A050000}"/>
    <cellStyle name="Comma 3 5 2 3 9 4" xfId="30750" xr:uid="{00000000-0005-0000-0000-00001B050000}"/>
    <cellStyle name="Comma 3 5 2 4" xfId="2279" xr:uid="{00000000-0005-0000-0000-00001C050000}"/>
    <cellStyle name="Comma 3 5 2 4 10" xfId="10454" xr:uid="{00000000-0005-0000-0000-00001D050000}"/>
    <cellStyle name="Comma 3 5 2 4 10 2" xfId="23070" xr:uid="{00000000-0005-0000-0000-00001E050000}"/>
    <cellStyle name="Comma 3 5 2 4 10 2 2" xfId="58286" xr:uid="{00000000-0005-0000-0000-00001F050000}"/>
    <cellStyle name="Comma 3 5 2 4 10 3" xfId="45689" xr:uid="{00000000-0005-0000-0000-000020050000}"/>
    <cellStyle name="Comma 3 5 2 4 10 4" xfId="35675" xr:uid="{00000000-0005-0000-0000-000021050000}"/>
    <cellStyle name="Comma 3 5 2 4 11" xfId="14995" xr:uid="{00000000-0005-0000-0000-000022050000}"/>
    <cellStyle name="Comma 3 5 2 4 11 2" xfId="50211" xr:uid="{00000000-0005-0000-0000-000023050000}"/>
    <cellStyle name="Comma 3 5 2 4 11 3" xfId="27600" xr:uid="{00000000-0005-0000-0000-000024050000}"/>
    <cellStyle name="Comma 3 5 2 4 12" xfId="12408" xr:uid="{00000000-0005-0000-0000-000025050000}"/>
    <cellStyle name="Comma 3 5 2 4 12 2" xfId="47626" xr:uid="{00000000-0005-0000-0000-000026050000}"/>
    <cellStyle name="Comma 3 5 2 4 13" xfId="37614" xr:uid="{00000000-0005-0000-0000-000027050000}"/>
    <cellStyle name="Comma 3 5 2 4 14" xfId="25015" xr:uid="{00000000-0005-0000-0000-000028050000}"/>
    <cellStyle name="Comma 3 5 2 4 15" xfId="60228" xr:uid="{00000000-0005-0000-0000-000029050000}"/>
    <cellStyle name="Comma 3 5 2 4 2" xfId="3130" xr:uid="{00000000-0005-0000-0000-00002A050000}"/>
    <cellStyle name="Comma 3 5 2 4 2 10" xfId="25499" xr:uid="{00000000-0005-0000-0000-00002B050000}"/>
    <cellStyle name="Comma 3 5 2 4 2 11" xfId="61034" xr:uid="{00000000-0005-0000-0000-00002C050000}"/>
    <cellStyle name="Comma 3 5 2 4 2 2" xfId="4930" xr:uid="{00000000-0005-0000-0000-00002D050000}"/>
    <cellStyle name="Comma 3 5 2 4 2 2 2" xfId="17577" xr:uid="{00000000-0005-0000-0000-00002E050000}"/>
    <cellStyle name="Comma 3 5 2 4 2 2 2 2" xfId="52793" xr:uid="{00000000-0005-0000-0000-00002F050000}"/>
    <cellStyle name="Comma 3 5 2 4 2 2 2 3" xfId="30182" xr:uid="{00000000-0005-0000-0000-000030050000}"/>
    <cellStyle name="Comma 3 5 2 4 2 2 3" xfId="14023" xr:uid="{00000000-0005-0000-0000-000031050000}"/>
    <cellStyle name="Comma 3 5 2 4 2 2 3 2" xfId="49241" xr:uid="{00000000-0005-0000-0000-000032050000}"/>
    <cellStyle name="Comma 3 5 2 4 2 2 4" xfId="40196" xr:uid="{00000000-0005-0000-0000-000033050000}"/>
    <cellStyle name="Comma 3 5 2 4 2 2 5" xfId="26630" xr:uid="{00000000-0005-0000-0000-000034050000}"/>
    <cellStyle name="Comma 3 5 2 4 2 3" xfId="6400" xr:uid="{00000000-0005-0000-0000-000035050000}"/>
    <cellStyle name="Comma 3 5 2 4 2 3 2" xfId="19031" xr:uid="{00000000-0005-0000-0000-000036050000}"/>
    <cellStyle name="Comma 3 5 2 4 2 3 2 2" xfId="54247" xr:uid="{00000000-0005-0000-0000-000037050000}"/>
    <cellStyle name="Comma 3 5 2 4 2 3 3" xfId="41650" xr:uid="{00000000-0005-0000-0000-000038050000}"/>
    <cellStyle name="Comma 3 5 2 4 2 3 4" xfId="31636" xr:uid="{00000000-0005-0000-0000-000039050000}"/>
    <cellStyle name="Comma 3 5 2 4 2 4" xfId="7859" xr:uid="{00000000-0005-0000-0000-00003A050000}"/>
    <cellStyle name="Comma 3 5 2 4 2 4 2" xfId="20485" xr:uid="{00000000-0005-0000-0000-00003B050000}"/>
    <cellStyle name="Comma 3 5 2 4 2 4 2 2" xfId="55701" xr:uid="{00000000-0005-0000-0000-00003C050000}"/>
    <cellStyle name="Comma 3 5 2 4 2 4 3" xfId="43104" xr:uid="{00000000-0005-0000-0000-00003D050000}"/>
    <cellStyle name="Comma 3 5 2 4 2 4 4" xfId="33090" xr:uid="{00000000-0005-0000-0000-00003E050000}"/>
    <cellStyle name="Comma 3 5 2 4 2 5" xfId="9640" xr:uid="{00000000-0005-0000-0000-00003F050000}"/>
    <cellStyle name="Comma 3 5 2 4 2 5 2" xfId="22261" xr:uid="{00000000-0005-0000-0000-000040050000}"/>
    <cellStyle name="Comma 3 5 2 4 2 5 2 2" xfId="57477" xr:uid="{00000000-0005-0000-0000-000041050000}"/>
    <cellStyle name="Comma 3 5 2 4 2 5 3" xfId="44880" xr:uid="{00000000-0005-0000-0000-000042050000}"/>
    <cellStyle name="Comma 3 5 2 4 2 5 4" xfId="34866" xr:uid="{00000000-0005-0000-0000-000043050000}"/>
    <cellStyle name="Comma 3 5 2 4 2 6" xfId="11434" xr:uid="{00000000-0005-0000-0000-000044050000}"/>
    <cellStyle name="Comma 3 5 2 4 2 6 2" xfId="24037" xr:uid="{00000000-0005-0000-0000-000045050000}"/>
    <cellStyle name="Comma 3 5 2 4 2 6 2 2" xfId="59253" xr:uid="{00000000-0005-0000-0000-000046050000}"/>
    <cellStyle name="Comma 3 5 2 4 2 6 3" xfId="46656" xr:uid="{00000000-0005-0000-0000-000047050000}"/>
    <cellStyle name="Comma 3 5 2 4 2 6 4" xfId="36642" xr:uid="{00000000-0005-0000-0000-000048050000}"/>
    <cellStyle name="Comma 3 5 2 4 2 7" xfId="15801" xr:uid="{00000000-0005-0000-0000-000049050000}"/>
    <cellStyle name="Comma 3 5 2 4 2 7 2" xfId="51017" xr:uid="{00000000-0005-0000-0000-00004A050000}"/>
    <cellStyle name="Comma 3 5 2 4 2 7 3" xfId="28406" xr:uid="{00000000-0005-0000-0000-00004B050000}"/>
    <cellStyle name="Comma 3 5 2 4 2 8" xfId="12892" xr:uid="{00000000-0005-0000-0000-00004C050000}"/>
    <cellStyle name="Comma 3 5 2 4 2 8 2" xfId="48110" xr:uid="{00000000-0005-0000-0000-00004D050000}"/>
    <cellStyle name="Comma 3 5 2 4 2 9" xfId="38420" xr:uid="{00000000-0005-0000-0000-00004E050000}"/>
    <cellStyle name="Comma 3 5 2 4 3" xfId="3459" xr:uid="{00000000-0005-0000-0000-00004F050000}"/>
    <cellStyle name="Comma 3 5 2 4 3 10" xfId="26955" xr:uid="{00000000-0005-0000-0000-000050050000}"/>
    <cellStyle name="Comma 3 5 2 4 3 11" xfId="61359" xr:uid="{00000000-0005-0000-0000-000051050000}"/>
    <cellStyle name="Comma 3 5 2 4 3 2" xfId="5255" xr:uid="{00000000-0005-0000-0000-000052050000}"/>
    <cellStyle name="Comma 3 5 2 4 3 2 2" xfId="17902" xr:uid="{00000000-0005-0000-0000-000053050000}"/>
    <cellStyle name="Comma 3 5 2 4 3 2 2 2" xfId="53118" xr:uid="{00000000-0005-0000-0000-000054050000}"/>
    <cellStyle name="Comma 3 5 2 4 3 2 3" xfId="40521" xr:uid="{00000000-0005-0000-0000-000055050000}"/>
    <cellStyle name="Comma 3 5 2 4 3 2 4" xfId="30507" xr:uid="{00000000-0005-0000-0000-000056050000}"/>
    <cellStyle name="Comma 3 5 2 4 3 3" xfId="6725" xr:uid="{00000000-0005-0000-0000-000057050000}"/>
    <cellStyle name="Comma 3 5 2 4 3 3 2" xfId="19356" xr:uid="{00000000-0005-0000-0000-000058050000}"/>
    <cellStyle name="Comma 3 5 2 4 3 3 2 2" xfId="54572" xr:uid="{00000000-0005-0000-0000-000059050000}"/>
    <cellStyle name="Comma 3 5 2 4 3 3 3" xfId="41975" xr:uid="{00000000-0005-0000-0000-00005A050000}"/>
    <cellStyle name="Comma 3 5 2 4 3 3 4" xfId="31961" xr:uid="{00000000-0005-0000-0000-00005B050000}"/>
    <cellStyle name="Comma 3 5 2 4 3 4" xfId="8184" xr:uid="{00000000-0005-0000-0000-00005C050000}"/>
    <cellStyle name="Comma 3 5 2 4 3 4 2" xfId="20810" xr:uid="{00000000-0005-0000-0000-00005D050000}"/>
    <cellStyle name="Comma 3 5 2 4 3 4 2 2" xfId="56026" xr:uid="{00000000-0005-0000-0000-00005E050000}"/>
    <cellStyle name="Comma 3 5 2 4 3 4 3" xfId="43429" xr:uid="{00000000-0005-0000-0000-00005F050000}"/>
    <cellStyle name="Comma 3 5 2 4 3 4 4" xfId="33415" xr:uid="{00000000-0005-0000-0000-000060050000}"/>
    <cellStyle name="Comma 3 5 2 4 3 5" xfId="9965" xr:uid="{00000000-0005-0000-0000-000061050000}"/>
    <cellStyle name="Comma 3 5 2 4 3 5 2" xfId="22586" xr:uid="{00000000-0005-0000-0000-000062050000}"/>
    <cellStyle name="Comma 3 5 2 4 3 5 2 2" xfId="57802" xr:uid="{00000000-0005-0000-0000-000063050000}"/>
    <cellStyle name="Comma 3 5 2 4 3 5 3" xfId="45205" xr:uid="{00000000-0005-0000-0000-000064050000}"/>
    <cellStyle name="Comma 3 5 2 4 3 5 4" xfId="35191" xr:uid="{00000000-0005-0000-0000-000065050000}"/>
    <cellStyle name="Comma 3 5 2 4 3 6" xfId="11759" xr:uid="{00000000-0005-0000-0000-000066050000}"/>
    <cellStyle name="Comma 3 5 2 4 3 6 2" xfId="24362" xr:uid="{00000000-0005-0000-0000-000067050000}"/>
    <cellStyle name="Comma 3 5 2 4 3 6 2 2" xfId="59578" xr:uid="{00000000-0005-0000-0000-000068050000}"/>
    <cellStyle name="Comma 3 5 2 4 3 6 3" xfId="46981" xr:uid="{00000000-0005-0000-0000-000069050000}"/>
    <cellStyle name="Comma 3 5 2 4 3 6 4" xfId="36967" xr:uid="{00000000-0005-0000-0000-00006A050000}"/>
    <cellStyle name="Comma 3 5 2 4 3 7" xfId="16126" xr:uid="{00000000-0005-0000-0000-00006B050000}"/>
    <cellStyle name="Comma 3 5 2 4 3 7 2" xfId="51342" xr:uid="{00000000-0005-0000-0000-00006C050000}"/>
    <cellStyle name="Comma 3 5 2 4 3 7 3" xfId="28731" xr:uid="{00000000-0005-0000-0000-00006D050000}"/>
    <cellStyle name="Comma 3 5 2 4 3 8" xfId="14348" xr:uid="{00000000-0005-0000-0000-00006E050000}"/>
    <cellStyle name="Comma 3 5 2 4 3 8 2" xfId="49566" xr:uid="{00000000-0005-0000-0000-00006F050000}"/>
    <cellStyle name="Comma 3 5 2 4 3 9" xfId="38745" xr:uid="{00000000-0005-0000-0000-000070050000}"/>
    <cellStyle name="Comma 3 5 2 4 4" xfId="2620" xr:uid="{00000000-0005-0000-0000-000071050000}"/>
    <cellStyle name="Comma 3 5 2 4 4 10" xfId="26146" xr:uid="{00000000-0005-0000-0000-000072050000}"/>
    <cellStyle name="Comma 3 5 2 4 4 11" xfId="60550" xr:uid="{00000000-0005-0000-0000-000073050000}"/>
    <cellStyle name="Comma 3 5 2 4 4 2" xfId="4446" xr:uid="{00000000-0005-0000-0000-000074050000}"/>
    <cellStyle name="Comma 3 5 2 4 4 2 2" xfId="17093" xr:uid="{00000000-0005-0000-0000-000075050000}"/>
    <cellStyle name="Comma 3 5 2 4 4 2 2 2" xfId="52309" xr:uid="{00000000-0005-0000-0000-000076050000}"/>
    <cellStyle name="Comma 3 5 2 4 4 2 3" xfId="39712" xr:uid="{00000000-0005-0000-0000-000077050000}"/>
    <cellStyle name="Comma 3 5 2 4 4 2 4" xfId="29698" xr:uid="{00000000-0005-0000-0000-000078050000}"/>
    <cellStyle name="Comma 3 5 2 4 4 3" xfId="5916" xr:uid="{00000000-0005-0000-0000-000079050000}"/>
    <cellStyle name="Comma 3 5 2 4 4 3 2" xfId="18547" xr:uid="{00000000-0005-0000-0000-00007A050000}"/>
    <cellStyle name="Comma 3 5 2 4 4 3 2 2" xfId="53763" xr:uid="{00000000-0005-0000-0000-00007B050000}"/>
    <cellStyle name="Comma 3 5 2 4 4 3 3" xfId="41166" xr:uid="{00000000-0005-0000-0000-00007C050000}"/>
    <cellStyle name="Comma 3 5 2 4 4 3 4" xfId="31152" xr:uid="{00000000-0005-0000-0000-00007D050000}"/>
    <cellStyle name="Comma 3 5 2 4 4 4" xfId="7375" xr:uid="{00000000-0005-0000-0000-00007E050000}"/>
    <cellStyle name="Comma 3 5 2 4 4 4 2" xfId="20001" xr:uid="{00000000-0005-0000-0000-00007F050000}"/>
    <cellStyle name="Comma 3 5 2 4 4 4 2 2" xfId="55217" xr:uid="{00000000-0005-0000-0000-000080050000}"/>
    <cellStyle name="Comma 3 5 2 4 4 4 3" xfId="42620" xr:uid="{00000000-0005-0000-0000-000081050000}"/>
    <cellStyle name="Comma 3 5 2 4 4 4 4" xfId="32606" xr:uid="{00000000-0005-0000-0000-000082050000}"/>
    <cellStyle name="Comma 3 5 2 4 4 5" xfId="9156" xr:uid="{00000000-0005-0000-0000-000083050000}"/>
    <cellStyle name="Comma 3 5 2 4 4 5 2" xfId="21777" xr:uid="{00000000-0005-0000-0000-000084050000}"/>
    <cellStyle name="Comma 3 5 2 4 4 5 2 2" xfId="56993" xr:uid="{00000000-0005-0000-0000-000085050000}"/>
    <cellStyle name="Comma 3 5 2 4 4 5 3" xfId="44396" xr:uid="{00000000-0005-0000-0000-000086050000}"/>
    <cellStyle name="Comma 3 5 2 4 4 5 4" xfId="34382" xr:uid="{00000000-0005-0000-0000-000087050000}"/>
    <cellStyle name="Comma 3 5 2 4 4 6" xfId="10950" xr:uid="{00000000-0005-0000-0000-000088050000}"/>
    <cellStyle name="Comma 3 5 2 4 4 6 2" xfId="23553" xr:uid="{00000000-0005-0000-0000-000089050000}"/>
    <cellStyle name="Comma 3 5 2 4 4 6 2 2" xfId="58769" xr:uid="{00000000-0005-0000-0000-00008A050000}"/>
    <cellStyle name="Comma 3 5 2 4 4 6 3" xfId="46172" xr:uid="{00000000-0005-0000-0000-00008B050000}"/>
    <cellStyle name="Comma 3 5 2 4 4 6 4" xfId="36158" xr:uid="{00000000-0005-0000-0000-00008C050000}"/>
    <cellStyle name="Comma 3 5 2 4 4 7" xfId="15317" xr:uid="{00000000-0005-0000-0000-00008D050000}"/>
    <cellStyle name="Comma 3 5 2 4 4 7 2" xfId="50533" xr:uid="{00000000-0005-0000-0000-00008E050000}"/>
    <cellStyle name="Comma 3 5 2 4 4 7 3" xfId="27922" xr:uid="{00000000-0005-0000-0000-00008F050000}"/>
    <cellStyle name="Comma 3 5 2 4 4 8" xfId="13539" xr:uid="{00000000-0005-0000-0000-000090050000}"/>
    <cellStyle name="Comma 3 5 2 4 4 8 2" xfId="48757" xr:uid="{00000000-0005-0000-0000-000091050000}"/>
    <cellStyle name="Comma 3 5 2 4 4 9" xfId="37936" xr:uid="{00000000-0005-0000-0000-000092050000}"/>
    <cellStyle name="Comma 3 5 2 4 5" xfId="3784" xr:uid="{00000000-0005-0000-0000-000093050000}"/>
    <cellStyle name="Comma 3 5 2 4 5 2" xfId="8507" xr:uid="{00000000-0005-0000-0000-000094050000}"/>
    <cellStyle name="Comma 3 5 2 4 5 2 2" xfId="21133" xr:uid="{00000000-0005-0000-0000-000095050000}"/>
    <cellStyle name="Comma 3 5 2 4 5 2 2 2" xfId="56349" xr:uid="{00000000-0005-0000-0000-000096050000}"/>
    <cellStyle name="Comma 3 5 2 4 5 2 3" xfId="43752" xr:uid="{00000000-0005-0000-0000-000097050000}"/>
    <cellStyle name="Comma 3 5 2 4 5 2 4" xfId="33738" xr:uid="{00000000-0005-0000-0000-000098050000}"/>
    <cellStyle name="Comma 3 5 2 4 5 3" xfId="10288" xr:uid="{00000000-0005-0000-0000-000099050000}"/>
    <cellStyle name="Comma 3 5 2 4 5 3 2" xfId="22909" xr:uid="{00000000-0005-0000-0000-00009A050000}"/>
    <cellStyle name="Comma 3 5 2 4 5 3 2 2" xfId="58125" xr:uid="{00000000-0005-0000-0000-00009B050000}"/>
    <cellStyle name="Comma 3 5 2 4 5 3 3" xfId="45528" xr:uid="{00000000-0005-0000-0000-00009C050000}"/>
    <cellStyle name="Comma 3 5 2 4 5 3 4" xfId="35514" xr:uid="{00000000-0005-0000-0000-00009D050000}"/>
    <cellStyle name="Comma 3 5 2 4 5 4" xfId="12084" xr:uid="{00000000-0005-0000-0000-00009E050000}"/>
    <cellStyle name="Comma 3 5 2 4 5 4 2" xfId="24685" xr:uid="{00000000-0005-0000-0000-00009F050000}"/>
    <cellStyle name="Comma 3 5 2 4 5 4 2 2" xfId="59901" xr:uid="{00000000-0005-0000-0000-0000A0050000}"/>
    <cellStyle name="Comma 3 5 2 4 5 4 3" xfId="47304" xr:uid="{00000000-0005-0000-0000-0000A1050000}"/>
    <cellStyle name="Comma 3 5 2 4 5 4 4" xfId="37290" xr:uid="{00000000-0005-0000-0000-0000A2050000}"/>
    <cellStyle name="Comma 3 5 2 4 5 5" xfId="16449" xr:uid="{00000000-0005-0000-0000-0000A3050000}"/>
    <cellStyle name="Comma 3 5 2 4 5 5 2" xfId="51665" xr:uid="{00000000-0005-0000-0000-0000A4050000}"/>
    <cellStyle name="Comma 3 5 2 4 5 5 3" xfId="29054" xr:uid="{00000000-0005-0000-0000-0000A5050000}"/>
    <cellStyle name="Comma 3 5 2 4 5 6" xfId="14671" xr:uid="{00000000-0005-0000-0000-0000A6050000}"/>
    <cellStyle name="Comma 3 5 2 4 5 6 2" xfId="49889" xr:uid="{00000000-0005-0000-0000-0000A7050000}"/>
    <cellStyle name="Comma 3 5 2 4 5 7" xfId="39068" xr:uid="{00000000-0005-0000-0000-0000A8050000}"/>
    <cellStyle name="Comma 3 5 2 4 5 8" xfId="27278" xr:uid="{00000000-0005-0000-0000-0000A9050000}"/>
    <cellStyle name="Comma 3 5 2 4 6" xfId="4124" xr:uid="{00000000-0005-0000-0000-0000AA050000}"/>
    <cellStyle name="Comma 3 5 2 4 6 2" xfId="16771" xr:uid="{00000000-0005-0000-0000-0000AB050000}"/>
    <cellStyle name="Comma 3 5 2 4 6 2 2" xfId="51987" xr:uid="{00000000-0005-0000-0000-0000AC050000}"/>
    <cellStyle name="Comma 3 5 2 4 6 2 3" xfId="29376" xr:uid="{00000000-0005-0000-0000-0000AD050000}"/>
    <cellStyle name="Comma 3 5 2 4 6 3" xfId="13217" xr:uid="{00000000-0005-0000-0000-0000AE050000}"/>
    <cellStyle name="Comma 3 5 2 4 6 3 2" xfId="48435" xr:uid="{00000000-0005-0000-0000-0000AF050000}"/>
    <cellStyle name="Comma 3 5 2 4 6 4" xfId="39390" xr:uid="{00000000-0005-0000-0000-0000B0050000}"/>
    <cellStyle name="Comma 3 5 2 4 6 5" xfId="25824" xr:uid="{00000000-0005-0000-0000-0000B1050000}"/>
    <cellStyle name="Comma 3 5 2 4 7" xfId="5594" xr:uid="{00000000-0005-0000-0000-0000B2050000}"/>
    <cellStyle name="Comma 3 5 2 4 7 2" xfId="18225" xr:uid="{00000000-0005-0000-0000-0000B3050000}"/>
    <cellStyle name="Comma 3 5 2 4 7 2 2" xfId="53441" xr:uid="{00000000-0005-0000-0000-0000B4050000}"/>
    <cellStyle name="Comma 3 5 2 4 7 3" xfId="40844" xr:uid="{00000000-0005-0000-0000-0000B5050000}"/>
    <cellStyle name="Comma 3 5 2 4 7 4" xfId="30830" xr:uid="{00000000-0005-0000-0000-0000B6050000}"/>
    <cellStyle name="Comma 3 5 2 4 8" xfId="7053" xr:uid="{00000000-0005-0000-0000-0000B7050000}"/>
    <cellStyle name="Comma 3 5 2 4 8 2" xfId="19679" xr:uid="{00000000-0005-0000-0000-0000B8050000}"/>
    <cellStyle name="Comma 3 5 2 4 8 2 2" xfId="54895" xr:uid="{00000000-0005-0000-0000-0000B9050000}"/>
    <cellStyle name="Comma 3 5 2 4 8 3" xfId="42298" xr:uid="{00000000-0005-0000-0000-0000BA050000}"/>
    <cellStyle name="Comma 3 5 2 4 8 4" xfId="32284" xr:uid="{00000000-0005-0000-0000-0000BB050000}"/>
    <cellStyle name="Comma 3 5 2 4 9" xfId="8834" xr:uid="{00000000-0005-0000-0000-0000BC050000}"/>
    <cellStyle name="Comma 3 5 2 4 9 2" xfId="21455" xr:uid="{00000000-0005-0000-0000-0000BD050000}"/>
    <cellStyle name="Comma 3 5 2 4 9 2 2" xfId="56671" xr:uid="{00000000-0005-0000-0000-0000BE050000}"/>
    <cellStyle name="Comma 3 5 2 4 9 3" xfId="44074" xr:uid="{00000000-0005-0000-0000-0000BF050000}"/>
    <cellStyle name="Comma 3 5 2 4 9 4" xfId="34060" xr:uid="{00000000-0005-0000-0000-0000C0050000}"/>
    <cellStyle name="Comma 3 5 2 5" xfId="2958" xr:uid="{00000000-0005-0000-0000-0000C1050000}"/>
    <cellStyle name="Comma 3 5 2 5 10" xfId="25338" xr:uid="{00000000-0005-0000-0000-0000C2050000}"/>
    <cellStyle name="Comma 3 5 2 5 11" xfId="60873" xr:uid="{00000000-0005-0000-0000-0000C3050000}"/>
    <cellStyle name="Comma 3 5 2 5 2" xfId="4769" xr:uid="{00000000-0005-0000-0000-0000C4050000}"/>
    <cellStyle name="Comma 3 5 2 5 2 2" xfId="17416" xr:uid="{00000000-0005-0000-0000-0000C5050000}"/>
    <cellStyle name="Comma 3 5 2 5 2 2 2" xfId="52632" xr:uid="{00000000-0005-0000-0000-0000C6050000}"/>
    <cellStyle name="Comma 3 5 2 5 2 2 3" xfId="30021" xr:uid="{00000000-0005-0000-0000-0000C7050000}"/>
    <cellStyle name="Comma 3 5 2 5 2 3" xfId="13862" xr:uid="{00000000-0005-0000-0000-0000C8050000}"/>
    <cellStyle name="Comma 3 5 2 5 2 3 2" xfId="49080" xr:uid="{00000000-0005-0000-0000-0000C9050000}"/>
    <cellStyle name="Comma 3 5 2 5 2 4" xfId="40035" xr:uid="{00000000-0005-0000-0000-0000CA050000}"/>
    <cellStyle name="Comma 3 5 2 5 2 5" xfId="26469" xr:uid="{00000000-0005-0000-0000-0000CB050000}"/>
    <cellStyle name="Comma 3 5 2 5 3" xfId="6239" xr:uid="{00000000-0005-0000-0000-0000CC050000}"/>
    <cellStyle name="Comma 3 5 2 5 3 2" xfId="18870" xr:uid="{00000000-0005-0000-0000-0000CD050000}"/>
    <cellStyle name="Comma 3 5 2 5 3 2 2" xfId="54086" xr:uid="{00000000-0005-0000-0000-0000CE050000}"/>
    <cellStyle name="Comma 3 5 2 5 3 3" xfId="41489" xr:uid="{00000000-0005-0000-0000-0000CF050000}"/>
    <cellStyle name="Comma 3 5 2 5 3 4" xfId="31475" xr:uid="{00000000-0005-0000-0000-0000D0050000}"/>
    <cellStyle name="Comma 3 5 2 5 4" xfId="7698" xr:uid="{00000000-0005-0000-0000-0000D1050000}"/>
    <cellStyle name="Comma 3 5 2 5 4 2" xfId="20324" xr:uid="{00000000-0005-0000-0000-0000D2050000}"/>
    <cellStyle name="Comma 3 5 2 5 4 2 2" xfId="55540" xr:uid="{00000000-0005-0000-0000-0000D3050000}"/>
    <cellStyle name="Comma 3 5 2 5 4 3" xfId="42943" xr:uid="{00000000-0005-0000-0000-0000D4050000}"/>
    <cellStyle name="Comma 3 5 2 5 4 4" xfId="32929" xr:uid="{00000000-0005-0000-0000-0000D5050000}"/>
    <cellStyle name="Comma 3 5 2 5 5" xfId="9479" xr:uid="{00000000-0005-0000-0000-0000D6050000}"/>
    <cellStyle name="Comma 3 5 2 5 5 2" xfId="22100" xr:uid="{00000000-0005-0000-0000-0000D7050000}"/>
    <cellStyle name="Comma 3 5 2 5 5 2 2" xfId="57316" xr:uid="{00000000-0005-0000-0000-0000D8050000}"/>
    <cellStyle name="Comma 3 5 2 5 5 3" xfId="44719" xr:uid="{00000000-0005-0000-0000-0000D9050000}"/>
    <cellStyle name="Comma 3 5 2 5 5 4" xfId="34705" xr:uid="{00000000-0005-0000-0000-0000DA050000}"/>
    <cellStyle name="Comma 3 5 2 5 6" xfId="11273" xr:uid="{00000000-0005-0000-0000-0000DB050000}"/>
    <cellStyle name="Comma 3 5 2 5 6 2" xfId="23876" xr:uid="{00000000-0005-0000-0000-0000DC050000}"/>
    <cellStyle name="Comma 3 5 2 5 6 2 2" xfId="59092" xr:uid="{00000000-0005-0000-0000-0000DD050000}"/>
    <cellStyle name="Comma 3 5 2 5 6 3" xfId="46495" xr:uid="{00000000-0005-0000-0000-0000DE050000}"/>
    <cellStyle name="Comma 3 5 2 5 6 4" xfId="36481" xr:uid="{00000000-0005-0000-0000-0000DF050000}"/>
    <cellStyle name="Comma 3 5 2 5 7" xfId="15640" xr:uid="{00000000-0005-0000-0000-0000E0050000}"/>
    <cellStyle name="Comma 3 5 2 5 7 2" xfId="50856" xr:uid="{00000000-0005-0000-0000-0000E1050000}"/>
    <cellStyle name="Comma 3 5 2 5 7 3" xfId="28245" xr:uid="{00000000-0005-0000-0000-0000E2050000}"/>
    <cellStyle name="Comma 3 5 2 5 8" xfId="12731" xr:uid="{00000000-0005-0000-0000-0000E3050000}"/>
    <cellStyle name="Comma 3 5 2 5 8 2" xfId="47949" xr:uid="{00000000-0005-0000-0000-0000E4050000}"/>
    <cellStyle name="Comma 3 5 2 5 9" xfId="38259" xr:uid="{00000000-0005-0000-0000-0000E5050000}"/>
    <cellStyle name="Comma 3 5 2 6" xfId="2793" xr:uid="{00000000-0005-0000-0000-0000E6050000}"/>
    <cellStyle name="Comma 3 5 2 6 10" xfId="25185" xr:uid="{00000000-0005-0000-0000-0000E7050000}"/>
    <cellStyle name="Comma 3 5 2 6 11" xfId="60720" xr:uid="{00000000-0005-0000-0000-0000E8050000}"/>
    <cellStyle name="Comma 3 5 2 6 2" xfId="4616" xr:uid="{00000000-0005-0000-0000-0000E9050000}"/>
    <cellStyle name="Comma 3 5 2 6 2 2" xfId="17263" xr:uid="{00000000-0005-0000-0000-0000EA050000}"/>
    <cellStyle name="Comma 3 5 2 6 2 2 2" xfId="52479" xr:uid="{00000000-0005-0000-0000-0000EB050000}"/>
    <cellStyle name="Comma 3 5 2 6 2 2 3" xfId="29868" xr:uid="{00000000-0005-0000-0000-0000EC050000}"/>
    <cellStyle name="Comma 3 5 2 6 2 3" xfId="13709" xr:uid="{00000000-0005-0000-0000-0000ED050000}"/>
    <cellStyle name="Comma 3 5 2 6 2 3 2" xfId="48927" xr:uid="{00000000-0005-0000-0000-0000EE050000}"/>
    <cellStyle name="Comma 3 5 2 6 2 4" xfId="39882" xr:uid="{00000000-0005-0000-0000-0000EF050000}"/>
    <cellStyle name="Comma 3 5 2 6 2 5" xfId="26316" xr:uid="{00000000-0005-0000-0000-0000F0050000}"/>
    <cellStyle name="Comma 3 5 2 6 3" xfId="6086" xr:uid="{00000000-0005-0000-0000-0000F1050000}"/>
    <cellStyle name="Comma 3 5 2 6 3 2" xfId="18717" xr:uid="{00000000-0005-0000-0000-0000F2050000}"/>
    <cellStyle name="Comma 3 5 2 6 3 2 2" xfId="53933" xr:uid="{00000000-0005-0000-0000-0000F3050000}"/>
    <cellStyle name="Comma 3 5 2 6 3 3" xfId="41336" xr:uid="{00000000-0005-0000-0000-0000F4050000}"/>
    <cellStyle name="Comma 3 5 2 6 3 4" xfId="31322" xr:uid="{00000000-0005-0000-0000-0000F5050000}"/>
    <cellStyle name="Comma 3 5 2 6 4" xfId="7545" xr:uid="{00000000-0005-0000-0000-0000F6050000}"/>
    <cellStyle name="Comma 3 5 2 6 4 2" xfId="20171" xr:uid="{00000000-0005-0000-0000-0000F7050000}"/>
    <cellStyle name="Comma 3 5 2 6 4 2 2" xfId="55387" xr:uid="{00000000-0005-0000-0000-0000F8050000}"/>
    <cellStyle name="Comma 3 5 2 6 4 3" xfId="42790" xr:uid="{00000000-0005-0000-0000-0000F9050000}"/>
    <cellStyle name="Comma 3 5 2 6 4 4" xfId="32776" xr:uid="{00000000-0005-0000-0000-0000FA050000}"/>
    <cellStyle name="Comma 3 5 2 6 5" xfId="9326" xr:uid="{00000000-0005-0000-0000-0000FB050000}"/>
    <cellStyle name="Comma 3 5 2 6 5 2" xfId="21947" xr:uid="{00000000-0005-0000-0000-0000FC050000}"/>
    <cellStyle name="Comma 3 5 2 6 5 2 2" xfId="57163" xr:uid="{00000000-0005-0000-0000-0000FD050000}"/>
    <cellStyle name="Comma 3 5 2 6 5 3" xfId="44566" xr:uid="{00000000-0005-0000-0000-0000FE050000}"/>
    <cellStyle name="Comma 3 5 2 6 5 4" xfId="34552" xr:uid="{00000000-0005-0000-0000-0000FF050000}"/>
    <cellStyle name="Comma 3 5 2 6 6" xfId="11120" xr:uid="{00000000-0005-0000-0000-000000060000}"/>
    <cellStyle name="Comma 3 5 2 6 6 2" xfId="23723" xr:uid="{00000000-0005-0000-0000-000001060000}"/>
    <cellStyle name="Comma 3 5 2 6 6 2 2" xfId="58939" xr:uid="{00000000-0005-0000-0000-000002060000}"/>
    <cellStyle name="Comma 3 5 2 6 6 3" xfId="46342" xr:uid="{00000000-0005-0000-0000-000003060000}"/>
    <cellStyle name="Comma 3 5 2 6 6 4" xfId="36328" xr:uid="{00000000-0005-0000-0000-000004060000}"/>
    <cellStyle name="Comma 3 5 2 6 7" xfId="15487" xr:uid="{00000000-0005-0000-0000-000005060000}"/>
    <cellStyle name="Comma 3 5 2 6 7 2" xfId="50703" xr:uid="{00000000-0005-0000-0000-000006060000}"/>
    <cellStyle name="Comma 3 5 2 6 7 3" xfId="28092" xr:uid="{00000000-0005-0000-0000-000007060000}"/>
    <cellStyle name="Comma 3 5 2 6 8" xfId="12578" xr:uid="{00000000-0005-0000-0000-000008060000}"/>
    <cellStyle name="Comma 3 5 2 6 8 2" xfId="47796" xr:uid="{00000000-0005-0000-0000-000009060000}"/>
    <cellStyle name="Comma 3 5 2 6 9" xfId="38106" xr:uid="{00000000-0005-0000-0000-00000A060000}"/>
    <cellStyle name="Comma 3 5 2 7" xfId="3307" xr:uid="{00000000-0005-0000-0000-00000B060000}"/>
    <cellStyle name="Comma 3 5 2 7 10" xfId="26803" xr:uid="{00000000-0005-0000-0000-00000C060000}"/>
    <cellStyle name="Comma 3 5 2 7 11" xfId="61207" xr:uid="{00000000-0005-0000-0000-00000D060000}"/>
    <cellStyle name="Comma 3 5 2 7 2" xfId="5103" xr:uid="{00000000-0005-0000-0000-00000E060000}"/>
    <cellStyle name="Comma 3 5 2 7 2 2" xfId="17750" xr:uid="{00000000-0005-0000-0000-00000F060000}"/>
    <cellStyle name="Comma 3 5 2 7 2 2 2" xfId="52966" xr:uid="{00000000-0005-0000-0000-000010060000}"/>
    <cellStyle name="Comma 3 5 2 7 2 3" xfId="40369" xr:uid="{00000000-0005-0000-0000-000011060000}"/>
    <cellStyle name="Comma 3 5 2 7 2 4" xfId="30355" xr:uid="{00000000-0005-0000-0000-000012060000}"/>
    <cellStyle name="Comma 3 5 2 7 3" xfId="6573" xr:uid="{00000000-0005-0000-0000-000013060000}"/>
    <cellStyle name="Comma 3 5 2 7 3 2" xfId="19204" xr:uid="{00000000-0005-0000-0000-000014060000}"/>
    <cellStyle name="Comma 3 5 2 7 3 2 2" xfId="54420" xr:uid="{00000000-0005-0000-0000-000015060000}"/>
    <cellStyle name="Comma 3 5 2 7 3 3" xfId="41823" xr:uid="{00000000-0005-0000-0000-000016060000}"/>
    <cellStyle name="Comma 3 5 2 7 3 4" xfId="31809" xr:uid="{00000000-0005-0000-0000-000017060000}"/>
    <cellStyle name="Comma 3 5 2 7 4" xfId="8032" xr:uid="{00000000-0005-0000-0000-000018060000}"/>
    <cellStyle name="Comma 3 5 2 7 4 2" xfId="20658" xr:uid="{00000000-0005-0000-0000-000019060000}"/>
    <cellStyle name="Comma 3 5 2 7 4 2 2" xfId="55874" xr:uid="{00000000-0005-0000-0000-00001A060000}"/>
    <cellStyle name="Comma 3 5 2 7 4 3" xfId="43277" xr:uid="{00000000-0005-0000-0000-00001B060000}"/>
    <cellStyle name="Comma 3 5 2 7 4 4" xfId="33263" xr:uid="{00000000-0005-0000-0000-00001C060000}"/>
    <cellStyle name="Comma 3 5 2 7 5" xfId="9813" xr:uid="{00000000-0005-0000-0000-00001D060000}"/>
    <cellStyle name="Comma 3 5 2 7 5 2" xfId="22434" xr:uid="{00000000-0005-0000-0000-00001E060000}"/>
    <cellStyle name="Comma 3 5 2 7 5 2 2" xfId="57650" xr:uid="{00000000-0005-0000-0000-00001F060000}"/>
    <cellStyle name="Comma 3 5 2 7 5 3" xfId="45053" xr:uid="{00000000-0005-0000-0000-000020060000}"/>
    <cellStyle name="Comma 3 5 2 7 5 4" xfId="35039" xr:uid="{00000000-0005-0000-0000-000021060000}"/>
    <cellStyle name="Comma 3 5 2 7 6" xfId="11607" xr:uid="{00000000-0005-0000-0000-000022060000}"/>
    <cellStyle name="Comma 3 5 2 7 6 2" xfId="24210" xr:uid="{00000000-0005-0000-0000-000023060000}"/>
    <cellStyle name="Comma 3 5 2 7 6 2 2" xfId="59426" xr:uid="{00000000-0005-0000-0000-000024060000}"/>
    <cellStyle name="Comma 3 5 2 7 6 3" xfId="46829" xr:uid="{00000000-0005-0000-0000-000025060000}"/>
    <cellStyle name="Comma 3 5 2 7 6 4" xfId="36815" xr:uid="{00000000-0005-0000-0000-000026060000}"/>
    <cellStyle name="Comma 3 5 2 7 7" xfId="15974" xr:uid="{00000000-0005-0000-0000-000027060000}"/>
    <cellStyle name="Comma 3 5 2 7 7 2" xfId="51190" xr:uid="{00000000-0005-0000-0000-000028060000}"/>
    <cellStyle name="Comma 3 5 2 7 7 3" xfId="28579" xr:uid="{00000000-0005-0000-0000-000029060000}"/>
    <cellStyle name="Comma 3 5 2 7 8" xfId="14196" xr:uid="{00000000-0005-0000-0000-00002A060000}"/>
    <cellStyle name="Comma 3 5 2 7 8 2" xfId="49414" xr:uid="{00000000-0005-0000-0000-00002B060000}"/>
    <cellStyle name="Comma 3 5 2 7 9" xfId="38593" xr:uid="{00000000-0005-0000-0000-00002C060000}"/>
    <cellStyle name="Comma 3 5 2 8" xfId="2463" xr:uid="{00000000-0005-0000-0000-00002D060000}"/>
    <cellStyle name="Comma 3 5 2 8 10" xfId="25994" xr:uid="{00000000-0005-0000-0000-00002E060000}"/>
    <cellStyle name="Comma 3 5 2 8 11" xfId="60398" xr:uid="{00000000-0005-0000-0000-00002F060000}"/>
    <cellStyle name="Comma 3 5 2 8 2" xfId="4294" xr:uid="{00000000-0005-0000-0000-000030060000}"/>
    <cellStyle name="Comma 3 5 2 8 2 2" xfId="16941" xr:uid="{00000000-0005-0000-0000-000031060000}"/>
    <cellStyle name="Comma 3 5 2 8 2 2 2" xfId="52157" xr:uid="{00000000-0005-0000-0000-000032060000}"/>
    <cellStyle name="Comma 3 5 2 8 2 3" xfId="39560" xr:uid="{00000000-0005-0000-0000-000033060000}"/>
    <cellStyle name="Comma 3 5 2 8 2 4" xfId="29546" xr:uid="{00000000-0005-0000-0000-000034060000}"/>
    <cellStyle name="Comma 3 5 2 8 3" xfId="5764" xr:uid="{00000000-0005-0000-0000-000035060000}"/>
    <cellStyle name="Comma 3 5 2 8 3 2" xfId="18395" xr:uid="{00000000-0005-0000-0000-000036060000}"/>
    <cellStyle name="Comma 3 5 2 8 3 2 2" xfId="53611" xr:uid="{00000000-0005-0000-0000-000037060000}"/>
    <cellStyle name="Comma 3 5 2 8 3 3" xfId="41014" xr:uid="{00000000-0005-0000-0000-000038060000}"/>
    <cellStyle name="Comma 3 5 2 8 3 4" xfId="31000" xr:uid="{00000000-0005-0000-0000-000039060000}"/>
    <cellStyle name="Comma 3 5 2 8 4" xfId="7223" xr:uid="{00000000-0005-0000-0000-00003A060000}"/>
    <cellStyle name="Comma 3 5 2 8 4 2" xfId="19849" xr:uid="{00000000-0005-0000-0000-00003B060000}"/>
    <cellStyle name="Comma 3 5 2 8 4 2 2" xfId="55065" xr:uid="{00000000-0005-0000-0000-00003C060000}"/>
    <cellStyle name="Comma 3 5 2 8 4 3" xfId="42468" xr:uid="{00000000-0005-0000-0000-00003D060000}"/>
    <cellStyle name="Comma 3 5 2 8 4 4" xfId="32454" xr:uid="{00000000-0005-0000-0000-00003E060000}"/>
    <cellStyle name="Comma 3 5 2 8 5" xfId="9004" xr:uid="{00000000-0005-0000-0000-00003F060000}"/>
    <cellStyle name="Comma 3 5 2 8 5 2" xfId="21625" xr:uid="{00000000-0005-0000-0000-000040060000}"/>
    <cellStyle name="Comma 3 5 2 8 5 2 2" xfId="56841" xr:uid="{00000000-0005-0000-0000-000041060000}"/>
    <cellStyle name="Comma 3 5 2 8 5 3" xfId="44244" xr:uid="{00000000-0005-0000-0000-000042060000}"/>
    <cellStyle name="Comma 3 5 2 8 5 4" xfId="34230" xr:uid="{00000000-0005-0000-0000-000043060000}"/>
    <cellStyle name="Comma 3 5 2 8 6" xfId="10798" xr:uid="{00000000-0005-0000-0000-000044060000}"/>
    <cellStyle name="Comma 3 5 2 8 6 2" xfId="23401" xr:uid="{00000000-0005-0000-0000-000045060000}"/>
    <cellStyle name="Comma 3 5 2 8 6 2 2" xfId="58617" xr:uid="{00000000-0005-0000-0000-000046060000}"/>
    <cellStyle name="Comma 3 5 2 8 6 3" xfId="46020" xr:uid="{00000000-0005-0000-0000-000047060000}"/>
    <cellStyle name="Comma 3 5 2 8 6 4" xfId="36006" xr:uid="{00000000-0005-0000-0000-000048060000}"/>
    <cellStyle name="Comma 3 5 2 8 7" xfId="15165" xr:uid="{00000000-0005-0000-0000-000049060000}"/>
    <cellStyle name="Comma 3 5 2 8 7 2" xfId="50381" xr:uid="{00000000-0005-0000-0000-00004A060000}"/>
    <cellStyle name="Comma 3 5 2 8 7 3" xfId="27770" xr:uid="{00000000-0005-0000-0000-00004B060000}"/>
    <cellStyle name="Comma 3 5 2 8 8" xfId="13387" xr:uid="{00000000-0005-0000-0000-00004C060000}"/>
    <cellStyle name="Comma 3 5 2 8 8 2" xfId="48605" xr:uid="{00000000-0005-0000-0000-00004D060000}"/>
    <cellStyle name="Comma 3 5 2 8 9" xfId="37784" xr:uid="{00000000-0005-0000-0000-00004E060000}"/>
    <cellStyle name="Comma 3 5 2 9" xfId="3631" xr:uid="{00000000-0005-0000-0000-00004F060000}"/>
    <cellStyle name="Comma 3 5 2 9 2" xfId="8355" xr:uid="{00000000-0005-0000-0000-000050060000}"/>
    <cellStyle name="Comma 3 5 2 9 2 2" xfId="20981" xr:uid="{00000000-0005-0000-0000-000051060000}"/>
    <cellStyle name="Comma 3 5 2 9 2 2 2" xfId="56197" xr:uid="{00000000-0005-0000-0000-000052060000}"/>
    <cellStyle name="Comma 3 5 2 9 2 3" xfId="43600" xr:uid="{00000000-0005-0000-0000-000053060000}"/>
    <cellStyle name="Comma 3 5 2 9 2 4" xfId="33586" xr:uid="{00000000-0005-0000-0000-000054060000}"/>
    <cellStyle name="Comma 3 5 2 9 3" xfId="10136" xr:uid="{00000000-0005-0000-0000-000055060000}"/>
    <cellStyle name="Comma 3 5 2 9 3 2" xfId="22757" xr:uid="{00000000-0005-0000-0000-000056060000}"/>
    <cellStyle name="Comma 3 5 2 9 3 2 2" xfId="57973" xr:uid="{00000000-0005-0000-0000-000057060000}"/>
    <cellStyle name="Comma 3 5 2 9 3 3" xfId="45376" xr:uid="{00000000-0005-0000-0000-000058060000}"/>
    <cellStyle name="Comma 3 5 2 9 3 4" xfId="35362" xr:uid="{00000000-0005-0000-0000-000059060000}"/>
    <cellStyle name="Comma 3 5 2 9 4" xfId="11932" xr:uid="{00000000-0005-0000-0000-00005A060000}"/>
    <cellStyle name="Comma 3 5 2 9 4 2" xfId="24533" xr:uid="{00000000-0005-0000-0000-00005B060000}"/>
    <cellStyle name="Comma 3 5 2 9 4 2 2" xfId="59749" xr:uid="{00000000-0005-0000-0000-00005C060000}"/>
    <cellStyle name="Comma 3 5 2 9 4 3" xfId="47152" xr:uid="{00000000-0005-0000-0000-00005D060000}"/>
    <cellStyle name="Comma 3 5 2 9 4 4" xfId="37138" xr:uid="{00000000-0005-0000-0000-00005E060000}"/>
    <cellStyle name="Comma 3 5 2 9 5" xfId="16297" xr:uid="{00000000-0005-0000-0000-00005F060000}"/>
    <cellStyle name="Comma 3 5 2 9 5 2" xfId="51513" xr:uid="{00000000-0005-0000-0000-000060060000}"/>
    <cellStyle name="Comma 3 5 2 9 5 3" xfId="28902" xr:uid="{00000000-0005-0000-0000-000061060000}"/>
    <cellStyle name="Comma 3 5 2 9 6" xfId="14519" xr:uid="{00000000-0005-0000-0000-000062060000}"/>
    <cellStyle name="Comma 3 5 2 9 6 2" xfId="49737" xr:uid="{00000000-0005-0000-0000-000063060000}"/>
    <cellStyle name="Comma 3 5 2 9 7" xfId="38916" xr:uid="{00000000-0005-0000-0000-000064060000}"/>
    <cellStyle name="Comma 3 5 2 9 8" xfId="27126" xr:uid="{00000000-0005-0000-0000-000065060000}"/>
    <cellStyle name="Comma 3 5 3" xfId="145" xr:uid="{00000000-0005-0000-0000-000066060000}"/>
    <cellStyle name="Comma 3 6" xfId="1271" xr:uid="{00000000-0005-0000-0000-000067060000}"/>
    <cellStyle name="Comma 4" xfId="14" xr:uid="{00000000-0005-0000-0000-000068060000}"/>
    <cellStyle name="Comma 4 10" xfId="3612" xr:uid="{00000000-0005-0000-0000-000069060000}"/>
    <cellStyle name="Comma 4 10 2" xfId="8337" xr:uid="{00000000-0005-0000-0000-00006A060000}"/>
    <cellStyle name="Comma 4 10 2 2" xfId="20963" xr:uid="{00000000-0005-0000-0000-00006B060000}"/>
    <cellStyle name="Comma 4 10 2 2 2" xfId="56179" xr:uid="{00000000-0005-0000-0000-00006C060000}"/>
    <cellStyle name="Comma 4 10 2 3" xfId="43582" xr:uid="{00000000-0005-0000-0000-00006D060000}"/>
    <cellStyle name="Comma 4 10 2 4" xfId="33568" xr:uid="{00000000-0005-0000-0000-00006E060000}"/>
    <cellStyle name="Comma 4 10 3" xfId="10118" xr:uid="{00000000-0005-0000-0000-00006F060000}"/>
    <cellStyle name="Comma 4 10 3 2" xfId="22739" xr:uid="{00000000-0005-0000-0000-000070060000}"/>
    <cellStyle name="Comma 4 10 3 2 2" xfId="57955" xr:uid="{00000000-0005-0000-0000-000071060000}"/>
    <cellStyle name="Comma 4 10 3 3" xfId="45358" xr:uid="{00000000-0005-0000-0000-000072060000}"/>
    <cellStyle name="Comma 4 10 3 4" xfId="35344" xr:uid="{00000000-0005-0000-0000-000073060000}"/>
    <cellStyle name="Comma 4 10 4" xfId="11914" xr:uid="{00000000-0005-0000-0000-000074060000}"/>
    <cellStyle name="Comma 4 10 4 2" xfId="24515" xr:uid="{00000000-0005-0000-0000-000075060000}"/>
    <cellStyle name="Comma 4 10 4 2 2" xfId="59731" xr:uid="{00000000-0005-0000-0000-000076060000}"/>
    <cellStyle name="Comma 4 10 4 3" xfId="47134" xr:uid="{00000000-0005-0000-0000-000077060000}"/>
    <cellStyle name="Comma 4 10 4 4" xfId="37120" xr:uid="{00000000-0005-0000-0000-000078060000}"/>
    <cellStyle name="Comma 4 10 5" xfId="16279" xr:uid="{00000000-0005-0000-0000-000079060000}"/>
    <cellStyle name="Comma 4 10 5 2" xfId="51495" xr:uid="{00000000-0005-0000-0000-00007A060000}"/>
    <cellStyle name="Comma 4 10 5 3" xfId="28884" xr:uid="{00000000-0005-0000-0000-00007B060000}"/>
    <cellStyle name="Comma 4 10 6" xfId="14501" xr:uid="{00000000-0005-0000-0000-00007C060000}"/>
    <cellStyle name="Comma 4 10 6 2" xfId="49719" xr:uid="{00000000-0005-0000-0000-00007D060000}"/>
    <cellStyle name="Comma 4 10 7" xfId="38898" xr:uid="{00000000-0005-0000-0000-00007E060000}"/>
    <cellStyle name="Comma 4 10 8" xfId="27108" xr:uid="{00000000-0005-0000-0000-00007F060000}"/>
    <cellStyle name="Comma 4 11" xfId="3937" xr:uid="{00000000-0005-0000-0000-000080060000}"/>
    <cellStyle name="Comma 4 11 2" xfId="16601" xr:uid="{00000000-0005-0000-0000-000081060000}"/>
    <cellStyle name="Comma 4 11 2 2" xfId="51817" xr:uid="{00000000-0005-0000-0000-000082060000}"/>
    <cellStyle name="Comma 4 11 2 3" xfId="29206" xr:uid="{00000000-0005-0000-0000-000083060000}"/>
    <cellStyle name="Comma 4 11 3" xfId="13047" xr:uid="{00000000-0005-0000-0000-000084060000}"/>
    <cellStyle name="Comma 4 11 3 2" xfId="48265" xr:uid="{00000000-0005-0000-0000-000085060000}"/>
    <cellStyle name="Comma 4 11 4" xfId="39220" xr:uid="{00000000-0005-0000-0000-000086060000}"/>
    <cellStyle name="Comma 4 11 5" xfId="25654" xr:uid="{00000000-0005-0000-0000-000087060000}"/>
    <cellStyle name="Comma 4 12" xfId="5423" xr:uid="{00000000-0005-0000-0000-000088060000}"/>
    <cellStyle name="Comma 4 12 2" xfId="18055" xr:uid="{00000000-0005-0000-0000-000089060000}"/>
    <cellStyle name="Comma 4 12 2 2" xfId="53271" xr:uid="{00000000-0005-0000-0000-00008A060000}"/>
    <cellStyle name="Comma 4 12 3" xfId="40674" xr:uid="{00000000-0005-0000-0000-00008B060000}"/>
    <cellStyle name="Comma 4 12 4" xfId="30660" xr:uid="{00000000-0005-0000-0000-00008C060000}"/>
    <cellStyle name="Comma 4 13" xfId="6879" xr:uid="{00000000-0005-0000-0000-00008D060000}"/>
    <cellStyle name="Comma 4 13 2" xfId="19509" xr:uid="{00000000-0005-0000-0000-00008E060000}"/>
    <cellStyle name="Comma 4 13 2 2" xfId="54725" xr:uid="{00000000-0005-0000-0000-00008F060000}"/>
    <cellStyle name="Comma 4 13 3" xfId="42128" xr:uid="{00000000-0005-0000-0000-000090060000}"/>
    <cellStyle name="Comma 4 13 4" xfId="32114" xr:uid="{00000000-0005-0000-0000-000091060000}"/>
    <cellStyle name="Comma 4 14" xfId="8661" xr:uid="{00000000-0005-0000-0000-000092060000}"/>
    <cellStyle name="Comma 4 14 2" xfId="21285" xr:uid="{00000000-0005-0000-0000-000093060000}"/>
    <cellStyle name="Comma 4 14 2 2" xfId="56501" xr:uid="{00000000-0005-0000-0000-000094060000}"/>
    <cellStyle name="Comma 4 14 3" xfId="43904" xr:uid="{00000000-0005-0000-0000-000095060000}"/>
    <cellStyle name="Comma 4 14 4" xfId="33890" xr:uid="{00000000-0005-0000-0000-000096060000}"/>
    <cellStyle name="Comma 4 15" xfId="14823" xr:uid="{00000000-0005-0000-0000-000097060000}"/>
    <cellStyle name="Comma 4 15 2" xfId="50041" xr:uid="{00000000-0005-0000-0000-000098060000}"/>
    <cellStyle name="Comma 4 15 3" xfId="27430" xr:uid="{00000000-0005-0000-0000-000099060000}"/>
    <cellStyle name="Comma 4 16" xfId="12237" xr:uid="{00000000-0005-0000-0000-00009A060000}"/>
    <cellStyle name="Comma 4 16 2" xfId="47456" xr:uid="{00000000-0005-0000-0000-00009B060000}"/>
    <cellStyle name="Comma 4 17" xfId="37442" xr:uid="{00000000-0005-0000-0000-00009C060000}"/>
    <cellStyle name="Comma 4 18" xfId="24844" xr:uid="{00000000-0005-0000-0000-00009D060000}"/>
    <cellStyle name="Comma 4 19" xfId="60057" xr:uid="{00000000-0005-0000-0000-00009E060000}"/>
    <cellStyle name="Comma 4 2" xfId="15" xr:uid="{00000000-0005-0000-0000-00009F060000}"/>
    <cellStyle name="Comma 4 2 2" xfId="146" xr:uid="{00000000-0005-0000-0000-0000A0060000}"/>
    <cellStyle name="Comma 4 2 2 2" xfId="1371" xr:uid="{00000000-0005-0000-0000-0000A1060000}"/>
    <cellStyle name="Comma 4 2 3" xfId="147" xr:uid="{00000000-0005-0000-0000-0000A2060000}"/>
    <cellStyle name="Comma 4 3" xfId="16" xr:uid="{00000000-0005-0000-0000-0000A3060000}"/>
    <cellStyle name="Comma 4 3 2" xfId="148" xr:uid="{00000000-0005-0000-0000-0000A4060000}"/>
    <cellStyle name="Comma 4 4" xfId="1272" xr:uid="{00000000-0005-0000-0000-0000A5060000}"/>
    <cellStyle name="Comma 4 4 10" xfId="6954" xr:uid="{00000000-0005-0000-0000-0000A6060000}"/>
    <cellStyle name="Comma 4 4 10 2" xfId="19581" xr:uid="{00000000-0005-0000-0000-0000A7060000}"/>
    <cellStyle name="Comma 4 4 10 2 2" xfId="54797" xr:uid="{00000000-0005-0000-0000-0000A8060000}"/>
    <cellStyle name="Comma 4 4 10 3" xfId="42200" xr:uid="{00000000-0005-0000-0000-0000A9060000}"/>
    <cellStyle name="Comma 4 4 10 4" xfId="32186" xr:uid="{00000000-0005-0000-0000-0000AA060000}"/>
    <cellStyle name="Comma 4 4 11" xfId="8735" xr:uid="{00000000-0005-0000-0000-0000AB060000}"/>
    <cellStyle name="Comma 4 4 11 2" xfId="21357" xr:uid="{00000000-0005-0000-0000-0000AC060000}"/>
    <cellStyle name="Comma 4 4 11 2 2" xfId="56573" xr:uid="{00000000-0005-0000-0000-0000AD060000}"/>
    <cellStyle name="Comma 4 4 11 3" xfId="43976" xr:uid="{00000000-0005-0000-0000-0000AE060000}"/>
    <cellStyle name="Comma 4 4 11 4" xfId="33962" xr:uid="{00000000-0005-0000-0000-0000AF060000}"/>
    <cellStyle name="Comma 4 4 12" xfId="10455" xr:uid="{00000000-0005-0000-0000-0000B0060000}"/>
    <cellStyle name="Comma 4 4 12 2" xfId="23071" xr:uid="{00000000-0005-0000-0000-0000B1060000}"/>
    <cellStyle name="Comma 4 4 12 2 2" xfId="58287" xr:uid="{00000000-0005-0000-0000-0000B2060000}"/>
    <cellStyle name="Comma 4 4 12 3" xfId="45690" xr:uid="{00000000-0005-0000-0000-0000B3060000}"/>
    <cellStyle name="Comma 4 4 12 4" xfId="35676" xr:uid="{00000000-0005-0000-0000-0000B4060000}"/>
    <cellStyle name="Comma 4 4 13" xfId="14896" xr:uid="{00000000-0005-0000-0000-0000B5060000}"/>
    <cellStyle name="Comma 4 4 13 2" xfId="50113" xr:uid="{00000000-0005-0000-0000-0000B6060000}"/>
    <cellStyle name="Comma 4 4 13 3" xfId="27502" xr:uid="{00000000-0005-0000-0000-0000B7060000}"/>
    <cellStyle name="Comma 4 4 14" xfId="12310" xr:uid="{00000000-0005-0000-0000-0000B8060000}"/>
    <cellStyle name="Comma 4 4 14 2" xfId="47528" xr:uid="{00000000-0005-0000-0000-0000B9060000}"/>
    <cellStyle name="Comma 4 4 15" xfId="37515" xr:uid="{00000000-0005-0000-0000-0000BA060000}"/>
    <cellStyle name="Comma 4 4 16" xfId="24917" xr:uid="{00000000-0005-0000-0000-0000BB060000}"/>
    <cellStyle name="Comma 4 4 17" xfId="60130" xr:uid="{00000000-0005-0000-0000-0000BC060000}"/>
    <cellStyle name="Comma 4 4 2" xfId="2340" xr:uid="{00000000-0005-0000-0000-0000BD060000}"/>
    <cellStyle name="Comma 4 4 2 10" xfId="10456" xr:uid="{00000000-0005-0000-0000-0000BE060000}"/>
    <cellStyle name="Comma 4 4 2 10 2" xfId="23072" xr:uid="{00000000-0005-0000-0000-0000BF060000}"/>
    <cellStyle name="Comma 4 4 2 10 2 2" xfId="58288" xr:uid="{00000000-0005-0000-0000-0000C0060000}"/>
    <cellStyle name="Comma 4 4 2 10 3" xfId="45691" xr:uid="{00000000-0005-0000-0000-0000C1060000}"/>
    <cellStyle name="Comma 4 4 2 10 4" xfId="35677" xr:uid="{00000000-0005-0000-0000-0000C2060000}"/>
    <cellStyle name="Comma 4 4 2 11" xfId="15051" xr:uid="{00000000-0005-0000-0000-0000C3060000}"/>
    <cellStyle name="Comma 4 4 2 11 2" xfId="50267" xr:uid="{00000000-0005-0000-0000-0000C4060000}"/>
    <cellStyle name="Comma 4 4 2 11 3" xfId="27656" xr:uid="{00000000-0005-0000-0000-0000C5060000}"/>
    <cellStyle name="Comma 4 4 2 12" xfId="12464" xr:uid="{00000000-0005-0000-0000-0000C6060000}"/>
    <cellStyle name="Comma 4 4 2 12 2" xfId="47682" xr:uid="{00000000-0005-0000-0000-0000C7060000}"/>
    <cellStyle name="Comma 4 4 2 13" xfId="37670" xr:uid="{00000000-0005-0000-0000-0000C8060000}"/>
    <cellStyle name="Comma 4 4 2 14" xfId="25071" xr:uid="{00000000-0005-0000-0000-0000C9060000}"/>
    <cellStyle name="Comma 4 4 2 15" xfId="60284" xr:uid="{00000000-0005-0000-0000-0000CA060000}"/>
    <cellStyle name="Comma 4 4 2 2" xfId="3186" xr:uid="{00000000-0005-0000-0000-0000CB060000}"/>
    <cellStyle name="Comma 4 4 2 2 10" xfId="25555" xr:uid="{00000000-0005-0000-0000-0000CC060000}"/>
    <cellStyle name="Comma 4 4 2 2 11" xfId="61090" xr:uid="{00000000-0005-0000-0000-0000CD060000}"/>
    <cellStyle name="Comma 4 4 2 2 2" xfId="4986" xr:uid="{00000000-0005-0000-0000-0000CE060000}"/>
    <cellStyle name="Comma 4 4 2 2 2 2" xfId="17633" xr:uid="{00000000-0005-0000-0000-0000CF060000}"/>
    <cellStyle name="Comma 4 4 2 2 2 2 2" xfId="52849" xr:uid="{00000000-0005-0000-0000-0000D0060000}"/>
    <cellStyle name="Comma 4 4 2 2 2 2 3" xfId="30238" xr:uid="{00000000-0005-0000-0000-0000D1060000}"/>
    <cellStyle name="Comma 4 4 2 2 2 3" xfId="14079" xr:uid="{00000000-0005-0000-0000-0000D2060000}"/>
    <cellStyle name="Comma 4 4 2 2 2 3 2" xfId="49297" xr:uid="{00000000-0005-0000-0000-0000D3060000}"/>
    <cellStyle name="Comma 4 4 2 2 2 4" xfId="40252" xr:uid="{00000000-0005-0000-0000-0000D4060000}"/>
    <cellStyle name="Comma 4 4 2 2 2 5" xfId="26686" xr:uid="{00000000-0005-0000-0000-0000D5060000}"/>
    <cellStyle name="Comma 4 4 2 2 3" xfId="6456" xr:uid="{00000000-0005-0000-0000-0000D6060000}"/>
    <cellStyle name="Comma 4 4 2 2 3 2" xfId="19087" xr:uid="{00000000-0005-0000-0000-0000D7060000}"/>
    <cellStyle name="Comma 4 4 2 2 3 2 2" xfId="54303" xr:uid="{00000000-0005-0000-0000-0000D8060000}"/>
    <cellStyle name="Comma 4 4 2 2 3 3" xfId="41706" xr:uid="{00000000-0005-0000-0000-0000D9060000}"/>
    <cellStyle name="Comma 4 4 2 2 3 4" xfId="31692" xr:uid="{00000000-0005-0000-0000-0000DA060000}"/>
    <cellStyle name="Comma 4 4 2 2 4" xfId="7915" xr:uid="{00000000-0005-0000-0000-0000DB060000}"/>
    <cellStyle name="Comma 4 4 2 2 4 2" xfId="20541" xr:uid="{00000000-0005-0000-0000-0000DC060000}"/>
    <cellStyle name="Comma 4 4 2 2 4 2 2" xfId="55757" xr:uid="{00000000-0005-0000-0000-0000DD060000}"/>
    <cellStyle name="Comma 4 4 2 2 4 3" xfId="43160" xr:uid="{00000000-0005-0000-0000-0000DE060000}"/>
    <cellStyle name="Comma 4 4 2 2 4 4" xfId="33146" xr:uid="{00000000-0005-0000-0000-0000DF060000}"/>
    <cellStyle name="Comma 4 4 2 2 5" xfId="9696" xr:uid="{00000000-0005-0000-0000-0000E0060000}"/>
    <cellStyle name="Comma 4 4 2 2 5 2" xfId="22317" xr:uid="{00000000-0005-0000-0000-0000E1060000}"/>
    <cellStyle name="Comma 4 4 2 2 5 2 2" xfId="57533" xr:uid="{00000000-0005-0000-0000-0000E2060000}"/>
    <cellStyle name="Comma 4 4 2 2 5 3" xfId="44936" xr:uid="{00000000-0005-0000-0000-0000E3060000}"/>
    <cellStyle name="Comma 4 4 2 2 5 4" xfId="34922" xr:uid="{00000000-0005-0000-0000-0000E4060000}"/>
    <cellStyle name="Comma 4 4 2 2 6" xfId="11490" xr:uid="{00000000-0005-0000-0000-0000E5060000}"/>
    <cellStyle name="Comma 4 4 2 2 6 2" xfId="24093" xr:uid="{00000000-0005-0000-0000-0000E6060000}"/>
    <cellStyle name="Comma 4 4 2 2 6 2 2" xfId="59309" xr:uid="{00000000-0005-0000-0000-0000E7060000}"/>
    <cellStyle name="Comma 4 4 2 2 6 3" xfId="46712" xr:uid="{00000000-0005-0000-0000-0000E8060000}"/>
    <cellStyle name="Comma 4 4 2 2 6 4" xfId="36698" xr:uid="{00000000-0005-0000-0000-0000E9060000}"/>
    <cellStyle name="Comma 4 4 2 2 7" xfId="15857" xr:uid="{00000000-0005-0000-0000-0000EA060000}"/>
    <cellStyle name="Comma 4 4 2 2 7 2" xfId="51073" xr:uid="{00000000-0005-0000-0000-0000EB060000}"/>
    <cellStyle name="Comma 4 4 2 2 7 3" xfId="28462" xr:uid="{00000000-0005-0000-0000-0000EC060000}"/>
    <cellStyle name="Comma 4 4 2 2 8" xfId="12948" xr:uid="{00000000-0005-0000-0000-0000ED060000}"/>
    <cellStyle name="Comma 4 4 2 2 8 2" xfId="48166" xr:uid="{00000000-0005-0000-0000-0000EE060000}"/>
    <cellStyle name="Comma 4 4 2 2 9" xfId="38476" xr:uid="{00000000-0005-0000-0000-0000EF060000}"/>
    <cellStyle name="Comma 4 4 2 3" xfId="3515" xr:uid="{00000000-0005-0000-0000-0000F0060000}"/>
    <cellStyle name="Comma 4 4 2 3 10" xfId="27011" xr:uid="{00000000-0005-0000-0000-0000F1060000}"/>
    <cellStyle name="Comma 4 4 2 3 11" xfId="61415" xr:uid="{00000000-0005-0000-0000-0000F2060000}"/>
    <cellStyle name="Comma 4 4 2 3 2" xfId="5311" xr:uid="{00000000-0005-0000-0000-0000F3060000}"/>
    <cellStyle name="Comma 4 4 2 3 2 2" xfId="17958" xr:uid="{00000000-0005-0000-0000-0000F4060000}"/>
    <cellStyle name="Comma 4 4 2 3 2 2 2" xfId="53174" xr:uid="{00000000-0005-0000-0000-0000F5060000}"/>
    <cellStyle name="Comma 4 4 2 3 2 3" xfId="40577" xr:uid="{00000000-0005-0000-0000-0000F6060000}"/>
    <cellStyle name="Comma 4 4 2 3 2 4" xfId="30563" xr:uid="{00000000-0005-0000-0000-0000F7060000}"/>
    <cellStyle name="Comma 4 4 2 3 3" xfId="6781" xr:uid="{00000000-0005-0000-0000-0000F8060000}"/>
    <cellStyle name="Comma 4 4 2 3 3 2" xfId="19412" xr:uid="{00000000-0005-0000-0000-0000F9060000}"/>
    <cellStyle name="Comma 4 4 2 3 3 2 2" xfId="54628" xr:uid="{00000000-0005-0000-0000-0000FA060000}"/>
    <cellStyle name="Comma 4 4 2 3 3 3" xfId="42031" xr:uid="{00000000-0005-0000-0000-0000FB060000}"/>
    <cellStyle name="Comma 4 4 2 3 3 4" xfId="32017" xr:uid="{00000000-0005-0000-0000-0000FC060000}"/>
    <cellStyle name="Comma 4 4 2 3 4" xfId="8240" xr:uid="{00000000-0005-0000-0000-0000FD060000}"/>
    <cellStyle name="Comma 4 4 2 3 4 2" xfId="20866" xr:uid="{00000000-0005-0000-0000-0000FE060000}"/>
    <cellStyle name="Comma 4 4 2 3 4 2 2" xfId="56082" xr:uid="{00000000-0005-0000-0000-0000FF060000}"/>
    <cellStyle name="Comma 4 4 2 3 4 3" xfId="43485" xr:uid="{00000000-0005-0000-0000-000000070000}"/>
    <cellStyle name="Comma 4 4 2 3 4 4" xfId="33471" xr:uid="{00000000-0005-0000-0000-000001070000}"/>
    <cellStyle name="Comma 4 4 2 3 5" xfId="10021" xr:uid="{00000000-0005-0000-0000-000002070000}"/>
    <cellStyle name="Comma 4 4 2 3 5 2" xfId="22642" xr:uid="{00000000-0005-0000-0000-000003070000}"/>
    <cellStyle name="Comma 4 4 2 3 5 2 2" xfId="57858" xr:uid="{00000000-0005-0000-0000-000004070000}"/>
    <cellStyle name="Comma 4 4 2 3 5 3" xfId="45261" xr:uid="{00000000-0005-0000-0000-000005070000}"/>
    <cellStyle name="Comma 4 4 2 3 5 4" xfId="35247" xr:uid="{00000000-0005-0000-0000-000006070000}"/>
    <cellStyle name="Comma 4 4 2 3 6" xfId="11815" xr:uid="{00000000-0005-0000-0000-000007070000}"/>
    <cellStyle name="Comma 4 4 2 3 6 2" xfId="24418" xr:uid="{00000000-0005-0000-0000-000008070000}"/>
    <cellStyle name="Comma 4 4 2 3 6 2 2" xfId="59634" xr:uid="{00000000-0005-0000-0000-000009070000}"/>
    <cellStyle name="Comma 4 4 2 3 6 3" xfId="47037" xr:uid="{00000000-0005-0000-0000-00000A070000}"/>
    <cellStyle name="Comma 4 4 2 3 6 4" xfId="37023" xr:uid="{00000000-0005-0000-0000-00000B070000}"/>
    <cellStyle name="Comma 4 4 2 3 7" xfId="16182" xr:uid="{00000000-0005-0000-0000-00000C070000}"/>
    <cellStyle name="Comma 4 4 2 3 7 2" xfId="51398" xr:uid="{00000000-0005-0000-0000-00000D070000}"/>
    <cellStyle name="Comma 4 4 2 3 7 3" xfId="28787" xr:uid="{00000000-0005-0000-0000-00000E070000}"/>
    <cellStyle name="Comma 4 4 2 3 8" xfId="14404" xr:uid="{00000000-0005-0000-0000-00000F070000}"/>
    <cellStyle name="Comma 4 4 2 3 8 2" xfId="49622" xr:uid="{00000000-0005-0000-0000-000010070000}"/>
    <cellStyle name="Comma 4 4 2 3 9" xfId="38801" xr:uid="{00000000-0005-0000-0000-000011070000}"/>
    <cellStyle name="Comma 4 4 2 4" xfId="2676" xr:uid="{00000000-0005-0000-0000-000012070000}"/>
    <cellStyle name="Comma 4 4 2 4 10" xfId="26202" xr:uid="{00000000-0005-0000-0000-000013070000}"/>
    <cellStyle name="Comma 4 4 2 4 11" xfId="60606" xr:uid="{00000000-0005-0000-0000-000014070000}"/>
    <cellStyle name="Comma 4 4 2 4 2" xfId="4502" xr:uid="{00000000-0005-0000-0000-000015070000}"/>
    <cellStyle name="Comma 4 4 2 4 2 2" xfId="17149" xr:uid="{00000000-0005-0000-0000-000016070000}"/>
    <cellStyle name="Comma 4 4 2 4 2 2 2" xfId="52365" xr:uid="{00000000-0005-0000-0000-000017070000}"/>
    <cellStyle name="Comma 4 4 2 4 2 3" xfId="39768" xr:uid="{00000000-0005-0000-0000-000018070000}"/>
    <cellStyle name="Comma 4 4 2 4 2 4" xfId="29754" xr:uid="{00000000-0005-0000-0000-000019070000}"/>
    <cellStyle name="Comma 4 4 2 4 3" xfId="5972" xr:uid="{00000000-0005-0000-0000-00001A070000}"/>
    <cellStyle name="Comma 4 4 2 4 3 2" xfId="18603" xr:uid="{00000000-0005-0000-0000-00001B070000}"/>
    <cellStyle name="Comma 4 4 2 4 3 2 2" xfId="53819" xr:uid="{00000000-0005-0000-0000-00001C070000}"/>
    <cellStyle name="Comma 4 4 2 4 3 3" xfId="41222" xr:uid="{00000000-0005-0000-0000-00001D070000}"/>
    <cellStyle name="Comma 4 4 2 4 3 4" xfId="31208" xr:uid="{00000000-0005-0000-0000-00001E070000}"/>
    <cellStyle name="Comma 4 4 2 4 4" xfId="7431" xr:uid="{00000000-0005-0000-0000-00001F070000}"/>
    <cellStyle name="Comma 4 4 2 4 4 2" xfId="20057" xr:uid="{00000000-0005-0000-0000-000020070000}"/>
    <cellStyle name="Comma 4 4 2 4 4 2 2" xfId="55273" xr:uid="{00000000-0005-0000-0000-000021070000}"/>
    <cellStyle name="Comma 4 4 2 4 4 3" xfId="42676" xr:uid="{00000000-0005-0000-0000-000022070000}"/>
    <cellStyle name="Comma 4 4 2 4 4 4" xfId="32662" xr:uid="{00000000-0005-0000-0000-000023070000}"/>
    <cellStyle name="Comma 4 4 2 4 5" xfId="9212" xr:uid="{00000000-0005-0000-0000-000024070000}"/>
    <cellStyle name="Comma 4 4 2 4 5 2" xfId="21833" xr:uid="{00000000-0005-0000-0000-000025070000}"/>
    <cellStyle name="Comma 4 4 2 4 5 2 2" xfId="57049" xr:uid="{00000000-0005-0000-0000-000026070000}"/>
    <cellStyle name="Comma 4 4 2 4 5 3" xfId="44452" xr:uid="{00000000-0005-0000-0000-000027070000}"/>
    <cellStyle name="Comma 4 4 2 4 5 4" xfId="34438" xr:uid="{00000000-0005-0000-0000-000028070000}"/>
    <cellStyle name="Comma 4 4 2 4 6" xfId="11006" xr:uid="{00000000-0005-0000-0000-000029070000}"/>
    <cellStyle name="Comma 4 4 2 4 6 2" xfId="23609" xr:uid="{00000000-0005-0000-0000-00002A070000}"/>
    <cellStyle name="Comma 4 4 2 4 6 2 2" xfId="58825" xr:uid="{00000000-0005-0000-0000-00002B070000}"/>
    <cellStyle name="Comma 4 4 2 4 6 3" xfId="46228" xr:uid="{00000000-0005-0000-0000-00002C070000}"/>
    <cellStyle name="Comma 4 4 2 4 6 4" xfId="36214" xr:uid="{00000000-0005-0000-0000-00002D070000}"/>
    <cellStyle name="Comma 4 4 2 4 7" xfId="15373" xr:uid="{00000000-0005-0000-0000-00002E070000}"/>
    <cellStyle name="Comma 4 4 2 4 7 2" xfId="50589" xr:uid="{00000000-0005-0000-0000-00002F070000}"/>
    <cellStyle name="Comma 4 4 2 4 7 3" xfId="27978" xr:uid="{00000000-0005-0000-0000-000030070000}"/>
    <cellStyle name="Comma 4 4 2 4 8" xfId="13595" xr:uid="{00000000-0005-0000-0000-000031070000}"/>
    <cellStyle name="Comma 4 4 2 4 8 2" xfId="48813" xr:uid="{00000000-0005-0000-0000-000032070000}"/>
    <cellStyle name="Comma 4 4 2 4 9" xfId="37992" xr:uid="{00000000-0005-0000-0000-000033070000}"/>
    <cellStyle name="Comma 4 4 2 5" xfId="3840" xr:uid="{00000000-0005-0000-0000-000034070000}"/>
    <cellStyle name="Comma 4 4 2 5 2" xfId="8563" xr:uid="{00000000-0005-0000-0000-000035070000}"/>
    <cellStyle name="Comma 4 4 2 5 2 2" xfId="21189" xr:uid="{00000000-0005-0000-0000-000036070000}"/>
    <cellStyle name="Comma 4 4 2 5 2 2 2" xfId="56405" xr:uid="{00000000-0005-0000-0000-000037070000}"/>
    <cellStyle name="Comma 4 4 2 5 2 3" xfId="43808" xr:uid="{00000000-0005-0000-0000-000038070000}"/>
    <cellStyle name="Comma 4 4 2 5 2 4" xfId="33794" xr:uid="{00000000-0005-0000-0000-000039070000}"/>
    <cellStyle name="Comma 4 4 2 5 3" xfId="10344" xr:uid="{00000000-0005-0000-0000-00003A070000}"/>
    <cellStyle name="Comma 4 4 2 5 3 2" xfId="22965" xr:uid="{00000000-0005-0000-0000-00003B070000}"/>
    <cellStyle name="Comma 4 4 2 5 3 2 2" xfId="58181" xr:uid="{00000000-0005-0000-0000-00003C070000}"/>
    <cellStyle name="Comma 4 4 2 5 3 3" xfId="45584" xr:uid="{00000000-0005-0000-0000-00003D070000}"/>
    <cellStyle name="Comma 4 4 2 5 3 4" xfId="35570" xr:uid="{00000000-0005-0000-0000-00003E070000}"/>
    <cellStyle name="Comma 4 4 2 5 4" xfId="12140" xr:uid="{00000000-0005-0000-0000-00003F070000}"/>
    <cellStyle name="Comma 4 4 2 5 4 2" xfId="24741" xr:uid="{00000000-0005-0000-0000-000040070000}"/>
    <cellStyle name="Comma 4 4 2 5 4 2 2" xfId="59957" xr:uid="{00000000-0005-0000-0000-000041070000}"/>
    <cellStyle name="Comma 4 4 2 5 4 3" xfId="47360" xr:uid="{00000000-0005-0000-0000-000042070000}"/>
    <cellStyle name="Comma 4 4 2 5 4 4" xfId="37346" xr:uid="{00000000-0005-0000-0000-000043070000}"/>
    <cellStyle name="Comma 4 4 2 5 5" xfId="16505" xr:uid="{00000000-0005-0000-0000-000044070000}"/>
    <cellStyle name="Comma 4 4 2 5 5 2" xfId="51721" xr:uid="{00000000-0005-0000-0000-000045070000}"/>
    <cellStyle name="Comma 4 4 2 5 5 3" xfId="29110" xr:uid="{00000000-0005-0000-0000-000046070000}"/>
    <cellStyle name="Comma 4 4 2 5 6" xfId="14727" xr:uid="{00000000-0005-0000-0000-000047070000}"/>
    <cellStyle name="Comma 4 4 2 5 6 2" xfId="49945" xr:uid="{00000000-0005-0000-0000-000048070000}"/>
    <cellStyle name="Comma 4 4 2 5 7" xfId="39124" xr:uid="{00000000-0005-0000-0000-000049070000}"/>
    <cellStyle name="Comma 4 4 2 5 8" xfId="27334" xr:uid="{00000000-0005-0000-0000-00004A070000}"/>
    <cellStyle name="Comma 4 4 2 6" xfId="4180" xr:uid="{00000000-0005-0000-0000-00004B070000}"/>
    <cellStyle name="Comma 4 4 2 6 2" xfId="16827" xr:uid="{00000000-0005-0000-0000-00004C070000}"/>
    <cellStyle name="Comma 4 4 2 6 2 2" xfId="52043" xr:uid="{00000000-0005-0000-0000-00004D070000}"/>
    <cellStyle name="Comma 4 4 2 6 2 3" xfId="29432" xr:uid="{00000000-0005-0000-0000-00004E070000}"/>
    <cellStyle name="Comma 4 4 2 6 3" xfId="13273" xr:uid="{00000000-0005-0000-0000-00004F070000}"/>
    <cellStyle name="Comma 4 4 2 6 3 2" xfId="48491" xr:uid="{00000000-0005-0000-0000-000050070000}"/>
    <cellStyle name="Comma 4 4 2 6 4" xfId="39446" xr:uid="{00000000-0005-0000-0000-000051070000}"/>
    <cellStyle name="Comma 4 4 2 6 5" xfId="25880" xr:uid="{00000000-0005-0000-0000-000052070000}"/>
    <cellStyle name="Comma 4 4 2 7" xfId="5650" xr:uid="{00000000-0005-0000-0000-000053070000}"/>
    <cellStyle name="Comma 4 4 2 7 2" xfId="18281" xr:uid="{00000000-0005-0000-0000-000054070000}"/>
    <cellStyle name="Comma 4 4 2 7 2 2" xfId="53497" xr:uid="{00000000-0005-0000-0000-000055070000}"/>
    <cellStyle name="Comma 4 4 2 7 3" xfId="40900" xr:uid="{00000000-0005-0000-0000-000056070000}"/>
    <cellStyle name="Comma 4 4 2 7 4" xfId="30886" xr:uid="{00000000-0005-0000-0000-000057070000}"/>
    <cellStyle name="Comma 4 4 2 8" xfId="7109" xr:uid="{00000000-0005-0000-0000-000058070000}"/>
    <cellStyle name="Comma 4 4 2 8 2" xfId="19735" xr:uid="{00000000-0005-0000-0000-000059070000}"/>
    <cellStyle name="Comma 4 4 2 8 2 2" xfId="54951" xr:uid="{00000000-0005-0000-0000-00005A070000}"/>
    <cellStyle name="Comma 4 4 2 8 3" xfId="42354" xr:uid="{00000000-0005-0000-0000-00005B070000}"/>
    <cellStyle name="Comma 4 4 2 8 4" xfId="32340" xr:uid="{00000000-0005-0000-0000-00005C070000}"/>
    <cellStyle name="Comma 4 4 2 9" xfId="8890" xr:uid="{00000000-0005-0000-0000-00005D070000}"/>
    <cellStyle name="Comma 4 4 2 9 2" xfId="21511" xr:uid="{00000000-0005-0000-0000-00005E070000}"/>
    <cellStyle name="Comma 4 4 2 9 2 2" xfId="56727" xr:uid="{00000000-0005-0000-0000-00005F070000}"/>
    <cellStyle name="Comma 4 4 2 9 3" xfId="44130" xr:uid="{00000000-0005-0000-0000-000060070000}"/>
    <cellStyle name="Comma 4 4 2 9 4" xfId="34116" xr:uid="{00000000-0005-0000-0000-000061070000}"/>
    <cellStyle name="Comma 4 4 3" xfId="3025" xr:uid="{00000000-0005-0000-0000-000062070000}"/>
    <cellStyle name="Comma 4 4 3 10" xfId="25398" xr:uid="{00000000-0005-0000-0000-000063070000}"/>
    <cellStyle name="Comma 4 4 3 11" xfId="60933" xr:uid="{00000000-0005-0000-0000-000064070000}"/>
    <cellStyle name="Comma 4 4 3 2" xfId="4829" xr:uid="{00000000-0005-0000-0000-000065070000}"/>
    <cellStyle name="Comma 4 4 3 2 2" xfId="17476" xr:uid="{00000000-0005-0000-0000-000066070000}"/>
    <cellStyle name="Comma 4 4 3 2 2 2" xfId="52692" xr:uid="{00000000-0005-0000-0000-000067070000}"/>
    <cellStyle name="Comma 4 4 3 2 2 3" xfId="30081" xr:uid="{00000000-0005-0000-0000-000068070000}"/>
    <cellStyle name="Comma 4 4 3 2 3" xfId="13922" xr:uid="{00000000-0005-0000-0000-000069070000}"/>
    <cellStyle name="Comma 4 4 3 2 3 2" xfId="49140" xr:uid="{00000000-0005-0000-0000-00006A070000}"/>
    <cellStyle name="Comma 4 4 3 2 4" xfId="40095" xr:uid="{00000000-0005-0000-0000-00006B070000}"/>
    <cellStyle name="Comma 4 4 3 2 5" xfId="26529" xr:uid="{00000000-0005-0000-0000-00006C070000}"/>
    <cellStyle name="Comma 4 4 3 3" xfId="6299" xr:uid="{00000000-0005-0000-0000-00006D070000}"/>
    <cellStyle name="Comma 4 4 3 3 2" xfId="18930" xr:uid="{00000000-0005-0000-0000-00006E070000}"/>
    <cellStyle name="Comma 4 4 3 3 2 2" xfId="54146" xr:uid="{00000000-0005-0000-0000-00006F070000}"/>
    <cellStyle name="Comma 4 4 3 3 3" xfId="41549" xr:uid="{00000000-0005-0000-0000-000070070000}"/>
    <cellStyle name="Comma 4 4 3 3 4" xfId="31535" xr:uid="{00000000-0005-0000-0000-000071070000}"/>
    <cellStyle name="Comma 4 4 3 4" xfId="7758" xr:uid="{00000000-0005-0000-0000-000072070000}"/>
    <cellStyle name="Comma 4 4 3 4 2" xfId="20384" xr:uid="{00000000-0005-0000-0000-000073070000}"/>
    <cellStyle name="Comma 4 4 3 4 2 2" xfId="55600" xr:uid="{00000000-0005-0000-0000-000074070000}"/>
    <cellStyle name="Comma 4 4 3 4 3" xfId="43003" xr:uid="{00000000-0005-0000-0000-000075070000}"/>
    <cellStyle name="Comma 4 4 3 4 4" xfId="32989" xr:uid="{00000000-0005-0000-0000-000076070000}"/>
    <cellStyle name="Comma 4 4 3 5" xfId="9539" xr:uid="{00000000-0005-0000-0000-000077070000}"/>
    <cellStyle name="Comma 4 4 3 5 2" xfId="22160" xr:uid="{00000000-0005-0000-0000-000078070000}"/>
    <cellStyle name="Comma 4 4 3 5 2 2" xfId="57376" xr:uid="{00000000-0005-0000-0000-000079070000}"/>
    <cellStyle name="Comma 4 4 3 5 3" xfId="44779" xr:uid="{00000000-0005-0000-0000-00007A070000}"/>
    <cellStyle name="Comma 4 4 3 5 4" xfId="34765" xr:uid="{00000000-0005-0000-0000-00007B070000}"/>
    <cellStyle name="Comma 4 4 3 6" xfId="11333" xr:uid="{00000000-0005-0000-0000-00007C070000}"/>
    <cellStyle name="Comma 4 4 3 6 2" xfId="23936" xr:uid="{00000000-0005-0000-0000-00007D070000}"/>
    <cellStyle name="Comma 4 4 3 6 2 2" xfId="59152" xr:uid="{00000000-0005-0000-0000-00007E070000}"/>
    <cellStyle name="Comma 4 4 3 6 3" xfId="46555" xr:uid="{00000000-0005-0000-0000-00007F070000}"/>
    <cellStyle name="Comma 4 4 3 6 4" xfId="36541" xr:uid="{00000000-0005-0000-0000-000080070000}"/>
    <cellStyle name="Comma 4 4 3 7" xfId="15700" xr:uid="{00000000-0005-0000-0000-000081070000}"/>
    <cellStyle name="Comma 4 4 3 7 2" xfId="50916" xr:uid="{00000000-0005-0000-0000-000082070000}"/>
    <cellStyle name="Comma 4 4 3 7 3" xfId="28305" xr:uid="{00000000-0005-0000-0000-000083070000}"/>
    <cellStyle name="Comma 4 4 3 8" xfId="12791" xr:uid="{00000000-0005-0000-0000-000084070000}"/>
    <cellStyle name="Comma 4 4 3 8 2" xfId="48009" xr:uid="{00000000-0005-0000-0000-000085070000}"/>
    <cellStyle name="Comma 4 4 3 9" xfId="38319" xr:uid="{00000000-0005-0000-0000-000086070000}"/>
    <cellStyle name="Comma 4 4 4" xfId="2852" xr:uid="{00000000-0005-0000-0000-000087070000}"/>
    <cellStyle name="Comma 4 4 4 10" xfId="25239" xr:uid="{00000000-0005-0000-0000-000088070000}"/>
    <cellStyle name="Comma 4 4 4 11" xfId="60774" xr:uid="{00000000-0005-0000-0000-000089070000}"/>
    <cellStyle name="Comma 4 4 4 2" xfId="4670" xr:uid="{00000000-0005-0000-0000-00008A070000}"/>
    <cellStyle name="Comma 4 4 4 2 2" xfId="17317" xr:uid="{00000000-0005-0000-0000-00008B070000}"/>
    <cellStyle name="Comma 4 4 4 2 2 2" xfId="52533" xr:uid="{00000000-0005-0000-0000-00008C070000}"/>
    <cellStyle name="Comma 4 4 4 2 2 3" xfId="29922" xr:uid="{00000000-0005-0000-0000-00008D070000}"/>
    <cellStyle name="Comma 4 4 4 2 3" xfId="13763" xr:uid="{00000000-0005-0000-0000-00008E070000}"/>
    <cellStyle name="Comma 4 4 4 2 3 2" xfId="48981" xr:uid="{00000000-0005-0000-0000-00008F070000}"/>
    <cellStyle name="Comma 4 4 4 2 4" xfId="39936" xr:uid="{00000000-0005-0000-0000-000090070000}"/>
    <cellStyle name="Comma 4 4 4 2 5" xfId="26370" xr:uid="{00000000-0005-0000-0000-000091070000}"/>
    <cellStyle name="Comma 4 4 4 3" xfId="6140" xr:uid="{00000000-0005-0000-0000-000092070000}"/>
    <cellStyle name="Comma 4 4 4 3 2" xfId="18771" xr:uid="{00000000-0005-0000-0000-000093070000}"/>
    <cellStyle name="Comma 4 4 4 3 2 2" xfId="53987" xr:uid="{00000000-0005-0000-0000-000094070000}"/>
    <cellStyle name="Comma 4 4 4 3 3" xfId="41390" xr:uid="{00000000-0005-0000-0000-000095070000}"/>
    <cellStyle name="Comma 4 4 4 3 4" xfId="31376" xr:uid="{00000000-0005-0000-0000-000096070000}"/>
    <cellStyle name="Comma 4 4 4 4" xfId="7599" xr:uid="{00000000-0005-0000-0000-000097070000}"/>
    <cellStyle name="Comma 4 4 4 4 2" xfId="20225" xr:uid="{00000000-0005-0000-0000-000098070000}"/>
    <cellStyle name="Comma 4 4 4 4 2 2" xfId="55441" xr:uid="{00000000-0005-0000-0000-000099070000}"/>
    <cellStyle name="Comma 4 4 4 4 3" xfId="42844" xr:uid="{00000000-0005-0000-0000-00009A070000}"/>
    <cellStyle name="Comma 4 4 4 4 4" xfId="32830" xr:uid="{00000000-0005-0000-0000-00009B070000}"/>
    <cellStyle name="Comma 4 4 4 5" xfId="9380" xr:uid="{00000000-0005-0000-0000-00009C070000}"/>
    <cellStyle name="Comma 4 4 4 5 2" xfId="22001" xr:uid="{00000000-0005-0000-0000-00009D070000}"/>
    <cellStyle name="Comma 4 4 4 5 2 2" xfId="57217" xr:uid="{00000000-0005-0000-0000-00009E070000}"/>
    <cellStyle name="Comma 4 4 4 5 3" xfId="44620" xr:uid="{00000000-0005-0000-0000-00009F070000}"/>
    <cellStyle name="Comma 4 4 4 5 4" xfId="34606" xr:uid="{00000000-0005-0000-0000-0000A0070000}"/>
    <cellStyle name="Comma 4 4 4 6" xfId="11174" xr:uid="{00000000-0005-0000-0000-0000A1070000}"/>
    <cellStyle name="Comma 4 4 4 6 2" xfId="23777" xr:uid="{00000000-0005-0000-0000-0000A2070000}"/>
    <cellStyle name="Comma 4 4 4 6 2 2" xfId="58993" xr:uid="{00000000-0005-0000-0000-0000A3070000}"/>
    <cellStyle name="Comma 4 4 4 6 3" xfId="46396" xr:uid="{00000000-0005-0000-0000-0000A4070000}"/>
    <cellStyle name="Comma 4 4 4 6 4" xfId="36382" xr:uid="{00000000-0005-0000-0000-0000A5070000}"/>
    <cellStyle name="Comma 4 4 4 7" xfId="15541" xr:uid="{00000000-0005-0000-0000-0000A6070000}"/>
    <cellStyle name="Comma 4 4 4 7 2" xfId="50757" xr:uid="{00000000-0005-0000-0000-0000A7070000}"/>
    <cellStyle name="Comma 4 4 4 7 3" xfId="28146" xr:uid="{00000000-0005-0000-0000-0000A8070000}"/>
    <cellStyle name="Comma 4 4 4 8" xfId="12632" xr:uid="{00000000-0005-0000-0000-0000A9070000}"/>
    <cellStyle name="Comma 4 4 4 8 2" xfId="47850" xr:uid="{00000000-0005-0000-0000-0000AA070000}"/>
    <cellStyle name="Comma 4 4 4 9" xfId="38160" xr:uid="{00000000-0005-0000-0000-0000AB070000}"/>
    <cellStyle name="Comma 4 4 5" xfId="3361" xr:uid="{00000000-0005-0000-0000-0000AC070000}"/>
    <cellStyle name="Comma 4 4 5 10" xfId="26857" xr:uid="{00000000-0005-0000-0000-0000AD070000}"/>
    <cellStyle name="Comma 4 4 5 11" xfId="61261" xr:uid="{00000000-0005-0000-0000-0000AE070000}"/>
    <cellStyle name="Comma 4 4 5 2" xfId="5157" xr:uid="{00000000-0005-0000-0000-0000AF070000}"/>
    <cellStyle name="Comma 4 4 5 2 2" xfId="17804" xr:uid="{00000000-0005-0000-0000-0000B0070000}"/>
    <cellStyle name="Comma 4 4 5 2 2 2" xfId="53020" xr:uid="{00000000-0005-0000-0000-0000B1070000}"/>
    <cellStyle name="Comma 4 4 5 2 3" xfId="40423" xr:uid="{00000000-0005-0000-0000-0000B2070000}"/>
    <cellStyle name="Comma 4 4 5 2 4" xfId="30409" xr:uid="{00000000-0005-0000-0000-0000B3070000}"/>
    <cellStyle name="Comma 4 4 5 3" xfId="6627" xr:uid="{00000000-0005-0000-0000-0000B4070000}"/>
    <cellStyle name="Comma 4 4 5 3 2" xfId="19258" xr:uid="{00000000-0005-0000-0000-0000B5070000}"/>
    <cellStyle name="Comma 4 4 5 3 2 2" xfId="54474" xr:uid="{00000000-0005-0000-0000-0000B6070000}"/>
    <cellStyle name="Comma 4 4 5 3 3" xfId="41877" xr:uid="{00000000-0005-0000-0000-0000B7070000}"/>
    <cellStyle name="Comma 4 4 5 3 4" xfId="31863" xr:uid="{00000000-0005-0000-0000-0000B8070000}"/>
    <cellStyle name="Comma 4 4 5 4" xfId="8086" xr:uid="{00000000-0005-0000-0000-0000B9070000}"/>
    <cellStyle name="Comma 4 4 5 4 2" xfId="20712" xr:uid="{00000000-0005-0000-0000-0000BA070000}"/>
    <cellStyle name="Comma 4 4 5 4 2 2" xfId="55928" xr:uid="{00000000-0005-0000-0000-0000BB070000}"/>
    <cellStyle name="Comma 4 4 5 4 3" xfId="43331" xr:uid="{00000000-0005-0000-0000-0000BC070000}"/>
    <cellStyle name="Comma 4 4 5 4 4" xfId="33317" xr:uid="{00000000-0005-0000-0000-0000BD070000}"/>
    <cellStyle name="Comma 4 4 5 5" xfId="9867" xr:uid="{00000000-0005-0000-0000-0000BE070000}"/>
    <cellStyle name="Comma 4 4 5 5 2" xfId="22488" xr:uid="{00000000-0005-0000-0000-0000BF070000}"/>
    <cellStyle name="Comma 4 4 5 5 2 2" xfId="57704" xr:uid="{00000000-0005-0000-0000-0000C0070000}"/>
    <cellStyle name="Comma 4 4 5 5 3" xfId="45107" xr:uid="{00000000-0005-0000-0000-0000C1070000}"/>
    <cellStyle name="Comma 4 4 5 5 4" xfId="35093" xr:uid="{00000000-0005-0000-0000-0000C2070000}"/>
    <cellStyle name="Comma 4 4 5 6" xfId="11661" xr:uid="{00000000-0005-0000-0000-0000C3070000}"/>
    <cellStyle name="Comma 4 4 5 6 2" xfId="24264" xr:uid="{00000000-0005-0000-0000-0000C4070000}"/>
    <cellStyle name="Comma 4 4 5 6 2 2" xfId="59480" xr:uid="{00000000-0005-0000-0000-0000C5070000}"/>
    <cellStyle name="Comma 4 4 5 6 3" xfId="46883" xr:uid="{00000000-0005-0000-0000-0000C6070000}"/>
    <cellStyle name="Comma 4 4 5 6 4" xfId="36869" xr:uid="{00000000-0005-0000-0000-0000C7070000}"/>
    <cellStyle name="Comma 4 4 5 7" xfId="16028" xr:uid="{00000000-0005-0000-0000-0000C8070000}"/>
    <cellStyle name="Comma 4 4 5 7 2" xfId="51244" xr:uid="{00000000-0005-0000-0000-0000C9070000}"/>
    <cellStyle name="Comma 4 4 5 7 3" xfId="28633" xr:uid="{00000000-0005-0000-0000-0000CA070000}"/>
    <cellStyle name="Comma 4 4 5 8" xfId="14250" xr:uid="{00000000-0005-0000-0000-0000CB070000}"/>
    <cellStyle name="Comma 4 4 5 8 2" xfId="49468" xr:uid="{00000000-0005-0000-0000-0000CC070000}"/>
    <cellStyle name="Comma 4 4 5 9" xfId="38647" xr:uid="{00000000-0005-0000-0000-0000CD070000}"/>
    <cellStyle name="Comma 4 4 6" xfId="2521" xr:uid="{00000000-0005-0000-0000-0000CE070000}"/>
    <cellStyle name="Comma 4 4 6 10" xfId="26048" xr:uid="{00000000-0005-0000-0000-0000CF070000}"/>
    <cellStyle name="Comma 4 4 6 11" xfId="60452" xr:uid="{00000000-0005-0000-0000-0000D0070000}"/>
    <cellStyle name="Comma 4 4 6 2" xfId="4348" xr:uid="{00000000-0005-0000-0000-0000D1070000}"/>
    <cellStyle name="Comma 4 4 6 2 2" xfId="16995" xr:uid="{00000000-0005-0000-0000-0000D2070000}"/>
    <cellStyle name="Comma 4 4 6 2 2 2" xfId="52211" xr:uid="{00000000-0005-0000-0000-0000D3070000}"/>
    <cellStyle name="Comma 4 4 6 2 3" xfId="39614" xr:uid="{00000000-0005-0000-0000-0000D4070000}"/>
    <cellStyle name="Comma 4 4 6 2 4" xfId="29600" xr:uid="{00000000-0005-0000-0000-0000D5070000}"/>
    <cellStyle name="Comma 4 4 6 3" xfId="5818" xr:uid="{00000000-0005-0000-0000-0000D6070000}"/>
    <cellStyle name="Comma 4 4 6 3 2" xfId="18449" xr:uid="{00000000-0005-0000-0000-0000D7070000}"/>
    <cellStyle name="Comma 4 4 6 3 2 2" xfId="53665" xr:uid="{00000000-0005-0000-0000-0000D8070000}"/>
    <cellStyle name="Comma 4 4 6 3 3" xfId="41068" xr:uid="{00000000-0005-0000-0000-0000D9070000}"/>
    <cellStyle name="Comma 4 4 6 3 4" xfId="31054" xr:uid="{00000000-0005-0000-0000-0000DA070000}"/>
    <cellStyle name="Comma 4 4 6 4" xfId="7277" xr:uid="{00000000-0005-0000-0000-0000DB070000}"/>
    <cellStyle name="Comma 4 4 6 4 2" xfId="19903" xr:uid="{00000000-0005-0000-0000-0000DC070000}"/>
    <cellStyle name="Comma 4 4 6 4 2 2" xfId="55119" xr:uid="{00000000-0005-0000-0000-0000DD070000}"/>
    <cellStyle name="Comma 4 4 6 4 3" xfId="42522" xr:uid="{00000000-0005-0000-0000-0000DE070000}"/>
    <cellStyle name="Comma 4 4 6 4 4" xfId="32508" xr:uid="{00000000-0005-0000-0000-0000DF070000}"/>
    <cellStyle name="Comma 4 4 6 5" xfId="9058" xr:uid="{00000000-0005-0000-0000-0000E0070000}"/>
    <cellStyle name="Comma 4 4 6 5 2" xfId="21679" xr:uid="{00000000-0005-0000-0000-0000E1070000}"/>
    <cellStyle name="Comma 4 4 6 5 2 2" xfId="56895" xr:uid="{00000000-0005-0000-0000-0000E2070000}"/>
    <cellStyle name="Comma 4 4 6 5 3" xfId="44298" xr:uid="{00000000-0005-0000-0000-0000E3070000}"/>
    <cellStyle name="Comma 4 4 6 5 4" xfId="34284" xr:uid="{00000000-0005-0000-0000-0000E4070000}"/>
    <cellStyle name="Comma 4 4 6 6" xfId="10852" xr:uid="{00000000-0005-0000-0000-0000E5070000}"/>
    <cellStyle name="Comma 4 4 6 6 2" xfId="23455" xr:uid="{00000000-0005-0000-0000-0000E6070000}"/>
    <cellStyle name="Comma 4 4 6 6 2 2" xfId="58671" xr:uid="{00000000-0005-0000-0000-0000E7070000}"/>
    <cellStyle name="Comma 4 4 6 6 3" xfId="46074" xr:uid="{00000000-0005-0000-0000-0000E8070000}"/>
    <cellStyle name="Comma 4 4 6 6 4" xfId="36060" xr:uid="{00000000-0005-0000-0000-0000E9070000}"/>
    <cellStyle name="Comma 4 4 6 7" xfId="15219" xr:uid="{00000000-0005-0000-0000-0000EA070000}"/>
    <cellStyle name="Comma 4 4 6 7 2" xfId="50435" xr:uid="{00000000-0005-0000-0000-0000EB070000}"/>
    <cellStyle name="Comma 4 4 6 7 3" xfId="27824" xr:uid="{00000000-0005-0000-0000-0000EC070000}"/>
    <cellStyle name="Comma 4 4 6 8" xfId="13441" xr:uid="{00000000-0005-0000-0000-0000ED070000}"/>
    <cellStyle name="Comma 4 4 6 8 2" xfId="48659" xr:uid="{00000000-0005-0000-0000-0000EE070000}"/>
    <cellStyle name="Comma 4 4 6 9" xfId="37838" xr:uid="{00000000-0005-0000-0000-0000EF070000}"/>
    <cellStyle name="Comma 4 4 7" xfId="3685" xr:uid="{00000000-0005-0000-0000-0000F0070000}"/>
    <cellStyle name="Comma 4 4 7 2" xfId="8409" xr:uid="{00000000-0005-0000-0000-0000F1070000}"/>
    <cellStyle name="Comma 4 4 7 2 2" xfId="21035" xr:uid="{00000000-0005-0000-0000-0000F2070000}"/>
    <cellStyle name="Comma 4 4 7 2 2 2" xfId="56251" xr:uid="{00000000-0005-0000-0000-0000F3070000}"/>
    <cellStyle name="Comma 4 4 7 2 3" xfId="43654" xr:uid="{00000000-0005-0000-0000-0000F4070000}"/>
    <cellStyle name="Comma 4 4 7 2 4" xfId="33640" xr:uid="{00000000-0005-0000-0000-0000F5070000}"/>
    <cellStyle name="Comma 4 4 7 3" xfId="10190" xr:uid="{00000000-0005-0000-0000-0000F6070000}"/>
    <cellStyle name="Comma 4 4 7 3 2" xfId="22811" xr:uid="{00000000-0005-0000-0000-0000F7070000}"/>
    <cellStyle name="Comma 4 4 7 3 2 2" xfId="58027" xr:uid="{00000000-0005-0000-0000-0000F8070000}"/>
    <cellStyle name="Comma 4 4 7 3 3" xfId="45430" xr:uid="{00000000-0005-0000-0000-0000F9070000}"/>
    <cellStyle name="Comma 4 4 7 3 4" xfId="35416" xr:uid="{00000000-0005-0000-0000-0000FA070000}"/>
    <cellStyle name="Comma 4 4 7 4" xfId="11986" xr:uid="{00000000-0005-0000-0000-0000FB070000}"/>
    <cellStyle name="Comma 4 4 7 4 2" xfId="24587" xr:uid="{00000000-0005-0000-0000-0000FC070000}"/>
    <cellStyle name="Comma 4 4 7 4 2 2" xfId="59803" xr:uid="{00000000-0005-0000-0000-0000FD070000}"/>
    <cellStyle name="Comma 4 4 7 4 3" xfId="47206" xr:uid="{00000000-0005-0000-0000-0000FE070000}"/>
    <cellStyle name="Comma 4 4 7 4 4" xfId="37192" xr:uid="{00000000-0005-0000-0000-0000FF070000}"/>
    <cellStyle name="Comma 4 4 7 5" xfId="16351" xr:uid="{00000000-0005-0000-0000-000000080000}"/>
    <cellStyle name="Comma 4 4 7 5 2" xfId="51567" xr:uid="{00000000-0005-0000-0000-000001080000}"/>
    <cellStyle name="Comma 4 4 7 5 3" xfId="28956" xr:uid="{00000000-0005-0000-0000-000002080000}"/>
    <cellStyle name="Comma 4 4 7 6" xfId="14573" xr:uid="{00000000-0005-0000-0000-000003080000}"/>
    <cellStyle name="Comma 4 4 7 6 2" xfId="49791" xr:uid="{00000000-0005-0000-0000-000004080000}"/>
    <cellStyle name="Comma 4 4 7 7" xfId="38970" xr:uid="{00000000-0005-0000-0000-000005080000}"/>
    <cellStyle name="Comma 4 4 7 8" xfId="27180" xr:uid="{00000000-0005-0000-0000-000006080000}"/>
    <cellStyle name="Comma 4 4 8" xfId="4021" xr:uid="{00000000-0005-0000-0000-000007080000}"/>
    <cellStyle name="Comma 4 4 8 2" xfId="16673" xr:uid="{00000000-0005-0000-0000-000008080000}"/>
    <cellStyle name="Comma 4 4 8 2 2" xfId="51889" xr:uid="{00000000-0005-0000-0000-000009080000}"/>
    <cellStyle name="Comma 4 4 8 2 3" xfId="29278" xr:uid="{00000000-0005-0000-0000-00000A080000}"/>
    <cellStyle name="Comma 4 4 8 3" xfId="13119" xr:uid="{00000000-0005-0000-0000-00000B080000}"/>
    <cellStyle name="Comma 4 4 8 3 2" xfId="48337" xr:uid="{00000000-0005-0000-0000-00000C080000}"/>
    <cellStyle name="Comma 4 4 8 4" xfId="39292" xr:uid="{00000000-0005-0000-0000-00000D080000}"/>
    <cellStyle name="Comma 4 4 8 5" xfId="25726" xr:uid="{00000000-0005-0000-0000-00000E080000}"/>
    <cellStyle name="Comma 4 4 9" xfId="5496" xr:uid="{00000000-0005-0000-0000-00000F080000}"/>
    <cellStyle name="Comma 4 4 9 2" xfId="18127" xr:uid="{00000000-0005-0000-0000-000010080000}"/>
    <cellStyle name="Comma 4 4 9 2 2" xfId="53343" xr:uid="{00000000-0005-0000-0000-000011080000}"/>
    <cellStyle name="Comma 4 4 9 3" xfId="40746" xr:uid="{00000000-0005-0000-0000-000012080000}"/>
    <cellStyle name="Comma 4 4 9 4" xfId="30732" xr:uid="{00000000-0005-0000-0000-000013080000}"/>
    <cellStyle name="Comma 4 5" xfId="2258" xr:uid="{00000000-0005-0000-0000-000014080000}"/>
    <cellStyle name="Comma 4 5 10" xfId="10457" xr:uid="{00000000-0005-0000-0000-000015080000}"/>
    <cellStyle name="Comma 4 5 10 2" xfId="23073" xr:uid="{00000000-0005-0000-0000-000016080000}"/>
    <cellStyle name="Comma 4 5 10 2 2" xfId="58289" xr:uid="{00000000-0005-0000-0000-000017080000}"/>
    <cellStyle name="Comma 4 5 10 3" xfId="45692" xr:uid="{00000000-0005-0000-0000-000018080000}"/>
    <cellStyle name="Comma 4 5 10 4" xfId="35678" xr:uid="{00000000-0005-0000-0000-000019080000}"/>
    <cellStyle name="Comma 4 5 11" xfId="14977" xr:uid="{00000000-0005-0000-0000-00001A080000}"/>
    <cellStyle name="Comma 4 5 11 2" xfId="50193" xr:uid="{00000000-0005-0000-0000-00001B080000}"/>
    <cellStyle name="Comma 4 5 11 3" xfId="27582" xr:uid="{00000000-0005-0000-0000-00001C080000}"/>
    <cellStyle name="Comma 4 5 12" xfId="12390" xr:uid="{00000000-0005-0000-0000-00001D080000}"/>
    <cellStyle name="Comma 4 5 12 2" xfId="47608" xr:uid="{00000000-0005-0000-0000-00001E080000}"/>
    <cellStyle name="Comma 4 5 13" xfId="37596" xr:uid="{00000000-0005-0000-0000-00001F080000}"/>
    <cellStyle name="Comma 4 5 14" xfId="24997" xr:uid="{00000000-0005-0000-0000-000020080000}"/>
    <cellStyle name="Comma 4 5 15" xfId="60210" xr:uid="{00000000-0005-0000-0000-000021080000}"/>
    <cellStyle name="Comma 4 5 2" xfId="3112" xr:uid="{00000000-0005-0000-0000-000022080000}"/>
    <cellStyle name="Comma 4 5 2 10" xfId="25481" xr:uid="{00000000-0005-0000-0000-000023080000}"/>
    <cellStyle name="Comma 4 5 2 11" xfId="61016" xr:uid="{00000000-0005-0000-0000-000024080000}"/>
    <cellStyle name="Comma 4 5 2 2" xfId="4912" xr:uid="{00000000-0005-0000-0000-000025080000}"/>
    <cellStyle name="Comma 4 5 2 2 2" xfId="17559" xr:uid="{00000000-0005-0000-0000-000026080000}"/>
    <cellStyle name="Comma 4 5 2 2 2 2" xfId="52775" xr:uid="{00000000-0005-0000-0000-000027080000}"/>
    <cellStyle name="Comma 4 5 2 2 2 3" xfId="30164" xr:uid="{00000000-0005-0000-0000-000028080000}"/>
    <cellStyle name="Comma 4 5 2 2 3" xfId="14005" xr:uid="{00000000-0005-0000-0000-000029080000}"/>
    <cellStyle name="Comma 4 5 2 2 3 2" xfId="49223" xr:uid="{00000000-0005-0000-0000-00002A080000}"/>
    <cellStyle name="Comma 4 5 2 2 4" xfId="40178" xr:uid="{00000000-0005-0000-0000-00002B080000}"/>
    <cellStyle name="Comma 4 5 2 2 5" xfId="26612" xr:uid="{00000000-0005-0000-0000-00002C080000}"/>
    <cellStyle name="Comma 4 5 2 3" xfId="6382" xr:uid="{00000000-0005-0000-0000-00002D080000}"/>
    <cellStyle name="Comma 4 5 2 3 2" xfId="19013" xr:uid="{00000000-0005-0000-0000-00002E080000}"/>
    <cellStyle name="Comma 4 5 2 3 2 2" xfId="54229" xr:uid="{00000000-0005-0000-0000-00002F080000}"/>
    <cellStyle name="Comma 4 5 2 3 3" xfId="41632" xr:uid="{00000000-0005-0000-0000-000030080000}"/>
    <cellStyle name="Comma 4 5 2 3 4" xfId="31618" xr:uid="{00000000-0005-0000-0000-000031080000}"/>
    <cellStyle name="Comma 4 5 2 4" xfId="7841" xr:uid="{00000000-0005-0000-0000-000032080000}"/>
    <cellStyle name="Comma 4 5 2 4 2" xfId="20467" xr:uid="{00000000-0005-0000-0000-000033080000}"/>
    <cellStyle name="Comma 4 5 2 4 2 2" xfId="55683" xr:uid="{00000000-0005-0000-0000-000034080000}"/>
    <cellStyle name="Comma 4 5 2 4 3" xfId="43086" xr:uid="{00000000-0005-0000-0000-000035080000}"/>
    <cellStyle name="Comma 4 5 2 4 4" xfId="33072" xr:uid="{00000000-0005-0000-0000-000036080000}"/>
    <cellStyle name="Comma 4 5 2 5" xfId="9622" xr:uid="{00000000-0005-0000-0000-000037080000}"/>
    <cellStyle name="Comma 4 5 2 5 2" xfId="22243" xr:uid="{00000000-0005-0000-0000-000038080000}"/>
    <cellStyle name="Comma 4 5 2 5 2 2" xfId="57459" xr:uid="{00000000-0005-0000-0000-000039080000}"/>
    <cellStyle name="Comma 4 5 2 5 3" xfId="44862" xr:uid="{00000000-0005-0000-0000-00003A080000}"/>
    <cellStyle name="Comma 4 5 2 5 4" xfId="34848" xr:uid="{00000000-0005-0000-0000-00003B080000}"/>
    <cellStyle name="Comma 4 5 2 6" xfId="11416" xr:uid="{00000000-0005-0000-0000-00003C080000}"/>
    <cellStyle name="Comma 4 5 2 6 2" xfId="24019" xr:uid="{00000000-0005-0000-0000-00003D080000}"/>
    <cellStyle name="Comma 4 5 2 6 2 2" xfId="59235" xr:uid="{00000000-0005-0000-0000-00003E080000}"/>
    <cellStyle name="Comma 4 5 2 6 3" xfId="46638" xr:uid="{00000000-0005-0000-0000-00003F080000}"/>
    <cellStyle name="Comma 4 5 2 6 4" xfId="36624" xr:uid="{00000000-0005-0000-0000-000040080000}"/>
    <cellStyle name="Comma 4 5 2 7" xfId="15783" xr:uid="{00000000-0005-0000-0000-000041080000}"/>
    <cellStyle name="Comma 4 5 2 7 2" xfId="50999" xr:uid="{00000000-0005-0000-0000-000042080000}"/>
    <cellStyle name="Comma 4 5 2 7 3" xfId="28388" xr:uid="{00000000-0005-0000-0000-000043080000}"/>
    <cellStyle name="Comma 4 5 2 8" xfId="12874" xr:uid="{00000000-0005-0000-0000-000044080000}"/>
    <cellStyle name="Comma 4 5 2 8 2" xfId="48092" xr:uid="{00000000-0005-0000-0000-000045080000}"/>
    <cellStyle name="Comma 4 5 2 9" xfId="38402" xr:uid="{00000000-0005-0000-0000-000046080000}"/>
    <cellStyle name="Comma 4 5 3" xfId="3441" xr:uid="{00000000-0005-0000-0000-000047080000}"/>
    <cellStyle name="Comma 4 5 3 10" xfId="26937" xr:uid="{00000000-0005-0000-0000-000048080000}"/>
    <cellStyle name="Comma 4 5 3 11" xfId="61341" xr:uid="{00000000-0005-0000-0000-000049080000}"/>
    <cellStyle name="Comma 4 5 3 2" xfId="5237" xr:uid="{00000000-0005-0000-0000-00004A080000}"/>
    <cellStyle name="Comma 4 5 3 2 2" xfId="17884" xr:uid="{00000000-0005-0000-0000-00004B080000}"/>
    <cellStyle name="Comma 4 5 3 2 2 2" xfId="53100" xr:uid="{00000000-0005-0000-0000-00004C080000}"/>
    <cellStyle name="Comma 4 5 3 2 3" xfId="40503" xr:uid="{00000000-0005-0000-0000-00004D080000}"/>
    <cellStyle name="Comma 4 5 3 2 4" xfId="30489" xr:uid="{00000000-0005-0000-0000-00004E080000}"/>
    <cellStyle name="Comma 4 5 3 3" xfId="6707" xr:uid="{00000000-0005-0000-0000-00004F080000}"/>
    <cellStyle name="Comma 4 5 3 3 2" xfId="19338" xr:uid="{00000000-0005-0000-0000-000050080000}"/>
    <cellStyle name="Comma 4 5 3 3 2 2" xfId="54554" xr:uid="{00000000-0005-0000-0000-000051080000}"/>
    <cellStyle name="Comma 4 5 3 3 3" xfId="41957" xr:uid="{00000000-0005-0000-0000-000052080000}"/>
    <cellStyle name="Comma 4 5 3 3 4" xfId="31943" xr:uid="{00000000-0005-0000-0000-000053080000}"/>
    <cellStyle name="Comma 4 5 3 4" xfId="8166" xr:uid="{00000000-0005-0000-0000-000054080000}"/>
    <cellStyle name="Comma 4 5 3 4 2" xfId="20792" xr:uid="{00000000-0005-0000-0000-000055080000}"/>
    <cellStyle name="Comma 4 5 3 4 2 2" xfId="56008" xr:uid="{00000000-0005-0000-0000-000056080000}"/>
    <cellStyle name="Comma 4 5 3 4 3" xfId="43411" xr:uid="{00000000-0005-0000-0000-000057080000}"/>
    <cellStyle name="Comma 4 5 3 4 4" xfId="33397" xr:uid="{00000000-0005-0000-0000-000058080000}"/>
    <cellStyle name="Comma 4 5 3 5" xfId="9947" xr:uid="{00000000-0005-0000-0000-000059080000}"/>
    <cellStyle name="Comma 4 5 3 5 2" xfId="22568" xr:uid="{00000000-0005-0000-0000-00005A080000}"/>
    <cellStyle name="Comma 4 5 3 5 2 2" xfId="57784" xr:uid="{00000000-0005-0000-0000-00005B080000}"/>
    <cellStyle name="Comma 4 5 3 5 3" xfId="45187" xr:uid="{00000000-0005-0000-0000-00005C080000}"/>
    <cellStyle name="Comma 4 5 3 5 4" xfId="35173" xr:uid="{00000000-0005-0000-0000-00005D080000}"/>
    <cellStyle name="Comma 4 5 3 6" xfId="11741" xr:uid="{00000000-0005-0000-0000-00005E080000}"/>
    <cellStyle name="Comma 4 5 3 6 2" xfId="24344" xr:uid="{00000000-0005-0000-0000-00005F080000}"/>
    <cellStyle name="Comma 4 5 3 6 2 2" xfId="59560" xr:uid="{00000000-0005-0000-0000-000060080000}"/>
    <cellStyle name="Comma 4 5 3 6 3" xfId="46963" xr:uid="{00000000-0005-0000-0000-000061080000}"/>
    <cellStyle name="Comma 4 5 3 6 4" xfId="36949" xr:uid="{00000000-0005-0000-0000-000062080000}"/>
    <cellStyle name="Comma 4 5 3 7" xfId="16108" xr:uid="{00000000-0005-0000-0000-000063080000}"/>
    <cellStyle name="Comma 4 5 3 7 2" xfId="51324" xr:uid="{00000000-0005-0000-0000-000064080000}"/>
    <cellStyle name="Comma 4 5 3 7 3" xfId="28713" xr:uid="{00000000-0005-0000-0000-000065080000}"/>
    <cellStyle name="Comma 4 5 3 8" xfId="14330" xr:uid="{00000000-0005-0000-0000-000066080000}"/>
    <cellStyle name="Comma 4 5 3 8 2" xfId="49548" xr:uid="{00000000-0005-0000-0000-000067080000}"/>
    <cellStyle name="Comma 4 5 3 9" xfId="38727" xr:uid="{00000000-0005-0000-0000-000068080000}"/>
    <cellStyle name="Comma 4 5 4" xfId="2602" xr:uid="{00000000-0005-0000-0000-000069080000}"/>
    <cellStyle name="Comma 4 5 4 10" xfId="26128" xr:uid="{00000000-0005-0000-0000-00006A080000}"/>
    <cellStyle name="Comma 4 5 4 11" xfId="60532" xr:uid="{00000000-0005-0000-0000-00006B080000}"/>
    <cellStyle name="Comma 4 5 4 2" xfId="4428" xr:uid="{00000000-0005-0000-0000-00006C080000}"/>
    <cellStyle name="Comma 4 5 4 2 2" xfId="17075" xr:uid="{00000000-0005-0000-0000-00006D080000}"/>
    <cellStyle name="Comma 4 5 4 2 2 2" xfId="52291" xr:uid="{00000000-0005-0000-0000-00006E080000}"/>
    <cellStyle name="Comma 4 5 4 2 3" xfId="39694" xr:uid="{00000000-0005-0000-0000-00006F080000}"/>
    <cellStyle name="Comma 4 5 4 2 4" xfId="29680" xr:uid="{00000000-0005-0000-0000-000070080000}"/>
    <cellStyle name="Comma 4 5 4 3" xfId="5898" xr:uid="{00000000-0005-0000-0000-000071080000}"/>
    <cellStyle name="Comma 4 5 4 3 2" xfId="18529" xr:uid="{00000000-0005-0000-0000-000072080000}"/>
    <cellStyle name="Comma 4 5 4 3 2 2" xfId="53745" xr:uid="{00000000-0005-0000-0000-000073080000}"/>
    <cellStyle name="Comma 4 5 4 3 3" xfId="41148" xr:uid="{00000000-0005-0000-0000-000074080000}"/>
    <cellStyle name="Comma 4 5 4 3 4" xfId="31134" xr:uid="{00000000-0005-0000-0000-000075080000}"/>
    <cellStyle name="Comma 4 5 4 4" xfId="7357" xr:uid="{00000000-0005-0000-0000-000076080000}"/>
    <cellStyle name="Comma 4 5 4 4 2" xfId="19983" xr:uid="{00000000-0005-0000-0000-000077080000}"/>
    <cellStyle name="Comma 4 5 4 4 2 2" xfId="55199" xr:uid="{00000000-0005-0000-0000-000078080000}"/>
    <cellStyle name="Comma 4 5 4 4 3" xfId="42602" xr:uid="{00000000-0005-0000-0000-000079080000}"/>
    <cellStyle name="Comma 4 5 4 4 4" xfId="32588" xr:uid="{00000000-0005-0000-0000-00007A080000}"/>
    <cellStyle name="Comma 4 5 4 5" xfId="9138" xr:uid="{00000000-0005-0000-0000-00007B080000}"/>
    <cellStyle name="Comma 4 5 4 5 2" xfId="21759" xr:uid="{00000000-0005-0000-0000-00007C080000}"/>
    <cellStyle name="Comma 4 5 4 5 2 2" xfId="56975" xr:uid="{00000000-0005-0000-0000-00007D080000}"/>
    <cellStyle name="Comma 4 5 4 5 3" xfId="44378" xr:uid="{00000000-0005-0000-0000-00007E080000}"/>
    <cellStyle name="Comma 4 5 4 5 4" xfId="34364" xr:uid="{00000000-0005-0000-0000-00007F080000}"/>
    <cellStyle name="Comma 4 5 4 6" xfId="10932" xr:uid="{00000000-0005-0000-0000-000080080000}"/>
    <cellStyle name="Comma 4 5 4 6 2" xfId="23535" xr:uid="{00000000-0005-0000-0000-000081080000}"/>
    <cellStyle name="Comma 4 5 4 6 2 2" xfId="58751" xr:uid="{00000000-0005-0000-0000-000082080000}"/>
    <cellStyle name="Comma 4 5 4 6 3" xfId="46154" xr:uid="{00000000-0005-0000-0000-000083080000}"/>
    <cellStyle name="Comma 4 5 4 6 4" xfId="36140" xr:uid="{00000000-0005-0000-0000-000084080000}"/>
    <cellStyle name="Comma 4 5 4 7" xfId="15299" xr:uid="{00000000-0005-0000-0000-000085080000}"/>
    <cellStyle name="Comma 4 5 4 7 2" xfId="50515" xr:uid="{00000000-0005-0000-0000-000086080000}"/>
    <cellStyle name="Comma 4 5 4 7 3" xfId="27904" xr:uid="{00000000-0005-0000-0000-000087080000}"/>
    <cellStyle name="Comma 4 5 4 8" xfId="13521" xr:uid="{00000000-0005-0000-0000-000088080000}"/>
    <cellStyle name="Comma 4 5 4 8 2" xfId="48739" xr:uid="{00000000-0005-0000-0000-000089080000}"/>
    <cellStyle name="Comma 4 5 4 9" xfId="37918" xr:uid="{00000000-0005-0000-0000-00008A080000}"/>
    <cellStyle name="Comma 4 5 5" xfId="3766" xr:uid="{00000000-0005-0000-0000-00008B080000}"/>
    <cellStyle name="Comma 4 5 5 2" xfId="8489" xr:uid="{00000000-0005-0000-0000-00008C080000}"/>
    <cellStyle name="Comma 4 5 5 2 2" xfId="21115" xr:uid="{00000000-0005-0000-0000-00008D080000}"/>
    <cellStyle name="Comma 4 5 5 2 2 2" xfId="56331" xr:uid="{00000000-0005-0000-0000-00008E080000}"/>
    <cellStyle name="Comma 4 5 5 2 3" xfId="43734" xr:uid="{00000000-0005-0000-0000-00008F080000}"/>
    <cellStyle name="Comma 4 5 5 2 4" xfId="33720" xr:uid="{00000000-0005-0000-0000-000090080000}"/>
    <cellStyle name="Comma 4 5 5 3" xfId="10270" xr:uid="{00000000-0005-0000-0000-000091080000}"/>
    <cellStyle name="Comma 4 5 5 3 2" xfId="22891" xr:uid="{00000000-0005-0000-0000-000092080000}"/>
    <cellStyle name="Comma 4 5 5 3 2 2" xfId="58107" xr:uid="{00000000-0005-0000-0000-000093080000}"/>
    <cellStyle name="Comma 4 5 5 3 3" xfId="45510" xr:uid="{00000000-0005-0000-0000-000094080000}"/>
    <cellStyle name="Comma 4 5 5 3 4" xfId="35496" xr:uid="{00000000-0005-0000-0000-000095080000}"/>
    <cellStyle name="Comma 4 5 5 4" xfId="12066" xr:uid="{00000000-0005-0000-0000-000096080000}"/>
    <cellStyle name="Comma 4 5 5 4 2" xfId="24667" xr:uid="{00000000-0005-0000-0000-000097080000}"/>
    <cellStyle name="Comma 4 5 5 4 2 2" xfId="59883" xr:uid="{00000000-0005-0000-0000-000098080000}"/>
    <cellStyle name="Comma 4 5 5 4 3" xfId="47286" xr:uid="{00000000-0005-0000-0000-000099080000}"/>
    <cellStyle name="Comma 4 5 5 4 4" xfId="37272" xr:uid="{00000000-0005-0000-0000-00009A080000}"/>
    <cellStyle name="Comma 4 5 5 5" xfId="16431" xr:uid="{00000000-0005-0000-0000-00009B080000}"/>
    <cellStyle name="Comma 4 5 5 5 2" xfId="51647" xr:uid="{00000000-0005-0000-0000-00009C080000}"/>
    <cellStyle name="Comma 4 5 5 5 3" xfId="29036" xr:uid="{00000000-0005-0000-0000-00009D080000}"/>
    <cellStyle name="Comma 4 5 5 6" xfId="14653" xr:uid="{00000000-0005-0000-0000-00009E080000}"/>
    <cellStyle name="Comma 4 5 5 6 2" xfId="49871" xr:uid="{00000000-0005-0000-0000-00009F080000}"/>
    <cellStyle name="Comma 4 5 5 7" xfId="39050" xr:uid="{00000000-0005-0000-0000-0000A0080000}"/>
    <cellStyle name="Comma 4 5 5 8" xfId="27260" xr:uid="{00000000-0005-0000-0000-0000A1080000}"/>
    <cellStyle name="Comma 4 5 6" xfId="4106" xr:uid="{00000000-0005-0000-0000-0000A2080000}"/>
    <cellStyle name="Comma 4 5 6 2" xfId="16753" xr:uid="{00000000-0005-0000-0000-0000A3080000}"/>
    <cellStyle name="Comma 4 5 6 2 2" xfId="51969" xr:uid="{00000000-0005-0000-0000-0000A4080000}"/>
    <cellStyle name="Comma 4 5 6 2 3" xfId="29358" xr:uid="{00000000-0005-0000-0000-0000A5080000}"/>
    <cellStyle name="Comma 4 5 6 3" xfId="13199" xr:uid="{00000000-0005-0000-0000-0000A6080000}"/>
    <cellStyle name="Comma 4 5 6 3 2" xfId="48417" xr:uid="{00000000-0005-0000-0000-0000A7080000}"/>
    <cellStyle name="Comma 4 5 6 4" xfId="39372" xr:uid="{00000000-0005-0000-0000-0000A8080000}"/>
    <cellStyle name="Comma 4 5 6 5" xfId="25806" xr:uid="{00000000-0005-0000-0000-0000A9080000}"/>
    <cellStyle name="Comma 4 5 7" xfId="5576" xr:uid="{00000000-0005-0000-0000-0000AA080000}"/>
    <cellStyle name="Comma 4 5 7 2" xfId="18207" xr:uid="{00000000-0005-0000-0000-0000AB080000}"/>
    <cellStyle name="Comma 4 5 7 2 2" xfId="53423" xr:uid="{00000000-0005-0000-0000-0000AC080000}"/>
    <cellStyle name="Comma 4 5 7 3" xfId="40826" xr:uid="{00000000-0005-0000-0000-0000AD080000}"/>
    <cellStyle name="Comma 4 5 7 4" xfId="30812" xr:uid="{00000000-0005-0000-0000-0000AE080000}"/>
    <cellStyle name="Comma 4 5 8" xfId="7035" xr:uid="{00000000-0005-0000-0000-0000AF080000}"/>
    <cellStyle name="Comma 4 5 8 2" xfId="19661" xr:uid="{00000000-0005-0000-0000-0000B0080000}"/>
    <cellStyle name="Comma 4 5 8 2 2" xfId="54877" xr:uid="{00000000-0005-0000-0000-0000B1080000}"/>
    <cellStyle name="Comma 4 5 8 3" xfId="42280" xr:uid="{00000000-0005-0000-0000-0000B2080000}"/>
    <cellStyle name="Comma 4 5 8 4" xfId="32266" xr:uid="{00000000-0005-0000-0000-0000B3080000}"/>
    <cellStyle name="Comma 4 5 9" xfId="8816" xr:uid="{00000000-0005-0000-0000-0000B4080000}"/>
    <cellStyle name="Comma 4 5 9 2" xfId="21437" xr:uid="{00000000-0005-0000-0000-0000B5080000}"/>
    <cellStyle name="Comma 4 5 9 2 2" xfId="56653" xr:uid="{00000000-0005-0000-0000-0000B6080000}"/>
    <cellStyle name="Comma 4 5 9 3" xfId="44056" xr:uid="{00000000-0005-0000-0000-0000B7080000}"/>
    <cellStyle name="Comma 4 5 9 4" xfId="34042" xr:uid="{00000000-0005-0000-0000-0000B8080000}"/>
    <cellStyle name="Comma 4 6" xfId="2935" xr:uid="{00000000-0005-0000-0000-0000B9080000}"/>
    <cellStyle name="Comma 4 6 10" xfId="25319" xr:uid="{00000000-0005-0000-0000-0000BA080000}"/>
    <cellStyle name="Comma 4 6 11" xfId="60854" xr:uid="{00000000-0005-0000-0000-0000BB080000}"/>
    <cellStyle name="Comma 4 6 2" xfId="4750" xr:uid="{00000000-0005-0000-0000-0000BC080000}"/>
    <cellStyle name="Comma 4 6 2 2" xfId="17397" xr:uid="{00000000-0005-0000-0000-0000BD080000}"/>
    <cellStyle name="Comma 4 6 2 2 2" xfId="52613" xr:uid="{00000000-0005-0000-0000-0000BE080000}"/>
    <cellStyle name="Comma 4 6 2 2 3" xfId="30002" xr:uid="{00000000-0005-0000-0000-0000BF080000}"/>
    <cellStyle name="Comma 4 6 2 3" xfId="13843" xr:uid="{00000000-0005-0000-0000-0000C0080000}"/>
    <cellStyle name="Comma 4 6 2 3 2" xfId="49061" xr:uid="{00000000-0005-0000-0000-0000C1080000}"/>
    <cellStyle name="Comma 4 6 2 4" xfId="40016" xr:uid="{00000000-0005-0000-0000-0000C2080000}"/>
    <cellStyle name="Comma 4 6 2 5" xfId="26450" xr:uid="{00000000-0005-0000-0000-0000C3080000}"/>
    <cellStyle name="Comma 4 6 3" xfId="6220" xr:uid="{00000000-0005-0000-0000-0000C4080000}"/>
    <cellStyle name="Comma 4 6 3 2" xfId="18851" xr:uid="{00000000-0005-0000-0000-0000C5080000}"/>
    <cellStyle name="Comma 4 6 3 2 2" xfId="54067" xr:uid="{00000000-0005-0000-0000-0000C6080000}"/>
    <cellStyle name="Comma 4 6 3 3" xfId="41470" xr:uid="{00000000-0005-0000-0000-0000C7080000}"/>
    <cellStyle name="Comma 4 6 3 4" xfId="31456" xr:uid="{00000000-0005-0000-0000-0000C8080000}"/>
    <cellStyle name="Comma 4 6 4" xfId="7679" xr:uid="{00000000-0005-0000-0000-0000C9080000}"/>
    <cellStyle name="Comma 4 6 4 2" xfId="20305" xr:uid="{00000000-0005-0000-0000-0000CA080000}"/>
    <cellStyle name="Comma 4 6 4 2 2" xfId="55521" xr:uid="{00000000-0005-0000-0000-0000CB080000}"/>
    <cellStyle name="Comma 4 6 4 3" xfId="42924" xr:uid="{00000000-0005-0000-0000-0000CC080000}"/>
    <cellStyle name="Comma 4 6 4 4" xfId="32910" xr:uid="{00000000-0005-0000-0000-0000CD080000}"/>
    <cellStyle name="Comma 4 6 5" xfId="9460" xr:uid="{00000000-0005-0000-0000-0000CE080000}"/>
    <cellStyle name="Comma 4 6 5 2" xfId="22081" xr:uid="{00000000-0005-0000-0000-0000CF080000}"/>
    <cellStyle name="Comma 4 6 5 2 2" xfId="57297" xr:uid="{00000000-0005-0000-0000-0000D0080000}"/>
    <cellStyle name="Comma 4 6 5 3" xfId="44700" xr:uid="{00000000-0005-0000-0000-0000D1080000}"/>
    <cellStyle name="Comma 4 6 5 4" xfId="34686" xr:uid="{00000000-0005-0000-0000-0000D2080000}"/>
    <cellStyle name="Comma 4 6 6" xfId="11254" xr:uid="{00000000-0005-0000-0000-0000D3080000}"/>
    <cellStyle name="Comma 4 6 6 2" xfId="23857" xr:uid="{00000000-0005-0000-0000-0000D4080000}"/>
    <cellStyle name="Comma 4 6 6 2 2" xfId="59073" xr:uid="{00000000-0005-0000-0000-0000D5080000}"/>
    <cellStyle name="Comma 4 6 6 3" xfId="46476" xr:uid="{00000000-0005-0000-0000-0000D6080000}"/>
    <cellStyle name="Comma 4 6 6 4" xfId="36462" xr:uid="{00000000-0005-0000-0000-0000D7080000}"/>
    <cellStyle name="Comma 4 6 7" xfId="15621" xr:uid="{00000000-0005-0000-0000-0000D8080000}"/>
    <cellStyle name="Comma 4 6 7 2" xfId="50837" xr:uid="{00000000-0005-0000-0000-0000D9080000}"/>
    <cellStyle name="Comma 4 6 7 3" xfId="28226" xr:uid="{00000000-0005-0000-0000-0000DA080000}"/>
    <cellStyle name="Comma 4 6 8" xfId="12712" xr:uid="{00000000-0005-0000-0000-0000DB080000}"/>
    <cellStyle name="Comma 4 6 8 2" xfId="47930" xr:uid="{00000000-0005-0000-0000-0000DC080000}"/>
    <cellStyle name="Comma 4 6 9" xfId="38240" xr:uid="{00000000-0005-0000-0000-0000DD080000}"/>
    <cellStyle name="Comma 4 7" xfId="2772" xr:uid="{00000000-0005-0000-0000-0000DE080000}"/>
    <cellStyle name="Comma 4 7 10" xfId="25167" xr:uid="{00000000-0005-0000-0000-0000DF080000}"/>
    <cellStyle name="Comma 4 7 11" xfId="60702" xr:uid="{00000000-0005-0000-0000-0000E0080000}"/>
    <cellStyle name="Comma 4 7 2" xfId="4598" xr:uid="{00000000-0005-0000-0000-0000E1080000}"/>
    <cellStyle name="Comma 4 7 2 2" xfId="17245" xr:uid="{00000000-0005-0000-0000-0000E2080000}"/>
    <cellStyle name="Comma 4 7 2 2 2" xfId="52461" xr:uid="{00000000-0005-0000-0000-0000E3080000}"/>
    <cellStyle name="Comma 4 7 2 2 3" xfId="29850" xr:uid="{00000000-0005-0000-0000-0000E4080000}"/>
    <cellStyle name="Comma 4 7 2 3" xfId="13691" xr:uid="{00000000-0005-0000-0000-0000E5080000}"/>
    <cellStyle name="Comma 4 7 2 3 2" xfId="48909" xr:uid="{00000000-0005-0000-0000-0000E6080000}"/>
    <cellStyle name="Comma 4 7 2 4" xfId="39864" xr:uid="{00000000-0005-0000-0000-0000E7080000}"/>
    <cellStyle name="Comma 4 7 2 5" xfId="26298" xr:uid="{00000000-0005-0000-0000-0000E8080000}"/>
    <cellStyle name="Comma 4 7 3" xfId="6068" xr:uid="{00000000-0005-0000-0000-0000E9080000}"/>
    <cellStyle name="Comma 4 7 3 2" xfId="18699" xr:uid="{00000000-0005-0000-0000-0000EA080000}"/>
    <cellStyle name="Comma 4 7 3 2 2" xfId="53915" xr:uid="{00000000-0005-0000-0000-0000EB080000}"/>
    <cellStyle name="Comma 4 7 3 3" xfId="41318" xr:uid="{00000000-0005-0000-0000-0000EC080000}"/>
    <cellStyle name="Comma 4 7 3 4" xfId="31304" xr:uid="{00000000-0005-0000-0000-0000ED080000}"/>
    <cellStyle name="Comma 4 7 4" xfId="7527" xr:uid="{00000000-0005-0000-0000-0000EE080000}"/>
    <cellStyle name="Comma 4 7 4 2" xfId="20153" xr:uid="{00000000-0005-0000-0000-0000EF080000}"/>
    <cellStyle name="Comma 4 7 4 2 2" xfId="55369" xr:uid="{00000000-0005-0000-0000-0000F0080000}"/>
    <cellStyle name="Comma 4 7 4 3" xfId="42772" xr:uid="{00000000-0005-0000-0000-0000F1080000}"/>
    <cellStyle name="Comma 4 7 4 4" xfId="32758" xr:uid="{00000000-0005-0000-0000-0000F2080000}"/>
    <cellStyle name="Comma 4 7 5" xfId="9308" xr:uid="{00000000-0005-0000-0000-0000F3080000}"/>
    <cellStyle name="Comma 4 7 5 2" xfId="21929" xr:uid="{00000000-0005-0000-0000-0000F4080000}"/>
    <cellStyle name="Comma 4 7 5 2 2" xfId="57145" xr:uid="{00000000-0005-0000-0000-0000F5080000}"/>
    <cellStyle name="Comma 4 7 5 3" xfId="44548" xr:uid="{00000000-0005-0000-0000-0000F6080000}"/>
    <cellStyle name="Comma 4 7 5 4" xfId="34534" xr:uid="{00000000-0005-0000-0000-0000F7080000}"/>
    <cellStyle name="Comma 4 7 6" xfId="11102" xr:uid="{00000000-0005-0000-0000-0000F8080000}"/>
    <cellStyle name="Comma 4 7 6 2" xfId="23705" xr:uid="{00000000-0005-0000-0000-0000F9080000}"/>
    <cellStyle name="Comma 4 7 6 2 2" xfId="58921" xr:uid="{00000000-0005-0000-0000-0000FA080000}"/>
    <cellStyle name="Comma 4 7 6 3" xfId="46324" xr:uid="{00000000-0005-0000-0000-0000FB080000}"/>
    <cellStyle name="Comma 4 7 6 4" xfId="36310" xr:uid="{00000000-0005-0000-0000-0000FC080000}"/>
    <cellStyle name="Comma 4 7 7" xfId="15469" xr:uid="{00000000-0005-0000-0000-0000FD080000}"/>
    <cellStyle name="Comma 4 7 7 2" xfId="50685" xr:uid="{00000000-0005-0000-0000-0000FE080000}"/>
    <cellStyle name="Comma 4 7 7 3" xfId="28074" xr:uid="{00000000-0005-0000-0000-0000FF080000}"/>
    <cellStyle name="Comma 4 7 8" xfId="12560" xr:uid="{00000000-0005-0000-0000-000000090000}"/>
    <cellStyle name="Comma 4 7 8 2" xfId="47778" xr:uid="{00000000-0005-0000-0000-000001090000}"/>
    <cellStyle name="Comma 4 7 9" xfId="38088" xr:uid="{00000000-0005-0000-0000-000002090000}"/>
    <cellStyle name="Comma 4 8" xfId="3288" xr:uid="{00000000-0005-0000-0000-000003090000}"/>
    <cellStyle name="Comma 4 8 10" xfId="26785" xr:uid="{00000000-0005-0000-0000-000004090000}"/>
    <cellStyle name="Comma 4 8 11" xfId="61189" xr:uid="{00000000-0005-0000-0000-000005090000}"/>
    <cellStyle name="Comma 4 8 2" xfId="5085" xr:uid="{00000000-0005-0000-0000-000006090000}"/>
    <cellStyle name="Comma 4 8 2 2" xfId="17732" xr:uid="{00000000-0005-0000-0000-000007090000}"/>
    <cellStyle name="Comma 4 8 2 2 2" xfId="52948" xr:uid="{00000000-0005-0000-0000-000008090000}"/>
    <cellStyle name="Comma 4 8 2 3" xfId="40351" xr:uid="{00000000-0005-0000-0000-000009090000}"/>
    <cellStyle name="Comma 4 8 2 4" xfId="30337" xr:uid="{00000000-0005-0000-0000-00000A090000}"/>
    <cellStyle name="Comma 4 8 3" xfId="6555" xr:uid="{00000000-0005-0000-0000-00000B090000}"/>
    <cellStyle name="Comma 4 8 3 2" xfId="19186" xr:uid="{00000000-0005-0000-0000-00000C090000}"/>
    <cellStyle name="Comma 4 8 3 2 2" xfId="54402" xr:uid="{00000000-0005-0000-0000-00000D090000}"/>
    <cellStyle name="Comma 4 8 3 3" xfId="41805" xr:uid="{00000000-0005-0000-0000-00000E090000}"/>
    <cellStyle name="Comma 4 8 3 4" xfId="31791" xr:uid="{00000000-0005-0000-0000-00000F090000}"/>
    <cellStyle name="Comma 4 8 4" xfId="8014" xr:uid="{00000000-0005-0000-0000-000010090000}"/>
    <cellStyle name="Comma 4 8 4 2" xfId="20640" xr:uid="{00000000-0005-0000-0000-000011090000}"/>
    <cellStyle name="Comma 4 8 4 2 2" xfId="55856" xr:uid="{00000000-0005-0000-0000-000012090000}"/>
    <cellStyle name="Comma 4 8 4 3" xfId="43259" xr:uid="{00000000-0005-0000-0000-000013090000}"/>
    <cellStyle name="Comma 4 8 4 4" xfId="33245" xr:uid="{00000000-0005-0000-0000-000014090000}"/>
    <cellStyle name="Comma 4 8 5" xfId="9795" xr:uid="{00000000-0005-0000-0000-000015090000}"/>
    <cellStyle name="Comma 4 8 5 2" xfId="22416" xr:uid="{00000000-0005-0000-0000-000016090000}"/>
    <cellStyle name="Comma 4 8 5 2 2" xfId="57632" xr:uid="{00000000-0005-0000-0000-000017090000}"/>
    <cellStyle name="Comma 4 8 5 3" xfId="45035" xr:uid="{00000000-0005-0000-0000-000018090000}"/>
    <cellStyle name="Comma 4 8 5 4" xfId="35021" xr:uid="{00000000-0005-0000-0000-000019090000}"/>
    <cellStyle name="Comma 4 8 6" xfId="11589" xr:uid="{00000000-0005-0000-0000-00001A090000}"/>
    <cellStyle name="Comma 4 8 6 2" xfId="24192" xr:uid="{00000000-0005-0000-0000-00001B090000}"/>
    <cellStyle name="Comma 4 8 6 2 2" xfId="59408" xr:uid="{00000000-0005-0000-0000-00001C090000}"/>
    <cellStyle name="Comma 4 8 6 3" xfId="46811" xr:uid="{00000000-0005-0000-0000-00001D090000}"/>
    <cellStyle name="Comma 4 8 6 4" xfId="36797" xr:uid="{00000000-0005-0000-0000-00001E090000}"/>
    <cellStyle name="Comma 4 8 7" xfId="15956" xr:uid="{00000000-0005-0000-0000-00001F090000}"/>
    <cellStyle name="Comma 4 8 7 2" xfId="51172" xr:uid="{00000000-0005-0000-0000-000020090000}"/>
    <cellStyle name="Comma 4 8 7 3" xfId="28561" xr:uid="{00000000-0005-0000-0000-000021090000}"/>
    <cellStyle name="Comma 4 8 8" xfId="14178" xr:uid="{00000000-0005-0000-0000-000022090000}"/>
    <cellStyle name="Comma 4 8 8 2" xfId="49396" xr:uid="{00000000-0005-0000-0000-000023090000}"/>
    <cellStyle name="Comma 4 8 9" xfId="38575" xr:uid="{00000000-0005-0000-0000-000024090000}"/>
    <cellStyle name="Comma 4 9" xfId="2442" xr:uid="{00000000-0005-0000-0000-000025090000}"/>
    <cellStyle name="Comma 4 9 10" xfId="25976" xr:uid="{00000000-0005-0000-0000-000026090000}"/>
    <cellStyle name="Comma 4 9 11" xfId="60380" xr:uid="{00000000-0005-0000-0000-000027090000}"/>
    <cellStyle name="Comma 4 9 2" xfId="4276" xr:uid="{00000000-0005-0000-0000-000028090000}"/>
    <cellStyle name="Comma 4 9 2 2" xfId="16923" xr:uid="{00000000-0005-0000-0000-000029090000}"/>
    <cellStyle name="Comma 4 9 2 2 2" xfId="52139" xr:uid="{00000000-0005-0000-0000-00002A090000}"/>
    <cellStyle name="Comma 4 9 2 3" xfId="39542" xr:uid="{00000000-0005-0000-0000-00002B090000}"/>
    <cellStyle name="Comma 4 9 2 4" xfId="29528" xr:uid="{00000000-0005-0000-0000-00002C090000}"/>
    <cellStyle name="Comma 4 9 3" xfId="5746" xr:uid="{00000000-0005-0000-0000-00002D090000}"/>
    <cellStyle name="Comma 4 9 3 2" xfId="18377" xr:uid="{00000000-0005-0000-0000-00002E090000}"/>
    <cellStyle name="Comma 4 9 3 2 2" xfId="53593" xr:uid="{00000000-0005-0000-0000-00002F090000}"/>
    <cellStyle name="Comma 4 9 3 3" xfId="40996" xr:uid="{00000000-0005-0000-0000-000030090000}"/>
    <cellStyle name="Comma 4 9 3 4" xfId="30982" xr:uid="{00000000-0005-0000-0000-000031090000}"/>
    <cellStyle name="Comma 4 9 4" xfId="7205" xr:uid="{00000000-0005-0000-0000-000032090000}"/>
    <cellStyle name="Comma 4 9 4 2" xfId="19831" xr:uid="{00000000-0005-0000-0000-000033090000}"/>
    <cellStyle name="Comma 4 9 4 2 2" xfId="55047" xr:uid="{00000000-0005-0000-0000-000034090000}"/>
    <cellStyle name="Comma 4 9 4 3" xfId="42450" xr:uid="{00000000-0005-0000-0000-000035090000}"/>
    <cellStyle name="Comma 4 9 4 4" xfId="32436" xr:uid="{00000000-0005-0000-0000-000036090000}"/>
    <cellStyle name="Comma 4 9 5" xfId="8986" xr:uid="{00000000-0005-0000-0000-000037090000}"/>
    <cellStyle name="Comma 4 9 5 2" xfId="21607" xr:uid="{00000000-0005-0000-0000-000038090000}"/>
    <cellStyle name="Comma 4 9 5 2 2" xfId="56823" xr:uid="{00000000-0005-0000-0000-000039090000}"/>
    <cellStyle name="Comma 4 9 5 3" xfId="44226" xr:uid="{00000000-0005-0000-0000-00003A090000}"/>
    <cellStyle name="Comma 4 9 5 4" xfId="34212" xr:uid="{00000000-0005-0000-0000-00003B090000}"/>
    <cellStyle name="Comma 4 9 6" xfId="10780" xr:uid="{00000000-0005-0000-0000-00003C090000}"/>
    <cellStyle name="Comma 4 9 6 2" xfId="23383" xr:uid="{00000000-0005-0000-0000-00003D090000}"/>
    <cellStyle name="Comma 4 9 6 2 2" xfId="58599" xr:uid="{00000000-0005-0000-0000-00003E090000}"/>
    <cellStyle name="Comma 4 9 6 3" xfId="46002" xr:uid="{00000000-0005-0000-0000-00003F090000}"/>
    <cellStyle name="Comma 4 9 6 4" xfId="35988" xr:uid="{00000000-0005-0000-0000-000040090000}"/>
    <cellStyle name="Comma 4 9 7" xfId="15147" xr:uid="{00000000-0005-0000-0000-000041090000}"/>
    <cellStyle name="Comma 4 9 7 2" xfId="50363" xr:uid="{00000000-0005-0000-0000-000042090000}"/>
    <cellStyle name="Comma 4 9 7 3" xfId="27752" xr:uid="{00000000-0005-0000-0000-000043090000}"/>
    <cellStyle name="Comma 4 9 8" xfId="13369" xr:uid="{00000000-0005-0000-0000-000044090000}"/>
    <cellStyle name="Comma 4 9 8 2" xfId="48587" xr:uid="{00000000-0005-0000-0000-000045090000}"/>
    <cellStyle name="Comma 4 9 9" xfId="37766" xr:uid="{00000000-0005-0000-0000-000046090000}"/>
    <cellStyle name="Comma 5" xfId="17" xr:uid="{00000000-0005-0000-0000-000047090000}"/>
    <cellStyle name="Comma 5 2" xfId="149" xr:uid="{00000000-0005-0000-0000-000048090000}"/>
    <cellStyle name="Comma 5 2 2" xfId="150" xr:uid="{00000000-0005-0000-0000-000049090000}"/>
    <cellStyle name="Comma 5 2 2 2" xfId="1373" xr:uid="{00000000-0005-0000-0000-00004A090000}"/>
    <cellStyle name="Comma 5 2 3" xfId="151" xr:uid="{00000000-0005-0000-0000-00004B090000}"/>
    <cellStyle name="Comma 5 2 3 2" xfId="152" xr:uid="{00000000-0005-0000-0000-00004C090000}"/>
    <cellStyle name="Comma 5 2 3 2 2" xfId="1375" xr:uid="{00000000-0005-0000-0000-00004D090000}"/>
    <cellStyle name="Comma 5 2 3 3" xfId="153" xr:uid="{00000000-0005-0000-0000-00004E090000}"/>
    <cellStyle name="Comma 5 2 3 3 2" xfId="154" xr:uid="{00000000-0005-0000-0000-00004F090000}"/>
    <cellStyle name="Comma 5 2 3 3 2 2" xfId="1377" xr:uid="{00000000-0005-0000-0000-000050090000}"/>
    <cellStyle name="Comma 5 2 3 3 3" xfId="155" xr:uid="{00000000-0005-0000-0000-000051090000}"/>
    <cellStyle name="Comma 5 2 3 3 3 2" xfId="156" xr:uid="{00000000-0005-0000-0000-000052090000}"/>
    <cellStyle name="Comma 5 2 3 3 3 2 2" xfId="1379" xr:uid="{00000000-0005-0000-0000-000053090000}"/>
    <cellStyle name="Comma 5 2 3 3 3 3" xfId="1378" xr:uid="{00000000-0005-0000-0000-000054090000}"/>
    <cellStyle name="Comma 5 2 3 3 4" xfId="157" xr:uid="{00000000-0005-0000-0000-000055090000}"/>
    <cellStyle name="Comma 5 2 3 3 4 2" xfId="158" xr:uid="{00000000-0005-0000-0000-000056090000}"/>
    <cellStyle name="Comma 5 2 3 3 4 2 2" xfId="1381" xr:uid="{00000000-0005-0000-0000-000057090000}"/>
    <cellStyle name="Comma 5 2 3 3 4 3" xfId="159" xr:uid="{00000000-0005-0000-0000-000058090000}"/>
    <cellStyle name="Comma 5 2 3 3 4 3 2" xfId="1382" xr:uid="{00000000-0005-0000-0000-000059090000}"/>
    <cellStyle name="Comma 5 2 3 3 4 4" xfId="160" xr:uid="{00000000-0005-0000-0000-00005A090000}"/>
    <cellStyle name="Comma 5 2 3 3 4 4 2" xfId="161" xr:uid="{00000000-0005-0000-0000-00005B090000}"/>
    <cellStyle name="Comma 5 2 3 3 4 4 2 2" xfId="162" xr:uid="{00000000-0005-0000-0000-00005C090000}"/>
    <cellStyle name="Comma 5 2 3 3 4 4 2 2 2" xfId="1385" xr:uid="{00000000-0005-0000-0000-00005D090000}"/>
    <cellStyle name="Comma 5 2 3 3 4 4 2 3" xfId="163" xr:uid="{00000000-0005-0000-0000-00005E090000}"/>
    <cellStyle name="Comma 5 2 3 3 4 4 2 3 2" xfId="164" xr:uid="{00000000-0005-0000-0000-00005F090000}"/>
    <cellStyle name="Comma 5 2 3 3 4 4 2 3 2 2" xfId="1387" xr:uid="{00000000-0005-0000-0000-000060090000}"/>
    <cellStyle name="Comma 5 2 3 3 4 4 2 3 3" xfId="165" xr:uid="{00000000-0005-0000-0000-000061090000}"/>
    <cellStyle name="Comma 5 2 3 3 4 4 2 3 3 2" xfId="166" xr:uid="{00000000-0005-0000-0000-000062090000}"/>
    <cellStyle name="Comma 5 2 3 3 4 4 2 3 3 2 2" xfId="1389" xr:uid="{00000000-0005-0000-0000-000063090000}"/>
    <cellStyle name="Comma 5 2 3 3 4 4 2 3 3 3" xfId="1388" xr:uid="{00000000-0005-0000-0000-000064090000}"/>
    <cellStyle name="Comma 5 2 3 3 4 4 2 3 4" xfId="1386" xr:uid="{00000000-0005-0000-0000-000065090000}"/>
    <cellStyle name="Comma 5 2 3 3 4 4 2 4" xfId="1384" xr:uid="{00000000-0005-0000-0000-000066090000}"/>
    <cellStyle name="Comma 5 2 3 3 4 4 3" xfId="167" xr:uid="{00000000-0005-0000-0000-000067090000}"/>
    <cellStyle name="Comma 5 2 3 3 4 4 3 2" xfId="1390" xr:uid="{00000000-0005-0000-0000-000068090000}"/>
    <cellStyle name="Comma 5 2 3 3 4 4 4" xfId="168" xr:uid="{00000000-0005-0000-0000-000069090000}"/>
    <cellStyle name="Comma 5 2 3 3 4 4 4 2" xfId="169" xr:uid="{00000000-0005-0000-0000-00006A090000}"/>
    <cellStyle name="Comma 5 2 3 3 4 4 4 2 2" xfId="1392" xr:uid="{00000000-0005-0000-0000-00006B090000}"/>
    <cellStyle name="Comma 5 2 3 3 4 4 4 3" xfId="170" xr:uid="{00000000-0005-0000-0000-00006C090000}"/>
    <cellStyle name="Comma 5 2 3 3 4 4 4 3 2" xfId="171" xr:uid="{00000000-0005-0000-0000-00006D090000}"/>
    <cellStyle name="Comma 5 2 3 3 4 4 4 3 2 2" xfId="1394" xr:uid="{00000000-0005-0000-0000-00006E090000}"/>
    <cellStyle name="Comma 5 2 3 3 4 4 4 3 3" xfId="1393" xr:uid="{00000000-0005-0000-0000-00006F090000}"/>
    <cellStyle name="Comma 5 2 3 3 4 4 4 4" xfId="1391" xr:uid="{00000000-0005-0000-0000-000070090000}"/>
    <cellStyle name="Comma 5 2 3 3 4 4 5" xfId="1383" xr:uid="{00000000-0005-0000-0000-000071090000}"/>
    <cellStyle name="Comma 5 2 3 3 4 5" xfId="1380" xr:uid="{00000000-0005-0000-0000-000072090000}"/>
    <cellStyle name="Comma 5 2 3 3 5" xfId="1376" xr:uid="{00000000-0005-0000-0000-000073090000}"/>
    <cellStyle name="Comma 5 2 3 4" xfId="172" xr:uid="{00000000-0005-0000-0000-000074090000}"/>
    <cellStyle name="Comma 5 2 3 4 2" xfId="173" xr:uid="{00000000-0005-0000-0000-000075090000}"/>
    <cellStyle name="Comma 5 2 3 4 2 2" xfId="1396" xr:uid="{00000000-0005-0000-0000-000076090000}"/>
    <cellStyle name="Comma 5 2 3 4 3" xfId="1395" xr:uid="{00000000-0005-0000-0000-000077090000}"/>
    <cellStyle name="Comma 5 2 3 5" xfId="174" xr:uid="{00000000-0005-0000-0000-000078090000}"/>
    <cellStyle name="Comma 5 2 3 5 2" xfId="175" xr:uid="{00000000-0005-0000-0000-000079090000}"/>
    <cellStyle name="Comma 5 2 3 5 2 2" xfId="1398" xr:uid="{00000000-0005-0000-0000-00007A090000}"/>
    <cellStyle name="Comma 5 2 3 5 3" xfId="176" xr:uid="{00000000-0005-0000-0000-00007B090000}"/>
    <cellStyle name="Comma 5 2 3 5 3 2" xfId="1399" xr:uid="{00000000-0005-0000-0000-00007C090000}"/>
    <cellStyle name="Comma 5 2 3 5 4" xfId="177" xr:uid="{00000000-0005-0000-0000-00007D090000}"/>
    <cellStyle name="Comma 5 2 3 5 4 2" xfId="178" xr:uid="{00000000-0005-0000-0000-00007E090000}"/>
    <cellStyle name="Comma 5 2 3 5 4 2 2" xfId="179" xr:uid="{00000000-0005-0000-0000-00007F090000}"/>
    <cellStyle name="Comma 5 2 3 5 4 2 2 2" xfId="1402" xr:uid="{00000000-0005-0000-0000-000080090000}"/>
    <cellStyle name="Comma 5 2 3 5 4 2 3" xfId="180" xr:uid="{00000000-0005-0000-0000-000081090000}"/>
    <cellStyle name="Comma 5 2 3 5 4 2 3 2" xfId="181" xr:uid="{00000000-0005-0000-0000-000082090000}"/>
    <cellStyle name="Comma 5 2 3 5 4 2 3 2 2" xfId="1404" xr:uid="{00000000-0005-0000-0000-000083090000}"/>
    <cellStyle name="Comma 5 2 3 5 4 2 3 3" xfId="182" xr:uid="{00000000-0005-0000-0000-000084090000}"/>
    <cellStyle name="Comma 5 2 3 5 4 2 3 3 2" xfId="183" xr:uid="{00000000-0005-0000-0000-000085090000}"/>
    <cellStyle name="Comma 5 2 3 5 4 2 3 3 2 2" xfId="1406" xr:uid="{00000000-0005-0000-0000-000086090000}"/>
    <cellStyle name="Comma 5 2 3 5 4 2 3 3 3" xfId="1405" xr:uid="{00000000-0005-0000-0000-000087090000}"/>
    <cellStyle name="Comma 5 2 3 5 4 2 3 4" xfId="1403" xr:uid="{00000000-0005-0000-0000-000088090000}"/>
    <cellStyle name="Comma 5 2 3 5 4 2 4" xfId="1401" xr:uid="{00000000-0005-0000-0000-000089090000}"/>
    <cellStyle name="Comma 5 2 3 5 4 3" xfId="184" xr:uid="{00000000-0005-0000-0000-00008A090000}"/>
    <cellStyle name="Comma 5 2 3 5 4 3 2" xfId="1407" xr:uid="{00000000-0005-0000-0000-00008B090000}"/>
    <cellStyle name="Comma 5 2 3 5 4 4" xfId="185" xr:uid="{00000000-0005-0000-0000-00008C090000}"/>
    <cellStyle name="Comma 5 2 3 5 4 4 2" xfId="186" xr:uid="{00000000-0005-0000-0000-00008D090000}"/>
    <cellStyle name="Comma 5 2 3 5 4 4 2 2" xfId="1409" xr:uid="{00000000-0005-0000-0000-00008E090000}"/>
    <cellStyle name="Comma 5 2 3 5 4 4 3" xfId="187" xr:uid="{00000000-0005-0000-0000-00008F090000}"/>
    <cellStyle name="Comma 5 2 3 5 4 4 3 2" xfId="188" xr:uid="{00000000-0005-0000-0000-000090090000}"/>
    <cellStyle name="Comma 5 2 3 5 4 4 3 2 2" xfId="1411" xr:uid="{00000000-0005-0000-0000-000091090000}"/>
    <cellStyle name="Comma 5 2 3 5 4 4 3 3" xfId="1410" xr:uid="{00000000-0005-0000-0000-000092090000}"/>
    <cellStyle name="Comma 5 2 3 5 4 4 4" xfId="1408" xr:uid="{00000000-0005-0000-0000-000093090000}"/>
    <cellStyle name="Comma 5 2 3 5 4 5" xfId="1400" xr:uid="{00000000-0005-0000-0000-000094090000}"/>
    <cellStyle name="Comma 5 2 3 5 5" xfId="1397" xr:uid="{00000000-0005-0000-0000-000095090000}"/>
    <cellStyle name="Comma 5 2 3 6" xfId="1374" xr:uid="{00000000-0005-0000-0000-000096090000}"/>
    <cellStyle name="Comma 5 2 4" xfId="189" xr:uid="{00000000-0005-0000-0000-000097090000}"/>
    <cellStyle name="Comma 5 2 4 2" xfId="190" xr:uid="{00000000-0005-0000-0000-000098090000}"/>
    <cellStyle name="Comma 5 2 4 2 2" xfId="1413" xr:uid="{00000000-0005-0000-0000-000099090000}"/>
    <cellStyle name="Comma 5 2 4 3" xfId="191" xr:uid="{00000000-0005-0000-0000-00009A090000}"/>
    <cellStyle name="Comma 5 2 4 3 2" xfId="192" xr:uid="{00000000-0005-0000-0000-00009B090000}"/>
    <cellStyle name="Comma 5 2 4 3 2 2" xfId="1415" xr:uid="{00000000-0005-0000-0000-00009C090000}"/>
    <cellStyle name="Comma 5 2 4 3 3" xfId="1414" xr:uid="{00000000-0005-0000-0000-00009D090000}"/>
    <cellStyle name="Comma 5 2 4 4" xfId="193" xr:uid="{00000000-0005-0000-0000-00009E090000}"/>
    <cellStyle name="Comma 5 2 4 4 2" xfId="194" xr:uid="{00000000-0005-0000-0000-00009F090000}"/>
    <cellStyle name="Comma 5 2 4 4 2 2" xfId="1417" xr:uid="{00000000-0005-0000-0000-0000A0090000}"/>
    <cellStyle name="Comma 5 2 4 4 3" xfId="195" xr:uid="{00000000-0005-0000-0000-0000A1090000}"/>
    <cellStyle name="Comma 5 2 4 4 3 2" xfId="1418" xr:uid="{00000000-0005-0000-0000-0000A2090000}"/>
    <cellStyle name="Comma 5 2 4 4 4" xfId="196" xr:uid="{00000000-0005-0000-0000-0000A3090000}"/>
    <cellStyle name="Comma 5 2 4 4 4 2" xfId="197" xr:uid="{00000000-0005-0000-0000-0000A4090000}"/>
    <cellStyle name="Comma 5 2 4 4 4 2 2" xfId="198" xr:uid="{00000000-0005-0000-0000-0000A5090000}"/>
    <cellStyle name="Comma 5 2 4 4 4 2 2 2" xfId="1421" xr:uid="{00000000-0005-0000-0000-0000A6090000}"/>
    <cellStyle name="Comma 5 2 4 4 4 2 3" xfId="199" xr:uid="{00000000-0005-0000-0000-0000A7090000}"/>
    <cellStyle name="Comma 5 2 4 4 4 2 3 2" xfId="200" xr:uid="{00000000-0005-0000-0000-0000A8090000}"/>
    <cellStyle name="Comma 5 2 4 4 4 2 3 2 2" xfId="1423" xr:uid="{00000000-0005-0000-0000-0000A9090000}"/>
    <cellStyle name="Comma 5 2 4 4 4 2 3 3" xfId="201" xr:uid="{00000000-0005-0000-0000-0000AA090000}"/>
    <cellStyle name="Comma 5 2 4 4 4 2 3 3 2" xfId="202" xr:uid="{00000000-0005-0000-0000-0000AB090000}"/>
    <cellStyle name="Comma 5 2 4 4 4 2 3 3 2 2" xfId="1425" xr:uid="{00000000-0005-0000-0000-0000AC090000}"/>
    <cellStyle name="Comma 5 2 4 4 4 2 3 3 3" xfId="1424" xr:uid="{00000000-0005-0000-0000-0000AD090000}"/>
    <cellStyle name="Comma 5 2 4 4 4 2 3 4" xfId="1422" xr:uid="{00000000-0005-0000-0000-0000AE090000}"/>
    <cellStyle name="Comma 5 2 4 4 4 2 4" xfId="1420" xr:uid="{00000000-0005-0000-0000-0000AF090000}"/>
    <cellStyle name="Comma 5 2 4 4 4 3" xfId="203" xr:uid="{00000000-0005-0000-0000-0000B0090000}"/>
    <cellStyle name="Comma 5 2 4 4 4 3 2" xfId="1426" xr:uid="{00000000-0005-0000-0000-0000B1090000}"/>
    <cellStyle name="Comma 5 2 4 4 4 4" xfId="204" xr:uid="{00000000-0005-0000-0000-0000B2090000}"/>
    <cellStyle name="Comma 5 2 4 4 4 4 2" xfId="205" xr:uid="{00000000-0005-0000-0000-0000B3090000}"/>
    <cellStyle name="Comma 5 2 4 4 4 4 2 2" xfId="1428" xr:uid="{00000000-0005-0000-0000-0000B4090000}"/>
    <cellStyle name="Comma 5 2 4 4 4 4 3" xfId="206" xr:uid="{00000000-0005-0000-0000-0000B5090000}"/>
    <cellStyle name="Comma 5 2 4 4 4 4 3 2" xfId="207" xr:uid="{00000000-0005-0000-0000-0000B6090000}"/>
    <cellStyle name="Comma 5 2 4 4 4 4 3 2 2" xfId="1430" xr:uid="{00000000-0005-0000-0000-0000B7090000}"/>
    <cellStyle name="Comma 5 2 4 4 4 4 3 3" xfId="1429" xr:uid="{00000000-0005-0000-0000-0000B8090000}"/>
    <cellStyle name="Comma 5 2 4 4 4 4 4" xfId="1427" xr:uid="{00000000-0005-0000-0000-0000B9090000}"/>
    <cellStyle name="Comma 5 2 4 4 4 5" xfId="1419" xr:uid="{00000000-0005-0000-0000-0000BA090000}"/>
    <cellStyle name="Comma 5 2 4 4 5" xfId="1416" xr:uid="{00000000-0005-0000-0000-0000BB090000}"/>
    <cellStyle name="Comma 5 2 4 5" xfId="1412" xr:uid="{00000000-0005-0000-0000-0000BC090000}"/>
    <cellStyle name="Comma 5 2 5" xfId="208" xr:uid="{00000000-0005-0000-0000-0000BD090000}"/>
    <cellStyle name="Comma 5 2 5 2" xfId="209" xr:uid="{00000000-0005-0000-0000-0000BE090000}"/>
    <cellStyle name="Comma 5 2 5 2 2" xfId="1432" xr:uid="{00000000-0005-0000-0000-0000BF090000}"/>
    <cellStyle name="Comma 5 2 5 3" xfId="1431" xr:uid="{00000000-0005-0000-0000-0000C0090000}"/>
    <cellStyle name="Comma 5 2 6" xfId="210" xr:uid="{00000000-0005-0000-0000-0000C1090000}"/>
    <cellStyle name="Comma 5 2 6 2" xfId="211" xr:uid="{00000000-0005-0000-0000-0000C2090000}"/>
    <cellStyle name="Comma 5 2 6 2 2" xfId="1434" xr:uid="{00000000-0005-0000-0000-0000C3090000}"/>
    <cellStyle name="Comma 5 2 6 3" xfId="212" xr:uid="{00000000-0005-0000-0000-0000C4090000}"/>
    <cellStyle name="Comma 5 2 6 3 2" xfId="1435" xr:uid="{00000000-0005-0000-0000-0000C5090000}"/>
    <cellStyle name="Comma 5 2 6 4" xfId="213" xr:uid="{00000000-0005-0000-0000-0000C6090000}"/>
    <cellStyle name="Comma 5 2 6 4 2" xfId="214" xr:uid="{00000000-0005-0000-0000-0000C7090000}"/>
    <cellStyle name="Comma 5 2 6 4 2 2" xfId="215" xr:uid="{00000000-0005-0000-0000-0000C8090000}"/>
    <cellStyle name="Comma 5 2 6 4 2 2 2" xfId="1438" xr:uid="{00000000-0005-0000-0000-0000C9090000}"/>
    <cellStyle name="Comma 5 2 6 4 2 3" xfId="216" xr:uid="{00000000-0005-0000-0000-0000CA090000}"/>
    <cellStyle name="Comma 5 2 6 4 2 3 2" xfId="217" xr:uid="{00000000-0005-0000-0000-0000CB090000}"/>
    <cellStyle name="Comma 5 2 6 4 2 3 2 2" xfId="1440" xr:uid="{00000000-0005-0000-0000-0000CC090000}"/>
    <cellStyle name="Comma 5 2 6 4 2 3 3" xfId="218" xr:uid="{00000000-0005-0000-0000-0000CD090000}"/>
    <cellStyle name="Comma 5 2 6 4 2 3 3 2" xfId="219" xr:uid="{00000000-0005-0000-0000-0000CE090000}"/>
    <cellStyle name="Comma 5 2 6 4 2 3 3 2 2" xfId="1442" xr:uid="{00000000-0005-0000-0000-0000CF090000}"/>
    <cellStyle name="Comma 5 2 6 4 2 3 3 3" xfId="1441" xr:uid="{00000000-0005-0000-0000-0000D0090000}"/>
    <cellStyle name="Comma 5 2 6 4 2 3 4" xfId="1439" xr:uid="{00000000-0005-0000-0000-0000D1090000}"/>
    <cellStyle name="Comma 5 2 6 4 2 4" xfId="1437" xr:uid="{00000000-0005-0000-0000-0000D2090000}"/>
    <cellStyle name="Comma 5 2 6 4 3" xfId="220" xr:uid="{00000000-0005-0000-0000-0000D3090000}"/>
    <cellStyle name="Comma 5 2 6 4 3 2" xfId="1443" xr:uid="{00000000-0005-0000-0000-0000D4090000}"/>
    <cellStyle name="Comma 5 2 6 4 4" xfId="221" xr:uid="{00000000-0005-0000-0000-0000D5090000}"/>
    <cellStyle name="Comma 5 2 6 4 4 2" xfId="222" xr:uid="{00000000-0005-0000-0000-0000D6090000}"/>
    <cellStyle name="Comma 5 2 6 4 4 2 2" xfId="1445" xr:uid="{00000000-0005-0000-0000-0000D7090000}"/>
    <cellStyle name="Comma 5 2 6 4 4 3" xfId="223" xr:uid="{00000000-0005-0000-0000-0000D8090000}"/>
    <cellStyle name="Comma 5 2 6 4 4 3 2" xfId="224" xr:uid="{00000000-0005-0000-0000-0000D9090000}"/>
    <cellStyle name="Comma 5 2 6 4 4 3 2 2" xfId="1447" xr:uid="{00000000-0005-0000-0000-0000DA090000}"/>
    <cellStyle name="Comma 5 2 6 4 4 3 3" xfId="1446" xr:uid="{00000000-0005-0000-0000-0000DB090000}"/>
    <cellStyle name="Comma 5 2 6 4 4 4" xfId="1444" xr:uid="{00000000-0005-0000-0000-0000DC090000}"/>
    <cellStyle name="Comma 5 2 6 4 5" xfId="1436" xr:uid="{00000000-0005-0000-0000-0000DD090000}"/>
    <cellStyle name="Comma 5 2 6 5" xfId="1433" xr:uid="{00000000-0005-0000-0000-0000DE090000}"/>
    <cellStyle name="Comma 5 2 7" xfId="1372" xr:uid="{00000000-0005-0000-0000-0000DF090000}"/>
    <cellStyle name="Comma 5 3" xfId="225" xr:uid="{00000000-0005-0000-0000-0000E0090000}"/>
    <cellStyle name="Comma 5 3 2" xfId="1448" xr:uid="{00000000-0005-0000-0000-0000E1090000}"/>
    <cellStyle name="Comma 5 4" xfId="226" xr:uid="{00000000-0005-0000-0000-0000E2090000}"/>
    <cellStyle name="Comma 5 4 10" xfId="3632" xr:uid="{00000000-0005-0000-0000-0000E3090000}"/>
    <cellStyle name="Comma 5 4 10 2" xfId="8356" xr:uid="{00000000-0005-0000-0000-0000E4090000}"/>
    <cellStyle name="Comma 5 4 10 2 2" xfId="20982" xr:uid="{00000000-0005-0000-0000-0000E5090000}"/>
    <cellStyle name="Comma 5 4 10 2 2 2" xfId="56198" xr:uid="{00000000-0005-0000-0000-0000E6090000}"/>
    <cellStyle name="Comma 5 4 10 2 3" xfId="43601" xr:uid="{00000000-0005-0000-0000-0000E7090000}"/>
    <cellStyle name="Comma 5 4 10 2 4" xfId="33587" xr:uid="{00000000-0005-0000-0000-0000E8090000}"/>
    <cellStyle name="Comma 5 4 10 3" xfId="10137" xr:uid="{00000000-0005-0000-0000-0000E9090000}"/>
    <cellStyle name="Comma 5 4 10 3 2" xfId="22758" xr:uid="{00000000-0005-0000-0000-0000EA090000}"/>
    <cellStyle name="Comma 5 4 10 3 2 2" xfId="57974" xr:uid="{00000000-0005-0000-0000-0000EB090000}"/>
    <cellStyle name="Comma 5 4 10 3 3" xfId="45377" xr:uid="{00000000-0005-0000-0000-0000EC090000}"/>
    <cellStyle name="Comma 5 4 10 3 4" xfId="35363" xr:uid="{00000000-0005-0000-0000-0000ED090000}"/>
    <cellStyle name="Comma 5 4 10 4" xfId="11933" xr:uid="{00000000-0005-0000-0000-0000EE090000}"/>
    <cellStyle name="Comma 5 4 10 4 2" xfId="24534" xr:uid="{00000000-0005-0000-0000-0000EF090000}"/>
    <cellStyle name="Comma 5 4 10 4 2 2" xfId="59750" xr:uid="{00000000-0005-0000-0000-0000F0090000}"/>
    <cellStyle name="Comma 5 4 10 4 3" xfId="47153" xr:uid="{00000000-0005-0000-0000-0000F1090000}"/>
    <cellStyle name="Comma 5 4 10 4 4" xfId="37139" xr:uid="{00000000-0005-0000-0000-0000F2090000}"/>
    <cellStyle name="Comma 5 4 10 5" xfId="16298" xr:uid="{00000000-0005-0000-0000-0000F3090000}"/>
    <cellStyle name="Comma 5 4 10 5 2" xfId="51514" xr:uid="{00000000-0005-0000-0000-0000F4090000}"/>
    <cellStyle name="Comma 5 4 10 5 3" xfId="28903" xr:uid="{00000000-0005-0000-0000-0000F5090000}"/>
    <cellStyle name="Comma 5 4 10 6" xfId="14520" xr:uid="{00000000-0005-0000-0000-0000F6090000}"/>
    <cellStyle name="Comma 5 4 10 6 2" xfId="49738" xr:uid="{00000000-0005-0000-0000-0000F7090000}"/>
    <cellStyle name="Comma 5 4 10 7" xfId="38917" xr:uid="{00000000-0005-0000-0000-0000F8090000}"/>
    <cellStyle name="Comma 5 4 10 8" xfId="27127" xr:uid="{00000000-0005-0000-0000-0000F9090000}"/>
    <cellStyle name="Comma 5 4 11" xfId="3958" xr:uid="{00000000-0005-0000-0000-0000FA090000}"/>
    <cellStyle name="Comma 5 4 11 2" xfId="16620" xr:uid="{00000000-0005-0000-0000-0000FB090000}"/>
    <cellStyle name="Comma 5 4 11 2 2" xfId="51836" xr:uid="{00000000-0005-0000-0000-0000FC090000}"/>
    <cellStyle name="Comma 5 4 11 2 3" xfId="29225" xr:uid="{00000000-0005-0000-0000-0000FD090000}"/>
    <cellStyle name="Comma 5 4 11 3" xfId="13066" xr:uid="{00000000-0005-0000-0000-0000FE090000}"/>
    <cellStyle name="Comma 5 4 11 3 2" xfId="48284" xr:uid="{00000000-0005-0000-0000-0000FF090000}"/>
    <cellStyle name="Comma 5 4 11 4" xfId="39239" xr:uid="{00000000-0005-0000-0000-0000000A0000}"/>
    <cellStyle name="Comma 5 4 11 5" xfId="25673" xr:uid="{00000000-0005-0000-0000-0000010A0000}"/>
    <cellStyle name="Comma 5 4 12" xfId="5443" xr:uid="{00000000-0005-0000-0000-0000020A0000}"/>
    <cellStyle name="Comma 5 4 12 2" xfId="18074" xr:uid="{00000000-0005-0000-0000-0000030A0000}"/>
    <cellStyle name="Comma 5 4 12 2 2" xfId="53290" xr:uid="{00000000-0005-0000-0000-0000040A0000}"/>
    <cellStyle name="Comma 5 4 12 3" xfId="40693" xr:uid="{00000000-0005-0000-0000-0000050A0000}"/>
    <cellStyle name="Comma 5 4 12 4" xfId="30679" xr:uid="{00000000-0005-0000-0000-0000060A0000}"/>
    <cellStyle name="Comma 5 4 13" xfId="6899" xr:uid="{00000000-0005-0000-0000-0000070A0000}"/>
    <cellStyle name="Comma 5 4 13 2" xfId="19528" xr:uid="{00000000-0005-0000-0000-0000080A0000}"/>
    <cellStyle name="Comma 5 4 13 2 2" xfId="54744" xr:uid="{00000000-0005-0000-0000-0000090A0000}"/>
    <cellStyle name="Comma 5 4 13 3" xfId="42147" xr:uid="{00000000-0005-0000-0000-00000A0A0000}"/>
    <cellStyle name="Comma 5 4 13 4" xfId="32133" xr:uid="{00000000-0005-0000-0000-00000B0A0000}"/>
    <cellStyle name="Comma 5 4 14" xfId="8681" xr:uid="{00000000-0005-0000-0000-00000C0A0000}"/>
    <cellStyle name="Comma 5 4 14 2" xfId="21304" xr:uid="{00000000-0005-0000-0000-00000D0A0000}"/>
    <cellStyle name="Comma 5 4 14 2 2" xfId="56520" xr:uid="{00000000-0005-0000-0000-00000E0A0000}"/>
    <cellStyle name="Comma 5 4 14 3" xfId="43923" xr:uid="{00000000-0005-0000-0000-00000F0A0000}"/>
    <cellStyle name="Comma 5 4 14 4" xfId="33909" xr:uid="{00000000-0005-0000-0000-0000100A0000}"/>
    <cellStyle name="Comma 5 4 15" xfId="10459" xr:uid="{00000000-0005-0000-0000-0000110A0000}"/>
    <cellStyle name="Comma 5 4 15 2" xfId="23074" xr:uid="{00000000-0005-0000-0000-0000120A0000}"/>
    <cellStyle name="Comma 5 4 15 2 2" xfId="58290" xr:uid="{00000000-0005-0000-0000-0000130A0000}"/>
    <cellStyle name="Comma 5 4 15 3" xfId="45693" xr:uid="{00000000-0005-0000-0000-0000140A0000}"/>
    <cellStyle name="Comma 5 4 15 4" xfId="35679" xr:uid="{00000000-0005-0000-0000-0000150A0000}"/>
    <cellStyle name="Comma 5 4 16" xfId="14843" xr:uid="{00000000-0005-0000-0000-0000160A0000}"/>
    <cellStyle name="Comma 5 4 16 2" xfId="50060" xr:uid="{00000000-0005-0000-0000-0000170A0000}"/>
    <cellStyle name="Comma 5 4 16 3" xfId="27449" xr:uid="{00000000-0005-0000-0000-0000180A0000}"/>
    <cellStyle name="Comma 5 4 17" xfId="12257" xr:uid="{00000000-0005-0000-0000-0000190A0000}"/>
    <cellStyle name="Comma 5 4 17 2" xfId="47475" xr:uid="{00000000-0005-0000-0000-00001A0A0000}"/>
    <cellStyle name="Comma 5 4 18" xfId="37462" xr:uid="{00000000-0005-0000-0000-00001B0A0000}"/>
    <cellStyle name="Comma 5 4 19" xfId="24864" xr:uid="{00000000-0005-0000-0000-00001C0A0000}"/>
    <cellStyle name="Comma 5 4 2" xfId="227" xr:uid="{00000000-0005-0000-0000-00001D0A0000}"/>
    <cellStyle name="Comma 5 4 2 10" xfId="5444" xr:uid="{00000000-0005-0000-0000-00001E0A0000}"/>
    <cellStyle name="Comma 5 4 2 10 2" xfId="18075" xr:uid="{00000000-0005-0000-0000-00001F0A0000}"/>
    <cellStyle name="Comma 5 4 2 10 2 2" xfId="53291" xr:uid="{00000000-0005-0000-0000-0000200A0000}"/>
    <cellStyle name="Comma 5 4 2 10 3" xfId="40694" xr:uid="{00000000-0005-0000-0000-0000210A0000}"/>
    <cellStyle name="Comma 5 4 2 10 4" xfId="30680" xr:uid="{00000000-0005-0000-0000-0000220A0000}"/>
    <cellStyle name="Comma 5 4 2 11" xfId="6900" xr:uid="{00000000-0005-0000-0000-0000230A0000}"/>
    <cellStyle name="Comma 5 4 2 11 2" xfId="19529" xr:uid="{00000000-0005-0000-0000-0000240A0000}"/>
    <cellStyle name="Comma 5 4 2 11 2 2" xfId="54745" xr:uid="{00000000-0005-0000-0000-0000250A0000}"/>
    <cellStyle name="Comma 5 4 2 11 3" xfId="42148" xr:uid="{00000000-0005-0000-0000-0000260A0000}"/>
    <cellStyle name="Comma 5 4 2 11 4" xfId="32134" xr:uid="{00000000-0005-0000-0000-0000270A0000}"/>
    <cellStyle name="Comma 5 4 2 12" xfId="8682" xr:uid="{00000000-0005-0000-0000-0000280A0000}"/>
    <cellStyle name="Comma 5 4 2 12 2" xfId="21305" xr:uid="{00000000-0005-0000-0000-0000290A0000}"/>
    <cellStyle name="Comma 5 4 2 12 2 2" xfId="56521" xr:uid="{00000000-0005-0000-0000-00002A0A0000}"/>
    <cellStyle name="Comma 5 4 2 12 3" xfId="43924" xr:uid="{00000000-0005-0000-0000-00002B0A0000}"/>
    <cellStyle name="Comma 5 4 2 12 4" xfId="33910" xr:uid="{00000000-0005-0000-0000-00002C0A0000}"/>
    <cellStyle name="Comma 5 4 2 13" xfId="10460" xr:uid="{00000000-0005-0000-0000-00002D0A0000}"/>
    <cellStyle name="Comma 5 4 2 13 2" xfId="23075" xr:uid="{00000000-0005-0000-0000-00002E0A0000}"/>
    <cellStyle name="Comma 5 4 2 13 2 2" xfId="58291" xr:uid="{00000000-0005-0000-0000-00002F0A0000}"/>
    <cellStyle name="Comma 5 4 2 13 3" xfId="45694" xr:uid="{00000000-0005-0000-0000-0000300A0000}"/>
    <cellStyle name="Comma 5 4 2 13 4" xfId="35680" xr:uid="{00000000-0005-0000-0000-0000310A0000}"/>
    <cellStyle name="Comma 5 4 2 14" xfId="14844" xr:uid="{00000000-0005-0000-0000-0000320A0000}"/>
    <cellStyle name="Comma 5 4 2 14 2" xfId="50061" xr:uid="{00000000-0005-0000-0000-0000330A0000}"/>
    <cellStyle name="Comma 5 4 2 14 3" xfId="27450" xr:uid="{00000000-0005-0000-0000-0000340A0000}"/>
    <cellStyle name="Comma 5 4 2 15" xfId="12258" xr:uid="{00000000-0005-0000-0000-0000350A0000}"/>
    <cellStyle name="Comma 5 4 2 15 2" xfId="47476" xr:uid="{00000000-0005-0000-0000-0000360A0000}"/>
    <cellStyle name="Comma 5 4 2 16" xfId="37463" xr:uid="{00000000-0005-0000-0000-0000370A0000}"/>
    <cellStyle name="Comma 5 4 2 17" xfId="24865" xr:uid="{00000000-0005-0000-0000-0000380A0000}"/>
    <cellStyle name="Comma 5 4 2 18" xfId="60078" xr:uid="{00000000-0005-0000-0000-0000390A0000}"/>
    <cellStyle name="Comma 5 4 2 2" xfId="1450" xr:uid="{00000000-0005-0000-0000-00003A0A0000}"/>
    <cellStyle name="Comma 5 4 2 2 10" xfId="6974" xr:uid="{00000000-0005-0000-0000-00003B0A0000}"/>
    <cellStyle name="Comma 5 4 2 2 10 2" xfId="19601" xr:uid="{00000000-0005-0000-0000-00003C0A0000}"/>
    <cellStyle name="Comma 5 4 2 2 10 2 2" xfId="54817" xr:uid="{00000000-0005-0000-0000-00003D0A0000}"/>
    <cellStyle name="Comma 5 4 2 2 10 3" xfId="42220" xr:uid="{00000000-0005-0000-0000-00003E0A0000}"/>
    <cellStyle name="Comma 5 4 2 2 10 4" xfId="32206" xr:uid="{00000000-0005-0000-0000-00003F0A0000}"/>
    <cellStyle name="Comma 5 4 2 2 11" xfId="8755" xr:uid="{00000000-0005-0000-0000-0000400A0000}"/>
    <cellStyle name="Comma 5 4 2 2 11 2" xfId="21377" xr:uid="{00000000-0005-0000-0000-0000410A0000}"/>
    <cellStyle name="Comma 5 4 2 2 11 2 2" xfId="56593" xr:uid="{00000000-0005-0000-0000-0000420A0000}"/>
    <cellStyle name="Comma 5 4 2 2 11 3" xfId="43996" xr:uid="{00000000-0005-0000-0000-0000430A0000}"/>
    <cellStyle name="Comma 5 4 2 2 11 4" xfId="33982" xr:uid="{00000000-0005-0000-0000-0000440A0000}"/>
    <cellStyle name="Comma 5 4 2 2 12" xfId="10461" xr:uid="{00000000-0005-0000-0000-0000450A0000}"/>
    <cellStyle name="Comma 5 4 2 2 12 2" xfId="23076" xr:uid="{00000000-0005-0000-0000-0000460A0000}"/>
    <cellStyle name="Comma 5 4 2 2 12 2 2" xfId="58292" xr:uid="{00000000-0005-0000-0000-0000470A0000}"/>
    <cellStyle name="Comma 5 4 2 2 12 3" xfId="45695" xr:uid="{00000000-0005-0000-0000-0000480A0000}"/>
    <cellStyle name="Comma 5 4 2 2 12 4" xfId="35681" xr:uid="{00000000-0005-0000-0000-0000490A0000}"/>
    <cellStyle name="Comma 5 4 2 2 13" xfId="14916" xr:uid="{00000000-0005-0000-0000-00004A0A0000}"/>
    <cellStyle name="Comma 5 4 2 2 13 2" xfId="50133" xr:uid="{00000000-0005-0000-0000-00004B0A0000}"/>
    <cellStyle name="Comma 5 4 2 2 13 3" xfId="27522" xr:uid="{00000000-0005-0000-0000-00004C0A0000}"/>
    <cellStyle name="Comma 5 4 2 2 14" xfId="12330" xr:uid="{00000000-0005-0000-0000-00004D0A0000}"/>
    <cellStyle name="Comma 5 4 2 2 14 2" xfId="47548" xr:uid="{00000000-0005-0000-0000-00004E0A0000}"/>
    <cellStyle name="Comma 5 4 2 2 15" xfId="37535" xr:uid="{00000000-0005-0000-0000-00004F0A0000}"/>
    <cellStyle name="Comma 5 4 2 2 16" xfId="24937" xr:uid="{00000000-0005-0000-0000-0000500A0000}"/>
    <cellStyle name="Comma 5 4 2 2 17" xfId="60150" xr:uid="{00000000-0005-0000-0000-0000510A0000}"/>
    <cellStyle name="Comma 5 4 2 2 2" xfId="2360" xr:uid="{00000000-0005-0000-0000-0000520A0000}"/>
    <cellStyle name="Comma 5 4 2 2 2 10" xfId="10462" xr:uid="{00000000-0005-0000-0000-0000530A0000}"/>
    <cellStyle name="Comma 5 4 2 2 2 10 2" xfId="23077" xr:uid="{00000000-0005-0000-0000-0000540A0000}"/>
    <cellStyle name="Comma 5 4 2 2 2 10 2 2" xfId="58293" xr:uid="{00000000-0005-0000-0000-0000550A0000}"/>
    <cellStyle name="Comma 5 4 2 2 2 10 3" xfId="45696" xr:uid="{00000000-0005-0000-0000-0000560A0000}"/>
    <cellStyle name="Comma 5 4 2 2 2 10 4" xfId="35682" xr:uid="{00000000-0005-0000-0000-0000570A0000}"/>
    <cellStyle name="Comma 5 4 2 2 2 11" xfId="15071" xr:uid="{00000000-0005-0000-0000-0000580A0000}"/>
    <cellStyle name="Comma 5 4 2 2 2 11 2" xfId="50287" xr:uid="{00000000-0005-0000-0000-0000590A0000}"/>
    <cellStyle name="Comma 5 4 2 2 2 11 3" xfId="27676" xr:uid="{00000000-0005-0000-0000-00005A0A0000}"/>
    <cellStyle name="Comma 5 4 2 2 2 12" xfId="12484" xr:uid="{00000000-0005-0000-0000-00005B0A0000}"/>
    <cellStyle name="Comma 5 4 2 2 2 12 2" xfId="47702" xr:uid="{00000000-0005-0000-0000-00005C0A0000}"/>
    <cellStyle name="Comma 5 4 2 2 2 13" xfId="37690" xr:uid="{00000000-0005-0000-0000-00005D0A0000}"/>
    <cellStyle name="Comma 5 4 2 2 2 14" xfId="25091" xr:uid="{00000000-0005-0000-0000-00005E0A0000}"/>
    <cellStyle name="Comma 5 4 2 2 2 15" xfId="60304" xr:uid="{00000000-0005-0000-0000-00005F0A0000}"/>
    <cellStyle name="Comma 5 4 2 2 2 2" xfId="3206" xr:uid="{00000000-0005-0000-0000-0000600A0000}"/>
    <cellStyle name="Comma 5 4 2 2 2 2 10" xfId="25575" xr:uid="{00000000-0005-0000-0000-0000610A0000}"/>
    <cellStyle name="Comma 5 4 2 2 2 2 11" xfId="61110" xr:uid="{00000000-0005-0000-0000-0000620A0000}"/>
    <cellStyle name="Comma 5 4 2 2 2 2 2" xfId="5006" xr:uid="{00000000-0005-0000-0000-0000630A0000}"/>
    <cellStyle name="Comma 5 4 2 2 2 2 2 2" xfId="17653" xr:uid="{00000000-0005-0000-0000-0000640A0000}"/>
    <cellStyle name="Comma 5 4 2 2 2 2 2 2 2" xfId="52869" xr:uid="{00000000-0005-0000-0000-0000650A0000}"/>
    <cellStyle name="Comma 5 4 2 2 2 2 2 2 3" xfId="30258" xr:uid="{00000000-0005-0000-0000-0000660A0000}"/>
    <cellStyle name="Comma 5 4 2 2 2 2 2 3" xfId="14099" xr:uid="{00000000-0005-0000-0000-0000670A0000}"/>
    <cellStyle name="Comma 5 4 2 2 2 2 2 3 2" xfId="49317" xr:uid="{00000000-0005-0000-0000-0000680A0000}"/>
    <cellStyle name="Comma 5 4 2 2 2 2 2 4" xfId="40272" xr:uid="{00000000-0005-0000-0000-0000690A0000}"/>
    <cellStyle name="Comma 5 4 2 2 2 2 2 5" xfId="26706" xr:uid="{00000000-0005-0000-0000-00006A0A0000}"/>
    <cellStyle name="Comma 5 4 2 2 2 2 3" xfId="6476" xr:uid="{00000000-0005-0000-0000-00006B0A0000}"/>
    <cellStyle name="Comma 5 4 2 2 2 2 3 2" xfId="19107" xr:uid="{00000000-0005-0000-0000-00006C0A0000}"/>
    <cellStyle name="Comma 5 4 2 2 2 2 3 2 2" xfId="54323" xr:uid="{00000000-0005-0000-0000-00006D0A0000}"/>
    <cellStyle name="Comma 5 4 2 2 2 2 3 3" xfId="41726" xr:uid="{00000000-0005-0000-0000-00006E0A0000}"/>
    <cellStyle name="Comma 5 4 2 2 2 2 3 4" xfId="31712" xr:uid="{00000000-0005-0000-0000-00006F0A0000}"/>
    <cellStyle name="Comma 5 4 2 2 2 2 4" xfId="7935" xr:uid="{00000000-0005-0000-0000-0000700A0000}"/>
    <cellStyle name="Comma 5 4 2 2 2 2 4 2" xfId="20561" xr:uid="{00000000-0005-0000-0000-0000710A0000}"/>
    <cellStyle name="Comma 5 4 2 2 2 2 4 2 2" xfId="55777" xr:uid="{00000000-0005-0000-0000-0000720A0000}"/>
    <cellStyle name="Comma 5 4 2 2 2 2 4 3" xfId="43180" xr:uid="{00000000-0005-0000-0000-0000730A0000}"/>
    <cellStyle name="Comma 5 4 2 2 2 2 4 4" xfId="33166" xr:uid="{00000000-0005-0000-0000-0000740A0000}"/>
    <cellStyle name="Comma 5 4 2 2 2 2 5" xfId="9716" xr:uid="{00000000-0005-0000-0000-0000750A0000}"/>
    <cellStyle name="Comma 5 4 2 2 2 2 5 2" xfId="22337" xr:uid="{00000000-0005-0000-0000-0000760A0000}"/>
    <cellStyle name="Comma 5 4 2 2 2 2 5 2 2" xfId="57553" xr:uid="{00000000-0005-0000-0000-0000770A0000}"/>
    <cellStyle name="Comma 5 4 2 2 2 2 5 3" xfId="44956" xr:uid="{00000000-0005-0000-0000-0000780A0000}"/>
    <cellStyle name="Comma 5 4 2 2 2 2 5 4" xfId="34942" xr:uid="{00000000-0005-0000-0000-0000790A0000}"/>
    <cellStyle name="Comma 5 4 2 2 2 2 6" xfId="11510" xr:uid="{00000000-0005-0000-0000-00007A0A0000}"/>
    <cellStyle name="Comma 5 4 2 2 2 2 6 2" xfId="24113" xr:uid="{00000000-0005-0000-0000-00007B0A0000}"/>
    <cellStyle name="Comma 5 4 2 2 2 2 6 2 2" xfId="59329" xr:uid="{00000000-0005-0000-0000-00007C0A0000}"/>
    <cellStyle name="Comma 5 4 2 2 2 2 6 3" xfId="46732" xr:uid="{00000000-0005-0000-0000-00007D0A0000}"/>
    <cellStyle name="Comma 5 4 2 2 2 2 6 4" xfId="36718" xr:uid="{00000000-0005-0000-0000-00007E0A0000}"/>
    <cellStyle name="Comma 5 4 2 2 2 2 7" xfId="15877" xr:uid="{00000000-0005-0000-0000-00007F0A0000}"/>
    <cellStyle name="Comma 5 4 2 2 2 2 7 2" xfId="51093" xr:uid="{00000000-0005-0000-0000-0000800A0000}"/>
    <cellStyle name="Comma 5 4 2 2 2 2 7 3" xfId="28482" xr:uid="{00000000-0005-0000-0000-0000810A0000}"/>
    <cellStyle name="Comma 5 4 2 2 2 2 8" xfId="12968" xr:uid="{00000000-0005-0000-0000-0000820A0000}"/>
    <cellStyle name="Comma 5 4 2 2 2 2 8 2" xfId="48186" xr:uid="{00000000-0005-0000-0000-0000830A0000}"/>
    <cellStyle name="Comma 5 4 2 2 2 2 9" xfId="38496" xr:uid="{00000000-0005-0000-0000-0000840A0000}"/>
    <cellStyle name="Comma 5 4 2 2 2 3" xfId="3535" xr:uid="{00000000-0005-0000-0000-0000850A0000}"/>
    <cellStyle name="Comma 5 4 2 2 2 3 10" xfId="27031" xr:uid="{00000000-0005-0000-0000-0000860A0000}"/>
    <cellStyle name="Comma 5 4 2 2 2 3 11" xfId="61435" xr:uid="{00000000-0005-0000-0000-0000870A0000}"/>
    <cellStyle name="Comma 5 4 2 2 2 3 2" xfId="5331" xr:uid="{00000000-0005-0000-0000-0000880A0000}"/>
    <cellStyle name="Comma 5 4 2 2 2 3 2 2" xfId="17978" xr:uid="{00000000-0005-0000-0000-0000890A0000}"/>
    <cellStyle name="Comma 5 4 2 2 2 3 2 2 2" xfId="53194" xr:uid="{00000000-0005-0000-0000-00008A0A0000}"/>
    <cellStyle name="Comma 5 4 2 2 2 3 2 3" xfId="40597" xr:uid="{00000000-0005-0000-0000-00008B0A0000}"/>
    <cellStyle name="Comma 5 4 2 2 2 3 2 4" xfId="30583" xr:uid="{00000000-0005-0000-0000-00008C0A0000}"/>
    <cellStyle name="Comma 5 4 2 2 2 3 3" xfId="6801" xr:uid="{00000000-0005-0000-0000-00008D0A0000}"/>
    <cellStyle name="Comma 5 4 2 2 2 3 3 2" xfId="19432" xr:uid="{00000000-0005-0000-0000-00008E0A0000}"/>
    <cellStyle name="Comma 5 4 2 2 2 3 3 2 2" xfId="54648" xr:uid="{00000000-0005-0000-0000-00008F0A0000}"/>
    <cellStyle name="Comma 5 4 2 2 2 3 3 3" xfId="42051" xr:uid="{00000000-0005-0000-0000-0000900A0000}"/>
    <cellStyle name="Comma 5 4 2 2 2 3 3 4" xfId="32037" xr:uid="{00000000-0005-0000-0000-0000910A0000}"/>
    <cellStyle name="Comma 5 4 2 2 2 3 4" xfId="8260" xr:uid="{00000000-0005-0000-0000-0000920A0000}"/>
    <cellStyle name="Comma 5 4 2 2 2 3 4 2" xfId="20886" xr:uid="{00000000-0005-0000-0000-0000930A0000}"/>
    <cellStyle name="Comma 5 4 2 2 2 3 4 2 2" xfId="56102" xr:uid="{00000000-0005-0000-0000-0000940A0000}"/>
    <cellStyle name="Comma 5 4 2 2 2 3 4 3" xfId="43505" xr:uid="{00000000-0005-0000-0000-0000950A0000}"/>
    <cellStyle name="Comma 5 4 2 2 2 3 4 4" xfId="33491" xr:uid="{00000000-0005-0000-0000-0000960A0000}"/>
    <cellStyle name="Comma 5 4 2 2 2 3 5" xfId="10041" xr:uid="{00000000-0005-0000-0000-0000970A0000}"/>
    <cellStyle name="Comma 5 4 2 2 2 3 5 2" xfId="22662" xr:uid="{00000000-0005-0000-0000-0000980A0000}"/>
    <cellStyle name="Comma 5 4 2 2 2 3 5 2 2" xfId="57878" xr:uid="{00000000-0005-0000-0000-0000990A0000}"/>
    <cellStyle name="Comma 5 4 2 2 2 3 5 3" xfId="45281" xr:uid="{00000000-0005-0000-0000-00009A0A0000}"/>
    <cellStyle name="Comma 5 4 2 2 2 3 5 4" xfId="35267" xr:uid="{00000000-0005-0000-0000-00009B0A0000}"/>
    <cellStyle name="Comma 5 4 2 2 2 3 6" xfId="11835" xr:uid="{00000000-0005-0000-0000-00009C0A0000}"/>
    <cellStyle name="Comma 5 4 2 2 2 3 6 2" xfId="24438" xr:uid="{00000000-0005-0000-0000-00009D0A0000}"/>
    <cellStyle name="Comma 5 4 2 2 2 3 6 2 2" xfId="59654" xr:uid="{00000000-0005-0000-0000-00009E0A0000}"/>
    <cellStyle name="Comma 5 4 2 2 2 3 6 3" xfId="47057" xr:uid="{00000000-0005-0000-0000-00009F0A0000}"/>
    <cellStyle name="Comma 5 4 2 2 2 3 6 4" xfId="37043" xr:uid="{00000000-0005-0000-0000-0000A00A0000}"/>
    <cellStyle name="Comma 5 4 2 2 2 3 7" xfId="16202" xr:uid="{00000000-0005-0000-0000-0000A10A0000}"/>
    <cellStyle name="Comma 5 4 2 2 2 3 7 2" xfId="51418" xr:uid="{00000000-0005-0000-0000-0000A20A0000}"/>
    <cellStyle name="Comma 5 4 2 2 2 3 7 3" xfId="28807" xr:uid="{00000000-0005-0000-0000-0000A30A0000}"/>
    <cellStyle name="Comma 5 4 2 2 2 3 8" xfId="14424" xr:uid="{00000000-0005-0000-0000-0000A40A0000}"/>
    <cellStyle name="Comma 5 4 2 2 2 3 8 2" xfId="49642" xr:uid="{00000000-0005-0000-0000-0000A50A0000}"/>
    <cellStyle name="Comma 5 4 2 2 2 3 9" xfId="38821" xr:uid="{00000000-0005-0000-0000-0000A60A0000}"/>
    <cellStyle name="Comma 5 4 2 2 2 4" xfId="2696" xr:uid="{00000000-0005-0000-0000-0000A70A0000}"/>
    <cellStyle name="Comma 5 4 2 2 2 4 10" xfId="26222" xr:uid="{00000000-0005-0000-0000-0000A80A0000}"/>
    <cellStyle name="Comma 5 4 2 2 2 4 11" xfId="60626" xr:uid="{00000000-0005-0000-0000-0000A90A0000}"/>
    <cellStyle name="Comma 5 4 2 2 2 4 2" xfId="4522" xr:uid="{00000000-0005-0000-0000-0000AA0A0000}"/>
    <cellStyle name="Comma 5 4 2 2 2 4 2 2" xfId="17169" xr:uid="{00000000-0005-0000-0000-0000AB0A0000}"/>
    <cellStyle name="Comma 5 4 2 2 2 4 2 2 2" xfId="52385" xr:uid="{00000000-0005-0000-0000-0000AC0A0000}"/>
    <cellStyle name="Comma 5 4 2 2 2 4 2 3" xfId="39788" xr:uid="{00000000-0005-0000-0000-0000AD0A0000}"/>
    <cellStyle name="Comma 5 4 2 2 2 4 2 4" xfId="29774" xr:uid="{00000000-0005-0000-0000-0000AE0A0000}"/>
    <cellStyle name="Comma 5 4 2 2 2 4 3" xfId="5992" xr:uid="{00000000-0005-0000-0000-0000AF0A0000}"/>
    <cellStyle name="Comma 5 4 2 2 2 4 3 2" xfId="18623" xr:uid="{00000000-0005-0000-0000-0000B00A0000}"/>
    <cellStyle name="Comma 5 4 2 2 2 4 3 2 2" xfId="53839" xr:uid="{00000000-0005-0000-0000-0000B10A0000}"/>
    <cellStyle name="Comma 5 4 2 2 2 4 3 3" xfId="41242" xr:uid="{00000000-0005-0000-0000-0000B20A0000}"/>
    <cellStyle name="Comma 5 4 2 2 2 4 3 4" xfId="31228" xr:uid="{00000000-0005-0000-0000-0000B30A0000}"/>
    <cellStyle name="Comma 5 4 2 2 2 4 4" xfId="7451" xr:uid="{00000000-0005-0000-0000-0000B40A0000}"/>
    <cellStyle name="Comma 5 4 2 2 2 4 4 2" xfId="20077" xr:uid="{00000000-0005-0000-0000-0000B50A0000}"/>
    <cellStyle name="Comma 5 4 2 2 2 4 4 2 2" xfId="55293" xr:uid="{00000000-0005-0000-0000-0000B60A0000}"/>
    <cellStyle name="Comma 5 4 2 2 2 4 4 3" xfId="42696" xr:uid="{00000000-0005-0000-0000-0000B70A0000}"/>
    <cellStyle name="Comma 5 4 2 2 2 4 4 4" xfId="32682" xr:uid="{00000000-0005-0000-0000-0000B80A0000}"/>
    <cellStyle name="Comma 5 4 2 2 2 4 5" xfId="9232" xr:uid="{00000000-0005-0000-0000-0000B90A0000}"/>
    <cellStyle name="Comma 5 4 2 2 2 4 5 2" xfId="21853" xr:uid="{00000000-0005-0000-0000-0000BA0A0000}"/>
    <cellStyle name="Comma 5 4 2 2 2 4 5 2 2" xfId="57069" xr:uid="{00000000-0005-0000-0000-0000BB0A0000}"/>
    <cellStyle name="Comma 5 4 2 2 2 4 5 3" xfId="44472" xr:uid="{00000000-0005-0000-0000-0000BC0A0000}"/>
    <cellStyle name="Comma 5 4 2 2 2 4 5 4" xfId="34458" xr:uid="{00000000-0005-0000-0000-0000BD0A0000}"/>
    <cellStyle name="Comma 5 4 2 2 2 4 6" xfId="11026" xr:uid="{00000000-0005-0000-0000-0000BE0A0000}"/>
    <cellStyle name="Comma 5 4 2 2 2 4 6 2" xfId="23629" xr:uid="{00000000-0005-0000-0000-0000BF0A0000}"/>
    <cellStyle name="Comma 5 4 2 2 2 4 6 2 2" xfId="58845" xr:uid="{00000000-0005-0000-0000-0000C00A0000}"/>
    <cellStyle name="Comma 5 4 2 2 2 4 6 3" xfId="46248" xr:uid="{00000000-0005-0000-0000-0000C10A0000}"/>
    <cellStyle name="Comma 5 4 2 2 2 4 6 4" xfId="36234" xr:uid="{00000000-0005-0000-0000-0000C20A0000}"/>
    <cellStyle name="Comma 5 4 2 2 2 4 7" xfId="15393" xr:uid="{00000000-0005-0000-0000-0000C30A0000}"/>
    <cellStyle name="Comma 5 4 2 2 2 4 7 2" xfId="50609" xr:uid="{00000000-0005-0000-0000-0000C40A0000}"/>
    <cellStyle name="Comma 5 4 2 2 2 4 7 3" xfId="27998" xr:uid="{00000000-0005-0000-0000-0000C50A0000}"/>
    <cellStyle name="Comma 5 4 2 2 2 4 8" xfId="13615" xr:uid="{00000000-0005-0000-0000-0000C60A0000}"/>
    <cellStyle name="Comma 5 4 2 2 2 4 8 2" xfId="48833" xr:uid="{00000000-0005-0000-0000-0000C70A0000}"/>
    <cellStyle name="Comma 5 4 2 2 2 4 9" xfId="38012" xr:uid="{00000000-0005-0000-0000-0000C80A0000}"/>
    <cellStyle name="Comma 5 4 2 2 2 5" xfId="3860" xr:uid="{00000000-0005-0000-0000-0000C90A0000}"/>
    <cellStyle name="Comma 5 4 2 2 2 5 2" xfId="8583" xr:uid="{00000000-0005-0000-0000-0000CA0A0000}"/>
    <cellStyle name="Comma 5 4 2 2 2 5 2 2" xfId="21209" xr:uid="{00000000-0005-0000-0000-0000CB0A0000}"/>
    <cellStyle name="Comma 5 4 2 2 2 5 2 2 2" xfId="56425" xr:uid="{00000000-0005-0000-0000-0000CC0A0000}"/>
    <cellStyle name="Comma 5 4 2 2 2 5 2 3" xfId="43828" xr:uid="{00000000-0005-0000-0000-0000CD0A0000}"/>
    <cellStyle name="Comma 5 4 2 2 2 5 2 4" xfId="33814" xr:uid="{00000000-0005-0000-0000-0000CE0A0000}"/>
    <cellStyle name="Comma 5 4 2 2 2 5 3" xfId="10364" xr:uid="{00000000-0005-0000-0000-0000CF0A0000}"/>
    <cellStyle name="Comma 5 4 2 2 2 5 3 2" xfId="22985" xr:uid="{00000000-0005-0000-0000-0000D00A0000}"/>
    <cellStyle name="Comma 5 4 2 2 2 5 3 2 2" xfId="58201" xr:uid="{00000000-0005-0000-0000-0000D10A0000}"/>
    <cellStyle name="Comma 5 4 2 2 2 5 3 3" xfId="45604" xr:uid="{00000000-0005-0000-0000-0000D20A0000}"/>
    <cellStyle name="Comma 5 4 2 2 2 5 3 4" xfId="35590" xr:uid="{00000000-0005-0000-0000-0000D30A0000}"/>
    <cellStyle name="Comma 5 4 2 2 2 5 4" xfId="12160" xr:uid="{00000000-0005-0000-0000-0000D40A0000}"/>
    <cellStyle name="Comma 5 4 2 2 2 5 4 2" xfId="24761" xr:uid="{00000000-0005-0000-0000-0000D50A0000}"/>
    <cellStyle name="Comma 5 4 2 2 2 5 4 2 2" xfId="59977" xr:uid="{00000000-0005-0000-0000-0000D60A0000}"/>
    <cellStyle name="Comma 5 4 2 2 2 5 4 3" xfId="47380" xr:uid="{00000000-0005-0000-0000-0000D70A0000}"/>
    <cellStyle name="Comma 5 4 2 2 2 5 4 4" xfId="37366" xr:uid="{00000000-0005-0000-0000-0000D80A0000}"/>
    <cellStyle name="Comma 5 4 2 2 2 5 5" xfId="16525" xr:uid="{00000000-0005-0000-0000-0000D90A0000}"/>
    <cellStyle name="Comma 5 4 2 2 2 5 5 2" xfId="51741" xr:uid="{00000000-0005-0000-0000-0000DA0A0000}"/>
    <cellStyle name="Comma 5 4 2 2 2 5 5 3" xfId="29130" xr:uid="{00000000-0005-0000-0000-0000DB0A0000}"/>
    <cellStyle name="Comma 5 4 2 2 2 5 6" xfId="14747" xr:uid="{00000000-0005-0000-0000-0000DC0A0000}"/>
    <cellStyle name="Comma 5 4 2 2 2 5 6 2" xfId="49965" xr:uid="{00000000-0005-0000-0000-0000DD0A0000}"/>
    <cellStyle name="Comma 5 4 2 2 2 5 7" xfId="39144" xr:uid="{00000000-0005-0000-0000-0000DE0A0000}"/>
    <cellStyle name="Comma 5 4 2 2 2 5 8" xfId="27354" xr:uid="{00000000-0005-0000-0000-0000DF0A0000}"/>
    <cellStyle name="Comma 5 4 2 2 2 6" xfId="4200" xr:uid="{00000000-0005-0000-0000-0000E00A0000}"/>
    <cellStyle name="Comma 5 4 2 2 2 6 2" xfId="16847" xr:uid="{00000000-0005-0000-0000-0000E10A0000}"/>
    <cellStyle name="Comma 5 4 2 2 2 6 2 2" xfId="52063" xr:uid="{00000000-0005-0000-0000-0000E20A0000}"/>
    <cellStyle name="Comma 5 4 2 2 2 6 2 3" xfId="29452" xr:uid="{00000000-0005-0000-0000-0000E30A0000}"/>
    <cellStyle name="Comma 5 4 2 2 2 6 3" xfId="13293" xr:uid="{00000000-0005-0000-0000-0000E40A0000}"/>
    <cellStyle name="Comma 5 4 2 2 2 6 3 2" xfId="48511" xr:uid="{00000000-0005-0000-0000-0000E50A0000}"/>
    <cellStyle name="Comma 5 4 2 2 2 6 4" xfId="39466" xr:uid="{00000000-0005-0000-0000-0000E60A0000}"/>
    <cellStyle name="Comma 5 4 2 2 2 6 5" xfId="25900" xr:uid="{00000000-0005-0000-0000-0000E70A0000}"/>
    <cellStyle name="Comma 5 4 2 2 2 7" xfId="5670" xr:uid="{00000000-0005-0000-0000-0000E80A0000}"/>
    <cellStyle name="Comma 5 4 2 2 2 7 2" xfId="18301" xr:uid="{00000000-0005-0000-0000-0000E90A0000}"/>
    <cellStyle name="Comma 5 4 2 2 2 7 2 2" xfId="53517" xr:uid="{00000000-0005-0000-0000-0000EA0A0000}"/>
    <cellStyle name="Comma 5 4 2 2 2 7 3" xfId="40920" xr:uid="{00000000-0005-0000-0000-0000EB0A0000}"/>
    <cellStyle name="Comma 5 4 2 2 2 7 4" xfId="30906" xr:uid="{00000000-0005-0000-0000-0000EC0A0000}"/>
    <cellStyle name="Comma 5 4 2 2 2 8" xfId="7129" xr:uid="{00000000-0005-0000-0000-0000ED0A0000}"/>
    <cellStyle name="Comma 5 4 2 2 2 8 2" xfId="19755" xr:uid="{00000000-0005-0000-0000-0000EE0A0000}"/>
    <cellStyle name="Comma 5 4 2 2 2 8 2 2" xfId="54971" xr:uid="{00000000-0005-0000-0000-0000EF0A0000}"/>
    <cellStyle name="Comma 5 4 2 2 2 8 3" xfId="42374" xr:uid="{00000000-0005-0000-0000-0000F00A0000}"/>
    <cellStyle name="Comma 5 4 2 2 2 8 4" xfId="32360" xr:uid="{00000000-0005-0000-0000-0000F10A0000}"/>
    <cellStyle name="Comma 5 4 2 2 2 9" xfId="8910" xr:uid="{00000000-0005-0000-0000-0000F20A0000}"/>
    <cellStyle name="Comma 5 4 2 2 2 9 2" xfId="21531" xr:uid="{00000000-0005-0000-0000-0000F30A0000}"/>
    <cellStyle name="Comma 5 4 2 2 2 9 2 2" xfId="56747" xr:uid="{00000000-0005-0000-0000-0000F40A0000}"/>
    <cellStyle name="Comma 5 4 2 2 2 9 3" xfId="44150" xr:uid="{00000000-0005-0000-0000-0000F50A0000}"/>
    <cellStyle name="Comma 5 4 2 2 2 9 4" xfId="34136" xr:uid="{00000000-0005-0000-0000-0000F60A0000}"/>
    <cellStyle name="Comma 5 4 2 2 3" xfId="3045" xr:uid="{00000000-0005-0000-0000-0000F70A0000}"/>
    <cellStyle name="Comma 5 4 2 2 3 10" xfId="25418" xr:uid="{00000000-0005-0000-0000-0000F80A0000}"/>
    <cellStyle name="Comma 5 4 2 2 3 11" xfId="60953" xr:uid="{00000000-0005-0000-0000-0000F90A0000}"/>
    <cellStyle name="Comma 5 4 2 2 3 2" xfId="4849" xr:uid="{00000000-0005-0000-0000-0000FA0A0000}"/>
    <cellStyle name="Comma 5 4 2 2 3 2 2" xfId="17496" xr:uid="{00000000-0005-0000-0000-0000FB0A0000}"/>
    <cellStyle name="Comma 5 4 2 2 3 2 2 2" xfId="52712" xr:uid="{00000000-0005-0000-0000-0000FC0A0000}"/>
    <cellStyle name="Comma 5 4 2 2 3 2 2 3" xfId="30101" xr:uid="{00000000-0005-0000-0000-0000FD0A0000}"/>
    <cellStyle name="Comma 5 4 2 2 3 2 3" xfId="13942" xr:uid="{00000000-0005-0000-0000-0000FE0A0000}"/>
    <cellStyle name="Comma 5 4 2 2 3 2 3 2" xfId="49160" xr:uid="{00000000-0005-0000-0000-0000FF0A0000}"/>
    <cellStyle name="Comma 5 4 2 2 3 2 4" xfId="40115" xr:uid="{00000000-0005-0000-0000-0000000B0000}"/>
    <cellStyle name="Comma 5 4 2 2 3 2 5" xfId="26549" xr:uid="{00000000-0005-0000-0000-0000010B0000}"/>
    <cellStyle name="Comma 5 4 2 2 3 3" xfId="6319" xr:uid="{00000000-0005-0000-0000-0000020B0000}"/>
    <cellStyle name="Comma 5 4 2 2 3 3 2" xfId="18950" xr:uid="{00000000-0005-0000-0000-0000030B0000}"/>
    <cellStyle name="Comma 5 4 2 2 3 3 2 2" xfId="54166" xr:uid="{00000000-0005-0000-0000-0000040B0000}"/>
    <cellStyle name="Comma 5 4 2 2 3 3 3" xfId="41569" xr:uid="{00000000-0005-0000-0000-0000050B0000}"/>
    <cellStyle name="Comma 5 4 2 2 3 3 4" xfId="31555" xr:uid="{00000000-0005-0000-0000-0000060B0000}"/>
    <cellStyle name="Comma 5 4 2 2 3 4" xfId="7778" xr:uid="{00000000-0005-0000-0000-0000070B0000}"/>
    <cellStyle name="Comma 5 4 2 2 3 4 2" xfId="20404" xr:uid="{00000000-0005-0000-0000-0000080B0000}"/>
    <cellStyle name="Comma 5 4 2 2 3 4 2 2" xfId="55620" xr:uid="{00000000-0005-0000-0000-0000090B0000}"/>
    <cellStyle name="Comma 5 4 2 2 3 4 3" xfId="43023" xr:uid="{00000000-0005-0000-0000-00000A0B0000}"/>
    <cellStyle name="Comma 5 4 2 2 3 4 4" xfId="33009" xr:uid="{00000000-0005-0000-0000-00000B0B0000}"/>
    <cellStyle name="Comma 5 4 2 2 3 5" xfId="9559" xr:uid="{00000000-0005-0000-0000-00000C0B0000}"/>
    <cellStyle name="Comma 5 4 2 2 3 5 2" xfId="22180" xr:uid="{00000000-0005-0000-0000-00000D0B0000}"/>
    <cellStyle name="Comma 5 4 2 2 3 5 2 2" xfId="57396" xr:uid="{00000000-0005-0000-0000-00000E0B0000}"/>
    <cellStyle name="Comma 5 4 2 2 3 5 3" xfId="44799" xr:uid="{00000000-0005-0000-0000-00000F0B0000}"/>
    <cellStyle name="Comma 5 4 2 2 3 5 4" xfId="34785" xr:uid="{00000000-0005-0000-0000-0000100B0000}"/>
    <cellStyle name="Comma 5 4 2 2 3 6" xfId="11353" xr:uid="{00000000-0005-0000-0000-0000110B0000}"/>
    <cellStyle name="Comma 5 4 2 2 3 6 2" xfId="23956" xr:uid="{00000000-0005-0000-0000-0000120B0000}"/>
    <cellStyle name="Comma 5 4 2 2 3 6 2 2" xfId="59172" xr:uid="{00000000-0005-0000-0000-0000130B0000}"/>
    <cellStyle name="Comma 5 4 2 2 3 6 3" xfId="46575" xr:uid="{00000000-0005-0000-0000-0000140B0000}"/>
    <cellStyle name="Comma 5 4 2 2 3 6 4" xfId="36561" xr:uid="{00000000-0005-0000-0000-0000150B0000}"/>
    <cellStyle name="Comma 5 4 2 2 3 7" xfId="15720" xr:uid="{00000000-0005-0000-0000-0000160B0000}"/>
    <cellStyle name="Comma 5 4 2 2 3 7 2" xfId="50936" xr:uid="{00000000-0005-0000-0000-0000170B0000}"/>
    <cellStyle name="Comma 5 4 2 2 3 7 3" xfId="28325" xr:uid="{00000000-0005-0000-0000-0000180B0000}"/>
    <cellStyle name="Comma 5 4 2 2 3 8" xfId="12811" xr:uid="{00000000-0005-0000-0000-0000190B0000}"/>
    <cellStyle name="Comma 5 4 2 2 3 8 2" xfId="48029" xr:uid="{00000000-0005-0000-0000-00001A0B0000}"/>
    <cellStyle name="Comma 5 4 2 2 3 9" xfId="38339" xr:uid="{00000000-0005-0000-0000-00001B0B0000}"/>
    <cellStyle name="Comma 5 4 2 2 4" xfId="2872" xr:uid="{00000000-0005-0000-0000-00001C0B0000}"/>
    <cellStyle name="Comma 5 4 2 2 4 10" xfId="25259" xr:uid="{00000000-0005-0000-0000-00001D0B0000}"/>
    <cellStyle name="Comma 5 4 2 2 4 11" xfId="60794" xr:uid="{00000000-0005-0000-0000-00001E0B0000}"/>
    <cellStyle name="Comma 5 4 2 2 4 2" xfId="4690" xr:uid="{00000000-0005-0000-0000-00001F0B0000}"/>
    <cellStyle name="Comma 5 4 2 2 4 2 2" xfId="17337" xr:uid="{00000000-0005-0000-0000-0000200B0000}"/>
    <cellStyle name="Comma 5 4 2 2 4 2 2 2" xfId="52553" xr:uid="{00000000-0005-0000-0000-0000210B0000}"/>
    <cellStyle name="Comma 5 4 2 2 4 2 2 3" xfId="29942" xr:uid="{00000000-0005-0000-0000-0000220B0000}"/>
    <cellStyle name="Comma 5 4 2 2 4 2 3" xfId="13783" xr:uid="{00000000-0005-0000-0000-0000230B0000}"/>
    <cellStyle name="Comma 5 4 2 2 4 2 3 2" xfId="49001" xr:uid="{00000000-0005-0000-0000-0000240B0000}"/>
    <cellStyle name="Comma 5 4 2 2 4 2 4" xfId="39956" xr:uid="{00000000-0005-0000-0000-0000250B0000}"/>
    <cellStyle name="Comma 5 4 2 2 4 2 5" xfId="26390" xr:uid="{00000000-0005-0000-0000-0000260B0000}"/>
    <cellStyle name="Comma 5 4 2 2 4 3" xfId="6160" xr:uid="{00000000-0005-0000-0000-0000270B0000}"/>
    <cellStyle name="Comma 5 4 2 2 4 3 2" xfId="18791" xr:uid="{00000000-0005-0000-0000-0000280B0000}"/>
    <cellStyle name="Comma 5 4 2 2 4 3 2 2" xfId="54007" xr:uid="{00000000-0005-0000-0000-0000290B0000}"/>
    <cellStyle name="Comma 5 4 2 2 4 3 3" xfId="41410" xr:uid="{00000000-0005-0000-0000-00002A0B0000}"/>
    <cellStyle name="Comma 5 4 2 2 4 3 4" xfId="31396" xr:uid="{00000000-0005-0000-0000-00002B0B0000}"/>
    <cellStyle name="Comma 5 4 2 2 4 4" xfId="7619" xr:uid="{00000000-0005-0000-0000-00002C0B0000}"/>
    <cellStyle name="Comma 5 4 2 2 4 4 2" xfId="20245" xr:uid="{00000000-0005-0000-0000-00002D0B0000}"/>
    <cellStyle name="Comma 5 4 2 2 4 4 2 2" xfId="55461" xr:uid="{00000000-0005-0000-0000-00002E0B0000}"/>
    <cellStyle name="Comma 5 4 2 2 4 4 3" xfId="42864" xr:uid="{00000000-0005-0000-0000-00002F0B0000}"/>
    <cellStyle name="Comma 5 4 2 2 4 4 4" xfId="32850" xr:uid="{00000000-0005-0000-0000-0000300B0000}"/>
    <cellStyle name="Comma 5 4 2 2 4 5" xfId="9400" xr:uid="{00000000-0005-0000-0000-0000310B0000}"/>
    <cellStyle name="Comma 5 4 2 2 4 5 2" xfId="22021" xr:uid="{00000000-0005-0000-0000-0000320B0000}"/>
    <cellStyle name="Comma 5 4 2 2 4 5 2 2" xfId="57237" xr:uid="{00000000-0005-0000-0000-0000330B0000}"/>
    <cellStyle name="Comma 5 4 2 2 4 5 3" xfId="44640" xr:uid="{00000000-0005-0000-0000-0000340B0000}"/>
    <cellStyle name="Comma 5 4 2 2 4 5 4" xfId="34626" xr:uid="{00000000-0005-0000-0000-0000350B0000}"/>
    <cellStyle name="Comma 5 4 2 2 4 6" xfId="11194" xr:uid="{00000000-0005-0000-0000-0000360B0000}"/>
    <cellStyle name="Comma 5 4 2 2 4 6 2" xfId="23797" xr:uid="{00000000-0005-0000-0000-0000370B0000}"/>
    <cellStyle name="Comma 5 4 2 2 4 6 2 2" xfId="59013" xr:uid="{00000000-0005-0000-0000-0000380B0000}"/>
    <cellStyle name="Comma 5 4 2 2 4 6 3" xfId="46416" xr:uid="{00000000-0005-0000-0000-0000390B0000}"/>
    <cellStyle name="Comma 5 4 2 2 4 6 4" xfId="36402" xr:uid="{00000000-0005-0000-0000-00003A0B0000}"/>
    <cellStyle name="Comma 5 4 2 2 4 7" xfId="15561" xr:uid="{00000000-0005-0000-0000-00003B0B0000}"/>
    <cellStyle name="Comma 5 4 2 2 4 7 2" xfId="50777" xr:uid="{00000000-0005-0000-0000-00003C0B0000}"/>
    <cellStyle name="Comma 5 4 2 2 4 7 3" xfId="28166" xr:uid="{00000000-0005-0000-0000-00003D0B0000}"/>
    <cellStyle name="Comma 5 4 2 2 4 8" xfId="12652" xr:uid="{00000000-0005-0000-0000-00003E0B0000}"/>
    <cellStyle name="Comma 5 4 2 2 4 8 2" xfId="47870" xr:uid="{00000000-0005-0000-0000-00003F0B0000}"/>
    <cellStyle name="Comma 5 4 2 2 4 9" xfId="38180" xr:uid="{00000000-0005-0000-0000-0000400B0000}"/>
    <cellStyle name="Comma 5 4 2 2 5" xfId="3381" xr:uid="{00000000-0005-0000-0000-0000410B0000}"/>
    <cellStyle name="Comma 5 4 2 2 5 10" xfId="26877" xr:uid="{00000000-0005-0000-0000-0000420B0000}"/>
    <cellStyle name="Comma 5 4 2 2 5 11" xfId="61281" xr:uid="{00000000-0005-0000-0000-0000430B0000}"/>
    <cellStyle name="Comma 5 4 2 2 5 2" xfId="5177" xr:uid="{00000000-0005-0000-0000-0000440B0000}"/>
    <cellStyle name="Comma 5 4 2 2 5 2 2" xfId="17824" xr:uid="{00000000-0005-0000-0000-0000450B0000}"/>
    <cellStyle name="Comma 5 4 2 2 5 2 2 2" xfId="53040" xr:uid="{00000000-0005-0000-0000-0000460B0000}"/>
    <cellStyle name="Comma 5 4 2 2 5 2 3" xfId="40443" xr:uid="{00000000-0005-0000-0000-0000470B0000}"/>
    <cellStyle name="Comma 5 4 2 2 5 2 4" xfId="30429" xr:uid="{00000000-0005-0000-0000-0000480B0000}"/>
    <cellStyle name="Comma 5 4 2 2 5 3" xfId="6647" xr:uid="{00000000-0005-0000-0000-0000490B0000}"/>
    <cellStyle name="Comma 5 4 2 2 5 3 2" xfId="19278" xr:uid="{00000000-0005-0000-0000-00004A0B0000}"/>
    <cellStyle name="Comma 5 4 2 2 5 3 2 2" xfId="54494" xr:uid="{00000000-0005-0000-0000-00004B0B0000}"/>
    <cellStyle name="Comma 5 4 2 2 5 3 3" xfId="41897" xr:uid="{00000000-0005-0000-0000-00004C0B0000}"/>
    <cellStyle name="Comma 5 4 2 2 5 3 4" xfId="31883" xr:uid="{00000000-0005-0000-0000-00004D0B0000}"/>
    <cellStyle name="Comma 5 4 2 2 5 4" xfId="8106" xr:uid="{00000000-0005-0000-0000-00004E0B0000}"/>
    <cellStyle name="Comma 5 4 2 2 5 4 2" xfId="20732" xr:uid="{00000000-0005-0000-0000-00004F0B0000}"/>
    <cellStyle name="Comma 5 4 2 2 5 4 2 2" xfId="55948" xr:uid="{00000000-0005-0000-0000-0000500B0000}"/>
    <cellStyle name="Comma 5 4 2 2 5 4 3" xfId="43351" xr:uid="{00000000-0005-0000-0000-0000510B0000}"/>
    <cellStyle name="Comma 5 4 2 2 5 4 4" xfId="33337" xr:uid="{00000000-0005-0000-0000-0000520B0000}"/>
    <cellStyle name="Comma 5 4 2 2 5 5" xfId="9887" xr:uid="{00000000-0005-0000-0000-0000530B0000}"/>
    <cellStyle name="Comma 5 4 2 2 5 5 2" xfId="22508" xr:uid="{00000000-0005-0000-0000-0000540B0000}"/>
    <cellStyle name="Comma 5 4 2 2 5 5 2 2" xfId="57724" xr:uid="{00000000-0005-0000-0000-0000550B0000}"/>
    <cellStyle name="Comma 5 4 2 2 5 5 3" xfId="45127" xr:uid="{00000000-0005-0000-0000-0000560B0000}"/>
    <cellStyle name="Comma 5 4 2 2 5 5 4" xfId="35113" xr:uid="{00000000-0005-0000-0000-0000570B0000}"/>
    <cellStyle name="Comma 5 4 2 2 5 6" xfId="11681" xr:uid="{00000000-0005-0000-0000-0000580B0000}"/>
    <cellStyle name="Comma 5 4 2 2 5 6 2" xfId="24284" xr:uid="{00000000-0005-0000-0000-0000590B0000}"/>
    <cellStyle name="Comma 5 4 2 2 5 6 2 2" xfId="59500" xr:uid="{00000000-0005-0000-0000-00005A0B0000}"/>
    <cellStyle name="Comma 5 4 2 2 5 6 3" xfId="46903" xr:uid="{00000000-0005-0000-0000-00005B0B0000}"/>
    <cellStyle name="Comma 5 4 2 2 5 6 4" xfId="36889" xr:uid="{00000000-0005-0000-0000-00005C0B0000}"/>
    <cellStyle name="Comma 5 4 2 2 5 7" xfId="16048" xr:uid="{00000000-0005-0000-0000-00005D0B0000}"/>
    <cellStyle name="Comma 5 4 2 2 5 7 2" xfId="51264" xr:uid="{00000000-0005-0000-0000-00005E0B0000}"/>
    <cellStyle name="Comma 5 4 2 2 5 7 3" xfId="28653" xr:uid="{00000000-0005-0000-0000-00005F0B0000}"/>
    <cellStyle name="Comma 5 4 2 2 5 8" xfId="14270" xr:uid="{00000000-0005-0000-0000-0000600B0000}"/>
    <cellStyle name="Comma 5 4 2 2 5 8 2" xfId="49488" xr:uid="{00000000-0005-0000-0000-0000610B0000}"/>
    <cellStyle name="Comma 5 4 2 2 5 9" xfId="38667" xr:uid="{00000000-0005-0000-0000-0000620B0000}"/>
    <cellStyle name="Comma 5 4 2 2 6" xfId="2541" xr:uid="{00000000-0005-0000-0000-0000630B0000}"/>
    <cellStyle name="Comma 5 4 2 2 6 10" xfId="26068" xr:uid="{00000000-0005-0000-0000-0000640B0000}"/>
    <cellStyle name="Comma 5 4 2 2 6 11" xfId="60472" xr:uid="{00000000-0005-0000-0000-0000650B0000}"/>
    <cellStyle name="Comma 5 4 2 2 6 2" xfId="4368" xr:uid="{00000000-0005-0000-0000-0000660B0000}"/>
    <cellStyle name="Comma 5 4 2 2 6 2 2" xfId="17015" xr:uid="{00000000-0005-0000-0000-0000670B0000}"/>
    <cellStyle name="Comma 5 4 2 2 6 2 2 2" xfId="52231" xr:uid="{00000000-0005-0000-0000-0000680B0000}"/>
    <cellStyle name="Comma 5 4 2 2 6 2 3" xfId="39634" xr:uid="{00000000-0005-0000-0000-0000690B0000}"/>
    <cellStyle name="Comma 5 4 2 2 6 2 4" xfId="29620" xr:uid="{00000000-0005-0000-0000-00006A0B0000}"/>
    <cellStyle name="Comma 5 4 2 2 6 3" xfId="5838" xr:uid="{00000000-0005-0000-0000-00006B0B0000}"/>
    <cellStyle name="Comma 5 4 2 2 6 3 2" xfId="18469" xr:uid="{00000000-0005-0000-0000-00006C0B0000}"/>
    <cellStyle name="Comma 5 4 2 2 6 3 2 2" xfId="53685" xr:uid="{00000000-0005-0000-0000-00006D0B0000}"/>
    <cellStyle name="Comma 5 4 2 2 6 3 3" xfId="41088" xr:uid="{00000000-0005-0000-0000-00006E0B0000}"/>
    <cellStyle name="Comma 5 4 2 2 6 3 4" xfId="31074" xr:uid="{00000000-0005-0000-0000-00006F0B0000}"/>
    <cellStyle name="Comma 5 4 2 2 6 4" xfId="7297" xr:uid="{00000000-0005-0000-0000-0000700B0000}"/>
    <cellStyle name="Comma 5 4 2 2 6 4 2" xfId="19923" xr:uid="{00000000-0005-0000-0000-0000710B0000}"/>
    <cellStyle name="Comma 5 4 2 2 6 4 2 2" xfId="55139" xr:uid="{00000000-0005-0000-0000-0000720B0000}"/>
    <cellStyle name="Comma 5 4 2 2 6 4 3" xfId="42542" xr:uid="{00000000-0005-0000-0000-0000730B0000}"/>
    <cellStyle name="Comma 5 4 2 2 6 4 4" xfId="32528" xr:uid="{00000000-0005-0000-0000-0000740B0000}"/>
    <cellStyle name="Comma 5 4 2 2 6 5" xfId="9078" xr:uid="{00000000-0005-0000-0000-0000750B0000}"/>
    <cellStyle name="Comma 5 4 2 2 6 5 2" xfId="21699" xr:uid="{00000000-0005-0000-0000-0000760B0000}"/>
    <cellStyle name="Comma 5 4 2 2 6 5 2 2" xfId="56915" xr:uid="{00000000-0005-0000-0000-0000770B0000}"/>
    <cellStyle name="Comma 5 4 2 2 6 5 3" xfId="44318" xr:uid="{00000000-0005-0000-0000-0000780B0000}"/>
    <cellStyle name="Comma 5 4 2 2 6 5 4" xfId="34304" xr:uid="{00000000-0005-0000-0000-0000790B0000}"/>
    <cellStyle name="Comma 5 4 2 2 6 6" xfId="10872" xr:uid="{00000000-0005-0000-0000-00007A0B0000}"/>
    <cellStyle name="Comma 5 4 2 2 6 6 2" xfId="23475" xr:uid="{00000000-0005-0000-0000-00007B0B0000}"/>
    <cellStyle name="Comma 5 4 2 2 6 6 2 2" xfId="58691" xr:uid="{00000000-0005-0000-0000-00007C0B0000}"/>
    <cellStyle name="Comma 5 4 2 2 6 6 3" xfId="46094" xr:uid="{00000000-0005-0000-0000-00007D0B0000}"/>
    <cellStyle name="Comma 5 4 2 2 6 6 4" xfId="36080" xr:uid="{00000000-0005-0000-0000-00007E0B0000}"/>
    <cellStyle name="Comma 5 4 2 2 6 7" xfId="15239" xr:uid="{00000000-0005-0000-0000-00007F0B0000}"/>
    <cellStyle name="Comma 5 4 2 2 6 7 2" xfId="50455" xr:uid="{00000000-0005-0000-0000-0000800B0000}"/>
    <cellStyle name="Comma 5 4 2 2 6 7 3" xfId="27844" xr:uid="{00000000-0005-0000-0000-0000810B0000}"/>
    <cellStyle name="Comma 5 4 2 2 6 8" xfId="13461" xr:uid="{00000000-0005-0000-0000-0000820B0000}"/>
    <cellStyle name="Comma 5 4 2 2 6 8 2" xfId="48679" xr:uid="{00000000-0005-0000-0000-0000830B0000}"/>
    <cellStyle name="Comma 5 4 2 2 6 9" xfId="37858" xr:uid="{00000000-0005-0000-0000-0000840B0000}"/>
    <cellStyle name="Comma 5 4 2 2 7" xfId="3705" xr:uid="{00000000-0005-0000-0000-0000850B0000}"/>
    <cellStyle name="Comma 5 4 2 2 7 2" xfId="8429" xr:uid="{00000000-0005-0000-0000-0000860B0000}"/>
    <cellStyle name="Comma 5 4 2 2 7 2 2" xfId="21055" xr:uid="{00000000-0005-0000-0000-0000870B0000}"/>
    <cellStyle name="Comma 5 4 2 2 7 2 2 2" xfId="56271" xr:uid="{00000000-0005-0000-0000-0000880B0000}"/>
    <cellStyle name="Comma 5 4 2 2 7 2 3" xfId="43674" xr:uid="{00000000-0005-0000-0000-0000890B0000}"/>
    <cellStyle name="Comma 5 4 2 2 7 2 4" xfId="33660" xr:uid="{00000000-0005-0000-0000-00008A0B0000}"/>
    <cellStyle name="Comma 5 4 2 2 7 3" xfId="10210" xr:uid="{00000000-0005-0000-0000-00008B0B0000}"/>
    <cellStyle name="Comma 5 4 2 2 7 3 2" xfId="22831" xr:uid="{00000000-0005-0000-0000-00008C0B0000}"/>
    <cellStyle name="Comma 5 4 2 2 7 3 2 2" xfId="58047" xr:uid="{00000000-0005-0000-0000-00008D0B0000}"/>
    <cellStyle name="Comma 5 4 2 2 7 3 3" xfId="45450" xr:uid="{00000000-0005-0000-0000-00008E0B0000}"/>
    <cellStyle name="Comma 5 4 2 2 7 3 4" xfId="35436" xr:uid="{00000000-0005-0000-0000-00008F0B0000}"/>
    <cellStyle name="Comma 5 4 2 2 7 4" xfId="12006" xr:uid="{00000000-0005-0000-0000-0000900B0000}"/>
    <cellStyle name="Comma 5 4 2 2 7 4 2" xfId="24607" xr:uid="{00000000-0005-0000-0000-0000910B0000}"/>
    <cellStyle name="Comma 5 4 2 2 7 4 2 2" xfId="59823" xr:uid="{00000000-0005-0000-0000-0000920B0000}"/>
    <cellStyle name="Comma 5 4 2 2 7 4 3" xfId="47226" xr:uid="{00000000-0005-0000-0000-0000930B0000}"/>
    <cellStyle name="Comma 5 4 2 2 7 4 4" xfId="37212" xr:uid="{00000000-0005-0000-0000-0000940B0000}"/>
    <cellStyle name="Comma 5 4 2 2 7 5" xfId="16371" xr:uid="{00000000-0005-0000-0000-0000950B0000}"/>
    <cellStyle name="Comma 5 4 2 2 7 5 2" xfId="51587" xr:uid="{00000000-0005-0000-0000-0000960B0000}"/>
    <cellStyle name="Comma 5 4 2 2 7 5 3" xfId="28976" xr:uid="{00000000-0005-0000-0000-0000970B0000}"/>
    <cellStyle name="Comma 5 4 2 2 7 6" xfId="14593" xr:uid="{00000000-0005-0000-0000-0000980B0000}"/>
    <cellStyle name="Comma 5 4 2 2 7 6 2" xfId="49811" xr:uid="{00000000-0005-0000-0000-0000990B0000}"/>
    <cellStyle name="Comma 5 4 2 2 7 7" xfId="38990" xr:uid="{00000000-0005-0000-0000-00009A0B0000}"/>
    <cellStyle name="Comma 5 4 2 2 7 8" xfId="27200" xr:uid="{00000000-0005-0000-0000-00009B0B0000}"/>
    <cellStyle name="Comma 5 4 2 2 8" xfId="4041" xr:uid="{00000000-0005-0000-0000-00009C0B0000}"/>
    <cellStyle name="Comma 5 4 2 2 8 2" xfId="16693" xr:uid="{00000000-0005-0000-0000-00009D0B0000}"/>
    <cellStyle name="Comma 5 4 2 2 8 2 2" xfId="51909" xr:uid="{00000000-0005-0000-0000-00009E0B0000}"/>
    <cellStyle name="Comma 5 4 2 2 8 2 3" xfId="29298" xr:uid="{00000000-0005-0000-0000-00009F0B0000}"/>
    <cellStyle name="Comma 5 4 2 2 8 3" xfId="13139" xr:uid="{00000000-0005-0000-0000-0000A00B0000}"/>
    <cellStyle name="Comma 5 4 2 2 8 3 2" xfId="48357" xr:uid="{00000000-0005-0000-0000-0000A10B0000}"/>
    <cellStyle name="Comma 5 4 2 2 8 4" xfId="39312" xr:uid="{00000000-0005-0000-0000-0000A20B0000}"/>
    <cellStyle name="Comma 5 4 2 2 8 5" xfId="25746" xr:uid="{00000000-0005-0000-0000-0000A30B0000}"/>
    <cellStyle name="Comma 5 4 2 2 9" xfId="5516" xr:uid="{00000000-0005-0000-0000-0000A40B0000}"/>
    <cellStyle name="Comma 5 4 2 2 9 2" xfId="18147" xr:uid="{00000000-0005-0000-0000-0000A50B0000}"/>
    <cellStyle name="Comma 5 4 2 2 9 2 2" xfId="53363" xr:uid="{00000000-0005-0000-0000-0000A60B0000}"/>
    <cellStyle name="Comma 5 4 2 2 9 3" xfId="40766" xr:uid="{00000000-0005-0000-0000-0000A70B0000}"/>
    <cellStyle name="Comma 5 4 2 2 9 4" xfId="30752" xr:uid="{00000000-0005-0000-0000-0000A80B0000}"/>
    <cellStyle name="Comma 5 4 2 3" xfId="2281" xr:uid="{00000000-0005-0000-0000-0000A90B0000}"/>
    <cellStyle name="Comma 5 4 2 3 10" xfId="10463" xr:uid="{00000000-0005-0000-0000-0000AA0B0000}"/>
    <cellStyle name="Comma 5 4 2 3 10 2" xfId="23078" xr:uid="{00000000-0005-0000-0000-0000AB0B0000}"/>
    <cellStyle name="Comma 5 4 2 3 10 2 2" xfId="58294" xr:uid="{00000000-0005-0000-0000-0000AC0B0000}"/>
    <cellStyle name="Comma 5 4 2 3 10 3" xfId="45697" xr:uid="{00000000-0005-0000-0000-0000AD0B0000}"/>
    <cellStyle name="Comma 5 4 2 3 10 4" xfId="35683" xr:uid="{00000000-0005-0000-0000-0000AE0B0000}"/>
    <cellStyle name="Comma 5 4 2 3 11" xfId="14997" xr:uid="{00000000-0005-0000-0000-0000AF0B0000}"/>
    <cellStyle name="Comma 5 4 2 3 11 2" xfId="50213" xr:uid="{00000000-0005-0000-0000-0000B00B0000}"/>
    <cellStyle name="Comma 5 4 2 3 11 3" xfId="27602" xr:uid="{00000000-0005-0000-0000-0000B10B0000}"/>
    <cellStyle name="Comma 5 4 2 3 12" xfId="12410" xr:uid="{00000000-0005-0000-0000-0000B20B0000}"/>
    <cellStyle name="Comma 5 4 2 3 12 2" xfId="47628" xr:uid="{00000000-0005-0000-0000-0000B30B0000}"/>
    <cellStyle name="Comma 5 4 2 3 13" xfId="37616" xr:uid="{00000000-0005-0000-0000-0000B40B0000}"/>
    <cellStyle name="Comma 5 4 2 3 14" xfId="25017" xr:uid="{00000000-0005-0000-0000-0000B50B0000}"/>
    <cellStyle name="Comma 5 4 2 3 15" xfId="60230" xr:uid="{00000000-0005-0000-0000-0000B60B0000}"/>
    <cellStyle name="Comma 5 4 2 3 2" xfId="3132" xr:uid="{00000000-0005-0000-0000-0000B70B0000}"/>
    <cellStyle name="Comma 5 4 2 3 2 10" xfId="25501" xr:uid="{00000000-0005-0000-0000-0000B80B0000}"/>
    <cellStyle name="Comma 5 4 2 3 2 11" xfId="61036" xr:uid="{00000000-0005-0000-0000-0000B90B0000}"/>
    <cellStyle name="Comma 5 4 2 3 2 2" xfId="4932" xr:uid="{00000000-0005-0000-0000-0000BA0B0000}"/>
    <cellStyle name="Comma 5 4 2 3 2 2 2" xfId="17579" xr:uid="{00000000-0005-0000-0000-0000BB0B0000}"/>
    <cellStyle name="Comma 5 4 2 3 2 2 2 2" xfId="52795" xr:uid="{00000000-0005-0000-0000-0000BC0B0000}"/>
    <cellStyle name="Comma 5 4 2 3 2 2 2 3" xfId="30184" xr:uid="{00000000-0005-0000-0000-0000BD0B0000}"/>
    <cellStyle name="Comma 5 4 2 3 2 2 3" xfId="14025" xr:uid="{00000000-0005-0000-0000-0000BE0B0000}"/>
    <cellStyle name="Comma 5 4 2 3 2 2 3 2" xfId="49243" xr:uid="{00000000-0005-0000-0000-0000BF0B0000}"/>
    <cellStyle name="Comma 5 4 2 3 2 2 4" xfId="40198" xr:uid="{00000000-0005-0000-0000-0000C00B0000}"/>
    <cellStyle name="Comma 5 4 2 3 2 2 5" xfId="26632" xr:uid="{00000000-0005-0000-0000-0000C10B0000}"/>
    <cellStyle name="Comma 5 4 2 3 2 3" xfId="6402" xr:uid="{00000000-0005-0000-0000-0000C20B0000}"/>
    <cellStyle name="Comma 5 4 2 3 2 3 2" xfId="19033" xr:uid="{00000000-0005-0000-0000-0000C30B0000}"/>
    <cellStyle name="Comma 5 4 2 3 2 3 2 2" xfId="54249" xr:uid="{00000000-0005-0000-0000-0000C40B0000}"/>
    <cellStyle name="Comma 5 4 2 3 2 3 3" xfId="41652" xr:uid="{00000000-0005-0000-0000-0000C50B0000}"/>
    <cellStyle name="Comma 5 4 2 3 2 3 4" xfId="31638" xr:uid="{00000000-0005-0000-0000-0000C60B0000}"/>
    <cellStyle name="Comma 5 4 2 3 2 4" xfId="7861" xr:uid="{00000000-0005-0000-0000-0000C70B0000}"/>
    <cellStyle name="Comma 5 4 2 3 2 4 2" xfId="20487" xr:uid="{00000000-0005-0000-0000-0000C80B0000}"/>
    <cellStyle name="Comma 5 4 2 3 2 4 2 2" xfId="55703" xr:uid="{00000000-0005-0000-0000-0000C90B0000}"/>
    <cellStyle name="Comma 5 4 2 3 2 4 3" xfId="43106" xr:uid="{00000000-0005-0000-0000-0000CA0B0000}"/>
    <cellStyle name="Comma 5 4 2 3 2 4 4" xfId="33092" xr:uid="{00000000-0005-0000-0000-0000CB0B0000}"/>
    <cellStyle name="Comma 5 4 2 3 2 5" xfId="9642" xr:uid="{00000000-0005-0000-0000-0000CC0B0000}"/>
    <cellStyle name="Comma 5 4 2 3 2 5 2" xfId="22263" xr:uid="{00000000-0005-0000-0000-0000CD0B0000}"/>
    <cellStyle name="Comma 5 4 2 3 2 5 2 2" xfId="57479" xr:uid="{00000000-0005-0000-0000-0000CE0B0000}"/>
    <cellStyle name="Comma 5 4 2 3 2 5 3" xfId="44882" xr:uid="{00000000-0005-0000-0000-0000CF0B0000}"/>
    <cellStyle name="Comma 5 4 2 3 2 5 4" xfId="34868" xr:uid="{00000000-0005-0000-0000-0000D00B0000}"/>
    <cellStyle name="Comma 5 4 2 3 2 6" xfId="11436" xr:uid="{00000000-0005-0000-0000-0000D10B0000}"/>
    <cellStyle name="Comma 5 4 2 3 2 6 2" xfId="24039" xr:uid="{00000000-0005-0000-0000-0000D20B0000}"/>
    <cellStyle name="Comma 5 4 2 3 2 6 2 2" xfId="59255" xr:uid="{00000000-0005-0000-0000-0000D30B0000}"/>
    <cellStyle name="Comma 5 4 2 3 2 6 3" xfId="46658" xr:uid="{00000000-0005-0000-0000-0000D40B0000}"/>
    <cellStyle name="Comma 5 4 2 3 2 6 4" xfId="36644" xr:uid="{00000000-0005-0000-0000-0000D50B0000}"/>
    <cellStyle name="Comma 5 4 2 3 2 7" xfId="15803" xr:uid="{00000000-0005-0000-0000-0000D60B0000}"/>
    <cellStyle name="Comma 5 4 2 3 2 7 2" xfId="51019" xr:uid="{00000000-0005-0000-0000-0000D70B0000}"/>
    <cellStyle name="Comma 5 4 2 3 2 7 3" xfId="28408" xr:uid="{00000000-0005-0000-0000-0000D80B0000}"/>
    <cellStyle name="Comma 5 4 2 3 2 8" xfId="12894" xr:uid="{00000000-0005-0000-0000-0000D90B0000}"/>
    <cellStyle name="Comma 5 4 2 3 2 8 2" xfId="48112" xr:uid="{00000000-0005-0000-0000-0000DA0B0000}"/>
    <cellStyle name="Comma 5 4 2 3 2 9" xfId="38422" xr:uid="{00000000-0005-0000-0000-0000DB0B0000}"/>
    <cellStyle name="Comma 5 4 2 3 3" xfId="3461" xr:uid="{00000000-0005-0000-0000-0000DC0B0000}"/>
    <cellStyle name="Comma 5 4 2 3 3 10" xfId="26957" xr:uid="{00000000-0005-0000-0000-0000DD0B0000}"/>
    <cellStyle name="Comma 5 4 2 3 3 11" xfId="61361" xr:uid="{00000000-0005-0000-0000-0000DE0B0000}"/>
    <cellStyle name="Comma 5 4 2 3 3 2" xfId="5257" xr:uid="{00000000-0005-0000-0000-0000DF0B0000}"/>
    <cellStyle name="Comma 5 4 2 3 3 2 2" xfId="17904" xr:uid="{00000000-0005-0000-0000-0000E00B0000}"/>
    <cellStyle name="Comma 5 4 2 3 3 2 2 2" xfId="53120" xr:uid="{00000000-0005-0000-0000-0000E10B0000}"/>
    <cellStyle name="Comma 5 4 2 3 3 2 3" xfId="40523" xr:uid="{00000000-0005-0000-0000-0000E20B0000}"/>
    <cellStyle name="Comma 5 4 2 3 3 2 4" xfId="30509" xr:uid="{00000000-0005-0000-0000-0000E30B0000}"/>
    <cellStyle name="Comma 5 4 2 3 3 3" xfId="6727" xr:uid="{00000000-0005-0000-0000-0000E40B0000}"/>
    <cellStyle name="Comma 5 4 2 3 3 3 2" xfId="19358" xr:uid="{00000000-0005-0000-0000-0000E50B0000}"/>
    <cellStyle name="Comma 5 4 2 3 3 3 2 2" xfId="54574" xr:uid="{00000000-0005-0000-0000-0000E60B0000}"/>
    <cellStyle name="Comma 5 4 2 3 3 3 3" xfId="41977" xr:uid="{00000000-0005-0000-0000-0000E70B0000}"/>
    <cellStyle name="Comma 5 4 2 3 3 3 4" xfId="31963" xr:uid="{00000000-0005-0000-0000-0000E80B0000}"/>
    <cellStyle name="Comma 5 4 2 3 3 4" xfId="8186" xr:uid="{00000000-0005-0000-0000-0000E90B0000}"/>
    <cellStyle name="Comma 5 4 2 3 3 4 2" xfId="20812" xr:uid="{00000000-0005-0000-0000-0000EA0B0000}"/>
    <cellStyle name="Comma 5 4 2 3 3 4 2 2" xfId="56028" xr:uid="{00000000-0005-0000-0000-0000EB0B0000}"/>
    <cellStyle name="Comma 5 4 2 3 3 4 3" xfId="43431" xr:uid="{00000000-0005-0000-0000-0000EC0B0000}"/>
    <cellStyle name="Comma 5 4 2 3 3 4 4" xfId="33417" xr:uid="{00000000-0005-0000-0000-0000ED0B0000}"/>
    <cellStyle name="Comma 5 4 2 3 3 5" xfId="9967" xr:uid="{00000000-0005-0000-0000-0000EE0B0000}"/>
    <cellStyle name="Comma 5 4 2 3 3 5 2" xfId="22588" xr:uid="{00000000-0005-0000-0000-0000EF0B0000}"/>
    <cellStyle name="Comma 5 4 2 3 3 5 2 2" xfId="57804" xr:uid="{00000000-0005-0000-0000-0000F00B0000}"/>
    <cellStyle name="Comma 5 4 2 3 3 5 3" xfId="45207" xr:uid="{00000000-0005-0000-0000-0000F10B0000}"/>
    <cellStyle name="Comma 5 4 2 3 3 5 4" xfId="35193" xr:uid="{00000000-0005-0000-0000-0000F20B0000}"/>
    <cellStyle name="Comma 5 4 2 3 3 6" xfId="11761" xr:uid="{00000000-0005-0000-0000-0000F30B0000}"/>
    <cellStyle name="Comma 5 4 2 3 3 6 2" xfId="24364" xr:uid="{00000000-0005-0000-0000-0000F40B0000}"/>
    <cellStyle name="Comma 5 4 2 3 3 6 2 2" xfId="59580" xr:uid="{00000000-0005-0000-0000-0000F50B0000}"/>
    <cellStyle name="Comma 5 4 2 3 3 6 3" xfId="46983" xr:uid="{00000000-0005-0000-0000-0000F60B0000}"/>
    <cellStyle name="Comma 5 4 2 3 3 6 4" xfId="36969" xr:uid="{00000000-0005-0000-0000-0000F70B0000}"/>
    <cellStyle name="Comma 5 4 2 3 3 7" xfId="16128" xr:uid="{00000000-0005-0000-0000-0000F80B0000}"/>
    <cellStyle name="Comma 5 4 2 3 3 7 2" xfId="51344" xr:uid="{00000000-0005-0000-0000-0000F90B0000}"/>
    <cellStyle name="Comma 5 4 2 3 3 7 3" xfId="28733" xr:uid="{00000000-0005-0000-0000-0000FA0B0000}"/>
    <cellStyle name="Comma 5 4 2 3 3 8" xfId="14350" xr:uid="{00000000-0005-0000-0000-0000FB0B0000}"/>
    <cellStyle name="Comma 5 4 2 3 3 8 2" xfId="49568" xr:uid="{00000000-0005-0000-0000-0000FC0B0000}"/>
    <cellStyle name="Comma 5 4 2 3 3 9" xfId="38747" xr:uid="{00000000-0005-0000-0000-0000FD0B0000}"/>
    <cellStyle name="Comma 5 4 2 3 4" xfId="2622" xr:uid="{00000000-0005-0000-0000-0000FE0B0000}"/>
    <cellStyle name="Comma 5 4 2 3 4 10" xfId="26148" xr:uid="{00000000-0005-0000-0000-0000FF0B0000}"/>
    <cellStyle name="Comma 5 4 2 3 4 11" xfId="60552" xr:uid="{00000000-0005-0000-0000-0000000C0000}"/>
    <cellStyle name="Comma 5 4 2 3 4 2" xfId="4448" xr:uid="{00000000-0005-0000-0000-0000010C0000}"/>
    <cellStyle name="Comma 5 4 2 3 4 2 2" xfId="17095" xr:uid="{00000000-0005-0000-0000-0000020C0000}"/>
    <cellStyle name="Comma 5 4 2 3 4 2 2 2" xfId="52311" xr:uid="{00000000-0005-0000-0000-0000030C0000}"/>
    <cellStyle name="Comma 5 4 2 3 4 2 3" xfId="39714" xr:uid="{00000000-0005-0000-0000-0000040C0000}"/>
    <cellStyle name="Comma 5 4 2 3 4 2 4" xfId="29700" xr:uid="{00000000-0005-0000-0000-0000050C0000}"/>
    <cellStyle name="Comma 5 4 2 3 4 3" xfId="5918" xr:uid="{00000000-0005-0000-0000-0000060C0000}"/>
    <cellStyle name="Comma 5 4 2 3 4 3 2" xfId="18549" xr:uid="{00000000-0005-0000-0000-0000070C0000}"/>
    <cellStyle name="Comma 5 4 2 3 4 3 2 2" xfId="53765" xr:uid="{00000000-0005-0000-0000-0000080C0000}"/>
    <cellStyle name="Comma 5 4 2 3 4 3 3" xfId="41168" xr:uid="{00000000-0005-0000-0000-0000090C0000}"/>
    <cellStyle name="Comma 5 4 2 3 4 3 4" xfId="31154" xr:uid="{00000000-0005-0000-0000-00000A0C0000}"/>
    <cellStyle name="Comma 5 4 2 3 4 4" xfId="7377" xr:uid="{00000000-0005-0000-0000-00000B0C0000}"/>
    <cellStyle name="Comma 5 4 2 3 4 4 2" xfId="20003" xr:uid="{00000000-0005-0000-0000-00000C0C0000}"/>
    <cellStyle name="Comma 5 4 2 3 4 4 2 2" xfId="55219" xr:uid="{00000000-0005-0000-0000-00000D0C0000}"/>
    <cellStyle name="Comma 5 4 2 3 4 4 3" xfId="42622" xr:uid="{00000000-0005-0000-0000-00000E0C0000}"/>
    <cellStyle name="Comma 5 4 2 3 4 4 4" xfId="32608" xr:uid="{00000000-0005-0000-0000-00000F0C0000}"/>
    <cellStyle name="Comma 5 4 2 3 4 5" xfId="9158" xr:uid="{00000000-0005-0000-0000-0000100C0000}"/>
    <cellStyle name="Comma 5 4 2 3 4 5 2" xfId="21779" xr:uid="{00000000-0005-0000-0000-0000110C0000}"/>
    <cellStyle name="Comma 5 4 2 3 4 5 2 2" xfId="56995" xr:uid="{00000000-0005-0000-0000-0000120C0000}"/>
    <cellStyle name="Comma 5 4 2 3 4 5 3" xfId="44398" xr:uid="{00000000-0005-0000-0000-0000130C0000}"/>
    <cellStyle name="Comma 5 4 2 3 4 5 4" xfId="34384" xr:uid="{00000000-0005-0000-0000-0000140C0000}"/>
    <cellStyle name="Comma 5 4 2 3 4 6" xfId="10952" xr:uid="{00000000-0005-0000-0000-0000150C0000}"/>
    <cellStyle name="Comma 5 4 2 3 4 6 2" xfId="23555" xr:uid="{00000000-0005-0000-0000-0000160C0000}"/>
    <cellStyle name="Comma 5 4 2 3 4 6 2 2" xfId="58771" xr:uid="{00000000-0005-0000-0000-0000170C0000}"/>
    <cellStyle name="Comma 5 4 2 3 4 6 3" xfId="46174" xr:uid="{00000000-0005-0000-0000-0000180C0000}"/>
    <cellStyle name="Comma 5 4 2 3 4 6 4" xfId="36160" xr:uid="{00000000-0005-0000-0000-0000190C0000}"/>
    <cellStyle name="Comma 5 4 2 3 4 7" xfId="15319" xr:uid="{00000000-0005-0000-0000-00001A0C0000}"/>
    <cellStyle name="Comma 5 4 2 3 4 7 2" xfId="50535" xr:uid="{00000000-0005-0000-0000-00001B0C0000}"/>
    <cellStyle name="Comma 5 4 2 3 4 7 3" xfId="27924" xr:uid="{00000000-0005-0000-0000-00001C0C0000}"/>
    <cellStyle name="Comma 5 4 2 3 4 8" xfId="13541" xr:uid="{00000000-0005-0000-0000-00001D0C0000}"/>
    <cellStyle name="Comma 5 4 2 3 4 8 2" xfId="48759" xr:uid="{00000000-0005-0000-0000-00001E0C0000}"/>
    <cellStyle name="Comma 5 4 2 3 4 9" xfId="37938" xr:uid="{00000000-0005-0000-0000-00001F0C0000}"/>
    <cellStyle name="Comma 5 4 2 3 5" xfId="3786" xr:uid="{00000000-0005-0000-0000-0000200C0000}"/>
    <cellStyle name="Comma 5 4 2 3 5 2" xfId="8509" xr:uid="{00000000-0005-0000-0000-0000210C0000}"/>
    <cellStyle name="Comma 5 4 2 3 5 2 2" xfId="21135" xr:uid="{00000000-0005-0000-0000-0000220C0000}"/>
    <cellStyle name="Comma 5 4 2 3 5 2 2 2" xfId="56351" xr:uid="{00000000-0005-0000-0000-0000230C0000}"/>
    <cellStyle name="Comma 5 4 2 3 5 2 3" xfId="43754" xr:uid="{00000000-0005-0000-0000-0000240C0000}"/>
    <cellStyle name="Comma 5 4 2 3 5 2 4" xfId="33740" xr:uid="{00000000-0005-0000-0000-0000250C0000}"/>
    <cellStyle name="Comma 5 4 2 3 5 3" xfId="10290" xr:uid="{00000000-0005-0000-0000-0000260C0000}"/>
    <cellStyle name="Comma 5 4 2 3 5 3 2" xfId="22911" xr:uid="{00000000-0005-0000-0000-0000270C0000}"/>
    <cellStyle name="Comma 5 4 2 3 5 3 2 2" xfId="58127" xr:uid="{00000000-0005-0000-0000-0000280C0000}"/>
    <cellStyle name="Comma 5 4 2 3 5 3 3" xfId="45530" xr:uid="{00000000-0005-0000-0000-0000290C0000}"/>
    <cellStyle name="Comma 5 4 2 3 5 3 4" xfId="35516" xr:uid="{00000000-0005-0000-0000-00002A0C0000}"/>
    <cellStyle name="Comma 5 4 2 3 5 4" xfId="12086" xr:uid="{00000000-0005-0000-0000-00002B0C0000}"/>
    <cellStyle name="Comma 5 4 2 3 5 4 2" xfId="24687" xr:uid="{00000000-0005-0000-0000-00002C0C0000}"/>
    <cellStyle name="Comma 5 4 2 3 5 4 2 2" xfId="59903" xr:uid="{00000000-0005-0000-0000-00002D0C0000}"/>
    <cellStyle name="Comma 5 4 2 3 5 4 3" xfId="47306" xr:uid="{00000000-0005-0000-0000-00002E0C0000}"/>
    <cellStyle name="Comma 5 4 2 3 5 4 4" xfId="37292" xr:uid="{00000000-0005-0000-0000-00002F0C0000}"/>
    <cellStyle name="Comma 5 4 2 3 5 5" xfId="16451" xr:uid="{00000000-0005-0000-0000-0000300C0000}"/>
    <cellStyle name="Comma 5 4 2 3 5 5 2" xfId="51667" xr:uid="{00000000-0005-0000-0000-0000310C0000}"/>
    <cellStyle name="Comma 5 4 2 3 5 5 3" xfId="29056" xr:uid="{00000000-0005-0000-0000-0000320C0000}"/>
    <cellStyle name="Comma 5 4 2 3 5 6" xfId="14673" xr:uid="{00000000-0005-0000-0000-0000330C0000}"/>
    <cellStyle name="Comma 5 4 2 3 5 6 2" xfId="49891" xr:uid="{00000000-0005-0000-0000-0000340C0000}"/>
    <cellStyle name="Comma 5 4 2 3 5 7" xfId="39070" xr:uid="{00000000-0005-0000-0000-0000350C0000}"/>
    <cellStyle name="Comma 5 4 2 3 5 8" xfId="27280" xr:uid="{00000000-0005-0000-0000-0000360C0000}"/>
    <cellStyle name="Comma 5 4 2 3 6" xfId="4126" xr:uid="{00000000-0005-0000-0000-0000370C0000}"/>
    <cellStyle name="Comma 5 4 2 3 6 2" xfId="16773" xr:uid="{00000000-0005-0000-0000-0000380C0000}"/>
    <cellStyle name="Comma 5 4 2 3 6 2 2" xfId="51989" xr:uid="{00000000-0005-0000-0000-0000390C0000}"/>
    <cellStyle name="Comma 5 4 2 3 6 2 3" xfId="29378" xr:uid="{00000000-0005-0000-0000-00003A0C0000}"/>
    <cellStyle name="Comma 5 4 2 3 6 3" xfId="13219" xr:uid="{00000000-0005-0000-0000-00003B0C0000}"/>
    <cellStyle name="Comma 5 4 2 3 6 3 2" xfId="48437" xr:uid="{00000000-0005-0000-0000-00003C0C0000}"/>
    <cellStyle name="Comma 5 4 2 3 6 4" xfId="39392" xr:uid="{00000000-0005-0000-0000-00003D0C0000}"/>
    <cellStyle name="Comma 5 4 2 3 6 5" xfId="25826" xr:uid="{00000000-0005-0000-0000-00003E0C0000}"/>
    <cellStyle name="Comma 5 4 2 3 7" xfId="5596" xr:uid="{00000000-0005-0000-0000-00003F0C0000}"/>
    <cellStyle name="Comma 5 4 2 3 7 2" xfId="18227" xr:uid="{00000000-0005-0000-0000-0000400C0000}"/>
    <cellStyle name="Comma 5 4 2 3 7 2 2" xfId="53443" xr:uid="{00000000-0005-0000-0000-0000410C0000}"/>
    <cellStyle name="Comma 5 4 2 3 7 3" xfId="40846" xr:uid="{00000000-0005-0000-0000-0000420C0000}"/>
    <cellStyle name="Comma 5 4 2 3 7 4" xfId="30832" xr:uid="{00000000-0005-0000-0000-0000430C0000}"/>
    <cellStyle name="Comma 5 4 2 3 8" xfId="7055" xr:uid="{00000000-0005-0000-0000-0000440C0000}"/>
    <cellStyle name="Comma 5 4 2 3 8 2" xfId="19681" xr:uid="{00000000-0005-0000-0000-0000450C0000}"/>
    <cellStyle name="Comma 5 4 2 3 8 2 2" xfId="54897" xr:uid="{00000000-0005-0000-0000-0000460C0000}"/>
    <cellStyle name="Comma 5 4 2 3 8 3" xfId="42300" xr:uid="{00000000-0005-0000-0000-0000470C0000}"/>
    <cellStyle name="Comma 5 4 2 3 8 4" xfId="32286" xr:uid="{00000000-0005-0000-0000-0000480C0000}"/>
    <cellStyle name="Comma 5 4 2 3 9" xfId="8836" xr:uid="{00000000-0005-0000-0000-0000490C0000}"/>
    <cellStyle name="Comma 5 4 2 3 9 2" xfId="21457" xr:uid="{00000000-0005-0000-0000-00004A0C0000}"/>
    <cellStyle name="Comma 5 4 2 3 9 2 2" xfId="56673" xr:uid="{00000000-0005-0000-0000-00004B0C0000}"/>
    <cellStyle name="Comma 5 4 2 3 9 3" xfId="44076" xr:uid="{00000000-0005-0000-0000-00004C0C0000}"/>
    <cellStyle name="Comma 5 4 2 3 9 4" xfId="34062" xr:uid="{00000000-0005-0000-0000-00004D0C0000}"/>
    <cellStyle name="Comma 5 4 2 4" xfId="2962" xr:uid="{00000000-0005-0000-0000-00004E0C0000}"/>
    <cellStyle name="Comma 5 4 2 4 10" xfId="25342" xr:uid="{00000000-0005-0000-0000-00004F0C0000}"/>
    <cellStyle name="Comma 5 4 2 4 11" xfId="60877" xr:uid="{00000000-0005-0000-0000-0000500C0000}"/>
    <cellStyle name="Comma 5 4 2 4 2" xfId="4773" xr:uid="{00000000-0005-0000-0000-0000510C0000}"/>
    <cellStyle name="Comma 5 4 2 4 2 2" xfId="17420" xr:uid="{00000000-0005-0000-0000-0000520C0000}"/>
    <cellStyle name="Comma 5 4 2 4 2 2 2" xfId="52636" xr:uid="{00000000-0005-0000-0000-0000530C0000}"/>
    <cellStyle name="Comma 5 4 2 4 2 2 3" xfId="30025" xr:uid="{00000000-0005-0000-0000-0000540C0000}"/>
    <cellStyle name="Comma 5 4 2 4 2 3" xfId="13866" xr:uid="{00000000-0005-0000-0000-0000550C0000}"/>
    <cellStyle name="Comma 5 4 2 4 2 3 2" xfId="49084" xr:uid="{00000000-0005-0000-0000-0000560C0000}"/>
    <cellStyle name="Comma 5 4 2 4 2 4" xfId="40039" xr:uid="{00000000-0005-0000-0000-0000570C0000}"/>
    <cellStyle name="Comma 5 4 2 4 2 5" xfId="26473" xr:uid="{00000000-0005-0000-0000-0000580C0000}"/>
    <cellStyle name="Comma 5 4 2 4 3" xfId="6243" xr:uid="{00000000-0005-0000-0000-0000590C0000}"/>
    <cellStyle name="Comma 5 4 2 4 3 2" xfId="18874" xr:uid="{00000000-0005-0000-0000-00005A0C0000}"/>
    <cellStyle name="Comma 5 4 2 4 3 2 2" xfId="54090" xr:uid="{00000000-0005-0000-0000-00005B0C0000}"/>
    <cellStyle name="Comma 5 4 2 4 3 3" xfId="41493" xr:uid="{00000000-0005-0000-0000-00005C0C0000}"/>
    <cellStyle name="Comma 5 4 2 4 3 4" xfId="31479" xr:uid="{00000000-0005-0000-0000-00005D0C0000}"/>
    <cellStyle name="Comma 5 4 2 4 4" xfId="7702" xr:uid="{00000000-0005-0000-0000-00005E0C0000}"/>
    <cellStyle name="Comma 5 4 2 4 4 2" xfId="20328" xr:uid="{00000000-0005-0000-0000-00005F0C0000}"/>
    <cellStyle name="Comma 5 4 2 4 4 2 2" xfId="55544" xr:uid="{00000000-0005-0000-0000-0000600C0000}"/>
    <cellStyle name="Comma 5 4 2 4 4 3" xfId="42947" xr:uid="{00000000-0005-0000-0000-0000610C0000}"/>
    <cellStyle name="Comma 5 4 2 4 4 4" xfId="32933" xr:uid="{00000000-0005-0000-0000-0000620C0000}"/>
    <cellStyle name="Comma 5 4 2 4 5" xfId="9483" xr:uid="{00000000-0005-0000-0000-0000630C0000}"/>
    <cellStyle name="Comma 5 4 2 4 5 2" xfId="22104" xr:uid="{00000000-0005-0000-0000-0000640C0000}"/>
    <cellStyle name="Comma 5 4 2 4 5 2 2" xfId="57320" xr:uid="{00000000-0005-0000-0000-0000650C0000}"/>
    <cellStyle name="Comma 5 4 2 4 5 3" xfId="44723" xr:uid="{00000000-0005-0000-0000-0000660C0000}"/>
    <cellStyle name="Comma 5 4 2 4 5 4" xfId="34709" xr:uid="{00000000-0005-0000-0000-0000670C0000}"/>
    <cellStyle name="Comma 5 4 2 4 6" xfId="11277" xr:uid="{00000000-0005-0000-0000-0000680C0000}"/>
    <cellStyle name="Comma 5 4 2 4 6 2" xfId="23880" xr:uid="{00000000-0005-0000-0000-0000690C0000}"/>
    <cellStyle name="Comma 5 4 2 4 6 2 2" xfId="59096" xr:uid="{00000000-0005-0000-0000-00006A0C0000}"/>
    <cellStyle name="Comma 5 4 2 4 6 3" xfId="46499" xr:uid="{00000000-0005-0000-0000-00006B0C0000}"/>
    <cellStyle name="Comma 5 4 2 4 6 4" xfId="36485" xr:uid="{00000000-0005-0000-0000-00006C0C0000}"/>
    <cellStyle name="Comma 5 4 2 4 7" xfId="15644" xr:uid="{00000000-0005-0000-0000-00006D0C0000}"/>
    <cellStyle name="Comma 5 4 2 4 7 2" xfId="50860" xr:uid="{00000000-0005-0000-0000-00006E0C0000}"/>
    <cellStyle name="Comma 5 4 2 4 7 3" xfId="28249" xr:uid="{00000000-0005-0000-0000-00006F0C0000}"/>
    <cellStyle name="Comma 5 4 2 4 8" xfId="12735" xr:uid="{00000000-0005-0000-0000-0000700C0000}"/>
    <cellStyle name="Comma 5 4 2 4 8 2" xfId="47953" xr:uid="{00000000-0005-0000-0000-0000710C0000}"/>
    <cellStyle name="Comma 5 4 2 4 9" xfId="38263" xr:uid="{00000000-0005-0000-0000-0000720C0000}"/>
    <cellStyle name="Comma 5 4 2 5" xfId="2795" xr:uid="{00000000-0005-0000-0000-0000730C0000}"/>
    <cellStyle name="Comma 5 4 2 5 10" xfId="25187" xr:uid="{00000000-0005-0000-0000-0000740C0000}"/>
    <cellStyle name="Comma 5 4 2 5 11" xfId="60722" xr:uid="{00000000-0005-0000-0000-0000750C0000}"/>
    <cellStyle name="Comma 5 4 2 5 2" xfId="4618" xr:uid="{00000000-0005-0000-0000-0000760C0000}"/>
    <cellStyle name="Comma 5 4 2 5 2 2" xfId="17265" xr:uid="{00000000-0005-0000-0000-0000770C0000}"/>
    <cellStyle name="Comma 5 4 2 5 2 2 2" xfId="52481" xr:uid="{00000000-0005-0000-0000-0000780C0000}"/>
    <cellStyle name="Comma 5 4 2 5 2 2 3" xfId="29870" xr:uid="{00000000-0005-0000-0000-0000790C0000}"/>
    <cellStyle name="Comma 5 4 2 5 2 3" xfId="13711" xr:uid="{00000000-0005-0000-0000-00007A0C0000}"/>
    <cellStyle name="Comma 5 4 2 5 2 3 2" xfId="48929" xr:uid="{00000000-0005-0000-0000-00007B0C0000}"/>
    <cellStyle name="Comma 5 4 2 5 2 4" xfId="39884" xr:uid="{00000000-0005-0000-0000-00007C0C0000}"/>
    <cellStyle name="Comma 5 4 2 5 2 5" xfId="26318" xr:uid="{00000000-0005-0000-0000-00007D0C0000}"/>
    <cellStyle name="Comma 5 4 2 5 3" xfId="6088" xr:uid="{00000000-0005-0000-0000-00007E0C0000}"/>
    <cellStyle name="Comma 5 4 2 5 3 2" xfId="18719" xr:uid="{00000000-0005-0000-0000-00007F0C0000}"/>
    <cellStyle name="Comma 5 4 2 5 3 2 2" xfId="53935" xr:uid="{00000000-0005-0000-0000-0000800C0000}"/>
    <cellStyle name="Comma 5 4 2 5 3 3" xfId="41338" xr:uid="{00000000-0005-0000-0000-0000810C0000}"/>
    <cellStyle name="Comma 5 4 2 5 3 4" xfId="31324" xr:uid="{00000000-0005-0000-0000-0000820C0000}"/>
    <cellStyle name="Comma 5 4 2 5 4" xfId="7547" xr:uid="{00000000-0005-0000-0000-0000830C0000}"/>
    <cellStyle name="Comma 5 4 2 5 4 2" xfId="20173" xr:uid="{00000000-0005-0000-0000-0000840C0000}"/>
    <cellStyle name="Comma 5 4 2 5 4 2 2" xfId="55389" xr:uid="{00000000-0005-0000-0000-0000850C0000}"/>
    <cellStyle name="Comma 5 4 2 5 4 3" xfId="42792" xr:uid="{00000000-0005-0000-0000-0000860C0000}"/>
    <cellStyle name="Comma 5 4 2 5 4 4" xfId="32778" xr:uid="{00000000-0005-0000-0000-0000870C0000}"/>
    <cellStyle name="Comma 5 4 2 5 5" xfId="9328" xr:uid="{00000000-0005-0000-0000-0000880C0000}"/>
    <cellStyle name="Comma 5 4 2 5 5 2" xfId="21949" xr:uid="{00000000-0005-0000-0000-0000890C0000}"/>
    <cellStyle name="Comma 5 4 2 5 5 2 2" xfId="57165" xr:uid="{00000000-0005-0000-0000-00008A0C0000}"/>
    <cellStyle name="Comma 5 4 2 5 5 3" xfId="44568" xr:uid="{00000000-0005-0000-0000-00008B0C0000}"/>
    <cellStyle name="Comma 5 4 2 5 5 4" xfId="34554" xr:uid="{00000000-0005-0000-0000-00008C0C0000}"/>
    <cellStyle name="Comma 5 4 2 5 6" xfId="11122" xr:uid="{00000000-0005-0000-0000-00008D0C0000}"/>
    <cellStyle name="Comma 5 4 2 5 6 2" xfId="23725" xr:uid="{00000000-0005-0000-0000-00008E0C0000}"/>
    <cellStyle name="Comma 5 4 2 5 6 2 2" xfId="58941" xr:uid="{00000000-0005-0000-0000-00008F0C0000}"/>
    <cellStyle name="Comma 5 4 2 5 6 3" xfId="46344" xr:uid="{00000000-0005-0000-0000-0000900C0000}"/>
    <cellStyle name="Comma 5 4 2 5 6 4" xfId="36330" xr:uid="{00000000-0005-0000-0000-0000910C0000}"/>
    <cellStyle name="Comma 5 4 2 5 7" xfId="15489" xr:uid="{00000000-0005-0000-0000-0000920C0000}"/>
    <cellStyle name="Comma 5 4 2 5 7 2" xfId="50705" xr:uid="{00000000-0005-0000-0000-0000930C0000}"/>
    <cellStyle name="Comma 5 4 2 5 7 3" xfId="28094" xr:uid="{00000000-0005-0000-0000-0000940C0000}"/>
    <cellStyle name="Comma 5 4 2 5 8" xfId="12580" xr:uid="{00000000-0005-0000-0000-0000950C0000}"/>
    <cellStyle name="Comma 5 4 2 5 8 2" xfId="47798" xr:uid="{00000000-0005-0000-0000-0000960C0000}"/>
    <cellStyle name="Comma 5 4 2 5 9" xfId="38108" xr:uid="{00000000-0005-0000-0000-0000970C0000}"/>
    <cellStyle name="Comma 5 4 2 6" xfId="3309" xr:uid="{00000000-0005-0000-0000-0000980C0000}"/>
    <cellStyle name="Comma 5 4 2 6 10" xfId="26805" xr:uid="{00000000-0005-0000-0000-0000990C0000}"/>
    <cellStyle name="Comma 5 4 2 6 11" xfId="61209" xr:uid="{00000000-0005-0000-0000-00009A0C0000}"/>
    <cellStyle name="Comma 5 4 2 6 2" xfId="5105" xr:uid="{00000000-0005-0000-0000-00009B0C0000}"/>
    <cellStyle name="Comma 5 4 2 6 2 2" xfId="17752" xr:uid="{00000000-0005-0000-0000-00009C0C0000}"/>
    <cellStyle name="Comma 5 4 2 6 2 2 2" xfId="52968" xr:uid="{00000000-0005-0000-0000-00009D0C0000}"/>
    <cellStyle name="Comma 5 4 2 6 2 3" xfId="40371" xr:uid="{00000000-0005-0000-0000-00009E0C0000}"/>
    <cellStyle name="Comma 5 4 2 6 2 4" xfId="30357" xr:uid="{00000000-0005-0000-0000-00009F0C0000}"/>
    <cellStyle name="Comma 5 4 2 6 3" xfId="6575" xr:uid="{00000000-0005-0000-0000-0000A00C0000}"/>
    <cellStyle name="Comma 5 4 2 6 3 2" xfId="19206" xr:uid="{00000000-0005-0000-0000-0000A10C0000}"/>
    <cellStyle name="Comma 5 4 2 6 3 2 2" xfId="54422" xr:uid="{00000000-0005-0000-0000-0000A20C0000}"/>
    <cellStyle name="Comma 5 4 2 6 3 3" xfId="41825" xr:uid="{00000000-0005-0000-0000-0000A30C0000}"/>
    <cellStyle name="Comma 5 4 2 6 3 4" xfId="31811" xr:uid="{00000000-0005-0000-0000-0000A40C0000}"/>
    <cellStyle name="Comma 5 4 2 6 4" xfId="8034" xr:uid="{00000000-0005-0000-0000-0000A50C0000}"/>
    <cellStyle name="Comma 5 4 2 6 4 2" xfId="20660" xr:uid="{00000000-0005-0000-0000-0000A60C0000}"/>
    <cellStyle name="Comma 5 4 2 6 4 2 2" xfId="55876" xr:uid="{00000000-0005-0000-0000-0000A70C0000}"/>
    <cellStyle name="Comma 5 4 2 6 4 3" xfId="43279" xr:uid="{00000000-0005-0000-0000-0000A80C0000}"/>
    <cellStyle name="Comma 5 4 2 6 4 4" xfId="33265" xr:uid="{00000000-0005-0000-0000-0000A90C0000}"/>
    <cellStyle name="Comma 5 4 2 6 5" xfId="9815" xr:uid="{00000000-0005-0000-0000-0000AA0C0000}"/>
    <cellStyle name="Comma 5 4 2 6 5 2" xfId="22436" xr:uid="{00000000-0005-0000-0000-0000AB0C0000}"/>
    <cellStyle name="Comma 5 4 2 6 5 2 2" xfId="57652" xr:uid="{00000000-0005-0000-0000-0000AC0C0000}"/>
    <cellStyle name="Comma 5 4 2 6 5 3" xfId="45055" xr:uid="{00000000-0005-0000-0000-0000AD0C0000}"/>
    <cellStyle name="Comma 5 4 2 6 5 4" xfId="35041" xr:uid="{00000000-0005-0000-0000-0000AE0C0000}"/>
    <cellStyle name="Comma 5 4 2 6 6" xfId="11609" xr:uid="{00000000-0005-0000-0000-0000AF0C0000}"/>
    <cellStyle name="Comma 5 4 2 6 6 2" xfId="24212" xr:uid="{00000000-0005-0000-0000-0000B00C0000}"/>
    <cellStyle name="Comma 5 4 2 6 6 2 2" xfId="59428" xr:uid="{00000000-0005-0000-0000-0000B10C0000}"/>
    <cellStyle name="Comma 5 4 2 6 6 3" xfId="46831" xr:uid="{00000000-0005-0000-0000-0000B20C0000}"/>
    <cellStyle name="Comma 5 4 2 6 6 4" xfId="36817" xr:uid="{00000000-0005-0000-0000-0000B30C0000}"/>
    <cellStyle name="Comma 5 4 2 6 7" xfId="15976" xr:uid="{00000000-0005-0000-0000-0000B40C0000}"/>
    <cellStyle name="Comma 5 4 2 6 7 2" xfId="51192" xr:uid="{00000000-0005-0000-0000-0000B50C0000}"/>
    <cellStyle name="Comma 5 4 2 6 7 3" xfId="28581" xr:uid="{00000000-0005-0000-0000-0000B60C0000}"/>
    <cellStyle name="Comma 5 4 2 6 8" xfId="14198" xr:uid="{00000000-0005-0000-0000-0000B70C0000}"/>
    <cellStyle name="Comma 5 4 2 6 8 2" xfId="49416" xr:uid="{00000000-0005-0000-0000-0000B80C0000}"/>
    <cellStyle name="Comma 5 4 2 6 9" xfId="38595" xr:uid="{00000000-0005-0000-0000-0000B90C0000}"/>
    <cellStyle name="Comma 5 4 2 7" xfId="2465" xr:uid="{00000000-0005-0000-0000-0000BA0C0000}"/>
    <cellStyle name="Comma 5 4 2 7 10" xfId="25996" xr:uid="{00000000-0005-0000-0000-0000BB0C0000}"/>
    <cellStyle name="Comma 5 4 2 7 11" xfId="60400" xr:uid="{00000000-0005-0000-0000-0000BC0C0000}"/>
    <cellStyle name="Comma 5 4 2 7 2" xfId="4296" xr:uid="{00000000-0005-0000-0000-0000BD0C0000}"/>
    <cellStyle name="Comma 5 4 2 7 2 2" xfId="16943" xr:uid="{00000000-0005-0000-0000-0000BE0C0000}"/>
    <cellStyle name="Comma 5 4 2 7 2 2 2" xfId="52159" xr:uid="{00000000-0005-0000-0000-0000BF0C0000}"/>
    <cellStyle name="Comma 5 4 2 7 2 3" xfId="39562" xr:uid="{00000000-0005-0000-0000-0000C00C0000}"/>
    <cellStyle name="Comma 5 4 2 7 2 4" xfId="29548" xr:uid="{00000000-0005-0000-0000-0000C10C0000}"/>
    <cellStyle name="Comma 5 4 2 7 3" xfId="5766" xr:uid="{00000000-0005-0000-0000-0000C20C0000}"/>
    <cellStyle name="Comma 5 4 2 7 3 2" xfId="18397" xr:uid="{00000000-0005-0000-0000-0000C30C0000}"/>
    <cellStyle name="Comma 5 4 2 7 3 2 2" xfId="53613" xr:uid="{00000000-0005-0000-0000-0000C40C0000}"/>
    <cellStyle name="Comma 5 4 2 7 3 3" xfId="41016" xr:uid="{00000000-0005-0000-0000-0000C50C0000}"/>
    <cellStyle name="Comma 5 4 2 7 3 4" xfId="31002" xr:uid="{00000000-0005-0000-0000-0000C60C0000}"/>
    <cellStyle name="Comma 5 4 2 7 4" xfId="7225" xr:uid="{00000000-0005-0000-0000-0000C70C0000}"/>
    <cellStyle name="Comma 5 4 2 7 4 2" xfId="19851" xr:uid="{00000000-0005-0000-0000-0000C80C0000}"/>
    <cellStyle name="Comma 5 4 2 7 4 2 2" xfId="55067" xr:uid="{00000000-0005-0000-0000-0000C90C0000}"/>
    <cellStyle name="Comma 5 4 2 7 4 3" xfId="42470" xr:uid="{00000000-0005-0000-0000-0000CA0C0000}"/>
    <cellStyle name="Comma 5 4 2 7 4 4" xfId="32456" xr:uid="{00000000-0005-0000-0000-0000CB0C0000}"/>
    <cellStyle name="Comma 5 4 2 7 5" xfId="9006" xr:uid="{00000000-0005-0000-0000-0000CC0C0000}"/>
    <cellStyle name="Comma 5 4 2 7 5 2" xfId="21627" xr:uid="{00000000-0005-0000-0000-0000CD0C0000}"/>
    <cellStyle name="Comma 5 4 2 7 5 2 2" xfId="56843" xr:uid="{00000000-0005-0000-0000-0000CE0C0000}"/>
    <cellStyle name="Comma 5 4 2 7 5 3" xfId="44246" xr:uid="{00000000-0005-0000-0000-0000CF0C0000}"/>
    <cellStyle name="Comma 5 4 2 7 5 4" xfId="34232" xr:uid="{00000000-0005-0000-0000-0000D00C0000}"/>
    <cellStyle name="Comma 5 4 2 7 6" xfId="10800" xr:uid="{00000000-0005-0000-0000-0000D10C0000}"/>
    <cellStyle name="Comma 5 4 2 7 6 2" xfId="23403" xr:uid="{00000000-0005-0000-0000-0000D20C0000}"/>
    <cellStyle name="Comma 5 4 2 7 6 2 2" xfId="58619" xr:uid="{00000000-0005-0000-0000-0000D30C0000}"/>
    <cellStyle name="Comma 5 4 2 7 6 3" xfId="46022" xr:uid="{00000000-0005-0000-0000-0000D40C0000}"/>
    <cellStyle name="Comma 5 4 2 7 6 4" xfId="36008" xr:uid="{00000000-0005-0000-0000-0000D50C0000}"/>
    <cellStyle name="Comma 5 4 2 7 7" xfId="15167" xr:uid="{00000000-0005-0000-0000-0000D60C0000}"/>
    <cellStyle name="Comma 5 4 2 7 7 2" xfId="50383" xr:uid="{00000000-0005-0000-0000-0000D70C0000}"/>
    <cellStyle name="Comma 5 4 2 7 7 3" xfId="27772" xr:uid="{00000000-0005-0000-0000-0000D80C0000}"/>
    <cellStyle name="Comma 5 4 2 7 8" xfId="13389" xr:uid="{00000000-0005-0000-0000-0000D90C0000}"/>
    <cellStyle name="Comma 5 4 2 7 8 2" xfId="48607" xr:uid="{00000000-0005-0000-0000-0000DA0C0000}"/>
    <cellStyle name="Comma 5 4 2 7 9" xfId="37786" xr:uid="{00000000-0005-0000-0000-0000DB0C0000}"/>
    <cellStyle name="Comma 5 4 2 8" xfId="3633" xr:uid="{00000000-0005-0000-0000-0000DC0C0000}"/>
    <cellStyle name="Comma 5 4 2 8 2" xfId="8357" xr:uid="{00000000-0005-0000-0000-0000DD0C0000}"/>
    <cellStyle name="Comma 5 4 2 8 2 2" xfId="20983" xr:uid="{00000000-0005-0000-0000-0000DE0C0000}"/>
    <cellStyle name="Comma 5 4 2 8 2 2 2" xfId="56199" xr:uid="{00000000-0005-0000-0000-0000DF0C0000}"/>
    <cellStyle name="Comma 5 4 2 8 2 3" xfId="43602" xr:uid="{00000000-0005-0000-0000-0000E00C0000}"/>
    <cellStyle name="Comma 5 4 2 8 2 4" xfId="33588" xr:uid="{00000000-0005-0000-0000-0000E10C0000}"/>
    <cellStyle name="Comma 5 4 2 8 3" xfId="10138" xr:uid="{00000000-0005-0000-0000-0000E20C0000}"/>
    <cellStyle name="Comma 5 4 2 8 3 2" xfId="22759" xr:uid="{00000000-0005-0000-0000-0000E30C0000}"/>
    <cellStyle name="Comma 5 4 2 8 3 2 2" xfId="57975" xr:uid="{00000000-0005-0000-0000-0000E40C0000}"/>
    <cellStyle name="Comma 5 4 2 8 3 3" xfId="45378" xr:uid="{00000000-0005-0000-0000-0000E50C0000}"/>
    <cellStyle name="Comma 5 4 2 8 3 4" xfId="35364" xr:uid="{00000000-0005-0000-0000-0000E60C0000}"/>
    <cellStyle name="Comma 5 4 2 8 4" xfId="11934" xr:uid="{00000000-0005-0000-0000-0000E70C0000}"/>
    <cellStyle name="Comma 5 4 2 8 4 2" xfId="24535" xr:uid="{00000000-0005-0000-0000-0000E80C0000}"/>
    <cellStyle name="Comma 5 4 2 8 4 2 2" xfId="59751" xr:uid="{00000000-0005-0000-0000-0000E90C0000}"/>
    <cellStyle name="Comma 5 4 2 8 4 3" xfId="47154" xr:uid="{00000000-0005-0000-0000-0000EA0C0000}"/>
    <cellStyle name="Comma 5 4 2 8 4 4" xfId="37140" xr:uid="{00000000-0005-0000-0000-0000EB0C0000}"/>
    <cellStyle name="Comma 5 4 2 8 5" xfId="16299" xr:uid="{00000000-0005-0000-0000-0000EC0C0000}"/>
    <cellStyle name="Comma 5 4 2 8 5 2" xfId="51515" xr:uid="{00000000-0005-0000-0000-0000ED0C0000}"/>
    <cellStyle name="Comma 5 4 2 8 5 3" xfId="28904" xr:uid="{00000000-0005-0000-0000-0000EE0C0000}"/>
    <cellStyle name="Comma 5 4 2 8 6" xfId="14521" xr:uid="{00000000-0005-0000-0000-0000EF0C0000}"/>
    <cellStyle name="Comma 5 4 2 8 6 2" xfId="49739" xr:uid="{00000000-0005-0000-0000-0000F00C0000}"/>
    <cellStyle name="Comma 5 4 2 8 7" xfId="38918" xr:uid="{00000000-0005-0000-0000-0000F10C0000}"/>
    <cellStyle name="Comma 5 4 2 8 8" xfId="27128" xr:uid="{00000000-0005-0000-0000-0000F20C0000}"/>
    <cellStyle name="Comma 5 4 2 9" xfId="3959" xr:uid="{00000000-0005-0000-0000-0000F30C0000}"/>
    <cellStyle name="Comma 5 4 2 9 2" xfId="16621" xr:uid="{00000000-0005-0000-0000-0000F40C0000}"/>
    <cellStyle name="Comma 5 4 2 9 2 2" xfId="51837" xr:uid="{00000000-0005-0000-0000-0000F50C0000}"/>
    <cellStyle name="Comma 5 4 2 9 2 3" xfId="29226" xr:uid="{00000000-0005-0000-0000-0000F60C0000}"/>
    <cellStyle name="Comma 5 4 2 9 3" xfId="13067" xr:uid="{00000000-0005-0000-0000-0000F70C0000}"/>
    <cellStyle name="Comma 5 4 2 9 3 2" xfId="48285" xr:uid="{00000000-0005-0000-0000-0000F80C0000}"/>
    <cellStyle name="Comma 5 4 2 9 4" xfId="39240" xr:uid="{00000000-0005-0000-0000-0000F90C0000}"/>
    <cellStyle name="Comma 5 4 2 9 5" xfId="25674" xr:uid="{00000000-0005-0000-0000-0000FA0C0000}"/>
    <cellStyle name="Comma 5 4 20" xfId="60077" xr:uid="{00000000-0005-0000-0000-0000FB0C0000}"/>
    <cellStyle name="Comma 5 4 3" xfId="228" xr:uid="{00000000-0005-0000-0000-0000FC0C0000}"/>
    <cellStyle name="Comma 5 4 4" xfId="1449" xr:uid="{00000000-0005-0000-0000-0000FD0C0000}"/>
    <cellStyle name="Comma 5 4 4 10" xfId="6973" xr:uid="{00000000-0005-0000-0000-0000FE0C0000}"/>
    <cellStyle name="Comma 5 4 4 10 2" xfId="19600" xr:uid="{00000000-0005-0000-0000-0000FF0C0000}"/>
    <cellStyle name="Comma 5 4 4 10 2 2" xfId="54816" xr:uid="{00000000-0005-0000-0000-0000000D0000}"/>
    <cellStyle name="Comma 5 4 4 10 3" xfId="42219" xr:uid="{00000000-0005-0000-0000-0000010D0000}"/>
    <cellStyle name="Comma 5 4 4 10 4" xfId="32205" xr:uid="{00000000-0005-0000-0000-0000020D0000}"/>
    <cellStyle name="Comma 5 4 4 11" xfId="8754" xr:uid="{00000000-0005-0000-0000-0000030D0000}"/>
    <cellStyle name="Comma 5 4 4 11 2" xfId="21376" xr:uid="{00000000-0005-0000-0000-0000040D0000}"/>
    <cellStyle name="Comma 5 4 4 11 2 2" xfId="56592" xr:uid="{00000000-0005-0000-0000-0000050D0000}"/>
    <cellStyle name="Comma 5 4 4 11 3" xfId="43995" xr:uid="{00000000-0005-0000-0000-0000060D0000}"/>
    <cellStyle name="Comma 5 4 4 11 4" xfId="33981" xr:uid="{00000000-0005-0000-0000-0000070D0000}"/>
    <cellStyle name="Comma 5 4 4 12" xfId="10464" xr:uid="{00000000-0005-0000-0000-0000080D0000}"/>
    <cellStyle name="Comma 5 4 4 12 2" xfId="23079" xr:uid="{00000000-0005-0000-0000-0000090D0000}"/>
    <cellStyle name="Comma 5 4 4 12 2 2" xfId="58295" xr:uid="{00000000-0005-0000-0000-00000A0D0000}"/>
    <cellStyle name="Comma 5 4 4 12 3" xfId="45698" xr:uid="{00000000-0005-0000-0000-00000B0D0000}"/>
    <cellStyle name="Comma 5 4 4 12 4" xfId="35684" xr:uid="{00000000-0005-0000-0000-00000C0D0000}"/>
    <cellStyle name="Comma 5 4 4 13" xfId="14915" xr:uid="{00000000-0005-0000-0000-00000D0D0000}"/>
    <cellStyle name="Comma 5 4 4 13 2" xfId="50132" xr:uid="{00000000-0005-0000-0000-00000E0D0000}"/>
    <cellStyle name="Comma 5 4 4 13 3" xfId="27521" xr:uid="{00000000-0005-0000-0000-00000F0D0000}"/>
    <cellStyle name="Comma 5 4 4 14" xfId="12329" xr:uid="{00000000-0005-0000-0000-0000100D0000}"/>
    <cellStyle name="Comma 5 4 4 14 2" xfId="47547" xr:uid="{00000000-0005-0000-0000-0000110D0000}"/>
    <cellStyle name="Comma 5 4 4 15" xfId="37534" xr:uid="{00000000-0005-0000-0000-0000120D0000}"/>
    <cellStyle name="Comma 5 4 4 16" xfId="24936" xr:uid="{00000000-0005-0000-0000-0000130D0000}"/>
    <cellStyle name="Comma 5 4 4 17" xfId="60149" xr:uid="{00000000-0005-0000-0000-0000140D0000}"/>
    <cellStyle name="Comma 5 4 4 2" xfId="2359" xr:uid="{00000000-0005-0000-0000-0000150D0000}"/>
    <cellStyle name="Comma 5 4 4 2 10" xfId="10465" xr:uid="{00000000-0005-0000-0000-0000160D0000}"/>
    <cellStyle name="Comma 5 4 4 2 10 2" xfId="23080" xr:uid="{00000000-0005-0000-0000-0000170D0000}"/>
    <cellStyle name="Comma 5 4 4 2 10 2 2" xfId="58296" xr:uid="{00000000-0005-0000-0000-0000180D0000}"/>
    <cellStyle name="Comma 5 4 4 2 10 3" xfId="45699" xr:uid="{00000000-0005-0000-0000-0000190D0000}"/>
    <cellStyle name="Comma 5 4 4 2 10 4" xfId="35685" xr:uid="{00000000-0005-0000-0000-00001A0D0000}"/>
    <cellStyle name="Comma 5 4 4 2 11" xfId="15070" xr:uid="{00000000-0005-0000-0000-00001B0D0000}"/>
    <cellStyle name="Comma 5 4 4 2 11 2" xfId="50286" xr:uid="{00000000-0005-0000-0000-00001C0D0000}"/>
    <cellStyle name="Comma 5 4 4 2 11 3" xfId="27675" xr:uid="{00000000-0005-0000-0000-00001D0D0000}"/>
    <cellStyle name="Comma 5 4 4 2 12" xfId="12483" xr:uid="{00000000-0005-0000-0000-00001E0D0000}"/>
    <cellStyle name="Comma 5 4 4 2 12 2" xfId="47701" xr:uid="{00000000-0005-0000-0000-00001F0D0000}"/>
    <cellStyle name="Comma 5 4 4 2 13" xfId="37689" xr:uid="{00000000-0005-0000-0000-0000200D0000}"/>
    <cellStyle name="Comma 5 4 4 2 14" xfId="25090" xr:uid="{00000000-0005-0000-0000-0000210D0000}"/>
    <cellStyle name="Comma 5 4 4 2 15" xfId="60303" xr:uid="{00000000-0005-0000-0000-0000220D0000}"/>
    <cellStyle name="Comma 5 4 4 2 2" xfId="3205" xr:uid="{00000000-0005-0000-0000-0000230D0000}"/>
    <cellStyle name="Comma 5 4 4 2 2 10" xfId="25574" xr:uid="{00000000-0005-0000-0000-0000240D0000}"/>
    <cellStyle name="Comma 5 4 4 2 2 11" xfId="61109" xr:uid="{00000000-0005-0000-0000-0000250D0000}"/>
    <cellStyle name="Comma 5 4 4 2 2 2" xfId="5005" xr:uid="{00000000-0005-0000-0000-0000260D0000}"/>
    <cellStyle name="Comma 5 4 4 2 2 2 2" xfId="17652" xr:uid="{00000000-0005-0000-0000-0000270D0000}"/>
    <cellStyle name="Comma 5 4 4 2 2 2 2 2" xfId="52868" xr:uid="{00000000-0005-0000-0000-0000280D0000}"/>
    <cellStyle name="Comma 5 4 4 2 2 2 2 3" xfId="30257" xr:uid="{00000000-0005-0000-0000-0000290D0000}"/>
    <cellStyle name="Comma 5 4 4 2 2 2 3" xfId="14098" xr:uid="{00000000-0005-0000-0000-00002A0D0000}"/>
    <cellStyle name="Comma 5 4 4 2 2 2 3 2" xfId="49316" xr:uid="{00000000-0005-0000-0000-00002B0D0000}"/>
    <cellStyle name="Comma 5 4 4 2 2 2 4" xfId="40271" xr:uid="{00000000-0005-0000-0000-00002C0D0000}"/>
    <cellStyle name="Comma 5 4 4 2 2 2 5" xfId="26705" xr:uid="{00000000-0005-0000-0000-00002D0D0000}"/>
    <cellStyle name="Comma 5 4 4 2 2 3" xfId="6475" xr:uid="{00000000-0005-0000-0000-00002E0D0000}"/>
    <cellStyle name="Comma 5 4 4 2 2 3 2" xfId="19106" xr:uid="{00000000-0005-0000-0000-00002F0D0000}"/>
    <cellStyle name="Comma 5 4 4 2 2 3 2 2" xfId="54322" xr:uid="{00000000-0005-0000-0000-0000300D0000}"/>
    <cellStyle name="Comma 5 4 4 2 2 3 3" xfId="41725" xr:uid="{00000000-0005-0000-0000-0000310D0000}"/>
    <cellStyle name="Comma 5 4 4 2 2 3 4" xfId="31711" xr:uid="{00000000-0005-0000-0000-0000320D0000}"/>
    <cellStyle name="Comma 5 4 4 2 2 4" xfId="7934" xr:uid="{00000000-0005-0000-0000-0000330D0000}"/>
    <cellStyle name="Comma 5 4 4 2 2 4 2" xfId="20560" xr:uid="{00000000-0005-0000-0000-0000340D0000}"/>
    <cellStyle name="Comma 5 4 4 2 2 4 2 2" xfId="55776" xr:uid="{00000000-0005-0000-0000-0000350D0000}"/>
    <cellStyle name="Comma 5 4 4 2 2 4 3" xfId="43179" xr:uid="{00000000-0005-0000-0000-0000360D0000}"/>
    <cellStyle name="Comma 5 4 4 2 2 4 4" xfId="33165" xr:uid="{00000000-0005-0000-0000-0000370D0000}"/>
    <cellStyle name="Comma 5 4 4 2 2 5" xfId="9715" xr:uid="{00000000-0005-0000-0000-0000380D0000}"/>
    <cellStyle name="Comma 5 4 4 2 2 5 2" xfId="22336" xr:uid="{00000000-0005-0000-0000-0000390D0000}"/>
    <cellStyle name="Comma 5 4 4 2 2 5 2 2" xfId="57552" xr:uid="{00000000-0005-0000-0000-00003A0D0000}"/>
    <cellStyle name="Comma 5 4 4 2 2 5 3" xfId="44955" xr:uid="{00000000-0005-0000-0000-00003B0D0000}"/>
    <cellStyle name="Comma 5 4 4 2 2 5 4" xfId="34941" xr:uid="{00000000-0005-0000-0000-00003C0D0000}"/>
    <cellStyle name="Comma 5 4 4 2 2 6" xfId="11509" xr:uid="{00000000-0005-0000-0000-00003D0D0000}"/>
    <cellStyle name="Comma 5 4 4 2 2 6 2" xfId="24112" xr:uid="{00000000-0005-0000-0000-00003E0D0000}"/>
    <cellStyle name="Comma 5 4 4 2 2 6 2 2" xfId="59328" xr:uid="{00000000-0005-0000-0000-00003F0D0000}"/>
    <cellStyle name="Comma 5 4 4 2 2 6 3" xfId="46731" xr:uid="{00000000-0005-0000-0000-0000400D0000}"/>
    <cellStyle name="Comma 5 4 4 2 2 6 4" xfId="36717" xr:uid="{00000000-0005-0000-0000-0000410D0000}"/>
    <cellStyle name="Comma 5 4 4 2 2 7" xfId="15876" xr:uid="{00000000-0005-0000-0000-0000420D0000}"/>
    <cellStyle name="Comma 5 4 4 2 2 7 2" xfId="51092" xr:uid="{00000000-0005-0000-0000-0000430D0000}"/>
    <cellStyle name="Comma 5 4 4 2 2 7 3" xfId="28481" xr:uid="{00000000-0005-0000-0000-0000440D0000}"/>
    <cellStyle name="Comma 5 4 4 2 2 8" xfId="12967" xr:uid="{00000000-0005-0000-0000-0000450D0000}"/>
    <cellStyle name="Comma 5 4 4 2 2 8 2" xfId="48185" xr:uid="{00000000-0005-0000-0000-0000460D0000}"/>
    <cellStyle name="Comma 5 4 4 2 2 9" xfId="38495" xr:uid="{00000000-0005-0000-0000-0000470D0000}"/>
    <cellStyle name="Comma 5 4 4 2 3" xfId="3534" xr:uid="{00000000-0005-0000-0000-0000480D0000}"/>
    <cellStyle name="Comma 5 4 4 2 3 10" xfId="27030" xr:uid="{00000000-0005-0000-0000-0000490D0000}"/>
    <cellStyle name="Comma 5 4 4 2 3 11" xfId="61434" xr:uid="{00000000-0005-0000-0000-00004A0D0000}"/>
    <cellStyle name="Comma 5 4 4 2 3 2" xfId="5330" xr:uid="{00000000-0005-0000-0000-00004B0D0000}"/>
    <cellStyle name="Comma 5 4 4 2 3 2 2" xfId="17977" xr:uid="{00000000-0005-0000-0000-00004C0D0000}"/>
    <cellStyle name="Comma 5 4 4 2 3 2 2 2" xfId="53193" xr:uid="{00000000-0005-0000-0000-00004D0D0000}"/>
    <cellStyle name="Comma 5 4 4 2 3 2 3" xfId="40596" xr:uid="{00000000-0005-0000-0000-00004E0D0000}"/>
    <cellStyle name="Comma 5 4 4 2 3 2 4" xfId="30582" xr:uid="{00000000-0005-0000-0000-00004F0D0000}"/>
    <cellStyle name="Comma 5 4 4 2 3 3" xfId="6800" xr:uid="{00000000-0005-0000-0000-0000500D0000}"/>
    <cellStyle name="Comma 5 4 4 2 3 3 2" xfId="19431" xr:uid="{00000000-0005-0000-0000-0000510D0000}"/>
    <cellStyle name="Comma 5 4 4 2 3 3 2 2" xfId="54647" xr:uid="{00000000-0005-0000-0000-0000520D0000}"/>
    <cellStyle name="Comma 5 4 4 2 3 3 3" xfId="42050" xr:uid="{00000000-0005-0000-0000-0000530D0000}"/>
    <cellStyle name="Comma 5 4 4 2 3 3 4" xfId="32036" xr:uid="{00000000-0005-0000-0000-0000540D0000}"/>
    <cellStyle name="Comma 5 4 4 2 3 4" xfId="8259" xr:uid="{00000000-0005-0000-0000-0000550D0000}"/>
    <cellStyle name="Comma 5 4 4 2 3 4 2" xfId="20885" xr:uid="{00000000-0005-0000-0000-0000560D0000}"/>
    <cellStyle name="Comma 5 4 4 2 3 4 2 2" xfId="56101" xr:uid="{00000000-0005-0000-0000-0000570D0000}"/>
    <cellStyle name="Comma 5 4 4 2 3 4 3" xfId="43504" xr:uid="{00000000-0005-0000-0000-0000580D0000}"/>
    <cellStyle name="Comma 5 4 4 2 3 4 4" xfId="33490" xr:uid="{00000000-0005-0000-0000-0000590D0000}"/>
    <cellStyle name="Comma 5 4 4 2 3 5" xfId="10040" xr:uid="{00000000-0005-0000-0000-00005A0D0000}"/>
    <cellStyle name="Comma 5 4 4 2 3 5 2" xfId="22661" xr:uid="{00000000-0005-0000-0000-00005B0D0000}"/>
    <cellStyle name="Comma 5 4 4 2 3 5 2 2" xfId="57877" xr:uid="{00000000-0005-0000-0000-00005C0D0000}"/>
    <cellStyle name="Comma 5 4 4 2 3 5 3" xfId="45280" xr:uid="{00000000-0005-0000-0000-00005D0D0000}"/>
    <cellStyle name="Comma 5 4 4 2 3 5 4" xfId="35266" xr:uid="{00000000-0005-0000-0000-00005E0D0000}"/>
    <cellStyle name="Comma 5 4 4 2 3 6" xfId="11834" xr:uid="{00000000-0005-0000-0000-00005F0D0000}"/>
    <cellStyle name="Comma 5 4 4 2 3 6 2" xfId="24437" xr:uid="{00000000-0005-0000-0000-0000600D0000}"/>
    <cellStyle name="Comma 5 4 4 2 3 6 2 2" xfId="59653" xr:uid="{00000000-0005-0000-0000-0000610D0000}"/>
    <cellStyle name="Comma 5 4 4 2 3 6 3" xfId="47056" xr:uid="{00000000-0005-0000-0000-0000620D0000}"/>
    <cellStyle name="Comma 5 4 4 2 3 6 4" xfId="37042" xr:uid="{00000000-0005-0000-0000-0000630D0000}"/>
    <cellStyle name="Comma 5 4 4 2 3 7" xfId="16201" xr:uid="{00000000-0005-0000-0000-0000640D0000}"/>
    <cellStyle name="Comma 5 4 4 2 3 7 2" xfId="51417" xr:uid="{00000000-0005-0000-0000-0000650D0000}"/>
    <cellStyle name="Comma 5 4 4 2 3 7 3" xfId="28806" xr:uid="{00000000-0005-0000-0000-0000660D0000}"/>
    <cellStyle name="Comma 5 4 4 2 3 8" xfId="14423" xr:uid="{00000000-0005-0000-0000-0000670D0000}"/>
    <cellStyle name="Comma 5 4 4 2 3 8 2" xfId="49641" xr:uid="{00000000-0005-0000-0000-0000680D0000}"/>
    <cellStyle name="Comma 5 4 4 2 3 9" xfId="38820" xr:uid="{00000000-0005-0000-0000-0000690D0000}"/>
    <cellStyle name="Comma 5 4 4 2 4" xfId="2695" xr:uid="{00000000-0005-0000-0000-00006A0D0000}"/>
    <cellStyle name="Comma 5 4 4 2 4 10" xfId="26221" xr:uid="{00000000-0005-0000-0000-00006B0D0000}"/>
    <cellStyle name="Comma 5 4 4 2 4 11" xfId="60625" xr:uid="{00000000-0005-0000-0000-00006C0D0000}"/>
    <cellStyle name="Comma 5 4 4 2 4 2" xfId="4521" xr:uid="{00000000-0005-0000-0000-00006D0D0000}"/>
    <cellStyle name="Comma 5 4 4 2 4 2 2" xfId="17168" xr:uid="{00000000-0005-0000-0000-00006E0D0000}"/>
    <cellStyle name="Comma 5 4 4 2 4 2 2 2" xfId="52384" xr:uid="{00000000-0005-0000-0000-00006F0D0000}"/>
    <cellStyle name="Comma 5 4 4 2 4 2 3" xfId="39787" xr:uid="{00000000-0005-0000-0000-0000700D0000}"/>
    <cellStyle name="Comma 5 4 4 2 4 2 4" xfId="29773" xr:uid="{00000000-0005-0000-0000-0000710D0000}"/>
    <cellStyle name="Comma 5 4 4 2 4 3" xfId="5991" xr:uid="{00000000-0005-0000-0000-0000720D0000}"/>
    <cellStyle name="Comma 5 4 4 2 4 3 2" xfId="18622" xr:uid="{00000000-0005-0000-0000-0000730D0000}"/>
    <cellStyle name="Comma 5 4 4 2 4 3 2 2" xfId="53838" xr:uid="{00000000-0005-0000-0000-0000740D0000}"/>
    <cellStyle name="Comma 5 4 4 2 4 3 3" xfId="41241" xr:uid="{00000000-0005-0000-0000-0000750D0000}"/>
    <cellStyle name="Comma 5 4 4 2 4 3 4" xfId="31227" xr:uid="{00000000-0005-0000-0000-0000760D0000}"/>
    <cellStyle name="Comma 5 4 4 2 4 4" xfId="7450" xr:uid="{00000000-0005-0000-0000-0000770D0000}"/>
    <cellStyle name="Comma 5 4 4 2 4 4 2" xfId="20076" xr:uid="{00000000-0005-0000-0000-0000780D0000}"/>
    <cellStyle name="Comma 5 4 4 2 4 4 2 2" xfId="55292" xr:uid="{00000000-0005-0000-0000-0000790D0000}"/>
    <cellStyle name="Comma 5 4 4 2 4 4 3" xfId="42695" xr:uid="{00000000-0005-0000-0000-00007A0D0000}"/>
    <cellStyle name="Comma 5 4 4 2 4 4 4" xfId="32681" xr:uid="{00000000-0005-0000-0000-00007B0D0000}"/>
    <cellStyle name="Comma 5 4 4 2 4 5" xfId="9231" xr:uid="{00000000-0005-0000-0000-00007C0D0000}"/>
    <cellStyle name="Comma 5 4 4 2 4 5 2" xfId="21852" xr:uid="{00000000-0005-0000-0000-00007D0D0000}"/>
    <cellStyle name="Comma 5 4 4 2 4 5 2 2" xfId="57068" xr:uid="{00000000-0005-0000-0000-00007E0D0000}"/>
    <cellStyle name="Comma 5 4 4 2 4 5 3" xfId="44471" xr:uid="{00000000-0005-0000-0000-00007F0D0000}"/>
    <cellStyle name="Comma 5 4 4 2 4 5 4" xfId="34457" xr:uid="{00000000-0005-0000-0000-0000800D0000}"/>
    <cellStyle name="Comma 5 4 4 2 4 6" xfId="11025" xr:uid="{00000000-0005-0000-0000-0000810D0000}"/>
    <cellStyle name="Comma 5 4 4 2 4 6 2" xfId="23628" xr:uid="{00000000-0005-0000-0000-0000820D0000}"/>
    <cellStyle name="Comma 5 4 4 2 4 6 2 2" xfId="58844" xr:uid="{00000000-0005-0000-0000-0000830D0000}"/>
    <cellStyle name="Comma 5 4 4 2 4 6 3" xfId="46247" xr:uid="{00000000-0005-0000-0000-0000840D0000}"/>
    <cellStyle name="Comma 5 4 4 2 4 6 4" xfId="36233" xr:uid="{00000000-0005-0000-0000-0000850D0000}"/>
    <cellStyle name="Comma 5 4 4 2 4 7" xfId="15392" xr:uid="{00000000-0005-0000-0000-0000860D0000}"/>
    <cellStyle name="Comma 5 4 4 2 4 7 2" xfId="50608" xr:uid="{00000000-0005-0000-0000-0000870D0000}"/>
    <cellStyle name="Comma 5 4 4 2 4 7 3" xfId="27997" xr:uid="{00000000-0005-0000-0000-0000880D0000}"/>
    <cellStyle name="Comma 5 4 4 2 4 8" xfId="13614" xr:uid="{00000000-0005-0000-0000-0000890D0000}"/>
    <cellStyle name="Comma 5 4 4 2 4 8 2" xfId="48832" xr:uid="{00000000-0005-0000-0000-00008A0D0000}"/>
    <cellStyle name="Comma 5 4 4 2 4 9" xfId="38011" xr:uid="{00000000-0005-0000-0000-00008B0D0000}"/>
    <cellStyle name="Comma 5 4 4 2 5" xfId="3859" xr:uid="{00000000-0005-0000-0000-00008C0D0000}"/>
    <cellStyle name="Comma 5 4 4 2 5 2" xfId="8582" xr:uid="{00000000-0005-0000-0000-00008D0D0000}"/>
    <cellStyle name="Comma 5 4 4 2 5 2 2" xfId="21208" xr:uid="{00000000-0005-0000-0000-00008E0D0000}"/>
    <cellStyle name="Comma 5 4 4 2 5 2 2 2" xfId="56424" xr:uid="{00000000-0005-0000-0000-00008F0D0000}"/>
    <cellStyle name="Comma 5 4 4 2 5 2 3" xfId="43827" xr:uid="{00000000-0005-0000-0000-0000900D0000}"/>
    <cellStyle name="Comma 5 4 4 2 5 2 4" xfId="33813" xr:uid="{00000000-0005-0000-0000-0000910D0000}"/>
    <cellStyle name="Comma 5 4 4 2 5 3" xfId="10363" xr:uid="{00000000-0005-0000-0000-0000920D0000}"/>
    <cellStyle name="Comma 5 4 4 2 5 3 2" xfId="22984" xr:uid="{00000000-0005-0000-0000-0000930D0000}"/>
    <cellStyle name="Comma 5 4 4 2 5 3 2 2" xfId="58200" xr:uid="{00000000-0005-0000-0000-0000940D0000}"/>
    <cellStyle name="Comma 5 4 4 2 5 3 3" xfId="45603" xr:uid="{00000000-0005-0000-0000-0000950D0000}"/>
    <cellStyle name="Comma 5 4 4 2 5 3 4" xfId="35589" xr:uid="{00000000-0005-0000-0000-0000960D0000}"/>
    <cellStyle name="Comma 5 4 4 2 5 4" xfId="12159" xr:uid="{00000000-0005-0000-0000-0000970D0000}"/>
    <cellStyle name="Comma 5 4 4 2 5 4 2" xfId="24760" xr:uid="{00000000-0005-0000-0000-0000980D0000}"/>
    <cellStyle name="Comma 5 4 4 2 5 4 2 2" xfId="59976" xr:uid="{00000000-0005-0000-0000-0000990D0000}"/>
    <cellStyle name="Comma 5 4 4 2 5 4 3" xfId="47379" xr:uid="{00000000-0005-0000-0000-00009A0D0000}"/>
    <cellStyle name="Comma 5 4 4 2 5 4 4" xfId="37365" xr:uid="{00000000-0005-0000-0000-00009B0D0000}"/>
    <cellStyle name="Comma 5 4 4 2 5 5" xfId="16524" xr:uid="{00000000-0005-0000-0000-00009C0D0000}"/>
    <cellStyle name="Comma 5 4 4 2 5 5 2" xfId="51740" xr:uid="{00000000-0005-0000-0000-00009D0D0000}"/>
    <cellStyle name="Comma 5 4 4 2 5 5 3" xfId="29129" xr:uid="{00000000-0005-0000-0000-00009E0D0000}"/>
    <cellStyle name="Comma 5 4 4 2 5 6" xfId="14746" xr:uid="{00000000-0005-0000-0000-00009F0D0000}"/>
    <cellStyle name="Comma 5 4 4 2 5 6 2" xfId="49964" xr:uid="{00000000-0005-0000-0000-0000A00D0000}"/>
    <cellStyle name="Comma 5 4 4 2 5 7" xfId="39143" xr:uid="{00000000-0005-0000-0000-0000A10D0000}"/>
    <cellStyle name="Comma 5 4 4 2 5 8" xfId="27353" xr:uid="{00000000-0005-0000-0000-0000A20D0000}"/>
    <cellStyle name="Comma 5 4 4 2 6" xfId="4199" xr:uid="{00000000-0005-0000-0000-0000A30D0000}"/>
    <cellStyle name="Comma 5 4 4 2 6 2" xfId="16846" xr:uid="{00000000-0005-0000-0000-0000A40D0000}"/>
    <cellStyle name="Comma 5 4 4 2 6 2 2" xfId="52062" xr:uid="{00000000-0005-0000-0000-0000A50D0000}"/>
    <cellStyle name="Comma 5 4 4 2 6 2 3" xfId="29451" xr:uid="{00000000-0005-0000-0000-0000A60D0000}"/>
    <cellStyle name="Comma 5 4 4 2 6 3" xfId="13292" xr:uid="{00000000-0005-0000-0000-0000A70D0000}"/>
    <cellStyle name="Comma 5 4 4 2 6 3 2" xfId="48510" xr:uid="{00000000-0005-0000-0000-0000A80D0000}"/>
    <cellStyle name="Comma 5 4 4 2 6 4" xfId="39465" xr:uid="{00000000-0005-0000-0000-0000A90D0000}"/>
    <cellStyle name="Comma 5 4 4 2 6 5" xfId="25899" xr:uid="{00000000-0005-0000-0000-0000AA0D0000}"/>
    <cellStyle name="Comma 5 4 4 2 7" xfId="5669" xr:uid="{00000000-0005-0000-0000-0000AB0D0000}"/>
    <cellStyle name="Comma 5 4 4 2 7 2" xfId="18300" xr:uid="{00000000-0005-0000-0000-0000AC0D0000}"/>
    <cellStyle name="Comma 5 4 4 2 7 2 2" xfId="53516" xr:uid="{00000000-0005-0000-0000-0000AD0D0000}"/>
    <cellStyle name="Comma 5 4 4 2 7 3" xfId="40919" xr:uid="{00000000-0005-0000-0000-0000AE0D0000}"/>
    <cellStyle name="Comma 5 4 4 2 7 4" xfId="30905" xr:uid="{00000000-0005-0000-0000-0000AF0D0000}"/>
    <cellStyle name="Comma 5 4 4 2 8" xfId="7128" xr:uid="{00000000-0005-0000-0000-0000B00D0000}"/>
    <cellStyle name="Comma 5 4 4 2 8 2" xfId="19754" xr:uid="{00000000-0005-0000-0000-0000B10D0000}"/>
    <cellStyle name="Comma 5 4 4 2 8 2 2" xfId="54970" xr:uid="{00000000-0005-0000-0000-0000B20D0000}"/>
    <cellStyle name="Comma 5 4 4 2 8 3" xfId="42373" xr:uid="{00000000-0005-0000-0000-0000B30D0000}"/>
    <cellStyle name="Comma 5 4 4 2 8 4" xfId="32359" xr:uid="{00000000-0005-0000-0000-0000B40D0000}"/>
    <cellStyle name="Comma 5 4 4 2 9" xfId="8909" xr:uid="{00000000-0005-0000-0000-0000B50D0000}"/>
    <cellStyle name="Comma 5 4 4 2 9 2" xfId="21530" xr:uid="{00000000-0005-0000-0000-0000B60D0000}"/>
    <cellStyle name="Comma 5 4 4 2 9 2 2" xfId="56746" xr:uid="{00000000-0005-0000-0000-0000B70D0000}"/>
    <cellStyle name="Comma 5 4 4 2 9 3" xfId="44149" xr:uid="{00000000-0005-0000-0000-0000B80D0000}"/>
    <cellStyle name="Comma 5 4 4 2 9 4" xfId="34135" xr:uid="{00000000-0005-0000-0000-0000B90D0000}"/>
    <cellStyle name="Comma 5 4 4 3" xfId="3044" xr:uid="{00000000-0005-0000-0000-0000BA0D0000}"/>
    <cellStyle name="Comma 5 4 4 3 10" xfId="25417" xr:uid="{00000000-0005-0000-0000-0000BB0D0000}"/>
    <cellStyle name="Comma 5 4 4 3 11" xfId="60952" xr:uid="{00000000-0005-0000-0000-0000BC0D0000}"/>
    <cellStyle name="Comma 5 4 4 3 2" xfId="4848" xr:uid="{00000000-0005-0000-0000-0000BD0D0000}"/>
    <cellStyle name="Comma 5 4 4 3 2 2" xfId="17495" xr:uid="{00000000-0005-0000-0000-0000BE0D0000}"/>
    <cellStyle name="Comma 5 4 4 3 2 2 2" xfId="52711" xr:uid="{00000000-0005-0000-0000-0000BF0D0000}"/>
    <cellStyle name="Comma 5 4 4 3 2 2 3" xfId="30100" xr:uid="{00000000-0005-0000-0000-0000C00D0000}"/>
    <cellStyle name="Comma 5 4 4 3 2 3" xfId="13941" xr:uid="{00000000-0005-0000-0000-0000C10D0000}"/>
    <cellStyle name="Comma 5 4 4 3 2 3 2" xfId="49159" xr:uid="{00000000-0005-0000-0000-0000C20D0000}"/>
    <cellStyle name="Comma 5 4 4 3 2 4" xfId="40114" xr:uid="{00000000-0005-0000-0000-0000C30D0000}"/>
    <cellStyle name="Comma 5 4 4 3 2 5" xfId="26548" xr:uid="{00000000-0005-0000-0000-0000C40D0000}"/>
    <cellStyle name="Comma 5 4 4 3 3" xfId="6318" xr:uid="{00000000-0005-0000-0000-0000C50D0000}"/>
    <cellStyle name="Comma 5 4 4 3 3 2" xfId="18949" xr:uid="{00000000-0005-0000-0000-0000C60D0000}"/>
    <cellStyle name="Comma 5 4 4 3 3 2 2" xfId="54165" xr:uid="{00000000-0005-0000-0000-0000C70D0000}"/>
    <cellStyle name="Comma 5 4 4 3 3 3" xfId="41568" xr:uid="{00000000-0005-0000-0000-0000C80D0000}"/>
    <cellStyle name="Comma 5 4 4 3 3 4" xfId="31554" xr:uid="{00000000-0005-0000-0000-0000C90D0000}"/>
    <cellStyle name="Comma 5 4 4 3 4" xfId="7777" xr:uid="{00000000-0005-0000-0000-0000CA0D0000}"/>
    <cellStyle name="Comma 5 4 4 3 4 2" xfId="20403" xr:uid="{00000000-0005-0000-0000-0000CB0D0000}"/>
    <cellStyle name="Comma 5 4 4 3 4 2 2" xfId="55619" xr:uid="{00000000-0005-0000-0000-0000CC0D0000}"/>
    <cellStyle name="Comma 5 4 4 3 4 3" xfId="43022" xr:uid="{00000000-0005-0000-0000-0000CD0D0000}"/>
    <cellStyle name="Comma 5 4 4 3 4 4" xfId="33008" xr:uid="{00000000-0005-0000-0000-0000CE0D0000}"/>
    <cellStyle name="Comma 5 4 4 3 5" xfId="9558" xr:uid="{00000000-0005-0000-0000-0000CF0D0000}"/>
    <cellStyle name="Comma 5 4 4 3 5 2" xfId="22179" xr:uid="{00000000-0005-0000-0000-0000D00D0000}"/>
    <cellStyle name="Comma 5 4 4 3 5 2 2" xfId="57395" xr:uid="{00000000-0005-0000-0000-0000D10D0000}"/>
    <cellStyle name="Comma 5 4 4 3 5 3" xfId="44798" xr:uid="{00000000-0005-0000-0000-0000D20D0000}"/>
    <cellStyle name="Comma 5 4 4 3 5 4" xfId="34784" xr:uid="{00000000-0005-0000-0000-0000D30D0000}"/>
    <cellStyle name="Comma 5 4 4 3 6" xfId="11352" xr:uid="{00000000-0005-0000-0000-0000D40D0000}"/>
    <cellStyle name="Comma 5 4 4 3 6 2" xfId="23955" xr:uid="{00000000-0005-0000-0000-0000D50D0000}"/>
    <cellStyle name="Comma 5 4 4 3 6 2 2" xfId="59171" xr:uid="{00000000-0005-0000-0000-0000D60D0000}"/>
    <cellStyle name="Comma 5 4 4 3 6 3" xfId="46574" xr:uid="{00000000-0005-0000-0000-0000D70D0000}"/>
    <cellStyle name="Comma 5 4 4 3 6 4" xfId="36560" xr:uid="{00000000-0005-0000-0000-0000D80D0000}"/>
    <cellStyle name="Comma 5 4 4 3 7" xfId="15719" xr:uid="{00000000-0005-0000-0000-0000D90D0000}"/>
    <cellStyle name="Comma 5 4 4 3 7 2" xfId="50935" xr:uid="{00000000-0005-0000-0000-0000DA0D0000}"/>
    <cellStyle name="Comma 5 4 4 3 7 3" xfId="28324" xr:uid="{00000000-0005-0000-0000-0000DB0D0000}"/>
    <cellStyle name="Comma 5 4 4 3 8" xfId="12810" xr:uid="{00000000-0005-0000-0000-0000DC0D0000}"/>
    <cellStyle name="Comma 5 4 4 3 8 2" xfId="48028" xr:uid="{00000000-0005-0000-0000-0000DD0D0000}"/>
    <cellStyle name="Comma 5 4 4 3 9" xfId="38338" xr:uid="{00000000-0005-0000-0000-0000DE0D0000}"/>
    <cellStyle name="Comma 5 4 4 4" xfId="2871" xr:uid="{00000000-0005-0000-0000-0000DF0D0000}"/>
    <cellStyle name="Comma 5 4 4 4 10" xfId="25258" xr:uid="{00000000-0005-0000-0000-0000E00D0000}"/>
    <cellStyle name="Comma 5 4 4 4 11" xfId="60793" xr:uid="{00000000-0005-0000-0000-0000E10D0000}"/>
    <cellStyle name="Comma 5 4 4 4 2" xfId="4689" xr:uid="{00000000-0005-0000-0000-0000E20D0000}"/>
    <cellStyle name="Comma 5 4 4 4 2 2" xfId="17336" xr:uid="{00000000-0005-0000-0000-0000E30D0000}"/>
    <cellStyle name="Comma 5 4 4 4 2 2 2" xfId="52552" xr:uid="{00000000-0005-0000-0000-0000E40D0000}"/>
    <cellStyle name="Comma 5 4 4 4 2 2 3" xfId="29941" xr:uid="{00000000-0005-0000-0000-0000E50D0000}"/>
    <cellStyle name="Comma 5 4 4 4 2 3" xfId="13782" xr:uid="{00000000-0005-0000-0000-0000E60D0000}"/>
    <cellStyle name="Comma 5 4 4 4 2 3 2" xfId="49000" xr:uid="{00000000-0005-0000-0000-0000E70D0000}"/>
    <cellStyle name="Comma 5 4 4 4 2 4" xfId="39955" xr:uid="{00000000-0005-0000-0000-0000E80D0000}"/>
    <cellStyle name="Comma 5 4 4 4 2 5" xfId="26389" xr:uid="{00000000-0005-0000-0000-0000E90D0000}"/>
    <cellStyle name="Comma 5 4 4 4 3" xfId="6159" xr:uid="{00000000-0005-0000-0000-0000EA0D0000}"/>
    <cellStyle name="Comma 5 4 4 4 3 2" xfId="18790" xr:uid="{00000000-0005-0000-0000-0000EB0D0000}"/>
    <cellStyle name="Comma 5 4 4 4 3 2 2" xfId="54006" xr:uid="{00000000-0005-0000-0000-0000EC0D0000}"/>
    <cellStyle name="Comma 5 4 4 4 3 3" xfId="41409" xr:uid="{00000000-0005-0000-0000-0000ED0D0000}"/>
    <cellStyle name="Comma 5 4 4 4 3 4" xfId="31395" xr:uid="{00000000-0005-0000-0000-0000EE0D0000}"/>
    <cellStyle name="Comma 5 4 4 4 4" xfId="7618" xr:uid="{00000000-0005-0000-0000-0000EF0D0000}"/>
    <cellStyle name="Comma 5 4 4 4 4 2" xfId="20244" xr:uid="{00000000-0005-0000-0000-0000F00D0000}"/>
    <cellStyle name="Comma 5 4 4 4 4 2 2" xfId="55460" xr:uid="{00000000-0005-0000-0000-0000F10D0000}"/>
    <cellStyle name="Comma 5 4 4 4 4 3" xfId="42863" xr:uid="{00000000-0005-0000-0000-0000F20D0000}"/>
    <cellStyle name="Comma 5 4 4 4 4 4" xfId="32849" xr:uid="{00000000-0005-0000-0000-0000F30D0000}"/>
    <cellStyle name="Comma 5 4 4 4 5" xfId="9399" xr:uid="{00000000-0005-0000-0000-0000F40D0000}"/>
    <cellStyle name="Comma 5 4 4 4 5 2" xfId="22020" xr:uid="{00000000-0005-0000-0000-0000F50D0000}"/>
    <cellStyle name="Comma 5 4 4 4 5 2 2" xfId="57236" xr:uid="{00000000-0005-0000-0000-0000F60D0000}"/>
    <cellStyle name="Comma 5 4 4 4 5 3" xfId="44639" xr:uid="{00000000-0005-0000-0000-0000F70D0000}"/>
    <cellStyle name="Comma 5 4 4 4 5 4" xfId="34625" xr:uid="{00000000-0005-0000-0000-0000F80D0000}"/>
    <cellStyle name="Comma 5 4 4 4 6" xfId="11193" xr:uid="{00000000-0005-0000-0000-0000F90D0000}"/>
    <cellStyle name="Comma 5 4 4 4 6 2" xfId="23796" xr:uid="{00000000-0005-0000-0000-0000FA0D0000}"/>
    <cellStyle name="Comma 5 4 4 4 6 2 2" xfId="59012" xr:uid="{00000000-0005-0000-0000-0000FB0D0000}"/>
    <cellStyle name="Comma 5 4 4 4 6 3" xfId="46415" xr:uid="{00000000-0005-0000-0000-0000FC0D0000}"/>
    <cellStyle name="Comma 5 4 4 4 6 4" xfId="36401" xr:uid="{00000000-0005-0000-0000-0000FD0D0000}"/>
    <cellStyle name="Comma 5 4 4 4 7" xfId="15560" xr:uid="{00000000-0005-0000-0000-0000FE0D0000}"/>
    <cellStyle name="Comma 5 4 4 4 7 2" xfId="50776" xr:uid="{00000000-0005-0000-0000-0000FF0D0000}"/>
    <cellStyle name="Comma 5 4 4 4 7 3" xfId="28165" xr:uid="{00000000-0005-0000-0000-0000000E0000}"/>
    <cellStyle name="Comma 5 4 4 4 8" xfId="12651" xr:uid="{00000000-0005-0000-0000-0000010E0000}"/>
    <cellStyle name="Comma 5 4 4 4 8 2" xfId="47869" xr:uid="{00000000-0005-0000-0000-0000020E0000}"/>
    <cellStyle name="Comma 5 4 4 4 9" xfId="38179" xr:uid="{00000000-0005-0000-0000-0000030E0000}"/>
    <cellStyle name="Comma 5 4 4 5" xfId="3380" xr:uid="{00000000-0005-0000-0000-0000040E0000}"/>
    <cellStyle name="Comma 5 4 4 5 10" xfId="26876" xr:uid="{00000000-0005-0000-0000-0000050E0000}"/>
    <cellStyle name="Comma 5 4 4 5 11" xfId="61280" xr:uid="{00000000-0005-0000-0000-0000060E0000}"/>
    <cellStyle name="Comma 5 4 4 5 2" xfId="5176" xr:uid="{00000000-0005-0000-0000-0000070E0000}"/>
    <cellStyle name="Comma 5 4 4 5 2 2" xfId="17823" xr:uid="{00000000-0005-0000-0000-0000080E0000}"/>
    <cellStyle name="Comma 5 4 4 5 2 2 2" xfId="53039" xr:uid="{00000000-0005-0000-0000-0000090E0000}"/>
    <cellStyle name="Comma 5 4 4 5 2 3" xfId="40442" xr:uid="{00000000-0005-0000-0000-00000A0E0000}"/>
    <cellStyle name="Comma 5 4 4 5 2 4" xfId="30428" xr:uid="{00000000-0005-0000-0000-00000B0E0000}"/>
    <cellStyle name="Comma 5 4 4 5 3" xfId="6646" xr:uid="{00000000-0005-0000-0000-00000C0E0000}"/>
    <cellStyle name="Comma 5 4 4 5 3 2" xfId="19277" xr:uid="{00000000-0005-0000-0000-00000D0E0000}"/>
    <cellStyle name="Comma 5 4 4 5 3 2 2" xfId="54493" xr:uid="{00000000-0005-0000-0000-00000E0E0000}"/>
    <cellStyle name="Comma 5 4 4 5 3 3" xfId="41896" xr:uid="{00000000-0005-0000-0000-00000F0E0000}"/>
    <cellStyle name="Comma 5 4 4 5 3 4" xfId="31882" xr:uid="{00000000-0005-0000-0000-0000100E0000}"/>
    <cellStyle name="Comma 5 4 4 5 4" xfId="8105" xr:uid="{00000000-0005-0000-0000-0000110E0000}"/>
    <cellStyle name="Comma 5 4 4 5 4 2" xfId="20731" xr:uid="{00000000-0005-0000-0000-0000120E0000}"/>
    <cellStyle name="Comma 5 4 4 5 4 2 2" xfId="55947" xr:uid="{00000000-0005-0000-0000-0000130E0000}"/>
    <cellStyle name="Comma 5 4 4 5 4 3" xfId="43350" xr:uid="{00000000-0005-0000-0000-0000140E0000}"/>
    <cellStyle name="Comma 5 4 4 5 4 4" xfId="33336" xr:uid="{00000000-0005-0000-0000-0000150E0000}"/>
    <cellStyle name="Comma 5 4 4 5 5" xfId="9886" xr:uid="{00000000-0005-0000-0000-0000160E0000}"/>
    <cellStyle name="Comma 5 4 4 5 5 2" xfId="22507" xr:uid="{00000000-0005-0000-0000-0000170E0000}"/>
    <cellStyle name="Comma 5 4 4 5 5 2 2" xfId="57723" xr:uid="{00000000-0005-0000-0000-0000180E0000}"/>
    <cellStyle name="Comma 5 4 4 5 5 3" xfId="45126" xr:uid="{00000000-0005-0000-0000-0000190E0000}"/>
    <cellStyle name="Comma 5 4 4 5 5 4" xfId="35112" xr:uid="{00000000-0005-0000-0000-00001A0E0000}"/>
    <cellStyle name="Comma 5 4 4 5 6" xfId="11680" xr:uid="{00000000-0005-0000-0000-00001B0E0000}"/>
    <cellStyle name="Comma 5 4 4 5 6 2" xfId="24283" xr:uid="{00000000-0005-0000-0000-00001C0E0000}"/>
    <cellStyle name="Comma 5 4 4 5 6 2 2" xfId="59499" xr:uid="{00000000-0005-0000-0000-00001D0E0000}"/>
    <cellStyle name="Comma 5 4 4 5 6 3" xfId="46902" xr:uid="{00000000-0005-0000-0000-00001E0E0000}"/>
    <cellStyle name="Comma 5 4 4 5 6 4" xfId="36888" xr:uid="{00000000-0005-0000-0000-00001F0E0000}"/>
    <cellStyle name="Comma 5 4 4 5 7" xfId="16047" xr:uid="{00000000-0005-0000-0000-0000200E0000}"/>
    <cellStyle name="Comma 5 4 4 5 7 2" xfId="51263" xr:uid="{00000000-0005-0000-0000-0000210E0000}"/>
    <cellStyle name="Comma 5 4 4 5 7 3" xfId="28652" xr:uid="{00000000-0005-0000-0000-0000220E0000}"/>
    <cellStyle name="Comma 5 4 4 5 8" xfId="14269" xr:uid="{00000000-0005-0000-0000-0000230E0000}"/>
    <cellStyle name="Comma 5 4 4 5 8 2" xfId="49487" xr:uid="{00000000-0005-0000-0000-0000240E0000}"/>
    <cellStyle name="Comma 5 4 4 5 9" xfId="38666" xr:uid="{00000000-0005-0000-0000-0000250E0000}"/>
    <cellStyle name="Comma 5 4 4 6" xfId="2540" xr:uid="{00000000-0005-0000-0000-0000260E0000}"/>
    <cellStyle name="Comma 5 4 4 6 10" xfId="26067" xr:uid="{00000000-0005-0000-0000-0000270E0000}"/>
    <cellStyle name="Comma 5 4 4 6 11" xfId="60471" xr:uid="{00000000-0005-0000-0000-0000280E0000}"/>
    <cellStyle name="Comma 5 4 4 6 2" xfId="4367" xr:uid="{00000000-0005-0000-0000-0000290E0000}"/>
    <cellStyle name="Comma 5 4 4 6 2 2" xfId="17014" xr:uid="{00000000-0005-0000-0000-00002A0E0000}"/>
    <cellStyle name="Comma 5 4 4 6 2 2 2" xfId="52230" xr:uid="{00000000-0005-0000-0000-00002B0E0000}"/>
    <cellStyle name="Comma 5 4 4 6 2 3" xfId="39633" xr:uid="{00000000-0005-0000-0000-00002C0E0000}"/>
    <cellStyle name="Comma 5 4 4 6 2 4" xfId="29619" xr:uid="{00000000-0005-0000-0000-00002D0E0000}"/>
    <cellStyle name="Comma 5 4 4 6 3" xfId="5837" xr:uid="{00000000-0005-0000-0000-00002E0E0000}"/>
    <cellStyle name="Comma 5 4 4 6 3 2" xfId="18468" xr:uid="{00000000-0005-0000-0000-00002F0E0000}"/>
    <cellStyle name="Comma 5 4 4 6 3 2 2" xfId="53684" xr:uid="{00000000-0005-0000-0000-0000300E0000}"/>
    <cellStyle name="Comma 5 4 4 6 3 3" xfId="41087" xr:uid="{00000000-0005-0000-0000-0000310E0000}"/>
    <cellStyle name="Comma 5 4 4 6 3 4" xfId="31073" xr:uid="{00000000-0005-0000-0000-0000320E0000}"/>
    <cellStyle name="Comma 5 4 4 6 4" xfId="7296" xr:uid="{00000000-0005-0000-0000-0000330E0000}"/>
    <cellStyle name="Comma 5 4 4 6 4 2" xfId="19922" xr:uid="{00000000-0005-0000-0000-0000340E0000}"/>
    <cellStyle name="Comma 5 4 4 6 4 2 2" xfId="55138" xr:uid="{00000000-0005-0000-0000-0000350E0000}"/>
    <cellStyle name="Comma 5 4 4 6 4 3" xfId="42541" xr:uid="{00000000-0005-0000-0000-0000360E0000}"/>
    <cellStyle name="Comma 5 4 4 6 4 4" xfId="32527" xr:uid="{00000000-0005-0000-0000-0000370E0000}"/>
    <cellStyle name="Comma 5 4 4 6 5" xfId="9077" xr:uid="{00000000-0005-0000-0000-0000380E0000}"/>
    <cellStyle name="Comma 5 4 4 6 5 2" xfId="21698" xr:uid="{00000000-0005-0000-0000-0000390E0000}"/>
    <cellStyle name="Comma 5 4 4 6 5 2 2" xfId="56914" xr:uid="{00000000-0005-0000-0000-00003A0E0000}"/>
    <cellStyle name="Comma 5 4 4 6 5 3" xfId="44317" xr:uid="{00000000-0005-0000-0000-00003B0E0000}"/>
    <cellStyle name="Comma 5 4 4 6 5 4" xfId="34303" xr:uid="{00000000-0005-0000-0000-00003C0E0000}"/>
    <cellStyle name="Comma 5 4 4 6 6" xfId="10871" xr:uid="{00000000-0005-0000-0000-00003D0E0000}"/>
    <cellStyle name="Comma 5 4 4 6 6 2" xfId="23474" xr:uid="{00000000-0005-0000-0000-00003E0E0000}"/>
    <cellStyle name="Comma 5 4 4 6 6 2 2" xfId="58690" xr:uid="{00000000-0005-0000-0000-00003F0E0000}"/>
    <cellStyle name="Comma 5 4 4 6 6 3" xfId="46093" xr:uid="{00000000-0005-0000-0000-0000400E0000}"/>
    <cellStyle name="Comma 5 4 4 6 6 4" xfId="36079" xr:uid="{00000000-0005-0000-0000-0000410E0000}"/>
    <cellStyle name="Comma 5 4 4 6 7" xfId="15238" xr:uid="{00000000-0005-0000-0000-0000420E0000}"/>
    <cellStyle name="Comma 5 4 4 6 7 2" xfId="50454" xr:uid="{00000000-0005-0000-0000-0000430E0000}"/>
    <cellStyle name="Comma 5 4 4 6 7 3" xfId="27843" xr:uid="{00000000-0005-0000-0000-0000440E0000}"/>
    <cellStyle name="Comma 5 4 4 6 8" xfId="13460" xr:uid="{00000000-0005-0000-0000-0000450E0000}"/>
    <cellStyle name="Comma 5 4 4 6 8 2" xfId="48678" xr:uid="{00000000-0005-0000-0000-0000460E0000}"/>
    <cellStyle name="Comma 5 4 4 6 9" xfId="37857" xr:uid="{00000000-0005-0000-0000-0000470E0000}"/>
    <cellStyle name="Comma 5 4 4 7" xfId="3704" xr:uid="{00000000-0005-0000-0000-0000480E0000}"/>
    <cellStyle name="Comma 5 4 4 7 2" xfId="8428" xr:uid="{00000000-0005-0000-0000-0000490E0000}"/>
    <cellStyle name="Comma 5 4 4 7 2 2" xfId="21054" xr:uid="{00000000-0005-0000-0000-00004A0E0000}"/>
    <cellStyle name="Comma 5 4 4 7 2 2 2" xfId="56270" xr:uid="{00000000-0005-0000-0000-00004B0E0000}"/>
    <cellStyle name="Comma 5 4 4 7 2 3" xfId="43673" xr:uid="{00000000-0005-0000-0000-00004C0E0000}"/>
    <cellStyle name="Comma 5 4 4 7 2 4" xfId="33659" xr:uid="{00000000-0005-0000-0000-00004D0E0000}"/>
    <cellStyle name="Comma 5 4 4 7 3" xfId="10209" xr:uid="{00000000-0005-0000-0000-00004E0E0000}"/>
    <cellStyle name="Comma 5 4 4 7 3 2" xfId="22830" xr:uid="{00000000-0005-0000-0000-00004F0E0000}"/>
    <cellStyle name="Comma 5 4 4 7 3 2 2" xfId="58046" xr:uid="{00000000-0005-0000-0000-0000500E0000}"/>
    <cellStyle name="Comma 5 4 4 7 3 3" xfId="45449" xr:uid="{00000000-0005-0000-0000-0000510E0000}"/>
    <cellStyle name="Comma 5 4 4 7 3 4" xfId="35435" xr:uid="{00000000-0005-0000-0000-0000520E0000}"/>
    <cellStyle name="Comma 5 4 4 7 4" xfId="12005" xr:uid="{00000000-0005-0000-0000-0000530E0000}"/>
    <cellStyle name="Comma 5 4 4 7 4 2" xfId="24606" xr:uid="{00000000-0005-0000-0000-0000540E0000}"/>
    <cellStyle name="Comma 5 4 4 7 4 2 2" xfId="59822" xr:uid="{00000000-0005-0000-0000-0000550E0000}"/>
    <cellStyle name="Comma 5 4 4 7 4 3" xfId="47225" xr:uid="{00000000-0005-0000-0000-0000560E0000}"/>
    <cellStyle name="Comma 5 4 4 7 4 4" xfId="37211" xr:uid="{00000000-0005-0000-0000-0000570E0000}"/>
    <cellStyle name="Comma 5 4 4 7 5" xfId="16370" xr:uid="{00000000-0005-0000-0000-0000580E0000}"/>
    <cellStyle name="Comma 5 4 4 7 5 2" xfId="51586" xr:uid="{00000000-0005-0000-0000-0000590E0000}"/>
    <cellStyle name="Comma 5 4 4 7 5 3" xfId="28975" xr:uid="{00000000-0005-0000-0000-00005A0E0000}"/>
    <cellStyle name="Comma 5 4 4 7 6" xfId="14592" xr:uid="{00000000-0005-0000-0000-00005B0E0000}"/>
    <cellStyle name="Comma 5 4 4 7 6 2" xfId="49810" xr:uid="{00000000-0005-0000-0000-00005C0E0000}"/>
    <cellStyle name="Comma 5 4 4 7 7" xfId="38989" xr:uid="{00000000-0005-0000-0000-00005D0E0000}"/>
    <cellStyle name="Comma 5 4 4 7 8" xfId="27199" xr:uid="{00000000-0005-0000-0000-00005E0E0000}"/>
    <cellStyle name="Comma 5 4 4 8" xfId="4040" xr:uid="{00000000-0005-0000-0000-00005F0E0000}"/>
    <cellStyle name="Comma 5 4 4 8 2" xfId="16692" xr:uid="{00000000-0005-0000-0000-0000600E0000}"/>
    <cellStyle name="Comma 5 4 4 8 2 2" xfId="51908" xr:uid="{00000000-0005-0000-0000-0000610E0000}"/>
    <cellStyle name="Comma 5 4 4 8 2 3" xfId="29297" xr:uid="{00000000-0005-0000-0000-0000620E0000}"/>
    <cellStyle name="Comma 5 4 4 8 3" xfId="13138" xr:uid="{00000000-0005-0000-0000-0000630E0000}"/>
    <cellStyle name="Comma 5 4 4 8 3 2" xfId="48356" xr:uid="{00000000-0005-0000-0000-0000640E0000}"/>
    <cellStyle name="Comma 5 4 4 8 4" xfId="39311" xr:uid="{00000000-0005-0000-0000-0000650E0000}"/>
    <cellStyle name="Comma 5 4 4 8 5" xfId="25745" xr:uid="{00000000-0005-0000-0000-0000660E0000}"/>
    <cellStyle name="Comma 5 4 4 9" xfId="5515" xr:uid="{00000000-0005-0000-0000-0000670E0000}"/>
    <cellStyle name="Comma 5 4 4 9 2" xfId="18146" xr:uid="{00000000-0005-0000-0000-0000680E0000}"/>
    <cellStyle name="Comma 5 4 4 9 2 2" xfId="53362" xr:uid="{00000000-0005-0000-0000-0000690E0000}"/>
    <cellStyle name="Comma 5 4 4 9 3" xfId="40765" xr:uid="{00000000-0005-0000-0000-00006A0E0000}"/>
    <cellStyle name="Comma 5 4 4 9 4" xfId="30751" xr:uid="{00000000-0005-0000-0000-00006B0E0000}"/>
    <cellStyle name="Comma 5 4 5" xfId="2280" xr:uid="{00000000-0005-0000-0000-00006C0E0000}"/>
    <cellStyle name="Comma 5 4 5 10" xfId="10466" xr:uid="{00000000-0005-0000-0000-00006D0E0000}"/>
    <cellStyle name="Comma 5 4 5 10 2" xfId="23081" xr:uid="{00000000-0005-0000-0000-00006E0E0000}"/>
    <cellStyle name="Comma 5 4 5 10 2 2" xfId="58297" xr:uid="{00000000-0005-0000-0000-00006F0E0000}"/>
    <cellStyle name="Comma 5 4 5 10 3" xfId="45700" xr:uid="{00000000-0005-0000-0000-0000700E0000}"/>
    <cellStyle name="Comma 5 4 5 10 4" xfId="35686" xr:uid="{00000000-0005-0000-0000-0000710E0000}"/>
    <cellStyle name="Comma 5 4 5 11" xfId="14996" xr:uid="{00000000-0005-0000-0000-0000720E0000}"/>
    <cellStyle name="Comma 5 4 5 11 2" xfId="50212" xr:uid="{00000000-0005-0000-0000-0000730E0000}"/>
    <cellStyle name="Comma 5 4 5 11 3" xfId="27601" xr:uid="{00000000-0005-0000-0000-0000740E0000}"/>
    <cellStyle name="Comma 5 4 5 12" xfId="12409" xr:uid="{00000000-0005-0000-0000-0000750E0000}"/>
    <cellStyle name="Comma 5 4 5 12 2" xfId="47627" xr:uid="{00000000-0005-0000-0000-0000760E0000}"/>
    <cellStyle name="Comma 5 4 5 13" xfId="37615" xr:uid="{00000000-0005-0000-0000-0000770E0000}"/>
    <cellStyle name="Comma 5 4 5 14" xfId="25016" xr:uid="{00000000-0005-0000-0000-0000780E0000}"/>
    <cellStyle name="Comma 5 4 5 15" xfId="60229" xr:uid="{00000000-0005-0000-0000-0000790E0000}"/>
    <cellStyle name="Comma 5 4 5 2" xfId="3131" xr:uid="{00000000-0005-0000-0000-00007A0E0000}"/>
    <cellStyle name="Comma 5 4 5 2 10" xfId="25500" xr:uid="{00000000-0005-0000-0000-00007B0E0000}"/>
    <cellStyle name="Comma 5 4 5 2 11" xfId="61035" xr:uid="{00000000-0005-0000-0000-00007C0E0000}"/>
    <cellStyle name="Comma 5 4 5 2 2" xfId="4931" xr:uid="{00000000-0005-0000-0000-00007D0E0000}"/>
    <cellStyle name="Comma 5 4 5 2 2 2" xfId="17578" xr:uid="{00000000-0005-0000-0000-00007E0E0000}"/>
    <cellStyle name="Comma 5 4 5 2 2 2 2" xfId="52794" xr:uid="{00000000-0005-0000-0000-00007F0E0000}"/>
    <cellStyle name="Comma 5 4 5 2 2 2 3" xfId="30183" xr:uid="{00000000-0005-0000-0000-0000800E0000}"/>
    <cellStyle name="Comma 5 4 5 2 2 3" xfId="14024" xr:uid="{00000000-0005-0000-0000-0000810E0000}"/>
    <cellStyle name="Comma 5 4 5 2 2 3 2" xfId="49242" xr:uid="{00000000-0005-0000-0000-0000820E0000}"/>
    <cellStyle name="Comma 5 4 5 2 2 4" xfId="40197" xr:uid="{00000000-0005-0000-0000-0000830E0000}"/>
    <cellStyle name="Comma 5 4 5 2 2 5" xfId="26631" xr:uid="{00000000-0005-0000-0000-0000840E0000}"/>
    <cellStyle name="Comma 5 4 5 2 3" xfId="6401" xr:uid="{00000000-0005-0000-0000-0000850E0000}"/>
    <cellStyle name="Comma 5 4 5 2 3 2" xfId="19032" xr:uid="{00000000-0005-0000-0000-0000860E0000}"/>
    <cellStyle name="Comma 5 4 5 2 3 2 2" xfId="54248" xr:uid="{00000000-0005-0000-0000-0000870E0000}"/>
    <cellStyle name="Comma 5 4 5 2 3 3" xfId="41651" xr:uid="{00000000-0005-0000-0000-0000880E0000}"/>
    <cellStyle name="Comma 5 4 5 2 3 4" xfId="31637" xr:uid="{00000000-0005-0000-0000-0000890E0000}"/>
    <cellStyle name="Comma 5 4 5 2 4" xfId="7860" xr:uid="{00000000-0005-0000-0000-00008A0E0000}"/>
    <cellStyle name="Comma 5 4 5 2 4 2" xfId="20486" xr:uid="{00000000-0005-0000-0000-00008B0E0000}"/>
    <cellStyle name="Comma 5 4 5 2 4 2 2" xfId="55702" xr:uid="{00000000-0005-0000-0000-00008C0E0000}"/>
    <cellStyle name="Comma 5 4 5 2 4 3" xfId="43105" xr:uid="{00000000-0005-0000-0000-00008D0E0000}"/>
    <cellStyle name="Comma 5 4 5 2 4 4" xfId="33091" xr:uid="{00000000-0005-0000-0000-00008E0E0000}"/>
    <cellStyle name="Comma 5 4 5 2 5" xfId="9641" xr:uid="{00000000-0005-0000-0000-00008F0E0000}"/>
    <cellStyle name="Comma 5 4 5 2 5 2" xfId="22262" xr:uid="{00000000-0005-0000-0000-0000900E0000}"/>
    <cellStyle name="Comma 5 4 5 2 5 2 2" xfId="57478" xr:uid="{00000000-0005-0000-0000-0000910E0000}"/>
    <cellStyle name="Comma 5 4 5 2 5 3" xfId="44881" xr:uid="{00000000-0005-0000-0000-0000920E0000}"/>
    <cellStyle name="Comma 5 4 5 2 5 4" xfId="34867" xr:uid="{00000000-0005-0000-0000-0000930E0000}"/>
    <cellStyle name="Comma 5 4 5 2 6" xfId="11435" xr:uid="{00000000-0005-0000-0000-0000940E0000}"/>
    <cellStyle name="Comma 5 4 5 2 6 2" xfId="24038" xr:uid="{00000000-0005-0000-0000-0000950E0000}"/>
    <cellStyle name="Comma 5 4 5 2 6 2 2" xfId="59254" xr:uid="{00000000-0005-0000-0000-0000960E0000}"/>
    <cellStyle name="Comma 5 4 5 2 6 3" xfId="46657" xr:uid="{00000000-0005-0000-0000-0000970E0000}"/>
    <cellStyle name="Comma 5 4 5 2 6 4" xfId="36643" xr:uid="{00000000-0005-0000-0000-0000980E0000}"/>
    <cellStyle name="Comma 5 4 5 2 7" xfId="15802" xr:uid="{00000000-0005-0000-0000-0000990E0000}"/>
    <cellStyle name="Comma 5 4 5 2 7 2" xfId="51018" xr:uid="{00000000-0005-0000-0000-00009A0E0000}"/>
    <cellStyle name="Comma 5 4 5 2 7 3" xfId="28407" xr:uid="{00000000-0005-0000-0000-00009B0E0000}"/>
    <cellStyle name="Comma 5 4 5 2 8" xfId="12893" xr:uid="{00000000-0005-0000-0000-00009C0E0000}"/>
    <cellStyle name="Comma 5 4 5 2 8 2" xfId="48111" xr:uid="{00000000-0005-0000-0000-00009D0E0000}"/>
    <cellStyle name="Comma 5 4 5 2 9" xfId="38421" xr:uid="{00000000-0005-0000-0000-00009E0E0000}"/>
    <cellStyle name="Comma 5 4 5 3" xfId="3460" xr:uid="{00000000-0005-0000-0000-00009F0E0000}"/>
    <cellStyle name="Comma 5 4 5 3 10" xfId="26956" xr:uid="{00000000-0005-0000-0000-0000A00E0000}"/>
    <cellStyle name="Comma 5 4 5 3 11" xfId="61360" xr:uid="{00000000-0005-0000-0000-0000A10E0000}"/>
    <cellStyle name="Comma 5 4 5 3 2" xfId="5256" xr:uid="{00000000-0005-0000-0000-0000A20E0000}"/>
    <cellStyle name="Comma 5 4 5 3 2 2" xfId="17903" xr:uid="{00000000-0005-0000-0000-0000A30E0000}"/>
    <cellStyle name="Comma 5 4 5 3 2 2 2" xfId="53119" xr:uid="{00000000-0005-0000-0000-0000A40E0000}"/>
    <cellStyle name="Comma 5 4 5 3 2 3" xfId="40522" xr:uid="{00000000-0005-0000-0000-0000A50E0000}"/>
    <cellStyle name="Comma 5 4 5 3 2 4" xfId="30508" xr:uid="{00000000-0005-0000-0000-0000A60E0000}"/>
    <cellStyle name="Comma 5 4 5 3 3" xfId="6726" xr:uid="{00000000-0005-0000-0000-0000A70E0000}"/>
    <cellStyle name="Comma 5 4 5 3 3 2" xfId="19357" xr:uid="{00000000-0005-0000-0000-0000A80E0000}"/>
    <cellStyle name="Comma 5 4 5 3 3 2 2" xfId="54573" xr:uid="{00000000-0005-0000-0000-0000A90E0000}"/>
    <cellStyle name="Comma 5 4 5 3 3 3" xfId="41976" xr:uid="{00000000-0005-0000-0000-0000AA0E0000}"/>
    <cellStyle name="Comma 5 4 5 3 3 4" xfId="31962" xr:uid="{00000000-0005-0000-0000-0000AB0E0000}"/>
    <cellStyle name="Comma 5 4 5 3 4" xfId="8185" xr:uid="{00000000-0005-0000-0000-0000AC0E0000}"/>
    <cellStyle name="Comma 5 4 5 3 4 2" xfId="20811" xr:uid="{00000000-0005-0000-0000-0000AD0E0000}"/>
    <cellStyle name="Comma 5 4 5 3 4 2 2" xfId="56027" xr:uid="{00000000-0005-0000-0000-0000AE0E0000}"/>
    <cellStyle name="Comma 5 4 5 3 4 3" xfId="43430" xr:uid="{00000000-0005-0000-0000-0000AF0E0000}"/>
    <cellStyle name="Comma 5 4 5 3 4 4" xfId="33416" xr:uid="{00000000-0005-0000-0000-0000B00E0000}"/>
    <cellStyle name="Comma 5 4 5 3 5" xfId="9966" xr:uid="{00000000-0005-0000-0000-0000B10E0000}"/>
    <cellStyle name="Comma 5 4 5 3 5 2" xfId="22587" xr:uid="{00000000-0005-0000-0000-0000B20E0000}"/>
    <cellStyle name="Comma 5 4 5 3 5 2 2" xfId="57803" xr:uid="{00000000-0005-0000-0000-0000B30E0000}"/>
    <cellStyle name="Comma 5 4 5 3 5 3" xfId="45206" xr:uid="{00000000-0005-0000-0000-0000B40E0000}"/>
    <cellStyle name="Comma 5 4 5 3 5 4" xfId="35192" xr:uid="{00000000-0005-0000-0000-0000B50E0000}"/>
    <cellStyle name="Comma 5 4 5 3 6" xfId="11760" xr:uid="{00000000-0005-0000-0000-0000B60E0000}"/>
    <cellStyle name="Comma 5 4 5 3 6 2" xfId="24363" xr:uid="{00000000-0005-0000-0000-0000B70E0000}"/>
    <cellStyle name="Comma 5 4 5 3 6 2 2" xfId="59579" xr:uid="{00000000-0005-0000-0000-0000B80E0000}"/>
    <cellStyle name="Comma 5 4 5 3 6 3" xfId="46982" xr:uid="{00000000-0005-0000-0000-0000B90E0000}"/>
    <cellStyle name="Comma 5 4 5 3 6 4" xfId="36968" xr:uid="{00000000-0005-0000-0000-0000BA0E0000}"/>
    <cellStyle name="Comma 5 4 5 3 7" xfId="16127" xr:uid="{00000000-0005-0000-0000-0000BB0E0000}"/>
    <cellStyle name="Comma 5 4 5 3 7 2" xfId="51343" xr:uid="{00000000-0005-0000-0000-0000BC0E0000}"/>
    <cellStyle name="Comma 5 4 5 3 7 3" xfId="28732" xr:uid="{00000000-0005-0000-0000-0000BD0E0000}"/>
    <cellStyle name="Comma 5 4 5 3 8" xfId="14349" xr:uid="{00000000-0005-0000-0000-0000BE0E0000}"/>
    <cellStyle name="Comma 5 4 5 3 8 2" xfId="49567" xr:uid="{00000000-0005-0000-0000-0000BF0E0000}"/>
    <cellStyle name="Comma 5 4 5 3 9" xfId="38746" xr:uid="{00000000-0005-0000-0000-0000C00E0000}"/>
    <cellStyle name="Comma 5 4 5 4" xfId="2621" xr:uid="{00000000-0005-0000-0000-0000C10E0000}"/>
    <cellStyle name="Comma 5 4 5 4 10" xfId="26147" xr:uid="{00000000-0005-0000-0000-0000C20E0000}"/>
    <cellStyle name="Comma 5 4 5 4 11" xfId="60551" xr:uid="{00000000-0005-0000-0000-0000C30E0000}"/>
    <cellStyle name="Comma 5 4 5 4 2" xfId="4447" xr:uid="{00000000-0005-0000-0000-0000C40E0000}"/>
    <cellStyle name="Comma 5 4 5 4 2 2" xfId="17094" xr:uid="{00000000-0005-0000-0000-0000C50E0000}"/>
    <cellStyle name="Comma 5 4 5 4 2 2 2" xfId="52310" xr:uid="{00000000-0005-0000-0000-0000C60E0000}"/>
    <cellStyle name="Comma 5 4 5 4 2 3" xfId="39713" xr:uid="{00000000-0005-0000-0000-0000C70E0000}"/>
    <cellStyle name="Comma 5 4 5 4 2 4" xfId="29699" xr:uid="{00000000-0005-0000-0000-0000C80E0000}"/>
    <cellStyle name="Comma 5 4 5 4 3" xfId="5917" xr:uid="{00000000-0005-0000-0000-0000C90E0000}"/>
    <cellStyle name="Comma 5 4 5 4 3 2" xfId="18548" xr:uid="{00000000-0005-0000-0000-0000CA0E0000}"/>
    <cellStyle name="Comma 5 4 5 4 3 2 2" xfId="53764" xr:uid="{00000000-0005-0000-0000-0000CB0E0000}"/>
    <cellStyle name="Comma 5 4 5 4 3 3" xfId="41167" xr:uid="{00000000-0005-0000-0000-0000CC0E0000}"/>
    <cellStyle name="Comma 5 4 5 4 3 4" xfId="31153" xr:uid="{00000000-0005-0000-0000-0000CD0E0000}"/>
    <cellStyle name="Comma 5 4 5 4 4" xfId="7376" xr:uid="{00000000-0005-0000-0000-0000CE0E0000}"/>
    <cellStyle name="Comma 5 4 5 4 4 2" xfId="20002" xr:uid="{00000000-0005-0000-0000-0000CF0E0000}"/>
    <cellStyle name="Comma 5 4 5 4 4 2 2" xfId="55218" xr:uid="{00000000-0005-0000-0000-0000D00E0000}"/>
    <cellStyle name="Comma 5 4 5 4 4 3" xfId="42621" xr:uid="{00000000-0005-0000-0000-0000D10E0000}"/>
    <cellStyle name="Comma 5 4 5 4 4 4" xfId="32607" xr:uid="{00000000-0005-0000-0000-0000D20E0000}"/>
    <cellStyle name="Comma 5 4 5 4 5" xfId="9157" xr:uid="{00000000-0005-0000-0000-0000D30E0000}"/>
    <cellStyle name="Comma 5 4 5 4 5 2" xfId="21778" xr:uid="{00000000-0005-0000-0000-0000D40E0000}"/>
    <cellStyle name="Comma 5 4 5 4 5 2 2" xfId="56994" xr:uid="{00000000-0005-0000-0000-0000D50E0000}"/>
    <cellStyle name="Comma 5 4 5 4 5 3" xfId="44397" xr:uid="{00000000-0005-0000-0000-0000D60E0000}"/>
    <cellStyle name="Comma 5 4 5 4 5 4" xfId="34383" xr:uid="{00000000-0005-0000-0000-0000D70E0000}"/>
    <cellStyle name="Comma 5 4 5 4 6" xfId="10951" xr:uid="{00000000-0005-0000-0000-0000D80E0000}"/>
    <cellStyle name="Comma 5 4 5 4 6 2" xfId="23554" xr:uid="{00000000-0005-0000-0000-0000D90E0000}"/>
    <cellStyle name="Comma 5 4 5 4 6 2 2" xfId="58770" xr:uid="{00000000-0005-0000-0000-0000DA0E0000}"/>
    <cellStyle name="Comma 5 4 5 4 6 3" xfId="46173" xr:uid="{00000000-0005-0000-0000-0000DB0E0000}"/>
    <cellStyle name="Comma 5 4 5 4 6 4" xfId="36159" xr:uid="{00000000-0005-0000-0000-0000DC0E0000}"/>
    <cellStyle name="Comma 5 4 5 4 7" xfId="15318" xr:uid="{00000000-0005-0000-0000-0000DD0E0000}"/>
    <cellStyle name="Comma 5 4 5 4 7 2" xfId="50534" xr:uid="{00000000-0005-0000-0000-0000DE0E0000}"/>
    <cellStyle name="Comma 5 4 5 4 7 3" xfId="27923" xr:uid="{00000000-0005-0000-0000-0000DF0E0000}"/>
    <cellStyle name="Comma 5 4 5 4 8" xfId="13540" xr:uid="{00000000-0005-0000-0000-0000E00E0000}"/>
    <cellStyle name="Comma 5 4 5 4 8 2" xfId="48758" xr:uid="{00000000-0005-0000-0000-0000E10E0000}"/>
    <cellStyle name="Comma 5 4 5 4 9" xfId="37937" xr:uid="{00000000-0005-0000-0000-0000E20E0000}"/>
    <cellStyle name="Comma 5 4 5 5" xfId="3785" xr:uid="{00000000-0005-0000-0000-0000E30E0000}"/>
    <cellStyle name="Comma 5 4 5 5 2" xfId="8508" xr:uid="{00000000-0005-0000-0000-0000E40E0000}"/>
    <cellStyle name="Comma 5 4 5 5 2 2" xfId="21134" xr:uid="{00000000-0005-0000-0000-0000E50E0000}"/>
    <cellStyle name="Comma 5 4 5 5 2 2 2" xfId="56350" xr:uid="{00000000-0005-0000-0000-0000E60E0000}"/>
    <cellStyle name="Comma 5 4 5 5 2 3" xfId="43753" xr:uid="{00000000-0005-0000-0000-0000E70E0000}"/>
    <cellStyle name="Comma 5 4 5 5 2 4" xfId="33739" xr:uid="{00000000-0005-0000-0000-0000E80E0000}"/>
    <cellStyle name="Comma 5 4 5 5 3" xfId="10289" xr:uid="{00000000-0005-0000-0000-0000E90E0000}"/>
    <cellStyle name="Comma 5 4 5 5 3 2" xfId="22910" xr:uid="{00000000-0005-0000-0000-0000EA0E0000}"/>
    <cellStyle name="Comma 5 4 5 5 3 2 2" xfId="58126" xr:uid="{00000000-0005-0000-0000-0000EB0E0000}"/>
    <cellStyle name="Comma 5 4 5 5 3 3" xfId="45529" xr:uid="{00000000-0005-0000-0000-0000EC0E0000}"/>
    <cellStyle name="Comma 5 4 5 5 3 4" xfId="35515" xr:uid="{00000000-0005-0000-0000-0000ED0E0000}"/>
    <cellStyle name="Comma 5 4 5 5 4" xfId="12085" xr:uid="{00000000-0005-0000-0000-0000EE0E0000}"/>
    <cellStyle name="Comma 5 4 5 5 4 2" xfId="24686" xr:uid="{00000000-0005-0000-0000-0000EF0E0000}"/>
    <cellStyle name="Comma 5 4 5 5 4 2 2" xfId="59902" xr:uid="{00000000-0005-0000-0000-0000F00E0000}"/>
    <cellStyle name="Comma 5 4 5 5 4 3" xfId="47305" xr:uid="{00000000-0005-0000-0000-0000F10E0000}"/>
    <cellStyle name="Comma 5 4 5 5 4 4" xfId="37291" xr:uid="{00000000-0005-0000-0000-0000F20E0000}"/>
    <cellStyle name="Comma 5 4 5 5 5" xfId="16450" xr:uid="{00000000-0005-0000-0000-0000F30E0000}"/>
    <cellStyle name="Comma 5 4 5 5 5 2" xfId="51666" xr:uid="{00000000-0005-0000-0000-0000F40E0000}"/>
    <cellStyle name="Comma 5 4 5 5 5 3" xfId="29055" xr:uid="{00000000-0005-0000-0000-0000F50E0000}"/>
    <cellStyle name="Comma 5 4 5 5 6" xfId="14672" xr:uid="{00000000-0005-0000-0000-0000F60E0000}"/>
    <cellStyle name="Comma 5 4 5 5 6 2" xfId="49890" xr:uid="{00000000-0005-0000-0000-0000F70E0000}"/>
    <cellStyle name="Comma 5 4 5 5 7" xfId="39069" xr:uid="{00000000-0005-0000-0000-0000F80E0000}"/>
    <cellStyle name="Comma 5 4 5 5 8" xfId="27279" xr:uid="{00000000-0005-0000-0000-0000F90E0000}"/>
    <cellStyle name="Comma 5 4 5 6" xfId="4125" xr:uid="{00000000-0005-0000-0000-0000FA0E0000}"/>
    <cellStyle name="Comma 5 4 5 6 2" xfId="16772" xr:uid="{00000000-0005-0000-0000-0000FB0E0000}"/>
    <cellStyle name="Comma 5 4 5 6 2 2" xfId="51988" xr:uid="{00000000-0005-0000-0000-0000FC0E0000}"/>
    <cellStyle name="Comma 5 4 5 6 2 3" xfId="29377" xr:uid="{00000000-0005-0000-0000-0000FD0E0000}"/>
    <cellStyle name="Comma 5 4 5 6 3" xfId="13218" xr:uid="{00000000-0005-0000-0000-0000FE0E0000}"/>
    <cellStyle name="Comma 5 4 5 6 3 2" xfId="48436" xr:uid="{00000000-0005-0000-0000-0000FF0E0000}"/>
    <cellStyle name="Comma 5 4 5 6 4" xfId="39391" xr:uid="{00000000-0005-0000-0000-0000000F0000}"/>
    <cellStyle name="Comma 5 4 5 6 5" xfId="25825" xr:uid="{00000000-0005-0000-0000-0000010F0000}"/>
    <cellStyle name="Comma 5 4 5 7" xfId="5595" xr:uid="{00000000-0005-0000-0000-0000020F0000}"/>
    <cellStyle name="Comma 5 4 5 7 2" xfId="18226" xr:uid="{00000000-0005-0000-0000-0000030F0000}"/>
    <cellStyle name="Comma 5 4 5 7 2 2" xfId="53442" xr:uid="{00000000-0005-0000-0000-0000040F0000}"/>
    <cellStyle name="Comma 5 4 5 7 3" xfId="40845" xr:uid="{00000000-0005-0000-0000-0000050F0000}"/>
    <cellStyle name="Comma 5 4 5 7 4" xfId="30831" xr:uid="{00000000-0005-0000-0000-0000060F0000}"/>
    <cellStyle name="Comma 5 4 5 8" xfId="7054" xr:uid="{00000000-0005-0000-0000-0000070F0000}"/>
    <cellStyle name="Comma 5 4 5 8 2" xfId="19680" xr:uid="{00000000-0005-0000-0000-0000080F0000}"/>
    <cellStyle name="Comma 5 4 5 8 2 2" xfId="54896" xr:uid="{00000000-0005-0000-0000-0000090F0000}"/>
    <cellStyle name="Comma 5 4 5 8 3" xfId="42299" xr:uid="{00000000-0005-0000-0000-00000A0F0000}"/>
    <cellStyle name="Comma 5 4 5 8 4" xfId="32285" xr:uid="{00000000-0005-0000-0000-00000B0F0000}"/>
    <cellStyle name="Comma 5 4 5 9" xfId="8835" xr:uid="{00000000-0005-0000-0000-00000C0F0000}"/>
    <cellStyle name="Comma 5 4 5 9 2" xfId="21456" xr:uid="{00000000-0005-0000-0000-00000D0F0000}"/>
    <cellStyle name="Comma 5 4 5 9 2 2" xfId="56672" xr:uid="{00000000-0005-0000-0000-00000E0F0000}"/>
    <cellStyle name="Comma 5 4 5 9 3" xfId="44075" xr:uid="{00000000-0005-0000-0000-00000F0F0000}"/>
    <cellStyle name="Comma 5 4 5 9 4" xfId="34061" xr:uid="{00000000-0005-0000-0000-0000100F0000}"/>
    <cellStyle name="Comma 5 4 6" xfId="2961" xr:uid="{00000000-0005-0000-0000-0000110F0000}"/>
    <cellStyle name="Comma 5 4 6 10" xfId="25341" xr:uid="{00000000-0005-0000-0000-0000120F0000}"/>
    <cellStyle name="Comma 5 4 6 11" xfId="60876" xr:uid="{00000000-0005-0000-0000-0000130F0000}"/>
    <cellStyle name="Comma 5 4 6 2" xfId="4772" xr:uid="{00000000-0005-0000-0000-0000140F0000}"/>
    <cellStyle name="Comma 5 4 6 2 2" xfId="17419" xr:uid="{00000000-0005-0000-0000-0000150F0000}"/>
    <cellStyle name="Comma 5 4 6 2 2 2" xfId="52635" xr:uid="{00000000-0005-0000-0000-0000160F0000}"/>
    <cellStyle name="Comma 5 4 6 2 2 3" xfId="30024" xr:uid="{00000000-0005-0000-0000-0000170F0000}"/>
    <cellStyle name="Comma 5 4 6 2 3" xfId="13865" xr:uid="{00000000-0005-0000-0000-0000180F0000}"/>
    <cellStyle name="Comma 5 4 6 2 3 2" xfId="49083" xr:uid="{00000000-0005-0000-0000-0000190F0000}"/>
    <cellStyle name="Comma 5 4 6 2 4" xfId="40038" xr:uid="{00000000-0005-0000-0000-00001A0F0000}"/>
    <cellStyle name="Comma 5 4 6 2 5" xfId="26472" xr:uid="{00000000-0005-0000-0000-00001B0F0000}"/>
    <cellStyle name="Comma 5 4 6 3" xfId="6242" xr:uid="{00000000-0005-0000-0000-00001C0F0000}"/>
    <cellStyle name="Comma 5 4 6 3 2" xfId="18873" xr:uid="{00000000-0005-0000-0000-00001D0F0000}"/>
    <cellStyle name="Comma 5 4 6 3 2 2" xfId="54089" xr:uid="{00000000-0005-0000-0000-00001E0F0000}"/>
    <cellStyle name="Comma 5 4 6 3 3" xfId="41492" xr:uid="{00000000-0005-0000-0000-00001F0F0000}"/>
    <cellStyle name="Comma 5 4 6 3 4" xfId="31478" xr:uid="{00000000-0005-0000-0000-0000200F0000}"/>
    <cellStyle name="Comma 5 4 6 4" xfId="7701" xr:uid="{00000000-0005-0000-0000-0000210F0000}"/>
    <cellStyle name="Comma 5 4 6 4 2" xfId="20327" xr:uid="{00000000-0005-0000-0000-0000220F0000}"/>
    <cellStyle name="Comma 5 4 6 4 2 2" xfId="55543" xr:uid="{00000000-0005-0000-0000-0000230F0000}"/>
    <cellStyle name="Comma 5 4 6 4 3" xfId="42946" xr:uid="{00000000-0005-0000-0000-0000240F0000}"/>
    <cellStyle name="Comma 5 4 6 4 4" xfId="32932" xr:uid="{00000000-0005-0000-0000-0000250F0000}"/>
    <cellStyle name="Comma 5 4 6 5" xfId="9482" xr:uid="{00000000-0005-0000-0000-0000260F0000}"/>
    <cellStyle name="Comma 5 4 6 5 2" xfId="22103" xr:uid="{00000000-0005-0000-0000-0000270F0000}"/>
    <cellStyle name="Comma 5 4 6 5 2 2" xfId="57319" xr:uid="{00000000-0005-0000-0000-0000280F0000}"/>
    <cellStyle name="Comma 5 4 6 5 3" xfId="44722" xr:uid="{00000000-0005-0000-0000-0000290F0000}"/>
    <cellStyle name="Comma 5 4 6 5 4" xfId="34708" xr:uid="{00000000-0005-0000-0000-00002A0F0000}"/>
    <cellStyle name="Comma 5 4 6 6" xfId="11276" xr:uid="{00000000-0005-0000-0000-00002B0F0000}"/>
    <cellStyle name="Comma 5 4 6 6 2" xfId="23879" xr:uid="{00000000-0005-0000-0000-00002C0F0000}"/>
    <cellStyle name="Comma 5 4 6 6 2 2" xfId="59095" xr:uid="{00000000-0005-0000-0000-00002D0F0000}"/>
    <cellStyle name="Comma 5 4 6 6 3" xfId="46498" xr:uid="{00000000-0005-0000-0000-00002E0F0000}"/>
    <cellStyle name="Comma 5 4 6 6 4" xfId="36484" xr:uid="{00000000-0005-0000-0000-00002F0F0000}"/>
    <cellStyle name="Comma 5 4 6 7" xfId="15643" xr:uid="{00000000-0005-0000-0000-0000300F0000}"/>
    <cellStyle name="Comma 5 4 6 7 2" xfId="50859" xr:uid="{00000000-0005-0000-0000-0000310F0000}"/>
    <cellStyle name="Comma 5 4 6 7 3" xfId="28248" xr:uid="{00000000-0005-0000-0000-0000320F0000}"/>
    <cellStyle name="Comma 5 4 6 8" xfId="12734" xr:uid="{00000000-0005-0000-0000-0000330F0000}"/>
    <cellStyle name="Comma 5 4 6 8 2" xfId="47952" xr:uid="{00000000-0005-0000-0000-0000340F0000}"/>
    <cellStyle name="Comma 5 4 6 9" xfId="38262" xr:uid="{00000000-0005-0000-0000-0000350F0000}"/>
    <cellStyle name="Comma 5 4 7" xfId="2794" xr:uid="{00000000-0005-0000-0000-0000360F0000}"/>
    <cellStyle name="Comma 5 4 7 10" xfId="25186" xr:uid="{00000000-0005-0000-0000-0000370F0000}"/>
    <cellStyle name="Comma 5 4 7 11" xfId="60721" xr:uid="{00000000-0005-0000-0000-0000380F0000}"/>
    <cellStyle name="Comma 5 4 7 2" xfId="4617" xr:uid="{00000000-0005-0000-0000-0000390F0000}"/>
    <cellStyle name="Comma 5 4 7 2 2" xfId="17264" xr:uid="{00000000-0005-0000-0000-00003A0F0000}"/>
    <cellStyle name="Comma 5 4 7 2 2 2" xfId="52480" xr:uid="{00000000-0005-0000-0000-00003B0F0000}"/>
    <cellStyle name="Comma 5 4 7 2 2 3" xfId="29869" xr:uid="{00000000-0005-0000-0000-00003C0F0000}"/>
    <cellStyle name="Comma 5 4 7 2 3" xfId="13710" xr:uid="{00000000-0005-0000-0000-00003D0F0000}"/>
    <cellStyle name="Comma 5 4 7 2 3 2" xfId="48928" xr:uid="{00000000-0005-0000-0000-00003E0F0000}"/>
    <cellStyle name="Comma 5 4 7 2 4" xfId="39883" xr:uid="{00000000-0005-0000-0000-00003F0F0000}"/>
    <cellStyle name="Comma 5 4 7 2 5" xfId="26317" xr:uid="{00000000-0005-0000-0000-0000400F0000}"/>
    <cellStyle name="Comma 5 4 7 3" xfId="6087" xr:uid="{00000000-0005-0000-0000-0000410F0000}"/>
    <cellStyle name="Comma 5 4 7 3 2" xfId="18718" xr:uid="{00000000-0005-0000-0000-0000420F0000}"/>
    <cellStyle name="Comma 5 4 7 3 2 2" xfId="53934" xr:uid="{00000000-0005-0000-0000-0000430F0000}"/>
    <cellStyle name="Comma 5 4 7 3 3" xfId="41337" xr:uid="{00000000-0005-0000-0000-0000440F0000}"/>
    <cellStyle name="Comma 5 4 7 3 4" xfId="31323" xr:uid="{00000000-0005-0000-0000-0000450F0000}"/>
    <cellStyle name="Comma 5 4 7 4" xfId="7546" xr:uid="{00000000-0005-0000-0000-0000460F0000}"/>
    <cellStyle name="Comma 5 4 7 4 2" xfId="20172" xr:uid="{00000000-0005-0000-0000-0000470F0000}"/>
    <cellStyle name="Comma 5 4 7 4 2 2" xfId="55388" xr:uid="{00000000-0005-0000-0000-0000480F0000}"/>
    <cellStyle name="Comma 5 4 7 4 3" xfId="42791" xr:uid="{00000000-0005-0000-0000-0000490F0000}"/>
    <cellStyle name="Comma 5 4 7 4 4" xfId="32777" xr:uid="{00000000-0005-0000-0000-00004A0F0000}"/>
    <cellStyle name="Comma 5 4 7 5" xfId="9327" xr:uid="{00000000-0005-0000-0000-00004B0F0000}"/>
    <cellStyle name="Comma 5 4 7 5 2" xfId="21948" xr:uid="{00000000-0005-0000-0000-00004C0F0000}"/>
    <cellStyle name="Comma 5 4 7 5 2 2" xfId="57164" xr:uid="{00000000-0005-0000-0000-00004D0F0000}"/>
    <cellStyle name="Comma 5 4 7 5 3" xfId="44567" xr:uid="{00000000-0005-0000-0000-00004E0F0000}"/>
    <cellStyle name="Comma 5 4 7 5 4" xfId="34553" xr:uid="{00000000-0005-0000-0000-00004F0F0000}"/>
    <cellStyle name="Comma 5 4 7 6" xfId="11121" xr:uid="{00000000-0005-0000-0000-0000500F0000}"/>
    <cellStyle name="Comma 5 4 7 6 2" xfId="23724" xr:uid="{00000000-0005-0000-0000-0000510F0000}"/>
    <cellStyle name="Comma 5 4 7 6 2 2" xfId="58940" xr:uid="{00000000-0005-0000-0000-0000520F0000}"/>
    <cellStyle name="Comma 5 4 7 6 3" xfId="46343" xr:uid="{00000000-0005-0000-0000-0000530F0000}"/>
    <cellStyle name="Comma 5 4 7 6 4" xfId="36329" xr:uid="{00000000-0005-0000-0000-0000540F0000}"/>
    <cellStyle name="Comma 5 4 7 7" xfId="15488" xr:uid="{00000000-0005-0000-0000-0000550F0000}"/>
    <cellStyle name="Comma 5 4 7 7 2" xfId="50704" xr:uid="{00000000-0005-0000-0000-0000560F0000}"/>
    <cellStyle name="Comma 5 4 7 7 3" xfId="28093" xr:uid="{00000000-0005-0000-0000-0000570F0000}"/>
    <cellStyle name="Comma 5 4 7 8" xfId="12579" xr:uid="{00000000-0005-0000-0000-0000580F0000}"/>
    <cellStyle name="Comma 5 4 7 8 2" xfId="47797" xr:uid="{00000000-0005-0000-0000-0000590F0000}"/>
    <cellStyle name="Comma 5 4 7 9" xfId="38107" xr:uid="{00000000-0005-0000-0000-00005A0F0000}"/>
    <cellStyle name="Comma 5 4 8" xfId="3308" xr:uid="{00000000-0005-0000-0000-00005B0F0000}"/>
    <cellStyle name="Comma 5 4 8 10" xfId="26804" xr:uid="{00000000-0005-0000-0000-00005C0F0000}"/>
    <cellStyle name="Comma 5 4 8 11" xfId="61208" xr:uid="{00000000-0005-0000-0000-00005D0F0000}"/>
    <cellStyle name="Comma 5 4 8 2" xfId="5104" xr:uid="{00000000-0005-0000-0000-00005E0F0000}"/>
    <cellStyle name="Comma 5 4 8 2 2" xfId="17751" xr:uid="{00000000-0005-0000-0000-00005F0F0000}"/>
    <cellStyle name="Comma 5 4 8 2 2 2" xfId="52967" xr:uid="{00000000-0005-0000-0000-0000600F0000}"/>
    <cellStyle name="Comma 5 4 8 2 3" xfId="40370" xr:uid="{00000000-0005-0000-0000-0000610F0000}"/>
    <cellStyle name="Comma 5 4 8 2 4" xfId="30356" xr:uid="{00000000-0005-0000-0000-0000620F0000}"/>
    <cellStyle name="Comma 5 4 8 3" xfId="6574" xr:uid="{00000000-0005-0000-0000-0000630F0000}"/>
    <cellStyle name="Comma 5 4 8 3 2" xfId="19205" xr:uid="{00000000-0005-0000-0000-0000640F0000}"/>
    <cellStyle name="Comma 5 4 8 3 2 2" xfId="54421" xr:uid="{00000000-0005-0000-0000-0000650F0000}"/>
    <cellStyle name="Comma 5 4 8 3 3" xfId="41824" xr:uid="{00000000-0005-0000-0000-0000660F0000}"/>
    <cellStyle name="Comma 5 4 8 3 4" xfId="31810" xr:uid="{00000000-0005-0000-0000-0000670F0000}"/>
    <cellStyle name="Comma 5 4 8 4" xfId="8033" xr:uid="{00000000-0005-0000-0000-0000680F0000}"/>
    <cellStyle name="Comma 5 4 8 4 2" xfId="20659" xr:uid="{00000000-0005-0000-0000-0000690F0000}"/>
    <cellStyle name="Comma 5 4 8 4 2 2" xfId="55875" xr:uid="{00000000-0005-0000-0000-00006A0F0000}"/>
    <cellStyle name="Comma 5 4 8 4 3" xfId="43278" xr:uid="{00000000-0005-0000-0000-00006B0F0000}"/>
    <cellStyle name="Comma 5 4 8 4 4" xfId="33264" xr:uid="{00000000-0005-0000-0000-00006C0F0000}"/>
    <cellStyle name="Comma 5 4 8 5" xfId="9814" xr:uid="{00000000-0005-0000-0000-00006D0F0000}"/>
    <cellStyle name="Comma 5 4 8 5 2" xfId="22435" xr:uid="{00000000-0005-0000-0000-00006E0F0000}"/>
    <cellStyle name="Comma 5 4 8 5 2 2" xfId="57651" xr:uid="{00000000-0005-0000-0000-00006F0F0000}"/>
    <cellStyle name="Comma 5 4 8 5 3" xfId="45054" xr:uid="{00000000-0005-0000-0000-0000700F0000}"/>
    <cellStyle name="Comma 5 4 8 5 4" xfId="35040" xr:uid="{00000000-0005-0000-0000-0000710F0000}"/>
    <cellStyle name="Comma 5 4 8 6" xfId="11608" xr:uid="{00000000-0005-0000-0000-0000720F0000}"/>
    <cellStyle name="Comma 5 4 8 6 2" xfId="24211" xr:uid="{00000000-0005-0000-0000-0000730F0000}"/>
    <cellStyle name="Comma 5 4 8 6 2 2" xfId="59427" xr:uid="{00000000-0005-0000-0000-0000740F0000}"/>
    <cellStyle name="Comma 5 4 8 6 3" xfId="46830" xr:uid="{00000000-0005-0000-0000-0000750F0000}"/>
    <cellStyle name="Comma 5 4 8 6 4" xfId="36816" xr:uid="{00000000-0005-0000-0000-0000760F0000}"/>
    <cellStyle name="Comma 5 4 8 7" xfId="15975" xr:uid="{00000000-0005-0000-0000-0000770F0000}"/>
    <cellStyle name="Comma 5 4 8 7 2" xfId="51191" xr:uid="{00000000-0005-0000-0000-0000780F0000}"/>
    <cellStyle name="Comma 5 4 8 7 3" xfId="28580" xr:uid="{00000000-0005-0000-0000-0000790F0000}"/>
    <cellStyle name="Comma 5 4 8 8" xfId="14197" xr:uid="{00000000-0005-0000-0000-00007A0F0000}"/>
    <cellStyle name="Comma 5 4 8 8 2" xfId="49415" xr:uid="{00000000-0005-0000-0000-00007B0F0000}"/>
    <cellStyle name="Comma 5 4 8 9" xfId="38594" xr:uid="{00000000-0005-0000-0000-00007C0F0000}"/>
    <cellStyle name="Comma 5 4 9" xfId="2464" xr:uid="{00000000-0005-0000-0000-00007D0F0000}"/>
    <cellStyle name="Comma 5 4 9 10" xfId="25995" xr:uid="{00000000-0005-0000-0000-00007E0F0000}"/>
    <cellStyle name="Comma 5 4 9 11" xfId="60399" xr:uid="{00000000-0005-0000-0000-00007F0F0000}"/>
    <cellStyle name="Comma 5 4 9 2" xfId="4295" xr:uid="{00000000-0005-0000-0000-0000800F0000}"/>
    <cellStyle name="Comma 5 4 9 2 2" xfId="16942" xr:uid="{00000000-0005-0000-0000-0000810F0000}"/>
    <cellStyle name="Comma 5 4 9 2 2 2" xfId="52158" xr:uid="{00000000-0005-0000-0000-0000820F0000}"/>
    <cellStyle name="Comma 5 4 9 2 3" xfId="39561" xr:uid="{00000000-0005-0000-0000-0000830F0000}"/>
    <cellStyle name="Comma 5 4 9 2 4" xfId="29547" xr:uid="{00000000-0005-0000-0000-0000840F0000}"/>
    <cellStyle name="Comma 5 4 9 3" xfId="5765" xr:uid="{00000000-0005-0000-0000-0000850F0000}"/>
    <cellStyle name="Comma 5 4 9 3 2" xfId="18396" xr:uid="{00000000-0005-0000-0000-0000860F0000}"/>
    <cellStyle name="Comma 5 4 9 3 2 2" xfId="53612" xr:uid="{00000000-0005-0000-0000-0000870F0000}"/>
    <cellStyle name="Comma 5 4 9 3 3" xfId="41015" xr:uid="{00000000-0005-0000-0000-0000880F0000}"/>
    <cellStyle name="Comma 5 4 9 3 4" xfId="31001" xr:uid="{00000000-0005-0000-0000-0000890F0000}"/>
    <cellStyle name="Comma 5 4 9 4" xfId="7224" xr:uid="{00000000-0005-0000-0000-00008A0F0000}"/>
    <cellStyle name="Comma 5 4 9 4 2" xfId="19850" xr:uid="{00000000-0005-0000-0000-00008B0F0000}"/>
    <cellStyle name="Comma 5 4 9 4 2 2" xfId="55066" xr:uid="{00000000-0005-0000-0000-00008C0F0000}"/>
    <cellStyle name="Comma 5 4 9 4 3" xfId="42469" xr:uid="{00000000-0005-0000-0000-00008D0F0000}"/>
    <cellStyle name="Comma 5 4 9 4 4" xfId="32455" xr:uid="{00000000-0005-0000-0000-00008E0F0000}"/>
    <cellStyle name="Comma 5 4 9 5" xfId="9005" xr:uid="{00000000-0005-0000-0000-00008F0F0000}"/>
    <cellStyle name="Comma 5 4 9 5 2" xfId="21626" xr:uid="{00000000-0005-0000-0000-0000900F0000}"/>
    <cellStyle name="Comma 5 4 9 5 2 2" xfId="56842" xr:uid="{00000000-0005-0000-0000-0000910F0000}"/>
    <cellStyle name="Comma 5 4 9 5 3" xfId="44245" xr:uid="{00000000-0005-0000-0000-0000920F0000}"/>
    <cellStyle name="Comma 5 4 9 5 4" xfId="34231" xr:uid="{00000000-0005-0000-0000-0000930F0000}"/>
    <cellStyle name="Comma 5 4 9 6" xfId="10799" xr:uid="{00000000-0005-0000-0000-0000940F0000}"/>
    <cellStyle name="Comma 5 4 9 6 2" xfId="23402" xr:uid="{00000000-0005-0000-0000-0000950F0000}"/>
    <cellStyle name="Comma 5 4 9 6 2 2" xfId="58618" xr:uid="{00000000-0005-0000-0000-0000960F0000}"/>
    <cellStyle name="Comma 5 4 9 6 3" xfId="46021" xr:uid="{00000000-0005-0000-0000-0000970F0000}"/>
    <cellStyle name="Comma 5 4 9 6 4" xfId="36007" xr:uid="{00000000-0005-0000-0000-0000980F0000}"/>
    <cellStyle name="Comma 5 4 9 7" xfId="15166" xr:uid="{00000000-0005-0000-0000-0000990F0000}"/>
    <cellStyle name="Comma 5 4 9 7 2" xfId="50382" xr:uid="{00000000-0005-0000-0000-00009A0F0000}"/>
    <cellStyle name="Comma 5 4 9 7 3" xfId="27771" xr:uid="{00000000-0005-0000-0000-00009B0F0000}"/>
    <cellStyle name="Comma 5 4 9 8" xfId="13388" xr:uid="{00000000-0005-0000-0000-00009C0F0000}"/>
    <cellStyle name="Comma 5 4 9 8 2" xfId="48606" xr:uid="{00000000-0005-0000-0000-00009D0F0000}"/>
    <cellStyle name="Comma 5 4 9 9" xfId="37785" xr:uid="{00000000-0005-0000-0000-00009E0F0000}"/>
    <cellStyle name="Comma 6" xfId="2254" xr:uid="{00000000-0005-0000-0000-00009F0F0000}"/>
    <cellStyle name="Comma 6 10" xfId="2931" xr:uid="{00000000-0005-0000-0000-0000A00F0000}"/>
    <cellStyle name="Comma 6 10 10" xfId="25317" xr:uid="{00000000-0005-0000-0000-0000A10F0000}"/>
    <cellStyle name="Comma 6 10 11" xfId="60852" xr:uid="{00000000-0005-0000-0000-0000A20F0000}"/>
    <cellStyle name="Comma 6 10 2" xfId="4748" xr:uid="{00000000-0005-0000-0000-0000A30F0000}"/>
    <cellStyle name="Comma 6 10 2 2" xfId="17395" xr:uid="{00000000-0005-0000-0000-0000A40F0000}"/>
    <cellStyle name="Comma 6 10 2 2 2" xfId="52611" xr:uid="{00000000-0005-0000-0000-0000A50F0000}"/>
    <cellStyle name="Comma 6 10 2 2 3" xfId="30000" xr:uid="{00000000-0005-0000-0000-0000A60F0000}"/>
    <cellStyle name="Comma 6 10 2 3" xfId="13841" xr:uid="{00000000-0005-0000-0000-0000A70F0000}"/>
    <cellStyle name="Comma 6 10 2 3 2" xfId="49059" xr:uid="{00000000-0005-0000-0000-0000A80F0000}"/>
    <cellStyle name="Comma 6 10 2 4" xfId="40014" xr:uid="{00000000-0005-0000-0000-0000A90F0000}"/>
    <cellStyle name="Comma 6 10 2 5" xfId="26448" xr:uid="{00000000-0005-0000-0000-0000AA0F0000}"/>
    <cellStyle name="Comma 6 10 3" xfId="6218" xr:uid="{00000000-0005-0000-0000-0000AB0F0000}"/>
    <cellStyle name="Comma 6 10 3 2" xfId="18849" xr:uid="{00000000-0005-0000-0000-0000AC0F0000}"/>
    <cellStyle name="Comma 6 10 3 2 2" xfId="54065" xr:uid="{00000000-0005-0000-0000-0000AD0F0000}"/>
    <cellStyle name="Comma 6 10 3 3" xfId="41468" xr:uid="{00000000-0005-0000-0000-0000AE0F0000}"/>
    <cellStyle name="Comma 6 10 3 4" xfId="31454" xr:uid="{00000000-0005-0000-0000-0000AF0F0000}"/>
    <cellStyle name="Comma 6 10 4" xfId="7677" xr:uid="{00000000-0005-0000-0000-0000B00F0000}"/>
    <cellStyle name="Comma 6 10 4 2" xfId="20303" xr:uid="{00000000-0005-0000-0000-0000B10F0000}"/>
    <cellStyle name="Comma 6 10 4 2 2" xfId="55519" xr:uid="{00000000-0005-0000-0000-0000B20F0000}"/>
    <cellStyle name="Comma 6 10 4 3" xfId="42922" xr:uid="{00000000-0005-0000-0000-0000B30F0000}"/>
    <cellStyle name="Comma 6 10 4 4" xfId="32908" xr:uid="{00000000-0005-0000-0000-0000B40F0000}"/>
    <cellStyle name="Comma 6 10 5" xfId="9458" xr:uid="{00000000-0005-0000-0000-0000B50F0000}"/>
    <cellStyle name="Comma 6 10 5 2" xfId="22079" xr:uid="{00000000-0005-0000-0000-0000B60F0000}"/>
    <cellStyle name="Comma 6 10 5 2 2" xfId="57295" xr:uid="{00000000-0005-0000-0000-0000B70F0000}"/>
    <cellStyle name="Comma 6 10 5 3" xfId="44698" xr:uid="{00000000-0005-0000-0000-0000B80F0000}"/>
    <cellStyle name="Comma 6 10 5 4" xfId="34684" xr:uid="{00000000-0005-0000-0000-0000B90F0000}"/>
    <cellStyle name="Comma 6 10 6" xfId="11252" xr:uid="{00000000-0005-0000-0000-0000BA0F0000}"/>
    <cellStyle name="Comma 6 10 6 2" xfId="23855" xr:uid="{00000000-0005-0000-0000-0000BB0F0000}"/>
    <cellStyle name="Comma 6 10 6 2 2" xfId="59071" xr:uid="{00000000-0005-0000-0000-0000BC0F0000}"/>
    <cellStyle name="Comma 6 10 6 3" xfId="46474" xr:uid="{00000000-0005-0000-0000-0000BD0F0000}"/>
    <cellStyle name="Comma 6 10 6 4" xfId="36460" xr:uid="{00000000-0005-0000-0000-0000BE0F0000}"/>
    <cellStyle name="Comma 6 10 7" xfId="15619" xr:uid="{00000000-0005-0000-0000-0000BF0F0000}"/>
    <cellStyle name="Comma 6 10 7 2" xfId="50835" xr:uid="{00000000-0005-0000-0000-0000C00F0000}"/>
    <cellStyle name="Comma 6 10 7 3" xfId="28224" xr:uid="{00000000-0005-0000-0000-0000C10F0000}"/>
    <cellStyle name="Comma 6 10 8" xfId="12710" xr:uid="{00000000-0005-0000-0000-0000C20F0000}"/>
    <cellStyle name="Comma 6 10 8 2" xfId="47928" xr:uid="{00000000-0005-0000-0000-0000C30F0000}"/>
    <cellStyle name="Comma 6 10 9" xfId="38238" xr:uid="{00000000-0005-0000-0000-0000C40F0000}"/>
    <cellStyle name="Comma 6 11" xfId="3438" xr:uid="{00000000-0005-0000-0000-0000C50F0000}"/>
    <cellStyle name="Comma 6 11 10" xfId="26934" xr:uid="{00000000-0005-0000-0000-0000C60F0000}"/>
    <cellStyle name="Comma 6 11 11" xfId="61338" xr:uid="{00000000-0005-0000-0000-0000C70F0000}"/>
    <cellStyle name="Comma 6 11 2" xfId="5234" xr:uid="{00000000-0005-0000-0000-0000C80F0000}"/>
    <cellStyle name="Comma 6 11 2 2" xfId="17881" xr:uid="{00000000-0005-0000-0000-0000C90F0000}"/>
    <cellStyle name="Comma 6 11 2 2 2" xfId="53097" xr:uid="{00000000-0005-0000-0000-0000CA0F0000}"/>
    <cellStyle name="Comma 6 11 2 3" xfId="40500" xr:uid="{00000000-0005-0000-0000-0000CB0F0000}"/>
    <cellStyle name="Comma 6 11 2 4" xfId="30486" xr:uid="{00000000-0005-0000-0000-0000CC0F0000}"/>
    <cellStyle name="Comma 6 11 3" xfId="6704" xr:uid="{00000000-0005-0000-0000-0000CD0F0000}"/>
    <cellStyle name="Comma 6 11 3 2" xfId="19335" xr:uid="{00000000-0005-0000-0000-0000CE0F0000}"/>
    <cellStyle name="Comma 6 11 3 2 2" xfId="54551" xr:uid="{00000000-0005-0000-0000-0000CF0F0000}"/>
    <cellStyle name="Comma 6 11 3 3" xfId="41954" xr:uid="{00000000-0005-0000-0000-0000D00F0000}"/>
    <cellStyle name="Comma 6 11 3 4" xfId="31940" xr:uid="{00000000-0005-0000-0000-0000D10F0000}"/>
    <cellStyle name="Comma 6 11 4" xfId="8163" xr:uid="{00000000-0005-0000-0000-0000D20F0000}"/>
    <cellStyle name="Comma 6 11 4 2" xfId="20789" xr:uid="{00000000-0005-0000-0000-0000D30F0000}"/>
    <cellStyle name="Comma 6 11 4 2 2" xfId="56005" xr:uid="{00000000-0005-0000-0000-0000D40F0000}"/>
    <cellStyle name="Comma 6 11 4 3" xfId="43408" xr:uid="{00000000-0005-0000-0000-0000D50F0000}"/>
    <cellStyle name="Comma 6 11 4 4" xfId="33394" xr:uid="{00000000-0005-0000-0000-0000D60F0000}"/>
    <cellStyle name="Comma 6 11 5" xfId="9944" xr:uid="{00000000-0005-0000-0000-0000D70F0000}"/>
    <cellStyle name="Comma 6 11 5 2" xfId="22565" xr:uid="{00000000-0005-0000-0000-0000D80F0000}"/>
    <cellStyle name="Comma 6 11 5 2 2" xfId="57781" xr:uid="{00000000-0005-0000-0000-0000D90F0000}"/>
    <cellStyle name="Comma 6 11 5 3" xfId="45184" xr:uid="{00000000-0005-0000-0000-0000DA0F0000}"/>
    <cellStyle name="Comma 6 11 5 4" xfId="35170" xr:uid="{00000000-0005-0000-0000-0000DB0F0000}"/>
    <cellStyle name="Comma 6 11 6" xfId="11738" xr:uid="{00000000-0005-0000-0000-0000DC0F0000}"/>
    <cellStyle name="Comma 6 11 6 2" xfId="24341" xr:uid="{00000000-0005-0000-0000-0000DD0F0000}"/>
    <cellStyle name="Comma 6 11 6 2 2" xfId="59557" xr:uid="{00000000-0005-0000-0000-0000DE0F0000}"/>
    <cellStyle name="Comma 6 11 6 3" xfId="46960" xr:uid="{00000000-0005-0000-0000-0000DF0F0000}"/>
    <cellStyle name="Comma 6 11 6 4" xfId="36946" xr:uid="{00000000-0005-0000-0000-0000E00F0000}"/>
    <cellStyle name="Comma 6 11 7" xfId="16105" xr:uid="{00000000-0005-0000-0000-0000E10F0000}"/>
    <cellStyle name="Comma 6 11 7 2" xfId="51321" xr:uid="{00000000-0005-0000-0000-0000E20F0000}"/>
    <cellStyle name="Comma 6 11 7 3" xfId="28710" xr:uid="{00000000-0005-0000-0000-0000E30F0000}"/>
    <cellStyle name="Comma 6 11 8" xfId="14327" xr:uid="{00000000-0005-0000-0000-0000E40F0000}"/>
    <cellStyle name="Comma 6 11 8 2" xfId="49545" xr:uid="{00000000-0005-0000-0000-0000E50F0000}"/>
    <cellStyle name="Comma 6 11 9" xfId="38724" xr:uid="{00000000-0005-0000-0000-0000E60F0000}"/>
    <cellStyle name="Comma 6 12" xfId="2599" xr:uid="{00000000-0005-0000-0000-0000E70F0000}"/>
    <cellStyle name="Comma 6 12 10" xfId="26125" xr:uid="{00000000-0005-0000-0000-0000E80F0000}"/>
    <cellStyle name="Comma 6 12 11" xfId="60529" xr:uid="{00000000-0005-0000-0000-0000E90F0000}"/>
    <cellStyle name="Comma 6 12 2" xfId="4425" xr:uid="{00000000-0005-0000-0000-0000EA0F0000}"/>
    <cellStyle name="Comma 6 12 2 2" xfId="17072" xr:uid="{00000000-0005-0000-0000-0000EB0F0000}"/>
    <cellStyle name="Comma 6 12 2 2 2" xfId="52288" xr:uid="{00000000-0005-0000-0000-0000EC0F0000}"/>
    <cellStyle name="Comma 6 12 2 3" xfId="39691" xr:uid="{00000000-0005-0000-0000-0000ED0F0000}"/>
    <cellStyle name="Comma 6 12 2 4" xfId="29677" xr:uid="{00000000-0005-0000-0000-0000EE0F0000}"/>
    <cellStyle name="Comma 6 12 3" xfId="5895" xr:uid="{00000000-0005-0000-0000-0000EF0F0000}"/>
    <cellStyle name="Comma 6 12 3 2" xfId="18526" xr:uid="{00000000-0005-0000-0000-0000F00F0000}"/>
    <cellStyle name="Comma 6 12 3 2 2" xfId="53742" xr:uid="{00000000-0005-0000-0000-0000F10F0000}"/>
    <cellStyle name="Comma 6 12 3 3" xfId="41145" xr:uid="{00000000-0005-0000-0000-0000F20F0000}"/>
    <cellStyle name="Comma 6 12 3 4" xfId="31131" xr:uid="{00000000-0005-0000-0000-0000F30F0000}"/>
    <cellStyle name="Comma 6 12 4" xfId="7354" xr:uid="{00000000-0005-0000-0000-0000F40F0000}"/>
    <cellStyle name="Comma 6 12 4 2" xfId="19980" xr:uid="{00000000-0005-0000-0000-0000F50F0000}"/>
    <cellStyle name="Comma 6 12 4 2 2" xfId="55196" xr:uid="{00000000-0005-0000-0000-0000F60F0000}"/>
    <cellStyle name="Comma 6 12 4 3" xfId="42599" xr:uid="{00000000-0005-0000-0000-0000F70F0000}"/>
    <cellStyle name="Comma 6 12 4 4" xfId="32585" xr:uid="{00000000-0005-0000-0000-0000F80F0000}"/>
    <cellStyle name="Comma 6 12 5" xfId="9135" xr:uid="{00000000-0005-0000-0000-0000F90F0000}"/>
    <cellStyle name="Comma 6 12 5 2" xfId="21756" xr:uid="{00000000-0005-0000-0000-0000FA0F0000}"/>
    <cellStyle name="Comma 6 12 5 2 2" xfId="56972" xr:uid="{00000000-0005-0000-0000-0000FB0F0000}"/>
    <cellStyle name="Comma 6 12 5 3" xfId="44375" xr:uid="{00000000-0005-0000-0000-0000FC0F0000}"/>
    <cellStyle name="Comma 6 12 5 4" xfId="34361" xr:uid="{00000000-0005-0000-0000-0000FD0F0000}"/>
    <cellStyle name="Comma 6 12 6" xfId="10929" xr:uid="{00000000-0005-0000-0000-0000FE0F0000}"/>
    <cellStyle name="Comma 6 12 6 2" xfId="23532" xr:uid="{00000000-0005-0000-0000-0000FF0F0000}"/>
    <cellStyle name="Comma 6 12 6 2 2" xfId="58748" xr:uid="{00000000-0005-0000-0000-000000100000}"/>
    <cellStyle name="Comma 6 12 6 3" xfId="46151" xr:uid="{00000000-0005-0000-0000-000001100000}"/>
    <cellStyle name="Comma 6 12 6 4" xfId="36137" xr:uid="{00000000-0005-0000-0000-000002100000}"/>
    <cellStyle name="Comma 6 12 7" xfId="15296" xr:uid="{00000000-0005-0000-0000-000003100000}"/>
    <cellStyle name="Comma 6 12 7 2" xfId="50512" xr:uid="{00000000-0005-0000-0000-000004100000}"/>
    <cellStyle name="Comma 6 12 7 3" xfId="27901" xr:uid="{00000000-0005-0000-0000-000005100000}"/>
    <cellStyle name="Comma 6 12 8" xfId="13518" xr:uid="{00000000-0005-0000-0000-000006100000}"/>
    <cellStyle name="Comma 6 12 8 2" xfId="48736" xr:uid="{00000000-0005-0000-0000-000007100000}"/>
    <cellStyle name="Comma 6 12 9" xfId="37915" xr:uid="{00000000-0005-0000-0000-000008100000}"/>
    <cellStyle name="Comma 6 13" xfId="3763" xr:uid="{00000000-0005-0000-0000-000009100000}"/>
    <cellStyle name="Comma 6 13 2" xfId="8486" xr:uid="{00000000-0005-0000-0000-00000A100000}"/>
    <cellStyle name="Comma 6 13 2 2" xfId="21112" xr:uid="{00000000-0005-0000-0000-00000B100000}"/>
    <cellStyle name="Comma 6 13 2 2 2" xfId="56328" xr:uid="{00000000-0005-0000-0000-00000C100000}"/>
    <cellStyle name="Comma 6 13 2 3" xfId="43731" xr:uid="{00000000-0005-0000-0000-00000D100000}"/>
    <cellStyle name="Comma 6 13 2 4" xfId="33717" xr:uid="{00000000-0005-0000-0000-00000E100000}"/>
    <cellStyle name="Comma 6 13 3" xfId="10267" xr:uid="{00000000-0005-0000-0000-00000F100000}"/>
    <cellStyle name="Comma 6 13 3 2" xfId="22888" xr:uid="{00000000-0005-0000-0000-000010100000}"/>
    <cellStyle name="Comma 6 13 3 2 2" xfId="58104" xr:uid="{00000000-0005-0000-0000-000011100000}"/>
    <cellStyle name="Comma 6 13 3 3" xfId="45507" xr:uid="{00000000-0005-0000-0000-000012100000}"/>
    <cellStyle name="Comma 6 13 3 4" xfId="35493" xr:uid="{00000000-0005-0000-0000-000013100000}"/>
    <cellStyle name="Comma 6 13 4" xfId="12063" xr:uid="{00000000-0005-0000-0000-000014100000}"/>
    <cellStyle name="Comma 6 13 4 2" xfId="24664" xr:uid="{00000000-0005-0000-0000-000015100000}"/>
    <cellStyle name="Comma 6 13 4 2 2" xfId="59880" xr:uid="{00000000-0005-0000-0000-000016100000}"/>
    <cellStyle name="Comma 6 13 4 3" xfId="47283" xr:uid="{00000000-0005-0000-0000-000017100000}"/>
    <cellStyle name="Comma 6 13 4 4" xfId="37269" xr:uid="{00000000-0005-0000-0000-000018100000}"/>
    <cellStyle name="Comma 6 13 5" xfId="16428" xr:uid="{00000000-0005-0000-0000-000019100000}"/>
    <cellStyle name="Comma 6 13 5 2" xfId="51644" xr:uid="{00000000-0005-0000-0000-00001A100000}"/>
    <cellStyle name="Comma 6 13 5 3" xfId="29033" xr:uid="{00000000-0005-0000-0000-00001B100000}"/>
    <cellStyle name="Comma 6 13 6" xfId="14650" xr:uid="{00000000-0005-0000-0000-00001C100000}"/>
    <cellStyle name="Comma 6 13 6 2" xfId="49868" xr:uid="{00000000-0005-0000-0000-00001D100000}"/>
    <cellStyle name="Comma 6 13 7" xfId="39047" xr:uid="{00000000-0005-0000-0000-00001E100000}"/>
    <cellStyle name="Comma 6 13 8" xfId="27257" xr:uid="{00000000-0005-0000-0000-00001F100000}"/>
    <cellStyle name="Comma 6 14" xfId="4103" xr:uid="{00000000-0005-0000-0000-000020100000}"/>
    <cellStyle name="Comma 6 14 2" xfId="16750" xr:uid="{00000000-0005-0000-0000-000021100000}"/>
    <cellStyle name="Comma 6 14 2 2" xfId="51966" xr:uid="{00000000-0005-0000-0000-000022100000}"/>
    <cellStyle name="Comma 6 14 2 3" xfId="29355" xr:uid="{00000000-0005-0000-0000-000023100000}"/>
    <cellStyle name="Comma 6 14 3" xfId="13196" xr:uid="{00000000-0005-0000-0000-000024100000}"/>
    <cellStyle name="Comma 6 14 3 2" xfId="48414" xr:uid="{00000000-0005-0000-0000-000025100000}"/>
    <cellStyle name="Comma 6 14 4" xfId="39369" xr:uid="{00000000-0005-0000-0000-000026100000}"/>
    <cellStyle name="Comma 6 14 5" xfId="25803" xr:uid="{00000000-0005-0000-0000-000027100000}"/>
    <cellStyle name="Comma 6 15" xfId="5573" xr:uid="{00000000-0005-0000-0000-000028100000}"/>
    <cellStyle name="Comma 6 15 2" xfId="18204" xr:uid="{00000000-0005-0000-0000-000029100000}"/>
    <cellStyle name="Comma 6 15 2 2" xfId="53420" xr:uid="{00000000-0005-0000-0000-00002A100000}"/>
    <cellStyle name="Comma 6 15 3" xfId="40823" xr:uid="{00000000-0005-0000-0000-00002B100000}"/>
    <cellStyle name="Comma 6 15 4" xfId="30809" xr:uid="{00000000-0005-0000-0000-00002C100000}"/>
    <cellStyle name="Comma 6 16" xfId="7032" xr:uid="{00000000-0005-0000-0000-00002D100000}"/>
    <cellStyle name="Comma 6 16 2" xfId="19658" xr:uid="{00000000-0005-0000-0000-00002E100000}"/>
    <cellStyle name="Comma 6 16 2 2" xfId="54874" xr:uid="{00000000-0005-0000-0000-00002F100000}"/>
    <cellStyle name="Comma 6 16 3" xfId="42277" xr:uid="{00000000-0005-0000-0000-000030100000}"/>
    <cellStyle name="Comma 6 16 4" xfId="32263" xr:uid="{00000000-0005-0000-0000-000031100000}"/>
    <cellStyle name="Comma 6 17" xfId="8813" xr:uid="{00000000-0005-0000-0000-000032100000}"/>
    <cellStyle name="Comma 6 17 2" xfId="21434" xr:uid="{00000000-0005-0000-0000-000033100000}"/>
    <cellStyle name="Comma 6 17 2 2" xfId="56650" xr:uid="{00000000-0005-0000-0000-000034100000}"/>
    <cellStyle name="Comma 6 17 3" xfId="44053" xr:uid="{00000000-0005-0000-0000-000035100000}"/>
    <cellStyle name="Comma 6 17 4" xfId="34039" xr:uid="{00000000-0005-0000-0000-000036100000}"/>
    <cellStyle name="Comma 6 18" xfId="10770" xr:uid="{00000000-0005-0000-0000-000037100000}"/>
    <cellStyle name="Comma 6 18 2" xfId="23379" xr:uid="{00000000-0005-0000-0000-000038100000}"/>
    <cellStyle name="Comma 6 18 2 2" xfId="58595" xr:uid="{00000000-0005-0000-0000-000039100000}"/>
    <cellStyle name="Comma 6 18 3" xfId="45998" xr:uid="{00000000-0005-0000-0000-00003A100000}"/>
    <cellStyle name="Comma 6 18 4" xfId="35984" xr:uid="{00000000-0005-0000-0000-00003B100000}"/>
    <cellStyle name="Comma 6 19" xfId="14974" xr:uid="{00000000-0005-0000-0000-00003C100000}"/>
    <cellStyle name="Comma 6 19 2" xfId="50190" xr:uid="{00000000-0005-0000-0000-00003D100000}"/>
    <cellStyle name="Comma 6 19 3" xfId="27579" xr:uid="{00000000-0005-0000-0000-00003E100000}"/>
    <cellStyle name="Comma 6 2" xfId="18" xr:uid="{00000000-0005-0000-0000-00003F100000}"/>
    <cellStyle name="Comma 6 2 2" xfId="229" xr:uid="{00000000-0005-0000-0000-000040100000}"/>
    <cellStyle name="Comma 6 20" xfId="12387" xr:uid="{00000000-0005-0000-0000-000041100000}"/>
    <cellStyle name="Comma 6 20 2" xfId="47605" xr:uid="{00000000-0005-0000-0000-000042100000}"/>
    <cellStyle name="Comma 6 21" xfId="37593" xr:uid="{00000000-0005-0000-0000-000043100000}"/>
    <cellStyle name="Comma 6 22" xfId="24994" xr:uid="{00000000-0005-0000-0000-000044100000}"/>
    <cellStyle name="Comma 6 23" xfId="60207" xr:uid="{00000000-0005-0000-0000-000045100000}"/>
    <cellStyle name="Comma 6 3" xfId="230" xr:uid="{00000000-0005-0000-0000-000046100000}"/>
    <cellStyle name="Comma 6 3 2" xfId="231" xr:uid="{00000000-0005-0000-0000-000047100000}"/>
    <cellStyle name="Comma 6 3 2 2" xfId="1452" xr:uid="{00000000-0005-0000-0000-000048100000}"/>
    <cellStyle name="Comma 6 3 3" xfId="232" xr:uid="{00000000-0005-0000-0000-000049100000}"/>
    <cellStyle name="Comma 6 3 3 2" xfId="1453" xr:uid="{00000000-0005-0000-0000-00004A100000}"/>
    <cellStyle name="Comma 6 3 4" xfId="233" xr:uid="{00000000-0005-0000-0000-00004B100000}"/>
    <cellStyle name="Comma 6 3 4 2" xfId="234" xr:uid="{00000000-0005-0000-0000-00004C100000}"/>
    <cellStyle name="Comma 6 3 4 2 2" xfId="1455" xr:uid="{00000000-0005-0000-0000-00004D100000}"/>
    <cellStyle name="Comma 6 3 4 3" xfId="235" xr:uid="{00000000-0005-0000-0000-00004E100000}"/>
    <cellStyle name="Comma 6 3 4 3 2" xfId="236" xr:uid="{00000000-0005-0000-0000-00004F100000}"/>
    <cellStyle name="Comma 6 3 4 3 2 2" xfId="1457" xr:uid="{00000000-0005-0000-0000-000050100000}"/>
    <cellStyle name="Comma 6 3 4 3 3" xfId="237" xr:uid="{00000000-0005-0000-0000-000051100000}"/>
    <cellStyle name="Comma 6 3 4 3 3 2" xfId="238" xr:uid="{00000000-0005-0000-0000-000052100000}"/>
    <cellStyle name="Comma 6 3 4 3 3 2 2" xfId="1459" xr:uid="{00000000-0005-0000-0000-000053100000}"/>
    <cellStyle name="Comma 6 3 4 3 3 3" xfId="1458" xr:uid="{00000000-0005-0000-0000-000054100000}"/>
    <cellStyle name="Comma 6 3 4 3 4" xfId="239" xr:uid="{00000000-0005-0000-0000-000055100000}"/>
    <cellStyle name="Comma 6 3 4 3 4 2" xfId="240" xr:uid="{00000000-0005-0000-0000-000056100000}"/>
    <cellStyle name="Comma 6 3 4 3 4 2 2" xfId="1461" xr:uid="{00000000-0005-0000-0000-000057100000}"/>
    <cellStyle name="Comma 6 3 4 3 4 3" xfId="241" xr:uid="{00000000-0005-0000-0000-000058100000}"/>
    <cellStyle name="Comma 6 3 4 3 4 3 2" xfId="1462" xr:uid="{00000000-0005-0000-0000-000059100000}"/>
    <cellStyle name="Comma 6 3 4 3 4 4" xfId="242" xr:uid="{00000000-0005-0000-0000-00005A100000}"/>
    <cellStyle name="Comma 6 3 4 3 4 4 2" xfId="243" xr:uid="{00000000-0005-0000-0000-00005B100000}"/>
    <cellStyle name="Comma 6 3 4 3 4 4 2 2" xfId="244" xr:uid="{00000000-0005-0000-0000-00005C100000}"/>
    <cellStyle name="Comma 6 3 4 3 4 4 2 2 2" xfId="1465" xr:uid="{00000000-0005-0000-0000-00005D100000}"/>
    <cellStyle name="Comma 6 3 4 3 4 4 2 3" xfId="245" xr:uid="{00000000-0005-0000-0000-00005E100000}"/>
    <cellStyle name="Comma 6 3 4 3 4 4 2 3 2" xfId="246" xr:uid="{00000000-0005-0000-0000-00005F100000}"/>
    <cellStyle name="Comma 6 3 4 3 4 4 2 3 2 2" xfId="1467" xr:uid="{00000000-0005-0000-0000-000060100000}"/>
    <cellStyle name="Comma 6 3 4 3 4 4 2 3 3" xfId="247" xr:uid="{00000000-0005-0000-0000-000061100000}"/>
    <cellStyle name="Comma 6 3 4 3 4 4 2 3 3 2" xfId="248" xr:uid="{00000000-0005-0000-0000-000062100000}"/>
    <cellStyle name="Comma 6 3 4 3 4 4 2 3 3 2 2" xfId="1469" xr:uid="{00000000-0005-0000-0000-000063100000}"/>
    <cellStyle name="Comma 6 3 4 3 4 4 2 3 3 3" xfId="1468" xr:uid="{00000000-0005-0000-0000-000064100000}"/>
    <cellStyle name="Comma 6 3 4 3 4 4 2 3 4" xfId="1466" xr:uid="{00000000-0005-0000-0000-000065100000}"/>
    <cellStyle name="Comma 6 3 4 3 4 4 2 4" xfId="1464" xr:uid="{00000000-0005-0000-0000-000066100000}"/>
    <cellStyle name="Comma 6 3 4 3 4 4 3" xfId="249" xr:uid="{00000000-0005-0000-0000-000067100000}"/>
    <cellStyle name="Comma 6 3 4 3 4 4 3 2" xfId="1470" xr:uid="{00000000-0005-0000-0000-000068100000}"/>
    <cellStyle name="Comma 6 3 4 3 4 4 4" xfId="250" xr:uid="{00000000-0005-0000-0000-000069100000}"/>
    <cellStyle name="Comma 6 3 4 3 4 4 4 2" xfId="251" xr:uid="{00000000-0005-0000-0000-00006A100000}"/>
    <cellStyle name="Comma 6 3 4 3 4 4 4 2 2" xfId="1472" xr:uid="{00000000-0005-0000-0000-00006B100000}"/>
    <cellStyle name="Comma 6 3 4 3 4 4 4 3" xfId="252" xr:uid="{00000000-0005-0000-0000-00006C100000}"/>
    <cellStyle name="Comma 6 3 4 3 4 4 4 3 2" xfId="253" xr:uid="{00000000-0005-0000-0000-00006D100000}"/>
    <cellStyle name="Comma 6 3 4 3 4 4 4 3 2 2" xfId="1474" xr:uid="{00000000-0005-0000-0000-00006E100000}"/>
    <cellStyle name="Comma 6 3 4 3 4 4 4 3 3" xfId="1473" xr:uid="{00000000-0005-0000-0000-00006F100000}"/>
    <cellStyle name="Comma 6 3 4 3 4 4 4 4" xfId="1471" xr:uid="{00000000-0005-0000-0000-000070100000}"/>
    <cellStyle name="Comma 6 3 4 3 4 4 5" xfId="1463" xr:uid="{00000000-0005-0000-0000-000071100000}"/>
    <cellStyle name="Comma 6 3 4 3 4 5" xfId="1460" xr:uid="{00000000-0005-0000-0000-000072100000}"/>
    <cellStyle name="Comma 6 3 4 3 5" xfId="1456" xr:uid="{00000000-0005-0000-0000-000073100000}"/>
    <cellStyle name="Comma 6 3 4 4" xfId="254" xr:uid="{00000000-0005-0000-0000-000074100000}"/>
    <cellStyle name="Comma 6 3 4 4 2" xfId="255" xr:uid="{00000000-0005-0000-0000-000075100000}"/>
    <cellStyle name="Comma 6 3 4 4 2 2" xfId="1476" xr:uid="{00000000-0005-0000-0000-000076100000}"/>
    <cellStyle name="Comma 6 3 4 4 3" xfId="1475" xr:uid="{00000000-0005-0000-0000-000077100000}"/>
    <cellStyle name="Comma 6 3 4 5" xfId="256" xr:uid="{00000000-0005-0000-0000-000078100000}"/>
    <cellStyle name="Comma 6 3 4 5 2" xfId="257" xr:uid="{00000000-0005-0000-0000-000079100000}"/>
    <cellStyle name="Comma 6 3 4 5 2 2" xfId="1478" xr:uid="{00000000-0005-0000-0000-00007A100000}"/>
    <cellStyle name="Comma 6 3 4 5 3" xfId="258" xr:uid="{00000000-0005-0000-0000-00007B100000}"/>
    <cellStyle name="Comma 6 3 4 5 3 2" xfId="1479" xr:uid="{00000000-0005-0000-0000-00007C100000}"/>
    <cellStyle name="Comma 6 3 4 5 4" xfId="259" xr:uid="{00000000-0005-0000-0000-00007D100000}"/>
    <cellStyle name="Comma 6 3 4 5 4 2" xfId="260" xr:uid="{00000000-0005-0000-0000-00007E100000}"/>
    <cellStyle name="Comma 6 3 4 5 4 2 2" xfId="261" xr:uid="{00000000-0005-0000-0000-00007F100000}"/>
    <cellStyle name="Comma 6 3 4 5 4 2 2 2" xfId="1482" xr:uid="{00000000-0005-0000-0000-000080100000}"/>
    <cellStyle name="Comma 6 3 4 5 4 2 3" xfId="262" xr:uid="{00000000-0005-0000-0000-000081100000}"/>
    <cellStyle name="Comma 6 3 4 5 4 2 3 2" xfId="263" xr:uid="{00000000-0005-0000-0000-000082100000}"/>
    <cellStyle name="Comma 6 3 4 5 4 2 3 2 2" xfId="1484" xr:uid="{00000000-0005-0000-0000-000083100000}"/>
    <cellStyle name="Comma 6 3 4 5 4 2 3 3" xfId="264" xr:uid="{00000000-0005-0000-0000-000084100000}"/>
    <cellStyle name="Comma 6 3 4 5 4 2 3 3 2" xfId="265" xr:uid="{00000000-0005-0000-0000-000085100000}"/>
    <cellStyle name="Comma 6 3 4 5 4 2 3 3 2 2" xfId="1486" xr:uid="{00000000-0005-0000-0000-000086100000}"/>
    <cellStyle name="Comma 6 3 4 5 4 2 3 3 3" xfId="1485" xr:uid="{00000000-0005-0000-0000-000087100000}"/>
    <cellStyle name="Comma 6 3 4 5 4 2 3 4" xfId="1483" xr:uid="{00000000-0005-0000-0000-000088100000}"/>
    <cellStyle name="Comma 6 3 4 5 4 2 4" xfId="1481" xr:uid="{00000000-0005-0000-0000-000089100000}"/>
    <cellStyle name="Comma 6 3 4 5 4 3" xfId="266" xr:uid="{00000000-0005-0000-0000-00008A100000}"/>
    <cellStyle name="Comma 6 3 4 5 4 3 2" xfId="1487" xr:uid="{00000000-0005-0000-0000-00008B100000}"/>
    <cellStyle name="Comma 6 3 4 5 4 4" xfId="267" xr:uid="{00000000-0005-0000-0000-00008C100000}"/>
    <cellStyle name="Comma 6 3 4 5 4 4 2" xfId="268" xr:uid="{00000000-0005-0000-0000-00008D100000}"/>
    <cellStyle name="Comma 6 3 4 5 4 4 2 2" xfId="1489" xr:uid="{00000000-0005-0000-0000-00008E100000}"/>
    <cellStyle name="Comma 6 3 4 5 4 4 3" xfId="269" xr:uid="{00000000-0005-0000-0000-00008F100000}"/>
    <cellStyle name="Comma 6 3 4 5 4 4 3 2" xfId="270" xr:uid="{00000000-0005-0000-0000-000090100000}"/>
    <cellStyle name="Comma 6 3 4 5 4 4 3 2 2" xfId="1491" xr:uid="{00000000-0005-0000-0000-000091100000}"/>
    <cellStyle name="Comma 6 3 4 5 4 4 3 3" xfId="1490" xr:uid="{00000000-0005-0000-0000-000092100000}"/>
    <cellStyle name="Comma 6 3 4 5 4 4 4" xfId="1488" xr:uid="{00000000-0005-0000-0000-000093100000}"/>
    <cellStyle name="Comma 6 3 4 5 4 5" xfId="1480" xr:uid="{00000000-0005-0000-0000-000094100000}"/>
    <cellStyle name="Comma 6 3 4 5 5" xfId="1477" xr:uid="{00000000-0005-0000-0000-000095100000}"/>
    <cellStyle name="Comma 6 3 4 6" xfId="1454" xr:uid="{00000000-0005-0000-0000-000096100000}"/>
    <cellStyle name="Comma 6 3 5" xfId="271" xr:uid="{00000000-0005-0000-0000-000097100000}"/>
    <cellStyle name="Comma 6 3 5 2" xfId="272" xr:uid="{00000000-0005-0000-0000-000098100000}"/>
    <cellStyle name="Comma 6 3 5 2 2" xfId="1493" xr:uid="{00000000-0005-0000-0000-000099100000}"/>
    <cellStyle name="Comma 6 3 5 3" xfId="273" xr:uid="{00000000-0005-0000-0000-00009A100000}"/>
    <cellStyle name="Comma 6 3 5 3 2" xfId="274" xr:uid="{00000000-0005-0000-0000-00009B100000}"/>
    <cellStyle name="Comma 6 3 5 3 2 2" xfId="1495" xr:uid="{00000000-0005-0000-0000-00009C100000}"/>
    <cellStyle name="Comma 6 3 5 3 3" xfId="1494" xr:uid="{00000000-0005-0000-0000-00009D100000}"/>
    <cellStyle name="Comma 6 3 5 4" xfId="275" xr:uid="{00000000-0005-0000-0000-00009E100000}"/>
    <cellStyle name="Comma 6 3 5 4 2" xfId="276" xr:uid="{00000000-0005-0000-0000-00009F100000}"/>
    <cellStyle name="Comma 6 3 5 4 2 2" xfId="1497" xr:uid="{00000000-0005-0000-0000-0000A0100000}"/>
    <cellStyle name="Comma 6 3 5 4 3" xfId="277" xr:uid="{00000000-0005-0000-0000-0000A1100000}"/>
    <cellStyle name="Comma 6 3 5 4 3 2" xfId="1498" xr:uid="{00000000-0005-0000-0000-0000A2100000}"/>
    <cellStyle name="Comma 6 3 5 4 4" xfId="278" xr:uid="{00000000-0005-0000-0000-0000A3100000}"/>
    <cellStyle name="Comma 6 3 5 4 4 2" xfId="279" xr:uid="{00000000-0005-0000-0000-0000A4100000}"/>
    <cellStyle name="Comma 6 3 5 4 4 2 2" xfId="280" xr:uid="{00000000-0005-0000-0000-0000A5100000}"/>
    <cellStyle name="Comma 6 3 5 4 4 2 2 2" xfId="1501" xr:uid="{00000000-0005-0000-0000-0000A6100000}"/>
    <cellStyle name="Comma 6 3 5 4 4 2 3" xfId="281" xr:uid="{00000000-0005-0000-0000-0000A7100000}"/>
    <cellStyle name="Comma 6 3 5 4 4 2 3 2" xfId="282" xr:uid="{00000000-0005-0000-0000-0000A8100000}"/>
    <cellStyle name="Comma 6 3 5 4 4 2 3 2 2" xfId="1503" xr:uid="{00000000-0005-0000-0000-0000A9100000}"/>
    <cellStyle name="Comma 6 3 5 4 4 2 3 3" xfId="283" xr:uid="{00000000-0005-0000-0000-0000AA100000}"/>
    <cellStyle name="Comma 6 3 5 4 4 2 3 3 2" xfId="284" xr:uid="{00000000-0005-0000-0000-0000AB100000}"/>
    <cellStyle name="Comma 6 3 5 4 4 2 3 3 2 2" xfId="1505" xr:uid="{00000000-0005-0000-0000-0000AC100000}"/>
    <cellStyle name="Comma 6 3 5 4 4 2 3 3 3" xfId="1504" xr:uid="{00000000-0005-0000-0000-0000AD100000}"/>
    <cellStyle name="Comma 6 3 5 4 4 2 3 4" xfId="1502" xr:uid="{00000000-0005-0000-0000-0000AE100000}"/>
    <cellStyle name="Comma 6 3 5 4 4 2 4" xfId="1500" xr:uid="{00000000-0005-0000-0000-0000AF100000}"/>
    <cellStyle name="Comma 6 3 5 4 4 3" xfId="285" xr:uid="{00000000-0005-0000-0000-0000B0100000}"/>
    <cellStyle name="Comma 6 3 5 4 4 3 2" xfId="1506" xr:uid="{00000000-0005-0000-0000-0000B1100000}"/>
    <cellStyle name="Comma 6 3 5 4 4 4" xfId="286" xr:uid="{00000000-0005-0000-0000-0000B2100000}"/>
    <cellStyle name="Comma 6 3 5 4 4 4 2" xfId="287" xr:uid="{00000000-0005-0000-0000-0000B3100000}"/>
    <cellStyle name="Comma 6 3 5 4 4 4 2 2" xfId="1508" xr:uid="{00000000-0005-0000-0000-0000B4100000}"/>
    <cellStyle name="Comma 6 3 5 4 4 4 3" xfId="288" xr:uid="{00000000-0005-0000-0000-0000B5100000}"/>
    <cellStyle name="Comma 6 3 5 4 4 4 3 2" xfId="289" xr:uid="{00000000-0005-0000-0000-0000B6100000}"/>
    <cellStyle name="Comma 6 3 5 4 4 4 3 2 2" xfId="1510" xr:uid="{00000000-0005-0000-0000-0000B7100000}"/>
    <cellStyle name="Comma 6 3 5 4 4 4 3 3" xfId="1509" xr:uid="{00000000-0005-0000-0000-0000B8100000}"/>
    <cellStyle name="Comma 6 3 5 4 4 4 4" xfId="1507" xr:uid="{00000000-0005-0000-0000-0000B9100000}"/>
    <cellStyle name="Comma 6 3 5 4 4 5" xfId="1499" xr:uid="{00000000-0005-0000-0000-0000BA100000}"/>
    <cellStyle name="Comma 6 3 5 4 5" xfId="1496" xr:uid="{00000000-0005-0000-0000-0000BB100000}"/>
    <cellStyle name="Comma 6 3 5 5" xfId="1492" xr:uid="{00000000-0005-0000-0000-0000BC100000}"/>
    <cellStyle name="Comma 6 3 6" xfId="290" xr:uid="{00000000-0005-0000-0000-0000BD100000}"/>
    <cellStyle name="Comma 6 3 6 2" xfId="291" xr:uid="{00000000-0005-0000-0000-0000BE100000}"/>
    <cellStyle name="Comma 6 3 6 2 2" xfId="1512" xr:uid="{00000000-0005-0000-0000-0000BF100000}"/>
    <cellStyle name="Comma 6 3 6 3" xfId="1511" xr:uid="{00000000-0005-0000-0000-0000C0100000}"/>
    <cellStyle name="Comma 6 3 7" xfId="292" xr:uid="{00000000-0005-0000-0000-0000C1100000}"/>
    <cellStyle name="Comma 6 3 7 2" xfId="293" xr:uid="{00000000-0005-0000-0000-0000C2100000}"/>
    <cellStyle name="Comma 6 3 7 2 2" xfId="1514" xr:uid="{00000000-0005-0000-0000-0000C3100000}"/>
    <cellStyle name="Comma 6 3 7 3" xfId="294" xr:uid="{00000000-0005-0000-0000-0000C4100000}"/>
    <cellStyle name="Comma 6 3 7 3 2" xfId="1515" xr:uid="{00000000-0005-0000-0000-0000C5100000}"/>
    <cellStyle name="Comma 6 3 7 4" xfId="295" xr:uid="{00000000-0005-0000-0000-0000C6100000}"/>
    <cellStyle name="Comma 6 3 7 4 2" xfId="296" xr:uid="{00000000-0005-0000-0000-0000C7100000}"/>
    <cellStyle name="Comma 6 3 7 4 2 2" xfId="297" xr:uid="{00000000-0005-0000-0000-0000C8100000}"/>
    <cellStyle name="Comma 6 3 7 4 2 2 2" xfId="1518" xr:uid="{00000000-0005-0000-0000-0000C9100000}"/>
    <cellStyle name="Comma 6 3 7 4 2 3" xfId="298" xr:uid="{00000000-0005-0000-0000-0000CA100000}"/>
    <cellStyle name="Comma 6 3 7 4 2 3 2" xfId="299" xr:uid="{00000000-0005-0000-0000-0000CB100000}"/>
    <cellStyle name="Comma 6 3 7 4 2 3 2 2" xfId="1520" xr:uid="{00000000-0005-0000-0000-0000CC100000}"/>
    <cellStyle name="Comma 6 3 7 4 2 3 3" xfId="300" xr:uid="{00000000-0005-0000-0000-0000CD100000}"/>
    <cellStyle name="Comma 6 3 7 4 2 3 3 2" xfId="301" xr:uid="{00000000-0005-0000-0000-0000CE100000}"/>
    <cellStyle name="Comma 6 3 7 4 2 3 3 2 2" xfId="1522" xr:uid="{00000000-0005-0000-0000-0000CF100000}"/>
    <cellStyle name="Comma 6 3 7 4 2 3 3 3" xfId="1521" xr:uid="{00000000-0005-0000-0000-0000D0100000}"/>
    <cellStyle name="Comma 6 3 7 4 2 3 4" xfId="1519" xr:uid="{00000000-0005-0000-0000-0000D1100000}"/>
    <cellStyle name="Comma 6 3 7 4 2 4" xfId="1517" xr:uid="{00000000-0005-0000-0000-0000D2100000}"/>
    <cellStyle name="Comma 6 3 7 4 3" xfId="302" xr:uid="{00000000-0005-0000-0000-0000D3100000}"/>
    <cellStyle name="Comma 6 3 7 4 3 2" xfId="1523" xr:uid="{00000000-0005-0000-0000-0000D4100000}"/>
    <cellStyle name="Comma 6 3 7 4 4" xfId="303" xr:uid="{00000000-0005-0000-0000-0000D5100000}"/>
    <cellStyle name="Comma 6 3 7 4 4 2" xfId="304" xr:uid="{00000000-0005-0000-0000-0000D6100000}"/>
    <cellStyle name="Comma 6 3 7 4 4 2 2" xfId="1525" xr:uid="{00000000-0005-0000-0000-0000D7100000}"/>
    <cellStyle name="Comma 6 3 7 4 4 3" xfId="305" xr:uid="{00000000-0005-0000-0000-0000D8100000}"/>
    <cellStyle name="Comma 6 3 7 4 4 3 2" xfId="306" xr:uid="{00000000-0005-0000-0000-0000D9100000}"/>
    <cellStyle name="Comma 6 3 7 4 4 3 2 2" xfId="1527" xr:uid="{00000000-0005-0000-0000-0000DA100000}"/>
    <cellStyle name="Comma 6 3 7 4 4 3 3" xfId="1526" xr:uid="{00000000-0005-0000-0000-0000DB100000}"/>
    <cellStyle name="Comma 6 3 7 4 4 4" xfId="1524" xr:uid="{00000000-0005-0000-0000-0000DC100000}"/>
    <cellStyle name="Comma 6 3 7 4 5" xfId="1516" xr:uid="{00000000-0005-0000-0000-0000DD100000}"/>
    <cellStyle name="Comma 6 3 7 5" xfId="1513" xr:uid="{00000000-0005-0000-0000-0000DE100000}"/>
    <cellStyle name="Comma 6 3 8" xfId="1451" xr:uid="{00000000-0005-0000-0000-0000DF100000}"/>
    <cellStyle name="Comma 6 4" xfId="307" xr:uid="{00000000-0005-0000-0000-0000E0100000}"/>
    <cellStyle name="Comma 6 4 2" xfId="308" xr:uid="{00000000-0005-0000-0000-0000E1100000}"/>
    <cellStyle name="Comma 6 4 2 2" xfId="1529" xr:uid="{00000000-0005-0000-0000-0000E2100000}"/>
    <cellStyle name="Comma 6 4 3" xfId="309" xr:uid="{00000000-0005-0000-0000-0000E3100000}"/>
    <cellStyle name="Comma 6 4 3 2" xfId="310" xr:uid="{00000000-0005-0000-0000-0000E4100000}"/>
    <cellStyle name="Comma 6 4 3 2 2" xfId="1531" xr:uid="{00000000-0005-0000-0000-0000E5100000}"/>
    <cellStyle name="Comma 6 4 3 3" xfId="311" xr:uid="{00000000-0005-0000-0000-0000E6100000}"/>
    <cellStyle name="Comma 6 4 3 3 2" xfId="312" xr:uid="{00000000-0005-0000-0000-0000E7100000}"/>
    <cellStyle name="Comma 6 4 3 3 2 2" xfId="1533" xr:uid="{00000000-0005-0000-0000-0000E8100000}"/>
    <cellStyle name="Comma 6 4 3 3 3" xfId="1532" xr:uid="{00000000-0005-0000-0000-0000E9100000}"/>
    <cellStyle name="Comma 6 4 3 4" xfId="313" xr:uid="{00000000-0005-0000-0000-0000EA100000}"/>
    <cellStyle name="Comma 6 4 3 4 2" xfId="314" xr:uid="{00000000-0005-0000-0000-0000EB100000}"/>
    <cellStyle name="Comma 6 4 3 4 2 2" xfId="1535" xr:uid="{00000000-0005-0000-0000-0000EC100000}"/>
    <cellStyle name="Comma 6 4 3 4 3" xfId="315" xr:uid="{00000000-0005-0000-0000-0000ED100000}"/>
    <cellStyle name="Comma 6 4 3 4 3 2" xfId="1536" xr:uid="{00000000-0005-0000-0000-0000EE100000}"/>
    <cellStyle name="Comma 6 4 3 4 4" xfId="316" xr:uid="{00000000-0005-0000-0000-0000EF100000}"/>
    <cellStyle name="Comma 6 4 3 4 4 2" xfId="317" xr:uid="{00000000-0005-0000-0000-0000F0100000}"/>
    <cellStyle name="Comma 6 4 3 4 4 2 2" xfId="318" xr:uid="{00000000-0005-0000-0000-0000F1100000}"/>
    <cellStyle name="Comma 6 4 3 4 4 2 2 2" xfId="1539" xr:uid="{00000000-0005-0000-0000-0000F2100000}"/>
    <cellStyle name="Comma 6 4 3 4 4 2 3" xfId="319" xr:uid="{00000000-0005-0000-0000-0000F3100000}"/>
    <cellStyle name="Comma 6 4 3 4 4 2 3 2" xfId="320" xr:uid="{00000000-0005-0000-0000-0000F4100000}"/>
    <cellStyle name="Comma 6 4 3 4 4 2 3 2 2" xfId="1541" xr:uid="{00000000-0005-0000-0000-0000F5100000}"/>
    <cellStyle name="Comma 6 4 3 4 4 2 3 3" xfId="321" xr:uid="{00000000-0005-0000-0000-0000F6100000}"/>
    <cellStyle name="Comma 6 4 3 4 4 2 3 3 2" xfId="322" xr:uid="{00000000-0005-0000-0000-0000F7100000}"/>
    <cellStyle name="Comma 6 4 3 4 4 2 3 3 2 2" xfId="1543" xr:uid="{00000000-0005-0000-0000-0000F8100000}"/>
    <cellStyle name="Comma 6 4 3 4 4 2 3 3 3" xfId="1542" xr:uid="{00000000-0005-0000-0000-0000F9100000}"/>
    <cellStyle name="Comma 6 4 3 4 4 2 3 4" xfId="1540" xr:uid="{00000000-0005-0000-0000-0000FA100000}"/>
    <cellStyle name="Comma 6 4 3 4 4 2 4" xfId="1538" xr:uid="{00000000-0005-0000-0000-0000FB100000}"/>
    <cellStyle name="Comma 6 4 3 4 4 3" xfId="323" xr:uid="{00000000-0005-0000-0000-0000FC100000}"/>
    <cellStyle name="Comma 6 4 3 4 4 3 2" xfId="1544" xr:uid="{00000000-0005-0000-0000-0000FD100000}"/>
    <cellStyle name="Comma 6 4 3 4 4 4" xfId="324" xr:uid="{00000000-0005-0000-0000-0000FE100000}"/>
    <cellStyle name="Comma 6 4 3 4 4 4 2" xfId="325" xr:uid="{00000000-0005-0000-0000-0000FF100000}"/>
    <cellStyle name="Comma 6 4 3 4 4 4 2 2" xfId="1546" xr:uid="{00000000-0005-0000-0000-000000110000}"/>
    <cellStyle name="Comma 6 4 3 4 4 4 3" xfId="326" xr:uid="{00000000-0005-0000-0000-000001110000}"/>
    <cellStyle name="Comma 6 4 3 4 4 4 3 2" xfId="327" xr:uid="{00000000-0005-0000-0000-000002110000}"/>
    <cellStyle name="Comma 6 4 3 4 4 4 3 2 2" xfId="1548" xr:uid="{00000000-0005-0000-0000-000003110000}"/>
    <cellStyle name="Comma 6 4 3 4 4 4 3 3" xfId="1547" xr:uid="{00000000-0005-0000-0000-000004110000}"/>
    <cellStyle name="Comma 6 4 3 4 4 4 4" xfId="1545" xr:uid="{00000000-0005-0000-0000-000005110000}"/>
    <cellStyle name="Comma 6 4 3 4 4 5" xfId="1537" xr:uid="{00000000-0005-0000-0000-000006110000}"/>
    <cellStyle name="Comma 6 4 3 4 5" xfId="1534" xr:uid="{00000000-0005-0000-0000-000007110000}"/>
    <cellStyle name="Comma 6 4 3 5" xfId="1530" xr:uid="{00000000-0005-0000-0000-000008110000}"/>
    <cellStyle name="Comma 6 4 4" xfId="328" xr:uid="{00000000-0005-0000-0000-000009110000}"/>
    <cellStyle name="Comma 6 4 4 2" xfId="329" xr:uid="{00000000-0005-0000-0000-00000A110000}"/>
    <cellStyle name="Comma 6 4 4 2 2" xfId="1550" xr:uid="{00000000-0005-0000-0000-00000B110000}"/>
    <cellStyle name="Comma 6 4 4 3" xfId="1549" xr:uid="{00000000-0005-0000-0000-00000C110000}"/>
    <cellStyle name="Comma 6 4 5" xfId="330" xr:uid="{00000000-0005-0000-0000-00000D110000}"/>
    <cellStyle name="Comma 6 4 5 2" xfId="331" xr:uid="{00000000-0005-0000-0000-00000E110000}"/>
    <cellStyle name="Comma 6 4 5 2 2" xfId="1552" xr:uid="{00000000-0005-0000-0000-00000F110000}"/>
    <cellStyle name="Comma 6 4 5 3" xfId="332" xr:uid="{00000000-0005-0000-0000-000010110000}"/>
    <cellStyle name="Comma 6 4 5 3 2" xfId="1553" xr:uid="{00000000-0005-0000-0000-000011110000}"/>
    <cellStyle name="Comma 6 4 5 4" xfId="333" xr:uid="{00000000-0005-0000-0000-000012110000}"/>
    <cellStyle name="Comma 6 4 5 4 2" xfId="334" xr:uid="{00000000-0005-0000-0000-000013110000}"/>
    <cellStyle name="Comma 6 4 5 4 2 2" xfId="335" xr:uid="{00000000-0005-0000-0000-000014110000}"/>
    <cellStyle name="Comma 6 4 5 4 2 2 2" xfId="1556" xr:uid="{00000000-0005-0000-0000-000015110000}"/>
    <cellStyle name="Comma 6 4 5 4 2 3" xfId="336" xr:uid="{00000000-0005-0000-0000-000016110000}"/>
    <cellStyle name="Comma 6 4 5 4 2 3 2" xfId="337" xr:uid="{00000000-0005-0000-0000-000017110000}"/>
    <cellStyle name="Comma 6 4 5 4 2 3 2 2" xfId="1558" xr:uid="{00000000-0005-0000-0000-000018110000}"/>
    <cellStyle name="Comma 6 4 5 4 2 3 3" xfId="338" xr:uid="{00000000-0005-0000-0000-000019110000}"/>
    <cellStyle name="Comma 6 4 5 4 2 3 3 2" xfId="339" xr:uid="{00000000-0005-0000-0000-00001A110000}"/>
    <cellStyle name="Comma 6 4 5 4 2 3 3 2 2" xfId="1560" xr:uid="{00000000-0005-0000-0000-00001B110000}"/>
    <cellStyle name="Comma 6 4 5 4 2 3 3 3" xfId="1559" xr:uid="{00000000-0005-0000-0000-00001C110000}"/>
    <cellStyle name="Comma 6 4 5 4 2 3 4" xfId="1557" xr:uid="{00000000-0005-0000-0000-00001D110000}"/>
    <cellStyle name="Comma 6 4 5 4 2 4" xfId="1555" xr:uid="{00000000-0005-0000-0000-00001E110000}"/>
    <cellStyle name="Comma 6 4 5 4 3" xfId="340" xr:uid="{00000000-0005-0000-0000-00001F110000}"/>
    <cellStyle name="Comma 6 4 5 4 3 2" xfId="1561" xr:uid="{00000000-0005-0000-0000-000020110000}"/>
    <cellStyle name="Comma 6 4 5 4 4" xfId="341" xr:uid="{00000000-0005-0000-0000-000021110000}"/>
    <cellStyle name="Comma 6 4 5 4 4 2" xfId="342" xr:uid="{00000000-0005-0000-0000-000022110000}"/>
    <cellStyle name="Comma 6 4 5 4 4 2 2" xfId="1563" xr:uid="{00000000-0005-0000-0000-000023110000}"/>
    <cellStyle name="Comma 6 4 5 4 4 3" xfId="343" xr:uid="{00000000-0005-0000-0000-000024110000}"/>
    <cellStyle name="Comma 6 4 5 4 4 3 2" xfId="344" xr:uid="{00000000-0005-0000-0000-000025110000}"/>
    <cellStyle name="Comma 6 4 5 4 4 3 2 2" xfId="1565" xr:uid="{00000000-0005-0000-0000-000026110000}"/>
    <cellStyle name="Comma 6 4 5 4 4 3 3" xfId="1564" xr:uid="{00000000-0005-0000-0000-000027110000}"/>
    <cellStyle name="Comma 6 4 5 4 4 4" xfId="1562" xr:uid="{00000000-0005-0000-0000-000028110000}"/>
    <cellStyle name="Comma 6 4 5 4 5" xfId="1554" xr:uid="{00000000-0005-0000-0000-000029110000}"/>
    <cellStyle name="Comma 6 4 5 5" xfId="1551" xr:uid="{00000000-0005-0000-0000-00002A110000}"/>
    <cellStyle name="Comma 6 4 6" xfId="1528" xr:uid="{00000000-0005-0000-0000-00002B110000}"/>
    <cellStyle name="Comma 6 5" xfId="345" xr:uid="{00000000-0005-0000-0000-00002C110000}"/>
    <cellStyle name="Comma 6 5 2" xfId="346" xr:uid="{00000000-0005-0000-0000-00002D110000}"/>
    <cellStyle name="Comma 6 5 2 2" xfId="1567" xr:uid="{00000000-0005-0000-0000-00002E110000}"/>
    <cellStyle name="Comma 6 5 3" xfId="347" xr:uid="{00000000-0005-0000-0000-00002F110000}"/>
    <cellStyle name="Comma 6 5 3 2" xfId="348" xr:uid="{00000000-0005-0000-0000-000030110000}"/>
    <cellStyle name="Comma 6 5 3 2 2" xfId="1569" xr:uid="{00000000-0005-0000-0000-000031110000}"/>
    <cellStyle name="Comma 6 5 3 3" xfId="1568" xr:uid="{00000000-0005-0000-0000-000032110000}"/>
    <cellStyle name="Comma 6 5 4" xfId="349" xr:uid="{00000000-0005-0000-0000-000033110000}"/>
    <cellStyle name="Comma 6 5 4 2" xfId="350" xr:uid="{00000000-0005-0000-0000-000034110000}"/>
    <cellStyle name="Comma 6 5 4 2 2" xfId="1571" xr:uid="{00000000-0005-0000-0000-000035110000}"/>
    <cellStyle name="Comma 6 5 4 3" xfId="351" xr:uid="{00000000-0005-0000-0000-000036110000}"/>
    <cellStyle name="Comma 6 5 4 3 2" xfId="1572" xr:uid="{00000000-0005-0000-0000-000037110000}"/>
    <cellStyle name="Comma 6 5 4 4" xfId="352" xr:uid="{00000000-0005-0000-0000-000038110000}"/>
    <cellStyle name="Comma 6 5 4 4 2" xfId="353" xr:uid="{00000000-0005-0000-0000-000039110000}"/>
    <cellStyle name="Comma 6 5 4 4 2 2" xfId="354" xr:uid="{00000000-0005-0000-0000-00003A110000}"/>
    <cellStyle name="Comma 6 5 4 4 2 2 2" xfId="1575" xr:uid="{00000000-0005-0000-0000-00003B110000}"/>
    <cellStyle name="Comma 6 5 4 4 2 3" xfId="355" xr:uid="{00000000-0005-0000-0000-00003C110000}"/>
    <cellStyle name="Comma 6 5 4 4 2 3 2" xfId="356" xr:uid="{00000000-0005-0000-0000-00003D110000}"/>
    <cellStyle name="Comma 6 5 4 4 2 3 2 2" xfId="1577" xr:uid="{00000000-0005-0000-0000-00003E110000}"/>
    <cellStyle name="Comma 6 5 4 4 2 3 3" xfId="357" xr:uid="{00000000-0005-0000-0000-00003F110000}"/>
    <cellStyle name="Comma 6 5 4 4 2 3 3 2" xfId="358" xr:uid="{00000000-0005-0000-0000-000040110000}"/>
    <cellStyle name="Comma 6 5 4 4 2 3 3 2 2" xfId="1579" xr:uid="{00000000-0005-0000-0000-000041110000}"/>
    <cellStyle name="Comma 6 5 4 4 2 3 3 3" xfId="1578" xr:uid="{00000000-0005-0000-0000-000042110000}"/>
    <cellStyle name="Comma 6 5 4 4 2 3 4" xfId="1576" xr:uid="{00000000-0005-0000-0000-000043110000}"/>
    <cellStyle name="Comma 6 5 4 4 2 4" xfId="1574" xr:uid="{00000000-0005-0000-0000-000044110000}"/>
    <cellStyle name="Comma 6 5 4 4 3" xfId="359" xr:uid="{00000000-0005-0000-0000-000045110000}"/>
    <cellStyle name="Comma 6 5 4 4 3 2" xfId="1580" xr:uid="{00000000-0005-0000-0000-000046110000}"/>
    <cellStyle name="Comma 6 5 4 4 4" xfId="360" xr:uid="{00000000-0005-0000-0000-000047110000}"/>
    <cellStyle name="Comma 6 5 4 4 4 2" xfId="361" xr:uid="{00000000-0005-0000-0000-000048110000}"/>
    <cellStyle name="Comma 6 5 4 4 4 2 2" xfId="1582" xr:uid="{00000000-0005-0000-0000-000049110000}"/>
    <cellStyle name="Comma 6 5 4 4 4 3" xfId="362" xr:uid="{00000000-0005-0000-0000-00004A110000}"/>
    <cellStyle name="Comma 6 5 4 4 4 3 2" xfId="363" xr:uid="{00000000-0005-0000-0000-00004B110000}"/>
    <cellStyle name="Comma 6 5 4 4 4 3 2 2" xfId="1584" xr:uid="{00000000-0005-0000-0000-00004C110000}"/>
    <cellStyle name="Comma 6 5 4 4 4 3 3" xfId="1583" xr:uid="{00000000-0005-0000-0000-00004D110000}"/>
    <cellStyle name="Comma 6 5 4 4 4 4" xfId="1581" xr:uid="{00000000-0005-0000-0000-00004E110000}"/>
    <cellStyle name="Comma 6 5 4 4 5" xfId="1573" xr:uid="{00000000-0005-0000-0000-00004F110000}"/>
    <cellStyle name="Comma 6 5 4 5" xfId="1570" xr:uid="{00000000-0005-0000-0000-000050110000}"/>
    <cellStyle name="Comma 6 5 5" xfId="1566" xr:uid="{00000000-0005-0000-0000-000051110000}"/>
    <cellStyle name="Comma 6 6" xfId="364" xr:uid="{00000000-0005-0000-0000-000052110000}"/>
    <cellStyle name="Comma 6 6 2" xfId="365" xr:uid="{00000000-0005-0000-0000-000053110000}"/>
    <cellStyle name="Comma 6 6 2 2" xfId="1586" xr:uid="{00000000-0005-0000-0000-000054110000}"/>
    <cellStyle name="Comma 6 6 3" xfId="1585" xr:uid="{00000000-0005-0000-0000-000055110000}"/>
    <cellStyle name="Comma 6 7" xfId="366" xr:uid="{00000000-0005-0000-0000-000056110000}"/>
    <cellStyle name="Comma 6 7 2" xfId="367" xr:uid="{00000000-0005-0000-0000-000057110000}"/>
    <cellStyle name="Comma 6 7 2 2" xfId="1588" xr:uid="{00000000-0005-0000-0000-000058110000}"/>
    <cellStyle name="Comma 6 7 3" xfId="368" xr:uid="{00000000-0005-0000-0000-000059110000}"/>
    <cellStyle name="Comma 6 7 3 2" xfId="1589" xr:uid="{00000000-0005-0000-0000-00005A110000}"/>
    <cellStyle name="Comma 6 7 4" xfId="369" xr:uid="{00000000-0005-0000-0000-00005B110000}"/>
    <cellStyle name="Comma 6 7 4 2" xfId="370" xr:uid="{00000000-0005-0000-0000-00005C110000}"/>
    <cellStyle name="Comma 6 7 4 2 2" xfId="371" xr:uid="{00000000-0005-0000-0000-00005D110000}"/>
    <cellStyle name="Comma 6 7 4 2 2 2" xfId="1592" xr:uid="{00000000-0005-0000-0000-00005E110000}"/>
    <cellStyle name="Comma 6 7 4 2 3" xfId="372" xr:uid="{00000000-0005-0000-0000-00005F110000}"/>
    <cellStyle name="Comma 6 7 4 2 3 2" xfId="373" xr:uid="{00000000-0005-0000-0000-000060110000}"/>
    <cellStyle name="Comma 6 7 4 2 3 2 2" xfId="1594" xr:uid="{00000000-0005-0000-0000-000061110000}"/>
    <cellStyle name="Comma 6 7 4 2 3 3" xfId="374" xr:uid="{00000000-0005-0000-0000-000062110000}"/>
    <cellStyle name="Comma 6 7 4 2 3 3 2" xfId="375" xr:uid="{00000000-0005-0000-0000-000063110000}"/>
    <cellStyle name="Comma 6 7 4 2 3 3 2 2" xfId="1596" xr:uid="{00000000-0005-0000-0000-000064110000}"/>
    <cellStyle name="Comma 6 7 4 2 3 3 3" xfId="1595" xr:uid="{00000000-0005-0000-0000-000065110000}"/>
    <cellStyle name="Comma 6 7 4 2 3 4" xfId="1593" xr:uid="{00000000-0005-0000-0000-000066110000}"/>
    <cellStyle name="Comma 6 7 4 2 4" xfId="1591" xr:uid="{00000000-0005-0000-0000-000067110000}"/>
    <cellStyle name="Comma 6 7 4 3" xfId="376" xr:uid="{00000000-0005-0000-0000-000068110000}"/>
    <cellStyle name="Comma 6 7 4 3 2" xfId="1597" xr:uid="{00000000-0005-0000-0000-000069110000}"/>
    <cellStyle name="Comma 6 7 4 4" xfId="377" xr:uid="{00000000-0005-0000-0000-00006A110000}"/>
    <cellStyle name="Comma 6 7 4 4 2" xfId="378" xr:uid="{00000000-0005-0000-0000-00006B110000}"/>
    <cellStyle name="Comma 6 7 4 4 2 2" xfId="1599" xr:uid="{00000000-0005-0000-0000-00006C110000}"/>
    <cellStyle name="Comma 6 7 4 4 3" xfId="379" xr:uid="{00000000-0005-0000-0000-00006D110000}"/>
    <cellStyle name="Comma 6 7 4 4 3 2" xfId="380" xr:uid="{00000000-0005-0000-0000-00006E110000}"/>
    <cellStyle name="Comma 6 7 4 4 3 2 2" xfId="1601" xr:uid="{00000000-0005-0000-0000-00006F110000}"/>
    <cellStyle name="Comma 6 7 4 4 3 3" xfId="1600" xr:uid="{00000000-0005-0000-0000-000070110000}"/>
    <cellStyle name="Comma 6 7 4 4 4" xfId="1598" xr:uid="{00000000-0005-0000-0000-000071110000}"/>
    <cellStyle name="Comma 6 7 4 5" xfId="1590" xr:uid="{00000000-0005-0000-0000-000072110000}"/>
    <cellStyle name="Comma 6 7 5" xfId="1587" xr:uid="{00000000-0005-0000-0000-000073110000}"/>
    <cellStyle name="Comma 6 8" xfId="381" xr:uid="{00000000-0005-0000-0000-000074110000}"/>
    <cellStyle name="Comma 6 9" xfId="3109" xr:uid="{00000000-0005-0000-0000-000075110000}"/>
    <cellStyle name="Comma 6 9 10" xfId="25478" xr:uid="{00000000-0005-0000-0000-000076110000}"/>
    <cellStyle name="Comma 6 9 11" xfId="61013" xr:uid="{00000000-0005-0000-0000-000077110000}"/>
    <cellStyle name="Comma 6 9 2" xfId="4909" xr:uid="{00000000-0005-0000-0000-000078110000}"/>
    <cellStyle name="Comma 6 9 2 2" xfId="17556" xr:uid="{00000000-0005-0000-0000-000079110000}"/>
    <cellStyle name="Comma 6 9 2 2 2" xfId="52772" xr:uid="{00000000-0005-0000-0000-00007A110000}"/>
    <cellStyle name="Comma 6 9 2 2 3" xfId="30161" xr:uid="{00000000-0005-0000-0000-00007B110000}"/>
    <cellStyle name="Comma 6 9 2 3" xfId="14002" xr:uid="{00000000-0005-0000-0000-00007C110000}"/>
    <cellStyle name="Comma 6 9 2 3 2" xfId="49220" xr:uid="{00000000-0005-0000-0000-00007D110000}"/>
    <cellStyle name="Comma 6 9 2 4" xfId="40175" xr:uid="{00000000-0005-0000-0000-00007E110000}"/>
    <cellStyle name="Comma 6 9 2 5" xfId="26609" xr:uid="{00000000-0005-0000-0000-00007F110000}"/>
    <cellStyle name="Comma 6 9 3" xfId="6379" xr:uid="{00000000-0005-0000-0000-000080110000}"/>
    <cellStyle name="Comma 6 9 3 2" xfId="19010" xr:uid="{00000000-0005-0000-0000-000081110000}"/>
    <cellStyle name="Comma 6 9 3 2 2" xfId="54226" xr:uid="{00000000-0005-0000-0000-000082110000}"/>
    <cellStyle name="Comma 6 9 3 3" xfId="41629" xr:uid="{00000000-0005-0000-0000-000083110000}"/>
    <cellStyle name="Comma 6 9 3 4" xfId="31615" xr:uid="{00000000-0005-0000-0000-000084110000}"/>
    <cellStyle name="Comma 6 9 4" xfId="7838" xr:uid="{00000000-0005-0000-0000-000085110000}"/>
    <cellStyle name="Comma 6 9 4 2" xfId="20464" xr:uid="{00000000-0005-0000-0000-000086110000}"/>
    <cellStyle name="Comma 6 9 4 2 2" xfId="55680" xr:uid="{00000000-0005-0000-0000-000087110000}"/>
    <cellStyle name="Comma 6 9 4 3" xfId="43083" xr:uid="{00000000-0005-0000-0000-000088110000}"/>
    <cellStyle name="Comma 6 9 4 4" xfId="33069" xr:uid="{00000000-0005-0000-0000-000089110000}"/>
    <cellStyle name="Comma 6 9 5" xfId="9619" xr:uid="{00000000-0005-0000-0000-00008A110000}"/>
    <cellStyle name="Comma 6 9 5 2" xfId="22240" xr:uid="{00000000-0005-0000-0000-00008B110000}"/>
    <cellStyle name="Comma 6 9 5 2 2" xfId="57456" xr:uid="{00000000-0005-0000-0000-00008C110000}"/>
    <cellStyle name="Comma 6 9 5 3" xfId="44859" xr:uid="{00000000-0005-0000-0000-00008D110000}"/>
    <cellStyle name="Comma 6 9 5 4" xfId="34845" xr:uid="{00000000-0005-0000-0000-00008E110000}"/>
    <cellStyle name="Comma 6 9 6" xfId="11413" xr:uid="{00000000-0005-0000-0000-00008F110000}"/>
    <cellStyle name="Comma 6 9 6 2" xfId="24016" xr:uid="{00000000-0005-0000-0000-000090110000}"/>
    <cellStyle name="Comma 6 9 6 2 2" xfId="59232" xr:uid="{00000000-0005-0000-0000-000091110000}"/>
    <cellStyle name="Comma 6 9 6 3" xfId="46635" xr:uid="{00000000-0005-0000-0000-000092110000}"/>
    <cellStyle name="Comma 6 9 6 4" xfId="36621" xr:uid="{00000000-0005-0000-0000-000093110000}"/>
    <cellStyle name="Comma 6 9 7" xfId="15780" xr:uid="{00000000-0005-0000-0000-000094110000}"/>
    <cellStyle name="Comma 6 9 7 2" xfId="50996" xr:uid="{00000000-0005-0000-0000-000095110000}"/>
    <cellStyle name="Comma 6 9 7 3" xfId="28385" xr:uid="{00000000-0005-0000-0000-000096110000}"/>
    <cellStyle name="Comma 6 9 8" xfId="12871" xr:uid="{00000000-0005-0000-0000-000097110000}"/>
    <cellStyle name="Comma 6 9 8 2" xfId="48089" xr:uid="{00000000-0005-0000-0000-000098110000}"/>
    <cellStyle name="Comma 6 9 9" xfId="38399" xr:uid="{00000000-0005-0000-0000-000099110000}"/>
    <cellStyle name="Comma 7" xfId="60055" xr:uid="{00000000-0005-0000-0000-00009A110000}"/>
    <cellStyle name="Comma 7 2" xfId="382" xr:uid="{00000000-0005-0000-0000-00009B110000}"/>
    <cellStyle name="Comma 7 2 2" xfId="1602" xr:uid="{00000000-0005-0000-0000-00009C110000}"/>
    <cellStyle name="Comma 7 3" xfId="383" xr:uid="{00000000-0005-0000-0000-00009D110000}"/>
    <cellStyle name="Comma 7 3 10" xfId="5445" xr:uid="{00000000-0005-0000-0000-00009E110000}"/>
    <cellStyle name="Comma 7 3 10 2" xfId="18076" xr:uid="{00000000-0005-0000-0000-00009F110000}"/>
    <cellStyle name="Comma 7 3 10 2 2" xfId="53292" xr:uid="{00000000-0005-0000-0000-0000A0110000}"/>
    <cellStyle name="Comma 7 3 10 3" xfId="40695" xr:uid="{00000000-0005-0000-0000-0000A1110000}"/>
    <cellStyle name="Comma 7 3 10 4" xfId="30681" xr:uid="{00000000-0005-0000-0000-0000A2110000}"/>
    <cellStyle name="Comma 7 3 11" xfId="6901" xr:uid="{00000000-0005-0000-0000-0000A3110000}"/>
    <cellStyle name="Comma 7 3 11 2" xfId="19530" xr:uid="{00000000-0005-0000-0000-0000A4110000}"/>
    <cellStyle name="Comma 7 3 11 2 2" xfId="54746" xr:uid="{00000000-0005-0000-0000-0000A5110000}"/>
    <cellStyle name="Comma 7 3 11 3" xfId="42149" xr:uid="{00000000-0005-0000-0000-0000A6110000}"/>
    <cellStyle name="Comma 7 3 11 4" xfId="32135" xr:uid="{00000000-0005-0000-0000-0000A7110000}"/>
    <cellStyle name="Comma 7 3 12" xfId="8683" xr:uid="{00000000-0005-0000-0000-0000A8110000}"/>
    <cellStyle name="Comma 7 3 12 2" xfId="21306" xr:uid="{00000000-0005-0000-0000-0000A9110000}"/>
    <cellStyle name="Comma 7 3 12 2 2" xfId="56522" xr:uid="{00000000-0005-0000-0000-0000AA110000}"/>
    <cellStyle name="Comma 7 3 12 3" xfId="43925" xr:uid="{00000000-0005-0000-0000-0000AB110000}"/>
    <cellStyle name="Comma 7 3 12 4" xfId="33911" xr:uid="{00000000-0005-0000-0000-0000AC110000}"/>
    <cellStyle name="Comma 7 3 13" xfId="10468" xr:uid="{00000000-0005-0000-0000-0000AD110000}"/>
    <cellStyle name="Comma 7 3 13 2" xfId="23082" xr:uid="{00000000-0005-0000-0000-0000AE110000}"/>
    <cellStyle name="Comma 7 3 13 2 2" xfId="58298" xr:uid="{00000000-0005-0000-0000-0000AF110000}"/>
    <cellStyle name="Comma 7 3 13 3" xfId="45701" xr:uid="{00000000-0005-0000-0000-0000B0110000}"/>
    <cellStyle name="Comma 7 3 13 4" xfId="35687" xr:uid="{00000000-0005-0000-0000-0000B1110000}"/>
    <cellStyle name="Comma 7 3 14" xfId="14845" xr:uid="{00000000-0005-0000-0000-0000B2110000}"/>
    <cellStyle name="Comma 7 3 14 2" xfId="50062" xr:uid="{00000000-0005-0000-0000-0000B3110000}"/>
    <cellStyle name="Comma 7 3 14 3" xfId="27451" xr:uid="{00000000-0005-0000-0000-0000B4110000}"/>
    <cellStyle name="Comma 7 3 15" xfId="12259" xr:uid="{00000000-0005-0000-0000-0000B5110000}"/>
    <cellStyle name="Comma 7 3 15 2" xfId="47477" xr:uid="{00000000-0005-0000-0000-0000B6110000}"/>
    <cellStyle name="Comma 7 3 16" xfId="37464" xr:uid="{00000000-0005-0000-0000-0000B7110000}"/>
    <cellStyle name="Comma 7 3 17" xfId="24866" xr:uid="{00000000-0005-0000-0000-0000B8110000}"/>
    <cellStyle name="Comma 7 3 18" xfId="60079" xr:uid="{00000000-0005-0000-0000-0000B9110000}"/>
    <cellStyle name="Comma 7 3 2" xfId="1603" xr:uid="{00000000-0005-0000-0000-0000BA110000}"/>
    <cellStyle name="Comma 7 3 2 10" xfId="6975" xr:uid="{00000000-0005-0000-0000-0000BB110000}"/>
    <cellStyle name="Comma 7 3 2 10 2" xfId="19602" xr:uid="{00000000-0005-0000-0000-0000BC110000}"/>
    <cellStyle name="Comma 7 3 2 10 2 2" xfId="54818" xr:uid="{00000000-0005-0000-0000-0000BD110000}"/>
    <cellStyle name="Comma 7 3 2 10 3" xfId="42221" xr:uid="{00000000-0005-0000-0000-0000BE110000}"/>
    <cellStyle name="Comma 7 3 2 10 4" xfId="32207" xr:uid="{00000000-0005-0000-0000-0000BF110000}"/>
    <cellStyle name="Comma 7 3 2 11" xfId="8756" xr:uid="{00000000-0005-0000-0000-0000C0110000}"/>
    <cellStyle name="Comma 7 3 2 11 2" xfId="21378" xr:uid="{00000000-0005-0000-0000-0000C1110000}"/>
    <cellStyle name="Comma 7 3 2 11 2 2" xfId="56594" xr:uid="{00000000-0005-0000-0000-0000C2110000}"/>
    <cellStyle name="Comma 7 3 2 11 3" xfId="43997" xr:uid="{00000000-0005-0000-0000-0000C3110000}"/>
    <cellStyle name="Comma 7 3 2 11 4" xfId="33983" xr:uid="{00000000-0005-0000-0000-0000C4110000}"/>
    <cellStyle name="Comma 7 3 2 12" xfId="10469" xr:uid="{00000000-0005-0000-0000-0000C5110000}"/>
    <cellStyle name="Comma 7 3 2 12 2" xfId="23083" xr:uid="{00000000-0005-0000-0000-0000C6110000}"/>
    <cellStyle name="Comma 7 3 2 12 2 2" xfId="58299" xr:uid="{00000000-0005-0000-0000-0000C7110000}"/>
    <cellStyle name="Comma 7 3 2 12 3" xfId="45702" xr:uid="{00000000-0005-0000-0000-0000C8110000}"/>
    <cellStyle name="Comma 7 3 2 12 4" xfId="35688" xr:uid="{00000000-0005-0000-0000-0000C9110000}"/>
    <cellStyle name="Comma 7 3 2 13" xfId="14917" xr:uid="{00000000-0005-0000-0000-0000CA110000}"/>
    <cellStyle name="Comma 7 3 2 13 2" xfId="50134" xr:uid="{00000000-0005-0000-0000-0000CB110000}"/>
    <cellStyle name="Comma 7 3 2 13 3" xfId="27523" xr:uid="{00000000-0005-0000-0000-0000CC110000}"/>
    <cellStyle name="Comma 7 3 2 14" xfId="12331" xr:uid="{00000000-0005-0000-0000-0000CD110000}"/>
    <cellStyle name="Comma 7 3 2 14 2" xfId="47549" xr:uid="{00000000-0005-0000-0000-0000CE110000}"/>
    <cellStyle name="Comma 7 3 2 15" xfId="37536" xr:uid="{00000000-0005-0000-0000-0000CF110000}"/>
    <cellStyle name="Comma 7 3 2 16" xfId="24938" xr:uid="{00000000-0005-0000-0000-0000D0110000}"/>
    <cellStyle name="Comma 7 3 2 17" xfId="60151" xr:uid="{00000000-0005-0000-0000-0000D1110000}"/>
    <cellStyle name="Comma 7 3 2 2" xfId="2361" xr:uid="{00000000-0005-0000-0000-0000D2110000}"/>
    <cellStyle name="Comma 7 3 2 2 10" xfId="10470" xr:uid="{00000000-0005-0000-0000-0000D3110000}"/>
    <cellStyle name="Comma 7 3 2 2 10 2" xfId="23084" xr:uid="{00000000-0005-0000-0000-0000D4110000}"/>
    <cellStyle name="Comma 7 3 2 2 10 2 2" xfId="58300" xr:uid="{00000000-0005-0000-0000-0000D5110000}"/>
    <cellStyle name="Comma 7 3 2 2 10 3" xfId="45703" xr:uid="{00000000-0005-0000-0000-0000D6110000}"/>
    <cellStyle name="Comma 7 3 2 2 10 4" xfId="35689" xr:uid="{00000000-0005-0000-0000-0000D7110000}"/>
    <cellStyle name="Comma 7 3 2 2 11" xfId="15072" xr:uid="{00000000-0005-0000-0000-0000D8110000}"/>
    <cellStyle name="Comma 7 3 2 2 11 2" xfId="50288" xr:uid="{00000000-0005-0000-0000-0000D9110000}"/>
    <cellStyle name="Comma 7 3 2 2 11 3" xfId="27677" xr:uid="{00000000-0005-0000-0000-0000DA110000}"/>
    <cellStyle name="Comma 7 3 2 2 12" xfId="12485" xr:uid="{00000000-0005-0000-0000-0000DB110000}"/>
    <cellStyle name="Comma 7 3 2 2 12 2" xfId="47703" xr:uid="{00000000-0005-0000-0000-0000DC110000}"/>
    <cellStyle name="Comma 7 3 2 2 13" xfId="37691" xr:uid="{00000000-0005-0000-0000-0000DD110000}"/>
    <cellStyle name="Comma 7 3 2 2 14" xfId="25092" xr:uid="{00000000-0005-0000-0000-0000DE110000}"/>
    <cellStyle name="Comma 7 3 2 2 15" xfId="60305" xr:uid="{00000000-0005-0000-0000-0000DF110000}"/>
    <cellStyle name="Comma 7 3 2 2 2" xfId="3207" xr:uid="{00000000-0005-0000-0000-0000E0110000}"/>
    <cellStyle name="Comma 7 3 2 2 2 10" xfId="25576" xr:uid="{00000000-0005-0000-0000-0000E1110000}"/>
    <cellStyle name="Comma 7 3 2 2 2 11" xfId="61111" xr:uid="{00000000-0005-0000-0000-0000E2110000}"/>
    <cellStyle name="Comma 7 3 2 2 2 2" xfId="5007" xr:uid="{00000000-0005-0000-0000-0000E3110000}"/>
    <cellStyle name="Comma 7 3 2 2 2 2 2" xfId="17654" xr:uid="{00000000-0005-0000-0000-0000E4110000}"/>
    <cellStyle name="Comma 7 3 2 2 2 2 2 2" xfId="52870" xr:uid="{00000000-0005-0000-0000-0000E5110000}"/>
    <cellStyle name="Comma 7 3 2 2 2 2 2 3" xfId="30259" xr:uid="{00000000-0005-0000-0000-0000E6110000}"/>
    <cellStyle name="Comma 7 3 2 2 2 2 3" xfId="14100" xr:uid="{00000000-0005-0000-0000-0000E7110000}"/>
    <cellStyle name="Comma 7 3 2 2 2 2 3 2" xfId="49318" xr:uid="{00000000-0005-0000-0000-0000E8110000}"/>
    <cellStyle name="Comma 7 3 2 2 2 2 4" xfId="40273" xr:uid="{00000000-0005-0000-0000-0000E9110000}"/>
    <cellStyle name="Comma 7 3 2 2 2 2 5" xfId="26707" xr:uid="{00000000-0005-0000-0000-0000EA110000}"/>
    <cellStyle name="Comma 7 3 2 2 2 3" xfId="6477" xr:uid="{00000000-0005-0000-0000-0000EB110000}"/>
    <cellStyle name="Comma 7 3 2 2 2 3 2" xfId="19108" xr:uid="{00000000-0005-0000-0000-0000EC110000}"/>
    <cellStyle name="Comma 7 3 2 2 2 3 2 2" xfId="54324" xr:uid="{00000000-0005-0000-0000-0000ED110000}"/>
    <cellStyle name="Comma 7 3 2 2 2 3 3" xfId="41727" xr:uid="{00000000-0005-0000-0000-0000EE110000}"/>
    <cellStyle name="Comma 7 3 2 2 2 3 4" xfId="31713" xr:uid="{00000000-0005-0000-0000-0000EF110000}"/>
    <cellStyle name="Comma 7 3 2 2 2 4" xfId="7936" xr:uid="{00000000-0005-0000-0000-0000F0110000}"/>
    <cellStyle name="Comma 7 3 2 2 2 4 2" xfId="20562" xr:uid="{00000000-0005-0000-0000-0000F1110000}"/>
    <cellStyle name="Comma 7 3 2 2 2 4 2 2" xfId="55778" xr:uid="{00000000-0005-0000-0000-0000F2110000}"/>
    <cellStyle name="Comma 7 3 2 2 2 4 3" xfId="43181" xr:uid="{00000000-0005-0000-0000-0000F3110000}"/>
    <cellStyle name="Comma 7 3 2 2 2 4 4" xfId="33167" xr:uid="{00000000-0005-0000-0000-0000F4110000}"/>
    <cellStyle name="Comma 7 3 2 2 2 5" xfId="9717" xr:uid="{00000000-0005-0000-0000-0000F5110000}"/>
    <cellStyle name="Comma 7 3 2 2 2 5 2" xfId="22338" xr:uid="{00000000-0005-0000-0000-0000F6110000}"/>
    <cellStyle name="Comma 7 3 2 2 2 5 2 2" xfId="57554" xr:uid="{00000000-0005-0000-0000-0000F7110000}"/>
    <cellStyle name="Comma 7 3 2 2 2 5 3" xfId="44957" xr:uid="{00000000-0005-0000-0000-0000F8110000}"/>
    <cellStyle name="Comma 7 3 2 2 2 5 4" xfId="34943" xr:uid="{00000000-0005-0000-0000-0000F9110000}"/>
    <cellStyle name="Comma 7 3 2 2 2 6" xfId="11511" xr:uid="{00000000-0005-0000-0000-0000FA110000}"/>
    <cellStyle name="Comma 7 3 2 2 2 6 2" xfId="24114" xr:uid="{00000000-0005-0000-0000-0000FB110000}"/>
    <cellStyle name="Comma 7 3 2 2 2 6 2 2" xfId="59330" xr:uid="{00000000-0005-0000-0000-0000FC110000}"/>
    <cellStyle name="Comma 7 3 2 2 2 6 3" xfId="46733" xr:uid="{00000000-0005-0000-0000-0000FD110000}"/>
    <cellStyle name="Comma 7 3 2 2 2 6 4" xfId="36719" xr:uid="{00000000-0005-0000-0000-0000FE110000}"/>
    <cellStyle name="Comma 7 3 2 2 2 7" xfId="15878" xr:uid="{00000000-0005-0000-0000-0000FF110000}"/>
    <cellStyle name="Comma 7 3 2 2 2 7 2" xfId="51094" xr:uid="{00000000-0005-0000-0000-000000120000}"/>
    <cellStyle name="Comma 7 3 2 2 2 7 3" xfId="28483" xr:uid="{00000000-0005-0000-0000-000001120000}"/>
    <cellStyle name="Comma 7 3 2 2 2 8" xfId="12969" xr:uid="{00000000-0005-0000-0000-000002120000}"/>
    <cellStyle name="Comma 7 3 2 2 2 8 2" xfId="48187" xr:uid="{00000000-0005-0000-0000-000003120000}"/>
    <cellStyle name="Comma 7 3 2 2 2 9" xfId="38497" xr:uid="{00000000-0005-0000-0000-000004120000}"/>
    <cellStyle name="Comma 7 3 2 2 3" xfId="3536" xr:uid="{00000000-0005-0000-0000-000005120000}"/>
    <cellStyle name="Comma 7 3 2 2 3 10" xfId="27032" xr:uid="{00000000-0005-0000-0000-000006120000}"/>
    <cellStyle name="Comma 7 3 2 2 3 11" xfId="61436" xr:uid="{00000000-0005-0000-0000-000007120000}"/>
    <cellStyle name="Comma 7 3 2 2 3 2" xfId="5332" xr:uid="{00000000-0005-0000-0000-000008120000}"/>
    <cellStyle name="Comma 7 3 2 2 3 2 2" xfId="17979" xr:uid="{00000000-0005-0000-0000-000009120000}"/>
    <cellStyle name="Comma 7 3 2 2 3 2 2 2" xfId="53195" xr:uid="{00000000-0005-0000-0000-00000A120000}"/>
    <cellStyle name="Comma 7 3 2 2 3 2 3" xfId="40598" xr:uid="{00000000-0005-0000-0000-00000B120000}"/>
    <cellStyle name="Comma 7 3 2 2 3 2 4" xfId="30584" xr:uid="{00000000-0005-0000-0000-00000C120000}"/>
    <cellStyle name="Comma 7 3 2 2 3 3" xfId="6802" xr:uid="{00000000-0005-0000-0000-00000D120000}"/>
    <cellStyle name="Comma 7 3 2 2 3 3 2" xfId="19433" xr:uid="{00000000-0005-0000-0000-00000E120000}"/>
    <cellStyle name="Comma 7 3 2 2 3 3 2 2" xfId="54649" xr:uid="{00000000-0005-0000-0000-00000F120000}"/>
    <cellStyle name="Comma 7 3 2 2 3 3 3" xfId="42052" xr:uid="{00000000-0005-0000-0000-000010120000}"/>
    <cellStyle name="Comma 7 3 2 2 3 3 4" xfId="32038" xr:uid="{00000000-0005-0000-0000-000011120000}"/>
    <cellStyle name="Comma 7 3 2 2 3 4" xfId="8261" xr:uid="{00000000-0005-0000-0000-000012120000}"/>
    <cellStyle name="Comma 7 3 2 2 3 4 2" xfId="20887" xr:uid="{00000000-0005-0000-0000-000013120000}"/>
    <cellStyle name="Comma 7 3 2 2 3 4 2 2" xfId="56103" xr:uid="{00000000-0005-0000-0000-000014120000}"/>
    <cellStyle name="Comma 7 3 2 2 3 4 3" xfId="43506" xr:uid="{00000000-0005-0000-0000-000015120000}"/>
    <cellStyle name="Comma 7 3 2 2 3 4 4" xfId="33492" xr:uid="{00000000-0005-0000-0000-000016120000}"/>
    <cellStyle name="Comma 7 3 2 2 3 5" xfId="10042" xr:uid="{00000000-0005-0000-0000-000017120000}"/>
    <cellStyle name="Comma 7 3 2 2 3 5 2" xfId="22663" xr:uid="{00000000-0005-0000-0000-000018120000}"/>
    <cellStyle name="Comma 7 3 2 2 3 5 2 2" xfId="57879" xr:uid="{00000000-0005-0000-0000-000019120000}"/>
    <cellStyle name="Comma 7 3 2 2 3 5 3" xfId="45282" xr:uid="{00000000-0005-0000-0000-00001A120000}"/>
    <cellStyle name="Comma 7 3 2 2 3 5 4" xfId="35268" xr:uid="{00000000-0005-0000-0000-00001B120000}"/>
    <cellStyle name="Comma 7 3 2 2 3 6" xfId="11836" xr:uid="{00000000-0005-0000-0000-00001C120000}"/>
    <cellStyle name="Comma 7 3 2 2 3 6 2" xfId="24439" xr:uid="{00000000-0005-0000-0000-00001D120000}"/>
    <cellStyle name="Comma 7 3 2 2 3 6 2 2" xfId="59655" xr:uid="{00000000-0005-0000-0000-00001E120000}"/>
    <cellStyle name="Comma 7 3 2 2 3 6 3" xfId="47058" xr:uid="{00000000-0005-0000-0000-00001F120000}"/>
    <cellStyle name="Comma 7 3 2 2 3 6 4" xfId="37044" xr:uid="{00000000-0005-0000-0000-000020120000}"/>
    <cellStyle name="Comma 7 3 2 2 3 7" xfId="16203" xr:uid="{00000000-0005-0000-0000-000021120000}"/>
    <cellStyle name="Comma 7 3 2 2 3 7 2" xfId="51419" xr:uid="{00000000-0005-0000-0000-000022120000}"/>
    <cellStyle name="Comma 7 3 2 2 3 7 3" xfId="28808" xr:uid="{00000000-0005-0000-0000-000023120000}"/>
    <cellStyle name="Comma 7 3 2 2 3 8" xfId="14425" xr:uid="{00000000-0005-0000-0000-000024120000}"/>
    <cellStyle name="Comma 7 3 2 2 3 8 2" xfId="49643" xr:uid="{00000000-0005-0000-0000-000025120000}"/>
    <cellStyle name="Comma 7 3 2 2 3 9" xfId="38822" xr:uid="{00000000-0005-0000-0000-000026120000}"/>
    <cellStyle name="Comma 7 3 2 2 4" xfId="2697" xr:uid="{00000000-0005-0000-0000-000027120000}"/>
    <cellStyle name="Comma 7 3 2 2 4 10" xfId="26223" xr:uid="{00000000-0005-0000-0000-000028120000}"/>
    <cellStyle name="Comma 7 3 2 2 4 11" xfId="60627" xr:uid="{00000000-0005-0000-0000-000029120000}"/>
    <cellStyle name="Comma 7 3 2 2 4 2" xfId="4523" xr:uid="{00000000-0005-0000-0000-00002A120000}"/>
    <cellStyle name="Comma 7 3 2 2 4 2 2" xfId="17170" xr:uid="{00000000-0005-0000-0000-00002B120000}"/>
    <cellStyle name="Comma 7 3 2 2 4 2 2 2" xfId="52386" xr:uid="{00000000-0005-0000-0000-00002C120000}"/>
    <cellStyle name="Comma 7 3 2 2 4 2 3" xfId="39789" xr:uid="{00000000-0005-0000-0000-00002D120000}"/>
    <cellStyle name="Comma 7 3 2 2 4 2 4" xfId="29775" xr:uid="{00000000-0005-0000-0000-00002E120000}"/>
    <cellStyle name="Comma 7 3 2 2 4 3" xfId="5993" xr:uid="{00000000-0005-0000-0000-00002F120000}"/>
    <cellStyle name="Comma 7 3 2 2 4 3 2" xfId="18624" xr:uid="{00000000-0005-0000-0000-000030120000}"/>
    <cellStyle name="Comma 7 3 2 2 4 3 2 2" xfId="53840" xr:uid="{00000000-0005-0000-0000-000031120000}"/>
    <cellStyle name="Comma 7 3 2 2 4 3 3" xfId="41243" xr:uid="{00000000-0005-0000-0000-000032120000}"/>
    <cellStyle name="Comma 7 3 2 2 4 3 4" xfId="31229" xr:uid="{00000000-0005-0000-0000-000033120000}"/>
    <cellStyle name="Comma 7 3 2 2 4 4" xfId="7452" xr:uid="{00000000-0005-0000-0000-000034120000}"/>
    <cellStyle name="Comma 7 3 2 2 4 4 2" xfId="20078" xr:uid="{00000000-0005-0000-0000-000035120000}"/>
    <cellStyle name="Comma 7 3 2 2 4 4 2 2" xfId="55294" xr:uid="{00000000-0005-0000-0000-000036120000}"/>
    <cellStyle name="Comma 7 3 2 2 4 4 3" xfId="42697" xr:uid="{00000000-0005-0000-0000-000037120000}"/>
    <cellStyle name="Comma 7 3 2 2 4 4 4" xfId="32683" xr:uid="{00000000-0005-0000-0000-000038120000}"/>
    <cellStyle name="Comma 7 3 2 2 4 5" xfId="9233" xr:uid="{00000000-0005-0000-0000-000039120000}"/>
    <cellStyle name="Comma 7 3 2 2 4 5 2" xfId="21854" xr:uid="{00000000-0005-0000-0000-00003A120000}"/>
    <cellStyle name="Comma 7 3 2 2 4 5 2 2" xfId="57070" xr:uid="{00000000-0005-0000-0000-00003B120000}"/>
    <cellStyle name="Comma 7 3 2 2 4 5 3" xfId="44473" xr:uid="{00000000-0005-0000-0000-00003C120000}"/>
    <cellStyle name="Comma 7 3 2 2 4 5 4" xfId="34459" xr:uid="{00000000-0005-0000-0000-00003D120000}"/>
    <cellStyle name="Comma 7 3 2 2 4 6" xfId="11027" xr:uid="{00000000-0005-0000-0000-00003E120000}"/>
    <cellStyle name="Comma 7 3 2 2 4 6 2" xfId="23630" xr:uid="{00000000-0005-0000-0000-00003F120000}"/>
    <cellStyle name="Comma 7 3 2 2 4 6 2 2" xfId="58846" xr:uid="{00000000-0005-0000-0000-000040120000}"/>
    <cellStyle name="Comma 7 3 2 2 4 6 3" xfId="46249" xr:uid="{00000000-0005-0000-0000-000041120000}"/>
    <cellStyle name="Comma 7 3 2 2 4 6 4" xfId="36235" xr:uid="{00000000-0005-0000-0000-000042120000}"/>
    <cellStyle name="Comma 7 3 2 2 4 7" xfId="15394" xr:uid="{00000000-0005-0000-0000-000043120000}"/>
    <cellStyle name="Comma 7 3 2 2 4 7 2" xfId="50610" xr:uid="{00000000-0005-0000-0000-000044120000}"/>
    <cellStyle name="Comma 7 3 2 2 4 7 3" xfId="27999" xr:uid="{00000000-0005-0000-0000-000045120000}"/>
    <cellStyle name="Comma 7 3 2 2 4 8" xfId="13616" xr:uid="{00000000-0005-0000-0000-000046120000}"/>
    <cellStyle name="Comma 7 3 2 2 4 8 2" xfId="48834" xr:uid="{00000000-0005-0000-0000-000047120000}"/>
    <cellStyle name="Comma 7 3 2 2 4 9" xfId="38013" xr:uid="{00000000-0005-0000-0000-000048120000}"/>
    <cellStyle name="Comma 7 3 2 2 5" xfId="3861" xr:uid="{00000000-0005-0000-0000-000049120000}"/>
    <cellStyle name="Comma 7 3 2 2 5 2" xfId="8584" xr:uid="{00000000-0005-0000-0000-00004A120000}"/>
    <cellStyle name="Comma 7 3 2 2 5 2 2" xfId="21210" xr:uid="{00000000-0005-0000-0000-00004B120000}"/>
    <cellStyle name="Comma 7 3 2 2 5 2 2 2" xfId="56426" xr:uid="{00000000-0005-0000-0000-00004C120000}"/>
    <cellStyle name="Comma 7 3 2 2 5 2 3" xfId="43829" xr:uid="{00000000-0005-0000-0000-00004D120000}"/>
    <cellStyle name="Comma 7 3 2 2 5 2 4" xfId="33815" xr:uid="{00000000-0005-0000-0000-00004E120000}"/>
    <cellStyle name="Comma 7 3 2 2 5 3" xfId="10365" xr:uid="{00000000-0005-0000-0000-00004F120000}"/>
    <cellStyle name="Comma 7 3 2 2 5 3 2" xfId="22986" xr:uid="{00000000-0005-0000-0000-000050120000}"/>
    <cellStyle name="Comma 7 3 2 2 5 3 2 2" xfId="58202" xr:uid="{00000000-0005-0000-0000-000051120000}"/>
    <cellStyle name="Comma 7 3 2 2 5 3 3" xfId="45605" xr:uid="{00000000-0005-0000-0000-000052120000}"/>
    <cellStyle name="Comma 7 3 2 2 5 3 4" xfId="35591" xr:uid="{00000000-0005-0000-0000-000053120000}"/>
    <cellStyle name="Comma 7 3 2 2 5 4" xfId="12161" xr:uid="{00000000-0005-0000-0000-000054120000}"/>
    <cellStyle name="Comma 7 3 2 2 5 4 2" xfId="24762" xr:uid="{00000000-0005-0000-0000-000055120000}"/>
    <cellStyle name="Comma 7 3 2 2 5 4 2 2" xfId="59978" xr:uid="{00000000-0005-0000-0000-000056120000}"/>
    <cellStyle name="Comma 7 3 2 2 5 4 3" xfId="47381" xr:uid="{00000000-0005-0000-0000-000057120000}"/>
    <cellStyle name="Comma 7 3 2 2 5 4 4" xfId="37367" xr:uid="{00000000-0005-0000-0000-000058120000}"/>
    <cellStyle name="Comma 7 3 2 2 5 5" xfId="16526" xr:uid="{00000000-0005-0000-0000-000059120000}"/>
    <cellStyle name="Comma 7 3 2 2 5 5 2" xfId="51742" xr:uid="{00000000-0005-0000-0000-00005A120000}"/>
    <cellStyle name="Comma 7 3 2 2 5 5 3" xfId="29131" xr:uid="{00000000-0005-0000-0000-00005B120000}"/>
    <cellStyle name="Comma 7 3 2 2 5 6" xfId="14748" xr:uid="{00000000-0005-0000-0000-00005C120000}"/>
    <cellStyle name="Comma 7 3 2 2 5 6 2" xfId="49966" xr:uid="{00000000-0005-0000-0000-00005D120000}"/>
    <cellStyle name="Comma 7 3 2 2 5 7" xfId="39145" xr:uid="{00000000-0005-0000-0000-00005E120000}"/>
    <cellStyle name="Comma 7 3 2 2 5 8" xfId="27355" xr:uid="{00000000-0005-0000-0000-00005F120000}"/>
    <cellStyle name="Comma 7 3 2 2 6" xfId="4201" xr:uid="{00000000-0005-0000-0000-000060120000}"/>
    <cellStyle name="Comma 7 3 2 2 6 2" xfId="16848" xr:uid="{00000000-0005-0000-0000-000061120000}"/>
    <cellStyle name="Comma 7 3 2 2 6 2 2" xfId="52064" xr:uid="{00000000-0005-0000-0000-000062120000}"/>
    <cellStyle name="Comma 7 3 2 2 6 2 3" xfId="29453" xr:uid="{00000000-0005-0000-0000-000063120000}"/>
    <cellStyle name="Comma 7 3 2 2 6 3" xfId="13294" xr:uid="{00000000-0005-0000-0000-000064120000}"/>
    <cellStyle name="Comma 7 3 2 2 6 3 2" xfId="48512" xr:uid="{00000000-0005-0000-0000-000065120000}"/>
    <cellStyle name="Comma 7 3 2 2 6 4" xfId="39467" xr:uid="{00000000-0005-0000-0000-000066120000}"/>
    <cellStyle name="Comma 7 3 2 2 6 5" xfId="25901" xr:uid="{00000000-0005-0000-0000-000067120000}"/>
    <cellStyle name="Comma 7 3 2 2 7" xfId="5671" xr:uid="{00000000-0005-0000-0000-000068120000}"/>
    <cellStyle name="Comma 7 3 2 2 7 2" xfId="18302" xr:uid="{00000000-0005-0000-0000-000069120000}"/>
    <cellStyle name="Comma 7 3 2 2 7 2 2" xfId="53518" xr:uid="{00000000-0005-0000-0000-00006A120000}"/>
    <cellStyle name="Comma 7 3 2 2 7 3" xfId="40921" xr:uid="{00000000-0005-0000-0000-00006B120000}"/>
    <cellStyle name="Comma 7 3 2 2 7 4" xfId="30907" xr:uid="{00000000-0005-0000-0000-00006C120000}"/>
    <cellStyle name="Comma 7 3 2 2 8" xfId="7130" xr:uid="{00000000-0005-0000-0000-00006D120000}"/>
    <cellStyle name="Comma 7 3 2 2 8 2" xfId="19756" xr:uid="{00000000-0005-0000-0000-00006E120000}"/>
    <cellStyle name="Comma 7 3 2 2 8 2 2" xfId="54972" xr:uid="{00000000-0005-0000-0000-00006F120000}"/>
    <cellStyle name="Comma 7 3 2 2 8 3" xfId="42375" xr:uid="{00000000-0005-0000-0000-000070120000}"/>
    <cellStyle name="Comma 7 3 2 2 8 4" xfId="32361" xr:uid="{00000000-0005-0000-0000-000071120000}"/>
    <cellStyle name="Comma 7 3 2 2 9" xfId="8911" xr:uid="{00000000-0005-0000-0000-000072120000}"/>
    <cellStyle name="Comma 7 3 2 2 9 2" xfId="21532" xr:uid="{00000000-0005-0000-0000-000073120000}"/>
    <cellStyle name="Comma 7 3 2 2 9 2 2" xfId="56748" xr:uid="{00000000-0005-0000-0000-000074120000}"/>
    <cellStyle name="Comma 7 3 2 2 9 3" xfId="44151" xr:uid="{00000000-0005-0000-0000-000075120000}"/>
    <cellStyle name="Comma 7 3 2 2 9 4" xfId="34137" xr:uid="{00000000-0005-0000-0000-000076120000}"/>
    <cellStyle name="Comma 7 3 2 3" xfId="3046" xr:uid="{00000000-0005-0000-0000-000077120000}"/>
    <cellStyle name="Comma 7 3 2 3 10" xfId="25419" xr:uid="{00000000-0005-0000-0000-000078120000}"/>
    <cellStyle name="Comma 7 3 2 3 11" xfId="60954" xr:uid="{00000000-0005-0000-0000-000079120000}"/>
    <cellStyle name="Comma 7 3 2 3 2" xfId="4850" xr:uid="{00000000-0005-0000-0000-00007A120000}"/>
    <cellStyle name="Comma 7 3 2 3 2 2" xfId="17497" xr:uid="{00000000-0005-0000-0000-00007B120000}"/>
    <cellStyle name="Comma 7 3 2 3 2 2 2" xfId="52713" xr:uid="{00000000-0005-0000-0000-00007C120000}"/>
    <cellStyle name="Comma 7 3 2 3 2 2 3" xfId="30102" xr:uid="{00000000-0005-0000-0000-00007D120000}"/>
    <cellStyle name="Comma 7 3 2 3 2 3" xfId="13943" xr:uid="{00000000-0005-0000-0000-00007E120000}"/>
    <cellStyle name="Comma 7 3 2 3 2 3 2" xfId="49161" xr:uid="{00000000-0005-0000-0000-00007F120000}"/>
    <cellStyle name="Comma 7 3 2 3 2 4" xfId="40116" xr:uid="{00000000-0005-0000-0000-000080120000}"/>
    <cellStyle name="Comma 7 3 2 3 2 5" xfId="26550" xr:uid="{00000000-0005-0000-0000-000081120000}"/>
    <cellStyle name="Comma 7 3 2 3 3" xfId="6320" xr:uid="{00000000-0005-0000-0000-000082120000}"/>
    <cellStyle name="Comma 7 3 2 3 3 2" xfId="18951" xr:uid="{00000000-0005-0000-0000-000083120000}"/>
    <cellStyle name="Comma 7 3 2 3 3 2 2" xfId="54167" xr:uid="{00000000-0005-0000-0000-000084120000}"/>
    <cellStyle name="Comma 7 3 2 3 3 3" xfId="41570" xr:uid="{00000000-0005-0000-0000-000085120000}"/>
    <cellStyle name="Comma 7 3 2 3 3 4" xfId="31556" xr:uid="{00000000-0005-0000-0000-000086120000}"/>
    <cellStyle name="Comma 7 3 2 3 4" xfId="7779" xr:uid="{00000000-0005-0000-0000-000087120000}"/>
    <cellStyle name="Comma 7 3 2 3 4 2" xfId="20405" xr:uid="{00000000-0005-0000-0000-000088120000}"/>
    <cellStyle name="Comma 7 3 2 3 4 2 2" xfId="55621" xr:uid="{00000000-0005-0000-0000-000089120000}"/>
    <cellStyle name="Comma 7 3 2 3 4 3" xfId="43024" xr:uid="{00000000-0005-0000-0000-00008A120000}"/>
    <cellStyle name="Comma 7 3 2 3 4 4" xfId="33010" xr:uid="{00000000-0005-0000-0000-00008B120000}"/>
    <cellStyle name="Comma 7 3 2 3 5" xfId="9560" xr:uid="{00000000-0005-0000-0000-00008C120000}"/>
    <cellStyle name="Comma 7 3 2 3 5 2" xfId="22181" xr:uid="{00000000-0005-0000-0000-00008D120000}"/>
    <cellStyle name="Comma 7 3 2 3 5 2 2" xfId="57397" xr:uid="{00000000-0005-0000-0000-00008E120000}"/>
    <cellStyle name="Comma 7 3 2 3 5 3" xfId="44800" xr:uid="{00000000-0005-0000-0000-00008F120000}"/>
    <cellStyle name="Comma 7 3 2 3 5 4" xfId="34786" xr:uid="{00000000-0005-0000-0000-000090120000}"/>
    <cellStyle name="Comma 7 3 2 3 6" xfId="11354" xr:uid="{00000000-0005-0000-0000-000091120000}"/>
    <cellStyle name="Comma 7 3 2 3 6 2" xfId="23957" xr:uid="{00000000-0005-0000-0000-000092120000}"/>
    <cellStyle name="Comma 7 3 2 3 6 2 2" xfId="59173" xr:uid="{00000000-0005-0000-0000-000093120000}"/>
    <cellStyle name="Comma 7 3 2 3 6 3" xfId="46576" xr:uid="{00000000-0005-0000-0000-000094120000}"/>
    <cellStyle name="Comma 7 3 2 3 6 4" xfId="36562" xr:uid="{00000000-0005-0000-0000-000095120000}"/>
    <cellStyle name="Comma 7 3 2 3 7" xfId="15721" xr:uid="{00000000-0005-0000-0000-000096120000}"/>
    <cellStyle name="Comma 7 3 2 3 7 2" xfId="50937" xr:uid="{00000000-0005-0000-0000-000097120000}"/>
    <cellStyle name="Comma 7 3 2 3 7 3" xfId="28326" xr:uid="{00000000-0005-0000-0000-000098120000}"/>
    <cellStyle name="Comma 7 3 2 3 8" xfId="12812" xr:uid="{00000000-0005-0000-0000-000099120000}"/>
    <cellStyle name="Comma 7 3 2 3 8 2" xfId="48030" xr:uid="{00000000-0005-0000-0000-00009A120000}"/>
    <cellStyle name="Comma 7 3 2 3 9" xfId="38340" xr:uid="{00000000-0005-0000-0000-00009B120000}"/>
    <cellStyle name="Comma 7 3 2 4" xfId="2873" xr:uid="{00000000-0005-0000-0000-00009C120000}"/>
    <cellStyle name="Comma 7 3 2 4 10" xfId="25260" xr:uid="{00000000-0005-0000-0000-00009D120000}"/>
    <cellStyle name="Comma 7 3 2 4 11" xfId="60795" xr:uid="{00000000-0005-0000-0000-00009E120000}"/>
    <cellStyle name="Comma 7 3 2 4 2" xfId="4691" xr:uid="{00000000-0005-0000-0000-00009F120000}"/>
    <cellStyle name="Comma 7 3 2 4 2 2" xfId="17338" xr:uid="{00000000-0005-0000-0000-0000A0120000}"/>
    <cellStyle name="Comma 7 3 2 4 2 2 2" xfId="52554" xr:uid="{00000000-0005-0000-0000-0000A1120000}"/>
    <cellStyle name="Comma 7 3 2 4 2 2 3" xfId="29943" xr:uid="{00000000-0005-0000-0000-0000A2120000}"/>
    <cellStyle name="Comma 7 3 2 4 2 3" xfId="13784" xr:uid="{00000000-0005-0000-0000-0000A3120000}"/>
    <cellStyle name="Comma 7 3 2 4 2 3 2" xfId="49002" xr:uid="{00000000-0005-0000-0000-0000A4120000}"/>
    <cellStyle name="Comma 7 3 2 4 2 4" xfId="39957" xr:uid="{00000000-0005-0000-0000-0000A5120000}"/>
    <cellStyle name="Comma 7 3 2 4 2 5" xfId="26391" xr:uid="{00000000-0005-0000-0000-0000A6120000}"/>
    <cellStyle name="Comma 7 3 2 4 3" xfId="6161" xr:uid="{00000000-0005-0000-0000-0000A7120000}"/>
    <cellStyle name="Comma 7 3 2 4 3 2" xfId="18792" xr:uid="{00000000-0005-0000-0000-0000A8120000}"/>
    <cellStyle name="Comma 7 3 2 4 3 2 2" xfId="54008" xr:uid="{00000000-0005-0000-0000-0000A9120000}"/>
    <cellStyle name="Comma 7 3 2 4 3 3" xfId="41411" xr:uid="{00000000-0005-0000-0000-0000AA120000}"/>
    <cellStyle name="Comma 7 3 2 4 3 4" xfId="31397" xr:uid="{00000000-0005-0000-0000-0000AB120000}"/>
    <cellStyle name="Comma 7 3 2 4 4" xfId="7620" xr:uid="{00000000-0005-0000-0000-0000AC120000}"/>
    <cellStyle name="Comma 7 3 2 4 4 2" xfId="20246" xr:uid="{00000000-0005-0000-0000-0000AD120000}"/>
    <cellStyle name="Comma 7 3 2 4 4 2 2" xfId="55462" xr:uid="{00000000-0005-0000-0000-0000AE120000}"/>
    <cellStyle name="Comma 7 3 2 4 4 3" xfId="42865" xr:uid="{00000000-0005-0000-0000-0000AF120000}"/>
    <cellStyle name="Comma 7 3 2 4 4 4" xfId="32851" xr:uid="{00000000-0005-0000-0000-0000B0120000}"/>
    <cellStyle name="Comma 7 3 2 4 5" xfId="9401" xr:uid="{00000000-0005-0000-0000-0000B1120000}"/>
    <cellStyle name="Comma 7 3 2 4 5 2" xfId="22022" xr:uid="{00000000-0005-0000-0000-0000B2120000}"/>
    <cellStyle name="Comma 7 3 2 4 5 2 2" xfId="57238" xr:uid="{00000000-0005-0000-0000-0000B3120000}"/>
    <cellStyle name="Comma 7 3 2 4 5 3" xfId="44641" xr:uid="{00000000-0005-0000-0000-0000B4120000}"/>
    <cellStyle name="Comma 7 3 2 4 5 4" xfId="34627" xr:uid="{00000000-0005-0000-0000-0000B5120000}"/>
    <cellStyle name="Comma 7 3 2 4 6" xfId="11195" xr:uid="{00000000-0005-0000-0000-0000B6120000}"/>
    <cellStyle name="Comma 7 3 2 4 6 2" xfId="23798" xr:uid="{00000000-0005-0000-0000-0000B7120000}"/>
    <cellStyle name="Comma 7 3 2 4 6 2 2" xfId="59014" xr:uid="{00000000-0005-0000-0000-0000B8120000}"/>
    <cellStyle name="Comma 7 3 2 4 6 3" xfId="46417" xr:uid="{00000000-0005-0000-0000-0000B9120000}"/>
    <cellStyle name="Comma 7 3 2 4 6 4" xfId="36403" xr:uid="{00000000-0005-0000-0000-0000BA120000}"/>
    <cellStyle name="Comma 7 3 2 4 7" xfId="15562" xr:uid="{00000000-0005-0000-0000-0000BB120000}"/>
    <cellStyle name="Comma 7 3 2 4 7 2" xfId="50778" xr:uid="{00000000-0005-0000-0000-0000BC120000}"/>
    <cellStyle name="Comma 7 3 2 4 7 3" xfId="28167" xr:uid="{00000000-0005-0000-0000-0000BD120000}"/>
    <cellStyle name="Comma 7 3 2 4 8" xfId="12653" xr:uid="{00000000-0005-0000-0000-0000BE120000}"/>
    <cellStyle name="Comma 7 3 2 4 8 2" xfId="47871" xr:uid="{00000000-0005-0000-0000-0000BF120000}"/>
    <cellStyle name="Comma 7 3 2 4 9" xfId="38181" xr:uid="{00000000-0005-0000-0000-0000C0120000}"/>
    <cellStyle name="Comma 7 3 2 5" xfId="3382" xr:uid="{00000000-0005-0000-0000-0000C1120000}"/>
    <cellStyle name="Comma 7 3 2 5 10" xfId="26878" xr:uid="{00000000-0005-0000-0000-0000C2120000}"/>
    <cellStyle name="Comma 7 3 2 5 11" xfId="61282" xr:uid="{00000000-0005-0000-0000-0000C3120000}"/>
    <cellStyle name="Comma 7 3 2 5 2" xfId="5178" xr:uid="{00000000-0005-0000-0000-0000C4120000}"/>
    <cellStyle name="Comma 7 3 2 5 2 2" xfId="17825" xr:uid="{00000000-0005-0000-0000-0000C5120000}"/>
    <cellStyle name="Comma 7 3 2 5 2 2 2" xfId="53041" xr:uid="{00000000-0005-0000-0000-0000C6120000}"/>
    <cellStyle name="Comma 7 3 2 5 2 3" xfId="40444" xr:uid="{00000000-0005-0000-0000-0000C7120000}"/>
    <cellStyle name="Comma 7 3 2 5 2 4" xfId="30430" xr:uid="{00000000-0005-0000-0000-0000C8120000}"/>
    <cellStyle name="Comma 7 3 2 5 3" xfId="6648" xr:uid="{00000000-0005-0000-0000-0000C9120000}"/>
    <cellStyle name="Comma 7 3 2 5 3 2" xfId="19279" xr:uid="{00000000-0005-0000-0000-0000CA120000}"/>
    <cellStyle name="Comma 7 3 2 5 3 2 2" xfId="54495" xr:uid="{00000000-0005-0000-0000-0000CB120000}"/>
    <cellStyle name="Comma 7 3 2 5 3 3" xfId="41898" xr:uid="{00000000-0005-0000-0000-0000CC120000}"/>
    <cellStyle name="Comma 7 3 2 5 3 4" xfId="31884" xr:uid="{00000000-0005-0000-0000-0000CD120000}"/>
    <cellStyle name="Comma 7 3 2 5 4" xfId="8107" xr:uid="{00000000-0005-0000-0000-0000CE120000}"/>
    <cellStyle name="Comma 7 3 2 5 4 2" xfId="20733" xr:uid="{00000000-0005-0000-0000-0000CF120000}"/>
    <cellStyle name="Comma 7 3 2 5 4 2 2" xfId="55949" xr:uid="{00000000-0005-0000-0000-0000D0120000}"/>
    <cellStyle name="Comma 7 3 2 5 4 3" xfId="43352" xr:uid="{00000000-0005-0000-0000-0000D1120000}"/>
    <cellStyle name="Comma 7 3 2 5 4 4" xfId="33338" xr:uid="{00000000-0005-0000-0000-0000D2120000}"/>
    <cellStyle name="Comma 7 3 2 5 5" xfId="9888" xr:uid="{00000000-0005-0000-0000-0000D3120000}"/>
    <cellStyle name="Comma 7 3 2 5 5 2" xfId="22509" xr:uid="{00000000-0005-0000-0000-0000D4120000}"/>
    <cellStyle name="Comma 7 3 2 5 5 2 2" xfId="57725" xr:uid="{00000000-0005-0000-0000-0000D5120000}"/>
    <cellStyle name="Comma 7 3 2 5 5 3" xfId="45128" xr:uid="{00000000-0005-0000-0000-0000D6120000}"/>
    <cellStyle name="Comma 7 3 2 5 5 4" xfId="35114" xr:uid="{00000000-0005-0000-0000-0000D7120000}"/>
    <cellStyle name="Comma 7 3 2 5 6" xfId="11682" xr:uid="{00000000-0005-0000-0000-0000D8120000}"/>
    <cellStyle name="Comma 7 3 2 5 6 2" xfId="24285" xr:uid="{00000000-0005-0000-0000-0000D9120000}"/>
    <cellStyle name="Comma 7 3 2 5 6 2 2" xfId="59501" xr:uid="{00000000-0005-0000-0000-0000DA120000}"/>
    <cellStyle name="Comma 7 3 2 5 6 3" xfId="46904" xr:uid="{00000000-0005-0000-0000-0000DB120000}"/>
    <cellStyle name="Comma 7 3 2 5 6 4" xfId="36890" xr:uid="{00000000-0005-0000-0000-0000DC120000}"/>
    <cellStyle name="Comma 7 3 2 5 7" xfId="16049" xr:uid="{00000000-0005-0000-0000-0000DD120000}"/>
    <cellStyle name="Comma 7 3 2 5 7 2" xfId="51265" xr:uid="{00000000-0005-0000-0000-0000DE120000}"/>
    <cellStyle name="Comma 7 3 2 5 7 3" xfId="28654" xr:uid="{00000000-0005-0000-0000-0000DF120000}"/>
    <cellStyle name="Comma 7 3 2 5 8" xfId="14271" xr:uid="{00000000-0005-0000-0000-0000E0120000}"/>
    <cellStyle name="Comma 7 3 2 5 8 2" xfId="49489" xr:uid="{00000000-0005-0000-0000-0000E1120000}"/>
    <cellStyle name="Comma 7 3 2 5 9" xfId="38668" xr:uid="{00000000-0005-0000-0000-0000E2120000}"/>
    <cellStyle name="Comma 7 3 2 6" xfId="2542" xr:uid="{00000000-0005-0000-0000-0000E3120000}"/>
    <cellStyle name="Comma 7 3 2 6 10" xfId="26069" xr:uid="{00000000-0005-0000-0000-0000E4120000}"/>
    <cellStyle name="Comma 7 3 2 6 11" xfId="60473" xr:uid="{00000000-0005-0000-0000-0000E5120000}"/>
    <cellStyle name="Comma 7 3 2 6 2" xfId="4369" xr:uid="{00000000-0005-0000-0000-0000E6120000}"/>
    <cellStyle name="Comma 7 3 2 6 2 2" xfId="17016" xr:uid="{00000000-0005-0000-0000-0000E7120000}"/>
    <cellStyle name="Comma 7 3 2 6 2 2 2" xfId="52232" xr:uid="{00000000-0005-0000-0000-0000E8120000}"/>
    <cellStyle name="Comma 7 3 2 6 2 3" xfId="39635" xr:uid="{00000000-0005-0000-0000-0000E9120000}"/>
    <cellStyle name="Comma 7 3 2 6 2 4" xfId="29621" xr:uid="{00000000-0005-0000-0000-0000EA120000}"/>
    <cellStyle name="Comma 7 3 2 6 3" xfId="5839" xr:uid="{00000000-0005-0000-0000-0000EB120000}"/>
    <cellStyle name="Comma 7 3 2 6 3 2" xfId="18470" xr:uid="{00000000-0005-0000-0000-0000EC120000}"/>
    <cellStyle name="Comma 7 3 2 6 3 2 2" xfId="53686" xr:uid="{00000000-0005-0000-0000-0000ED120000}"/>
    <cellStyle name="Comma 7 3 2 6 3 3" xfId="41089" xr:uid="{00000000-0005-0000-0000-0000EE120000}"/>
    <cellStyle name="Comma 7 3 2 6 3 4" xfId="31075" xr:uid="{00000000-0005-0000-0000-0000EF120000}"/>
    <cellStyle name="Comma 7 3 2 6 4" xfId="7298" xr:uid="{00000000-0005-0000-0000-0000F0120000}"/>
    <cellStyle name="Comma 7 3 2 6 4 2" xfId="19924" xr:uid="{00000000-0005-0000-0000-0000F1120000}"/>
    <cellStyle name="Comma 7 3 2 6 4 2 2" xfId="55140" xr:uid="{00000000-0005-0000-0000-0000F2120000}"/>
    <cellStyle name="Comma 7 3 2 6 4 3" xfId="42543" xr:uid="{00000000-0005-0000-0000-0000F3120000}"/>
    <cellStyle name="Comma 7 3 2 6 4 4" xfId="32529" xr:uid="{00000000-0005-0000-0000-0000F4120000}"/>
    <cellStyle name="Comma 7 3 2 6 5" xfId="9079" xr:uid="{00000000-0005-0000-0000-0000F5120000}"/>
    <cellStyle name="Comma 7 3 2 6 5 2" xfId="21700" xr:uid="{00000000-0005-0000-0000-0000F6120000}"/>
    <cellStyle name="Comma 7 3 2 6 5 2 2" xfId="56916" xr:uid="{00000000-0005-0000-0000-0000F7120000}"/>
    <cellStyle name="Comma 7 3 2 6 5 3" xfId="44319" xr:uid="{00000000-0005-0000-0000-0000F8120000}"/>
    <cellStyle name="Comma 7 3 2 6 5 4" xfId="34305" xr:uid="{00000000-0005-0000-0000-0000F9120000}"/>
    <cellStyle name="Comma 7 3 2 6 6" xfId="10873" xr:uid="{00000000-0005-0000-0000-0000FA120000}"/>
    <cellStyle name="Comma 7 3 2 6 6 2" xfId="23476" xr:uid="{00000000-0005-0000-0000-0000FB120000}"/>
    <cellStyle name="Comma 7 3 2 6 6 2 2" xfId="58692" xr:uid="{00000000-0005-0000-0000-0000FC120000}"/>
    <cellStyle name="Comma 7 3 2 6 6 3" xfId="46095" xr:uid="{00000000-0005-0000-0000-0000FD120000}"/>
    <cellStyle name="Comma 7 3 2 6 6 4" xfId="36081" xr:uid="{00000000-0005-0000-0000-0000FE120000}"/>
    <cellStyle name="Comma 7 3 2 6 7" xfId="15240" xr:uid="{00000000-0005-0000-0000-0000FF120000}"/>
    <cellStyle name="Comma 7 3 2 6 7 2" xfId="50456" xr:uid="{00000000-0005-0000-0000-000000130000}"/>
    <cellStyle name="Comma 7 3 2 6 7 3" xfId="27845" xr:uid="{00000000-0005-0000-0000-000001130000}"/>
    <cellStyle name="Comma 7 3 2 6 8" xfId="13462" xr:uid="{00000000-0005-0000-0000-000002130000}"/>
    <cellStyle name="Comma 7 3 2 6 8 2" xfId="48680" xr:uid="{00000000-0005-0000-0000-000003130000}"/>
    <cellStyle name="Comma 7 3 2 6 9" xfId="37859" xr:uid="{00000000-0005-0000-0000-000004130000}"/>
    <cellStyle name="Comma 7 3 2 7" xfId="3706" xr:uid="{00000000-0005-0000-0000-000005130000}"/>
    <cellStyle name="Comma 7 3 2 7 2" xfId="8430" xr:uid="{00000000-0005-0000-0000-000006130000}"/>
    <cellStyle name="Comma 7 3 2 7 2 2" xfId="21056" xr:uid="{00000000-0005-0000-0000-000007130000}"/>
    <cellStyle name="Comma 7 3 2 7 2 2 2" xfId="56272" xr:uid="{00000000-0005-0000-0000-000008130000}"/>
    <cellStyle name="Comma 7 3 2 7 2 3" xfId="43675" xr:uid="{00000000-0005-0000-0000-000009130000}"/>
    <cellStyle name="Comma 7 3 2 7 2 4" xfId="33661" xr:uid="{00000000-0005-0000-0000-00000A130000}"/>
    <cellStyle name="Comma 7 3 2 7 3" xfId="10211" xr:uid="{00000000-0005-0000-0000-00000B130000}"/>
    <cellStyle name="Comma 7 3 2 7 3 2" xfId="22832" xr:uid="{00000000-0005-0000-0000-00000C130000}"/>
    <cellStyle name="Comma 7 3 2 7 3 2 2" xfId="58048" xr:uid="{00000000-0005-0000-0000-00000D130000}"/>
    <cellStyle name="Comma 7 3 2 7 3 3" xfId="45451" xr:uid="{00000000-0005-0000-0000-00000E130000}"/>
    <cellStyle name="Comma 7 3 2 7 3 4" xfId="35437" xr:uid="{00000000-0005-0000-0000-00000F130000}"/>
    <cellStyle name="Comma 7 3 2 7 4" xfId="12007" xr:uid="{00000000-0005-0000-0000-000010130000}"/>
    <cellStyle name="Comma 7 3 2 7 4 2" xfId="24608" xr:uid="{00000000-0005-0000-0000-000011130000}"/>
    <cellStyle name="Comma 7 3 2 7 4 2 2" xfId="59824" xr:uid="{00000000-0005-0000-0000-000012130000}"/>
    <cellStyle name="Comma 7 3 2 7 4 3" xfId="47227" xr:uid="{00000000-0005-0000-0000-000013130000}"/>
    <cellStyle name="Comma 7 3 2 7 4 4" xfId="37213" xr:uid="{00000000-0005-0000-0000-000014130000}"/>
    <cellStyle name="Comma 7 3 2 7 5" xfId="16372" xr:uid="{00000000-0005-0000-0000-000015130000}"/>
    <cellStyle name="Comma 7 3 2 7 5 2" xfId="51588" xr:uid="{00000000-0005-0000-0000-000016130000}"/>
    <cellStyle name="Comma 7 3 2 7 5 3" xfId="28977" xr:uid="{00000000-0005-0000-0000-000017130000}"/>
    <cellStyle name="Comma 7 3 2 7 6" xfId="14594" xr:uid="{00000000-0005-0000-0000-000018130000}"/>
    <cellStyle name="Comma 7 3 2 7 6 2" xfId="49812" xr:uid="{00000000-0005-0000-0000-000019130000}"/>
    <cellStyle name="Comma 7 3 2 7 7" xfId="38991" xr:uid="{00000000-0005-0000-0000-00001A130000}"/>
    <cellStyle name="Comma 7 3 2 7 8" xfId="27201" xr:uid="{00000000-0005-0000-0000-00001B130000}"/>
    <cellStyle name="Comma 7 3 2 8" xfId="4043" xr:uid="{00000000-0005-0000-0000-00001C130000}"/>
    <cellStyle name="Comma 7 3 2 8 2" xfId="16694" xr:uid="{00000000-0005-0000-0000-00001D130000}"/>
    <cellStyle name="Comma 7 3 2 8 2 2" xfId="51910" xr:uid="{00000000-0005-0000-0000-00001E130000}"/>
    <cellStyle name="Comma 7 3 2 8 2 3" xfId="29299" xr:uid="{00000000-0005-0000-0000-00001F130000}"/>
    <cellStyle name="Comma 7 3 2 8 3" xfId="13140" xr:uid="{00000000-0005-0000-0000-000020130000}"/>
    <cellStyle name="Comma 7 3 2 8 3 2" xfId="48358" xr:uid="{00000000-0005-0000-0000-000021130000}"/>
    <cellStyle name="Comma 7 3 2 8 4" xfId="39313" xr:uid="{00000000-0005-0000-0000-000022130000}"/>
    <cellStyle name="Comma 7 3 2 8 5" xfId="25747" xr:uid="{00000000-0005-0000-0000-000023130000}"/>
    <cellStyle name="Comma 7 3 2 9" xfId="5517" xr:uid="{00000000-0005-0000-0000-000024130000}"/>
    <cellStyle name="Comma 7 3 2 9 2" xfId="18148" xr:uid="{00000000-0005-0000-0000-000025130000}"/>
    <cellStyle name="Comma 7 3 2 9 2 2" xfId="53364" xr:uid="{00000000-0005-0000-0000-000026130000}"/>
    <cellStyle name="Comma 7 3 2 9 3" xfId="40767" xr:uid="{00000000-0005-0000-0000-000027130000}"/>
    <cellStyle name="Comma 7 3 2 9 4" xfId="30753" xr:uid="{00000000-0005-0000-0000-000028130000}"/>
    <cellStyle name="Comma 7 3 3" xfId="2282" xr:uid="{00000000-0005-0000-0000-000029130000}"/>
    <cellStyle name="Comma 7 3 3 10" xfId="10471" xr:uid="{00000000-0005-0000-0000-00002A130000}"/>
    <cellStyle name="Comma 7 3 3 10 2" xfId="23085" xr:uid="{00000000-0005-0000-0000-00002B130000}"/>
    <cellStyle name="Comma 7 3 3 10 2 2" xfId="58301" xr:uid="{00000000-0005-0000-0000-00002C130000}"/>
    <cellStyle name="Comma 7 3 3 10 3" xfId="45704" xr:uid="{00000000-0005-0000-0000-00002D130000}"/>
    <cellStyle name="Comma 7 3 3 10 4" xfId="35690" xr:uid="{00000000-0005-0000-0000-00002E130000}"/>
    <cellStyle name="Comma 7 3 3 11" xfId="14998" xr:uid="{00000000-0005-0000-0000-00002F130000}"/>
    <cellStyle name="Comma 7 3 3 11 2" xfId="50214" xr:uid="{00000000-0005-0000-0000-000030130000}"/>
    <cellStyle name="Comma 7 3 3 11 3" xfId="27603" xr:uid="{00000000-0005-0000-0000-000031130000}"/>
    <cellStyle name="Comma 7 3 3 12" xfId="12411" xr:uid="{00000000-0005-0000-0000-000032130000}"/>
    <cellStyle name="Comma 7 3 3 12 2" xfId="47629" xr:uid="{00000000-0005-0000-0000-000033130000}"/>
    <cellStyle name="Comma 7 3 3 13" xfId="37617" xr:uid="{00000000-0005-0000-0000-000034130000}"/>
    <cellStyle name="Comma 7 3 3 14" xfId="25018" xr:uid="{00000000-0005-0000-0000-000035130000}"/>
    <cellStyle name="Comma 7 3 3 15" xfId="60231" xr:uid="{00000000-0005-0000-0000-000036130000}"/>
    <cellStyle name="Comma 7 3 3 2" xfId="3133" xr:uid="{00000000-0005-0000-0000-000037130000}"/>
    <cellStyle name="Comma 7 3 3 2 10" xfId="25502" xr:uid="{00000000-0005-0000-0000-000038130000}"/>
    <cellStyle name="Comma 7 3 3 2 11" xfId="61037" xr:uid="{00000000-0005-0000-0000-000039130000}"/>
    <cellStyle name="Comma 7 3 3 2 2" xfId="4933" xr:uid="{00000000-0005-0000-0000-00003A130000}"/>
    <cellStyle name="Comma 7 3 3 2 2 2" xfId="17580" xr:uid="{00000000-0005-0000-0000-00003B130000}"/>
    <cellStyle name="Comma 7 3 3 2 2 2 2" xfId="52796" xr:uid="{00000000-0005-0000-0000-00003C130000}"/>
    <cellStyle name="Comma 7 3 3 2 2 2 3" xfId="30185" xr:uid="{00000000-0005-0000-0000-00003D130000}"/>
    <cellStyle name="Comma 7 3 3 2 2 3" xfId="14026" xr:uid="{00000000-0005-0000-0000-00003E130000}"/>
    <cellStyle name="Comma 7 3 3 2 2 3 2" xfId="49244" xr:uid="{00000000-0005-0000-0000-00003F130000}"/>
    <cellStyle name="Comma 7 3 3 2 2 4" xfId="40199" xr:uid="{00000000-0005-0000-0000-000040130000}"/>
    <cellStyle name="Comma 7 3 3 2 2 5" xfId="26633" xr:uid="{00000000-0005-0000-0000-000041130000}"/>
    <cellStyle name="Comma 7 3 3 2 3" xfId="6403" xr:uid="{00000000-0005-0000-0000-000042130000}"/>
    <cellStyle name="Comma 7 3 3 2 3 2" xfId="19034" xr:uid="{00000000-0005-0000-0000-000043130000}"/>
    <cellStyle name="Comma 7 3 3 2 3 2 2" xfId="54250" xr:uid="{00000000-0005-0000-0000-000044130000}"/>
    <cellStyle name="Comma 7 3 3 2 3 3" xfId="41653" xr:uid="{00000000-0005-0000-0000-000045130000}"/>
    <cellStyle name="Comma 7 3 3 2 3 4" xfId="31639" xr:uid="{00000000-0005-0000-0000-000046130000}"/>
    <cellStyle name="Comma 7 3 3 2 4" xfId="7862" xr:uid="{00000000-0005-0000-0000-000047130000}"/>
    <cellStyle name="Comma 7 3 3 2 4 2" xfId="20488" xr:uid="{00000000-0005-0000-0000-000048130000}"/>
    <cellStyle name="Comma 7 3 3 2 4 2 2" xfId="55704" xr:uid="{00000000-0005-0000-0000-000049130000}"/>
    <cellStyle name="Comma 7 3 3 2 4 3" xfId="43107" xr:uid="{00000000-0005-0000-0000-00004A130000}"/>
    <cellStyle name="Comma 7 3 3 2 4 4" xfId="33093" xr:uid="{00000000-0005-0000-0000-00004B130000}"/>
    <cellStyle name="Comma 7 3 3 2 5" xfId="9643" xr:uid="{00000000-0005-0000-0000-00004C130000}"/>
    <cellStyle name="Comma 7 3 3 2 5 2" xfId="22264" xr:uid="{00000000-0005-0000-0000-00004D130000}"/>
    <cellStyle name="Comma 7 3 3 2 5 2 2" xfId="57480" xr:uid="{00000000-0005-0000-0000-00004E130000}"/>
    <cellStyle name="Comma 7 3 3 2 5 3" xfId="44883" xr:uid="{00000000-0005-0000-0000-00004F130000}"/>
    <cellStyle name="Comma 7 3 3 2 5 4" xfId="34869" xr:uid="{00000000-0005-0000-0000-000050130000}"/>
    <cellStyle name="Comma 7 3 3 2 6" xfId="11437" xr:uid="{00000000-0005-0000-0000-000051130000}"/>
    <cellStyle name="Comma 7 3 3 2 6 2" xfId="24040" xr:uid="{00000000-0005-0000-0000-000052130000}"/>
    <cellStyle name="Comma 7 3 3 2 6 2 2" xfId="59256" xr:uid="{00000000-0005-0000-0000-000053130000}"/>
    <cellStyle name="Comma 7 3 3 2 6 3" xfId="46659" xr:uid="{00000000-0005-0000-0000-000054130000}"/>
    <cellStyle name="Comma 7 3 3 2 6 4" xfId="36645" xr:uid="{00000000-0005-0000-0000-000055130000}"/>
    <cellStyle name="Comma 7 3 3 2 7" xfId="15804" xr:uid="{00000000-0005-0000-0000-000056130000}"/>
    <cellStyle name="Comma 7 3 3 2 7 2" xfId="51020" xr:uid="{00000000-0005-0000-0000-000057130000}"/>
    <cellStyle name="Comma 7 3 3 2 7 3" xfId="28409" xr:uid="{00000000-0005-0000-0000-000058130000}"/>
    <cellStyle name="Comma 7 3 3 2 8" xfId="12895" xr:uid="{00000000-0005-0000-0000-000059130000}"/>
    <cellStyle name="Comma 7 3 3 2 8 2" xfId="48113" xr:uid="{00000000-0005-0000-0000-00005A130000}"/>
    <cellStyle name="Comma 7 3 3 2 9" xfId="38423" xr:uid="{00000000-0005-0000-0000-00005B130000}"/>
    <cellStyle name="Comma 7 3 3 3" xfId="3462" xr:uid="{00000000-0005-0000-0000-00005C130000}"/>
    <cellStyle name="Comma 7 3 3 3 10" xfId="26958" xr:uid="{00000000-0005-0000-0000-00005D130000}"/>
    <cellStyle name="Comma 7 3 3 3 11" xfId="61362" xr:uid="{00000000-0005-0000-0000-00005E130000}"/>
    <cellStyle name="Comma 7 3 3 3 2" xfId="5258" xr:uid="{00000000-0005-0000-0000-00005F130000}"/>
    <cellStyle name="Comma 7 3 3 3 2 2" xfId="17905" xr:uid="{00000000-0005-0000-0000-000060130000}"/>
    <cellStyle name="Comma 7 3 3 3 2 2 2" xfId="53121" xr:uid="{00000000-0005-0000-0000-000061130000}"/>
    <cellStyle name="Comma 7 3 3 3 2 3" xfId="40524" xr:uid="{00000000-0005-0000-0000-000062130000}"/>
    <cellStyle name="Comma 7 3 3 3 2 4" xfId="30510" xr:uid="{00000000-0005-0000-0000-000063130000}"/>
    <cellStyle name="Comma 7 3 3 3 3" xfId="6728" xr:uid="{00000000-0005-0000-0000-000064130000}"/>
    <cellStyle name="Comma 7 3 3 3 3 2" xfId="19359" xr:uid="{00000000-0005-0000-0000-000065130000}"/>
    <cellStyle name="Comma 7 3 3 3 3 2 2" xfId="54575" xr:uid="{00000000-0005-0000-0000-000066130000}"/>
    <cellStyle name="Comma 7 3 3 3 3 3" xfId="41978" xr:uid="{00000000-0005-0000-0000-000067130000}"/>
    <cellStyle name="Comma 7 3 3 3 3 4" xfId="31964" xr:uid="{00000000-0005-0000-0000-000068130000}"/>
    <cellStyle name="Comma 7 3 3 3 4" xfId="8187" xr:uid="{00000000-0005-0000-0000-000069130000}"/>
    <cellStyle name="Comma 7 3 3 3 4 2" xfId="20813" xr:uid="{00000000-0005-0000-0000-00006A130000}"/>
    <cellStyle name="Comma 7 3 3 3 4 2 2" xfId="56029" xr:uid="{00000000-0005-0000-0000-00006B130000}"/>
    <cellStyle name="Comma 7 3 3 3 4 3" xfId="43432" xr:uid="{00000000-0005-0000-0000-00006C130000}"/>
    <cellStyle name="Comma 7 3 3 3 4 4" xfId="33418" xr:uid="{00000000-0005-0000-0000-00006D130000}"/>
    <cellStyle name="Comma 7 3 3 3 5" xfId="9968" xr:uid="{00000000-0005-0000-0000-00006E130000}"/>
    <cellStyle name="Comma 7 3 3 3 5 2" xfId="22589" xr:uid="{00000000-0005-0000-0000-00006F130000}"/>
    <cellStyle name="Comma 7 3 3 3 5 2 2" xfId="57805" xr:uid="{00000000-0005-0000-0000-000070130000}"/>
    <cellStyle name="Comma 7 3 3 3 5 3" xfId="45208" xr:uid="{00000000-0005-0000-0000-000071130000}"/>
    <cellStyle name="Comma 7 3 3 3 5 4" xfId="35194" xr:uid="{00000000-0005-0000-0000-000072130000}"/>
    <cellStyle name="Comma 7 3 3 3 6" xfId="11762" xr:uid="{00000000-0005-0000-0000-000073130000}"/>
    <cellStyle name="Comma 7 3 3 3 6 2" xfId="24365" xr:uid="{00000000-0005-0000-0000-000074130000}"/>
    <cellStyle name="Comma 7 3 3 3 6 2 2" xfId="59581" xr:uid="{00000000-0005-0000-0000-000075130000}"/>
    <cellStyle name="Comma 7 3 3 3 6 3" xfId="46984" xr:uid="{00000000-0005-0000-0000-000076130000}"/>
    <cellStyle name="Comma 7 3 3 3 6 4" xfId="36970" xr:uid="{00000000-0005-0000-0000-000077130000}"/>
    <cellStyle name="Comma 7 3 3 3 7" xfId="16129" xr:uid="{00000000-0005-0000-0000-000078130000}"/>
    <cellStyle name="Comma 7 3 3 3 7 2" xfId="51345" xr:uid="{00000000-0005-0000-0000-000079130000}"/>
    <cellStyle name="Comma 7 3 3 3 7 3" xfId="28734" xr:uid="{00000000-0005-0000-0000-00007A130000}"/>
    <cellStyle name="Comma 7 3 3 3 8" xfId="14351" xr:uid="{00000000-0005-0000-0000-00007B130000}"/>
    <cellStyle name="Comma 7 3 3 3 8 2" xfId="49569" xr:uid="{00000000-0005-0000-0000-00007C130000}"/>
    <cellStyle name="Comma 7 3 3 3 9" xfId="38748" xr:uid="{00000000-0005-0000-0000-00007D130000}"/>
    <cellStyle name="Comma 7 3 3 4" xfId="2623" xr:uid="{00000000-0005-0000-0000-00007E130000}"/>
    <cellStyle name="Comma 7 3 3 4 10" xfId="26149" xr:uid="{00000000-0005-0000-0000-00007F130000}"/>
    <cellStyle name="Comma 7 3 3 4 11" xfId="60553" xr:uid="{00000000-0005-0000-0000-000080130000}"/>
    <cellStyle name="Comma 7 3 3 4 2" xfId="4449" xr:uid="{00000000-0005-0000-0000-000081130000}"/>
    <cellStyle name="Comma 7 3 3 4 2 2" xfId="17096" xr:uid="{00000000-0005-0000-0000-000082130000}"/>
    <cellStyle name="Comma 7 3 3 4 2 2 2" xfId="52312" xr:uid="{00000000-0005-0000-0000-000083130000}"/>
    <cellStyle name="Comma 7 3 3 4 2 3" xfId="39715" xr:uid="{00000000-0005-0000-0000-000084130000}"/>
    <cellStyle name="Comma 7 3 3 4 2 4" xfId="29701" xr:uid="{00000000-0005-0000-0000-000085130000}"/>
    <cellStyle name="Comma 7 3 3 4 3" xfId="5919" xr:uid="{00000000-0005-0000-0000-000086130000}"/>
    <cellStyle name="Comma 7 3 3 4 3 2" xfId="18550" xr:uid="{00000000-0005-0000-0000-000087130000}"/>
    <cellStyle name="Comma 7 3 3 4 3 2 2" xfId="53766" xr:uid="{00000000-0005-0000-0000-000088130000}"/>
    <cellStyle name="Comma 7 3 3 4 3 3" xfId="41169" xr:uid="{00000000-0005-0000-0000-000089130000}"/>
    <cellStyle name="Comma 7 3 3 4 3 4" xfId="31155" xr:uid="{00000000-0005-0000-0000-00008A130000}"/>
    <cellStyle name="Comma 7 3 3 4 4" xfId="7378" xr:uid="{00000000-0005-0000-0000-00008B130000}"/>
    <cellStyle name="Comma 7 3 3 4 4 2" xfId="20004" xr:uid="{00000000-0005-0000-0000-00008C130000}"/>
    <cellStyle name="Comma 7 3 3 4 4 2 2" xfId="55220" xr:uid="{00000000-0005-0000-0000-00008D130000}"/>
    <cellStyle name="Comma 7 3 3 4 4 3" xfId="42623" xr:uid="{00000000-0005-0000-0000-00008E130000}"/>
    <cellStyle name="Comma 7 3 3 4 4 4" xfId="32609" xr:uid="{00000000-0005-0000-0000-00008F130000}"/>
    <cellStyle name="Comma 7 3 3 4 5" xfId="9159" xr:uid="{00000000-0005-0000-0000-000090130000}"/>
    <cellStyle name="Comma 7 3 3 4 5 2" xfId="21780" xr:uid="{00000000-0005-0000-0000-000091130000}"/>
    <cellStyle name="Comma 7 3 3 4 5 2 2" xfId="56996" xr:uid="{00000000-0005-0000-0000-000092130000}"/>
    <cellStyle name="Comma 7 3 3 4 5 3" xfId="44399" xr:uid="{00000000-0005-0000-0000-000093130000}"/>
    <cellStyle name="Comma 7 3 3 4 5 4" xfId="34385" xr:uid="{00000000-0005-0000-0000-000094130000}"/>
    <cellStyle name="Comma 7 3 3 4 6" xfId="10953" xr:uid="{00000000-0005-0000-0000-000095130000}"/>
    <cellStyle name="Comma 7 3 3 4 6 2" xfId="23556" xr:uid="{00000000-0005-0000-0000-000096130000}"/>
    <cellStyle name="Comma 7 3 3 4 6 2 2" xfId="58772" xr:uid="{00000000-0005-0000-0000-000097130000}"/>
    <cellStyle name="Comma 7 3 3 4 6 3" xfId="46175" xr:uid="{00000000-0005-0000-0000-000098130000}"/>
    <cellStyle name="Comma 7 3 3 4 6 4" xfId="36161" xr:uid="{00000000-0005-0000-0000-000099130000}"/>
    <cellStyle name="Comma 7 3 3 4 7" xfId="15320" xr:uid="{00000000-0005-0000-0000-00009A130000}"/>
    <cellStyle name="Comma 7 3 3 4 7 2" xfId="50536" xr:uid="{00000000-0005-0000-0000-00009B130000}"/>
    <cellStyle name="Comma 7 3 3 4 7 3" xfId="27925" xr:uid="{00000000-0005-0000-0000-00009C130000}"/>
    <cellStyle name="Comma 7 3 3 4 8" xfId="13542" xr:uid="{00000000-0005-0000-0000-00009D130000}"/>
    <cellStyle name="Comma 7 3 3 4 8 2" xfId="48760" xr:uid="{00000000-0005-0000-0000-00009E130000}"/>
    <cellStyle name="Comma 7 3 3 4 9" xfId="37939" xr:uid="{00000000-0005-0000-0000-00009F130000}"/>
    <cellStyle name="Comma 7 3 3 5" xfId="3787" xr:uid="{00000000-0005-0000-0000-0000A0130000}"/>
    <cellStyle name="Comma 7 3 3 5 2" xfId="8510" xr:uid="{00000000-0005-0000-0000-0000A1130000}"/>
    <cellStyle name="Comma 7 3 3 5 2 2" xfId="21136" xr:uid="{00000000-0005-0000-0000-0000A2130000}"/>
    <cellStyle name="Comma 7 3 3 5 2 2 2" xfId="56352" xr:uid="{00000000-0005-0000-0000-0000A3130000}"/>
    <cellStyle name="Comma 7 3 3 5 2 3" xfId="43755" xr:uid="{00000000-0005-0000-0000-0000A4130000}"/>
    <cellStyle name="Comma 7 3 3 5 2 4" xfId="33741" xr:uid="{00000000-0005-0000-0000-0000A5130000}"/>
    <cellStyle name="Comma 7 3 3 5 3" xfId="10291" xr:uid="{00000000-0005-0000-0000-0000A6130000}"/>
    <cellStyle name="Comma 7 3 3 5 3 2" xfId="22912" xr:uid="{00000000-0005-0000-0000-0000A7130000}"/>
    <cellStyle name="Comma 7 3 3 5 3 2 2" xfId="58128" xr:uid="{00000000-0005-0000-0000-0000A8130000}"/>
    <cellStyle name="Comma 7 3 3 5 3 3" xfId="45531" xr:uid="{00000000-0005-0000-0000-0000A9130000}"/>
    <cellStyle name="Comma 7 3 3 5 3 4" xfId="35517" xr:uid="{00000000-0005-0000-0000-0000AA130000}"/>
    <cellStyle name="Comma 7 3 3 5 4" xfId="12087" xr:uid="{00000000-0005-0000-0000-0000AB130000}"/>
    <cellStyle name="Comma 7 3 3 5 4 2" xfId="24688" xr:uid="{00000000-0005-0000-0000-0000AC130000}"/>
    <cellStyle name="Comma 7 3 3 5 4 2 2" xfId="59904" xr:uid="{00000000-0005-0000-0000-0000AD130000}"/>
    <cellStyle name="Comma 7 3 3 5 4 3" xfId="47307" xr:uid="{00000000-0005-0000-0000-0000AE130000}"/>
    <cellStyle name="Comma 7 3 3 5 4 4" xfId="37293" xr:uid="{00000000-0005-0000-0000-0000AF130000}"/>
    <cellStyle name="Comma 7 3 3 5 5" xfId="16452" xr:uid="{00000000-0005-0000-0000-0000B0130000}"/>
    <cellStyle name="Comma 7 3 3 5 5 2" xfId="51668" xr:uid="{00000000-0005-0000-0000-0000B1130000}"/>
    <cellStyle name="Comma 7 3 3 5 5 3" xfId="29057" xr:uid="{00000000-0005-0000-0000-0000B2130000}"/>
    <cellStyle name="Comma 7 3 3 5 6" xfId="14674" xr:uid="{00000000-0005-0000-0000-0000B3130000}"/>
    <cellStyle name="Comma 7 3 3 5 6 2" xfId="49892" xr:uid="{00000000-0005-0000-0000-0000B4130000}"/>
    <cellStyle name="Comma 7 3 3 5 7" xfId="39071" xr:uid="{00000000-0005-0000-0000-0000B5130000}"/>
    <cellStyle name="Comma 7 3 3 5 8" xfId="27281" xr:uid="{00000000-0005-0000-0000-0000B6130000}"/>
    <cellStyle name="Comma 7 3 3 6" xfId="4127" xr:uid="{00000000-0005-0000-0000-0000B7130000}"/>
    <cellStyle name="Comma 7 3 3 6 2" xfId="16774" xr:uid="{00000000-0005-0000-0000-0000B8130000}"/>
    <cellStyle name="Comma 7 3 3 6 2 2" xfId="51990" xr:uid="{00000000-0005-0000-0000-0000B9130000}"/>
    <cellStyle name="Comma 7 3 3 6 2 3" xfId="29379" xr:uid="{00000000-0005-0000-0000-0000BA130000}"/>
    <cellStyle name="Comma 7 3 3 6 3" xfId="13220" xr:uid="{00000000-0005-0000-0000-0000BB130000}"/>
    <cellStyle name="Comma 7 3 3 6 3 2" xfId="48438" xr:uid="{00000000-0005-0000-0000-0000BC130000}"/>
    <cellStyle name="Comma 7 3 3 6 4" xfId="39393" xr:uid="{00000000-0005-0000-0000-0000BD130000}"/>
    <cellStyle name="Comma 7 3 3 6 5" xfId="25827" xr:uid="{00000000-0005-0000-0000-0000BE130000}"/>
    <cellStyle name="Comma 7 3 3 7" xfId="5597" xr:uid="{00000000-0005-0000-0000-0000BF130000}"/>
    <cellStyle name="Comma 7 3 3 7 2" xfId="18228" xr:uid="{00000000-0005-0000-0000-0000C0130000}"/>
    <cellStyle name="Comma 7 3 3 7 2 2" xfId="53444" xr:uid="{00000000-0005-0000-0000-0000C1130000}"/>
    <cellStyle name="Comma 7 3 3 7 3" xfId="40847" xr:uid="{00000000-0005-0000-0000-0000C2130000}"/>
    <cellStyle name="Comma 7 3 3 7 4" xfId="30833" xr:uid="{00000000-0005-0000-0000-0000C3130000}"/>
    <cellStyle name="Comma 7 3 3 8" xfId="7056" xr:uid="{00000000-0005-0000-0000-0000C4130000}"/>
    <cellStyle name="Comma 7 3 3 8 2" xfId="19682" xr:uid="{00000000-0005-0000-0000-0000C5130000}"/>
    <cellStyle name="Comma 7 3 3 8 2 2" xfId="54898" xr:uid="{00000000-0005-0000-0000-0000C6130000}"/>
    <cellStyle name="Comma 7 3 3 8 3" xfId="42301" xr:uid="{00000000-0005-0000-0000-0000C7130000}"/>
    <cellStyle name="Comma 7 3 3 8 4" xfId="32287" xr:uid="{00000000-0005-0000-0000-0000C8130000}"/>
    <cellStyle name="Comma 7 3 3 9" xfId="8837" xr:uid="{00000000-0005-0000-0000-0000C9130000}"/>
    <cellStyle name="Comma 7 3 3 9 2" xfId="21458" xr:uid="{00000000-0005-0000-0000-0000CA130000}"/>
    <cellStyle name="Comma 7 3 3 9 2 2" xfId="56674" xr:uid="{00000000-0005-0000-0000-0000CB130000}"/>
    <cellStyle name="Comma 7 3 3 9 3" xfId="44077" xr:uid="{00000000-0005-0000-0000-0000CC130000}"/>
    <cellStyle name="Comma 7 3 3 9 4" xfId="34063" xr:uid="{00000000-0005-0000-0000-0000CD130000}"/>
    <cellStyle name="Comma 7 3 4" xfId="2963" xr:uid="{00000000-0005-0000-0000-0000CE130000}"/>
    <cellStyle name="Comma 7 3 4 10" xfId="25343" xr:uid="{00000000-0005-0000-0000-0000CF130000}"/>
    <cellStyle name="Comma 7 3 4 11" xfId="60878" xr:uid="{00000000-0005-0000-0000-0000D0130000}"/>
    <cellStyle name="Comma 7 3 4 2" xfId="4774" xr:uid="{00000000-0005-0000-0000-0000D1130000}"/>
    <cellStyle name="Comma 7 3 4 2 2" xfId="17421" xr:uid="{00000000-0005-0000-0000-0000D2130000}"/>
    <cellStyle name="Comma 7 3 4 2 2 2" xfId="52637" xr:uid="{00000000-0005-0000-0000-0000D3130000}"/>
    <cellStyle name="Comma 7 3 4 2 2 3" xfId="30026" xr:uid="{00000000-0005-0000-0000-0000D4130000}"/>
    <cellStyle name="Comma 7 3 4 2 3" xfId="13867" xr:uid="{00000000-0005-0000-0000-0000D5130000}"/>
    <cellStyle name="Comma 7 3 4 2 3 2" xfId="49085" xr:uid="{00000000-0005-0000-0000-0000D6130000}"/>
    <cellStyle name="Comma 7 3 4 2 4" xfId="40040" xr:uid="{00000000-0005-0000-0000-0000D7130000}"/>
    <cellStyle name="Comma 7 3 4 2 5" xfId="26474" xr:uid="{00000000-0005-0000-0000-0000D8130000}"/>
    <cellStyle name="Comma 7 3 4 3" xfId="6244" xr:uid="{00000000-0005-0000-0000-0000D9130000}"/>
    <cellStyle name="Comma 7 3 4 3 2" xfId="18875" xr:uid="{00000000-0005-0000-0000-0000DA130000}"/>
    <cellStyle name="Comma 7 3 4 3 2 2" xfId="54091" xr:uid="{00000000-0005-0000-0000-0000DB130000}"/>
    <cellStyle name="Comma 7 3 4 3 3" xfId="41494" xr:uid="{00000000-0005-0000-0000-0000DC130000}"/>
    <cellStyle name="Comma 7 3 4 3 4" xfId="31480" xr:uid="{00000000-0005-0000-0000-0000DD130000}"/>
    <cellStyle name="Comma 7 3 4 4" xfId="7703" xr:uid="{00000000-0005-0000-0000-0000DE130000}"/>
    <cellStyle name="Comma 7 3 4 4 2" xfId="20329" xr:uid="{00000000-0005-0000-0000-0000DF130000}"/>
    <cellStyle name="Comma 7 3 4 4 2 2" xfId="55545" xr:uid="{00000000-0005-0000-0000-0000E0130000}"/>
    <cellStyle name="Comma 7 3 4 4 3" xfId="42948" xr:uid="{00000000-0005-0000-0000-0000E1130000}"/>
    <cellStyle name="Comma 7 3 4 4 4" xfId="32934" xr:uid="{00000000-0005-0000-0000-0000E2130000}"/>
    <cellStyle name="Comma 7 3 4 5" xfId="9484" xr:uid="{00000000-0005-0000-0000-0000E3130000}"/>
    <cellStyle name="Comma 7 3 4 5 2" xfId="22105" xr:uid="{00000000-0005-0000-0000-0000E4130000}"/>
    <cellStyle name="Comma 7 3 4 5 2 2" xfId="57321" xr:uid="{00000000-0005-0000-0000-0000E5130000}"/>
    <cellStyle name="Comma 7 3 4 5 3" xfId="44724" xr:uid="{00000000-0005-0000-0000-0000E6130000}"/>
    <cellStyle name="Comma 7 3 4 5 4" xfId="34710" xr:uid="{00000000-0005-0000-0000-0000E7130000}"/>
    <cellStyle name="Comma 7 3 4 6" xfId="11278" xr:uid="{00000000-0005-0000-0000-0000E8130000}"/>
    <cellStyle name="Comma 7 3 4 6 2" xfId="23881" xr:uid="{00000000-0005-0000-0000-0000E9130000}"/>
    <cellStyle name="Comma 7 3 4 6 2 2" xfId="59097" xr:uid="{00000000-0005-0000-0000-0000EA130000}"/>
    <cellStyle name="Comma 7 3 4 6 3" xfId="46500" xr:uid="{00000000-0005-0000-0000-0000EB130000}"/>
    <cellStyle name="Comma 7 3 4 6 4" xfId="36486" xr:uid="{00000000-0005-0000-0000-0000EC130000}"/>
    <cellStyle name="Comma 7 3 4 7" xfId="15645" xr:uid="{00000000-0005-0000-0000-0000ED130000}"/>
    <cellStyle name="Comma 7 3 4 7 2" xfId="50861" xr:uid="{00000000-0005-0000-0000-0000EE130000}"/>
    <cellStyle name="Comma 7 3 4 7 3" xfId="28250" xr:uid="{00000000-0005-0000-0000-0000EF130000}"/>
    <cellStyle name="Comma 7 3 4 8" xfId="12736" xr:uid="{00000000-0005-0000-0000-0000F0130000}"/>
    <cellStyle name="Comma 7 3 4 8 2" xfId="47954" xr:uid="{00000000-0005-0000-0000-0000F1130000}"/>
    <cellStyle name="Comma 7 3 4 9" xfId="38264" xr:uid="{00000000-0005-0000-0000-0000F2130000}"/>
    <cellStyle name="Comma 7 3 5" xfId="2796" xr:uid="{00000000-0005-0000-0000-0000F3130000}"/>
    <cellStyle name="Comma 7 3 5 10" xfId="25188" xr:uid="{00000000-0005-0000-0000-0000F4130000}"/>
    <cellStyle name="Comma 7 3 5 11" xfId="60723" xr:uid="{00000000-0005-0000-0000-0000F5130000}"/>
    <cellStyle name="Comma 7 3 5 2" xfId="4619" xr:uid="{00000000-0005-0000-0000-0000F6130000}"/>
    <cellStyle name="Comma 7 3 5 2 2" xfId="17266" xr:uid="{00000000-0005-0000-0000-0000F7130000}"/>
    <cellStyle name="Comma 7 3 5 2 2 2" xfId="52482" xr:uid="{00000000-0005-0000-0000-0000F8130000}"/>
    <cellStyle name="Comma 7 3 5 2 2 3" xfId="29871" xr:uid="{00000000-0005-0000-0000-0000F9130000}"/>
    <cellStyle name="Comma 7 3 5 2 3" xfId="13712" xr:uid="{00000000-0005-0000-0000-0000FA130000}"/>
    <cellStyle name="Comma 7 3 5 2 3 2" xfId="48930" xr:uid="{00000000-0005-0000-0000-0000FB130000}"/>
    <cellStyle name="Comma 7 3 5 2 4" xfId="39885" xr:uid="{00000000-0005-0000-0000-0000FC130000}"/>
    <cellStyle name="Comma 7 3 5 2 5" xfId="26319" xr:uid="{00000000-0005-0000-0000-0000FD130000}"/>
    <cellStyle name="Comma 7 3 5 3" xfId="6089" xr:uid="{00000000-0005-0000-0000-0000FE130000}"/>
    <cellStyle name="Comma 7 3 5 3 2" xfId="18720" xr:uid="{00000000-0005-0000-0000-0000FF130000}"/>
    <cellStyle name="Comma 7 3 5 3 2 2" xfId="53936" xr:uid="{00000000-0005-0000-0000-000000140000}"/>
    <cellStyle name="Comma 7 3 5 3 3" xfId="41339" xr:uid="{00000000-0005-0000-0000-000001140000}"/>
    <cellStyle name="Comma 7 3 5 3 4" xfId="31325" xr:uid="{00000000-0005-0000-0000-000002140000}"/>
    <cellStyle name="Comma 7 3 5 4" xfId="7548" xr:uid="{00000000-0005-0000-0000-000003140000}"/>
    <cellStyle name="Comma 7 3 5 4 2" xfId="20174" xr:uid="{00000000-0005-0000-0000-000004140000}"/>
    <cellStyle name="Comma 7 3 5 4 2 2" xfId="55390" xr:uid="{00000000-0005-0000-0000-000005140000}"/>
    <cellStyle name="Comma 7 3 5 4 3" xfId="42793" xr:uid="{00000000-0005-0000-0000-000006140000}"/>
    <cellStyle name="Comma 7 3 5 4 4" xfId="32779" xr:uid="{00000000-0005-0000-0000-000007140000}"/>
    <cellStyle name="Comma 7 3 5 5" xfId="9329" xr:uid="{00000000-0005-0000-0000-000008140000}"/>
    <cellStyle name="Comma 7 3 5 5 2" xfId="21950" xr:uid="{00000000-0005-0000-0000-000009140000}"/>
    <cellStyle name="Comma 7 3 5 5 2 2" xfId="57166" xr:uid="{00000000-0005-0000-0000-00000A140000}"/>
    <cellStyle name="Comma 7 3 5 5 3" xfId="44569" xr:uid="{00000000-0005-0000-0000-00000B140000}"/>
    <cellStyle name="Comma 7 3 5 5 4" xfId="34555" xr:uid="{00000000-0005-0000-0000-00000C140000}"/>
    <cellStyle name="Comma 7 3 5 6" xfId="11123" xr:uid="{00000000-0005-0000-0000-00000D140000}"/>
    <cellStyle name="Comma 7 3 5 6 2" xfId="23726" xr:uid="{00000000-0005-0000-0000-00000E140000}"/>
    <cellStyle name="Comma 7 3 5 6 2 2" xfId="58942" xr:uid="{00000000-0005-0000-0000-00000F140000}"/>
    <cellStyle name="Comma 7 3 5 6 3" xfId="46345" xr:uid="{00000000-0005-0000-0000-000010140000}"/>
    <cellStyle name="Comma 7 3 5 6 4" xfId="36331" xr:uid="{00000000-0005-0000-0000-000011140000}"/>
    <cellStyle name="Comma 7 3 5 7" xfId="15490" xr:uid="{00000000-0005-0000-0000-000012140000}"/>
    <cellStyle name="Comma 7 3 5 7 2" xfId="50706" xr:uid="{00000000-0005-0000-0000-000013140000}"/>
    <cellStyle name="Comma 7 3 5 7 3" xfId="28095" xr:uid="{00000000-0005-0000-0000-000014140000}"/>
    <cellStyle name="Comma 7 3 5 8" xfId="12581" xr:uid="{00000000-0005-0000-0000-000015140000}"/>
    <cellStyle name="Comma 7 3 5 8 2" xfId="47799" xr:uid="{00000000-0005-0000-0000-000016140000}"/>
    <cellStyle name="Comma 7 3 5 9" xfId="38109" xr:uid="{00000000-0005-0000-0000-000017140000}"/>
    <cellStyle name="Comma 7 3 6" xfId="3310" xr:uid="{00000000-0005-0000-0000-000018140000}"/>
    <cellStyle name="Comma 7 3 6 10" xfId="26806" xr:uid="{00000000-0005-0000-0000-000019140000}"/>
    <cellStyle name="Comma 7 3 6 11" xfId="61210" xr:uid="{00000000-0005-0000-0000-00001A140000}"/>
    <cellStyle name="Comma 7 3 6 2" xfId="5106" xr:uid="{00000000-0005-0000-0000-00001B140000}"/>
    <cellStyle name="Comma 7 3 6 2 2" xfId="17753" xr:uid="{00000000-0005-0000-0000-00001C140000}"/>
    <cellStyle name="Comma 7 3 6 2 2 2" xfId="52969" xr:uid="{00000000-0005-0000-0000-00001D140000}"/>
    <cellStyle name="Comma 7 3 6 2 3" xfId="40372" xr:uid="{00000000-0005-0000-0000-00001E140000}"/>
    <cellStyle name="Comma 7 3 6 2 4" xfId="30358" xr:uid="{00000000-0005-0000-0000-00001F140000}"/>
    <cellStyle name="Comma 7 3 6 3" xfId="6576" xr:uid="{00000000-0005-0000-0000-000020140000}"/>
    <cellStyle name="Comma 7 3 6 3 2" xfId="19207" xr:uid="{00000000-0005-0000-0000-000021140000}"/>
    <cellStyle name="Comma 7 3 6 3 2 2" xfId="54423" xr:uid="{00000000-0005-0000-0000-000022140000}"/>
    <cellStyle name="Comma 7 3 6 3 3" xfId="41826" xr:uid="{00000000-0005-0000-0000-000023140000}"/>
    <cellStyle name="Comma 7 3 6 3 4" xfId="31812" xr:uid="{00000000-0005-0000-0000-000024140000}"/>
    <cellStyle name="Comma 7 3 6 4" xfId="8035" xr:uid="{00000000-0005-0000-0000-000025140000}"/>
    <cellStyle name="Comma 7 3 6 4 2" xfId="20661" xr:uid="{00000000-0005-0000-0000-000026140000}"/>
    <cellStyle name="Comma 7 3 6 4 2 2" xfId="55877" xr:uid="{00000000-0005-0000-0000-000027140000}"/>
    <cellStyle name="Comma 7 3 6 4 3" xfId="43280" xr:uid="{00000000-0005-0000-0000-000028140000}"/>
    <cellStyle name="Comma 7 3 6 4 4" xfId="33266" xr:uid="{00000000-0005-0000-0000-000029140000}"/>
    <cellStyle name="Comma 7 3 6 5" xfId="9816" xr:uid="{00000000-0005-0000-0000-00002A140000}"/>
    <cellStyle name="Comma 7 3 6 5 2" xfId="22437" xr:uid="{00000000-0005-0000-0000-00002B140000}"/>
    <cellStyle name="Comma 7 3 6 5 2 2" xfId="57653" xr:uid="{00000000-0005-0000-0000-00002C140000}"/>
    <cellStyle name="Comma 7 3 6 5 3" xfId="45056" xr:uid="{00000000-0005-0000-0000-00002D140000}"/>
    <cellStyle name="Comma 7 3 6 5 4" xfId="35042" xr:uid="{00000000-0005-0000-0000-00002E140000}"/>
    <cellStyle name="Comma 7 3 6 6" xfId="11610" xr:uid="{00000000-0005-0000-0000-00002F140000}"/>
    <cellStyle name="Comma 7 3 6 6 2" xfId="24213" xr:uid="{00000000-0005-0000-0000-000030140000}"/>
    <cellStyle name="Comma 7 3 6 6 2 2" xfId="59429" xr:uid="{00000000-0005-0000-0000-000031140000}"/>
    <cellStyle name="Comma 7 3 6 6 3" xfId="46832" xr:uid="{00000000-0005-0000-0000-000032140000}"/>
    <cellStyle name="Comma 7 3 6 6 4" xfId="36818" xr:uid="{00000000-0005-0000-0000-000033140000}"/>
    <cellStyle name="Comma 7 3 6 7" xfId="15977" xr:uid="{00000000-0005-0000-0000-000034140000}"/>
    <cellStyle name="Comma 7 3 6 7 2" xfId="51193" xr:uid="{00000000-0005-0000-0000-000035140000}"/>
    <cellStyle name="Comma 7 3 6 7 3" xfId="28582" xr:uid="{00000000-0005-0000-0000-000036140000}"/>
    <cellStyle name="Comma 7 3 6 8" xfId="14199" xr:uid="{00000000-0005-0000-0000-000037140000}"/>
    <cellStyle name="Comma 7 3 6 8 2" xfId="49417" xr:uid="{00000000-0005-0000-0000-000038140000}"/>
    <cellStyle name="Comma 7 3 6 9" xfId="38596" xr:uid="{00000000-0005-0000-0000-000039140000}"/>
    <cellStyle name="Comma 7 3 7" xfId="2466" xr:uid="{00000000-0005-0000-0000-00003A140000}"/>
    <cellStyle name="Comma 7 3 7 10" xfId="25997" xr:uid="{00000000-0005-0000-0000-00003B140000}"/>
    <cellStyle name="Comma 7 3 7 11" xfId="60401" xr:uid="{00000000-0005-0000-0000-00003C140000}"/>
    <cellStyle name="Comma 7 3 7 2" xfId="4297" xr:uid="{00000000-0005-0000-0000-00003D140000}"/>
    <cellStyle name="Comma 7 3 7 2 2" xfId="16944" xr:uid="{00000000-0005-0000-0000-00003E140000}"/>
    <cellStyle name="Comma 7 3 7 2 2 2" xfId="52160" xr:uid="{00000000-0005-0000-0000-00003F140000}"/>
    <cellStyle name="Comma 7 3 7 2 3" xfId="39563" xr:uid="{00000000-0005-0000-0000-000040140000}"/>
    <cellStyle name="Comma 7 3 7 2 4" xfId="29549" xr:uid="{00000000-0005-0000-0000-000041140000}"/>
    <cellStyle name="Comma 7 3 7 3" xfId="5767" xr:uid="{00000000-0005-0000-0000-000042140000}"/>
    <cellStyle name="Comma 7 3 7 3 2" xfId="18398" xr:uid="{00000000-0005-0000-0000-000043140000}"/>
    <cellStyle name="Comma 7 3 7 3 2 2" xfId="53614" xr:uid="{00000000-0005-0000-0000-000044140000}"/>
    <cellStyle name="Comma 7 3 7 3 3" xfId="41017" xr:uid="{00000000-0005-0000-0000-000045140000}"/>
    <cellStyle name="Comma 7 3 7 3 4" xfId="31003" xr:uid="{00000000-0005-0000-0000-000046140000}"/>
    <cellStyle name="Comma 7 3 7 4" xfId="7226" xr:uid="{00000000-0005-0000-0000-000047140000}"/>
    <cellStyle name="Comma 7 3 7 4 2" xfId="19852" xr:uid="{00000000-0005-0000-0000-000048140000}"/>
    <cellStyle name="Comma 7 3 7 4 2 2" xfId="55068" xr:uid="{00000000-0005-0000-0000-000049140000}"/>
    <cellStyle name="Comma 7 3 7 4 3" xfId="42471" xr:uid="{00000000-0005-0000-0000-00004A140000}"/>
    <cellStyle name="Comma 7 3 7 4 4" xfId="32457" xr:uid="{00000000-0005-0000-0000-00004B140000}"/>
    <cellStyle name="Comma 7 3 7 5" xfId="9007" xr:uid="{00000000-0005-0000-0000-00004C140000}"/>
    <cellStyle name="Comma 7 3 7 5 2" xfId="21628" xr:uid="{00000000-0005-0000-0000-00004D140000}"/>
    <cellStyle name="Comma 7 3 7 5 2 2" xfId="56844" xr:uid="{00000000-0005-0000-0000-00004E140000}"/>
    <cellStyle name="Comma 7 3 7 5 3" xfId="44247" xr:uid="{00000000-0005-0000-0000-00004F140000}"/>
    <cellStyle name="Comma 7 3 7 5 4" xfId="34233" xr:uid="{00000000-0005-0000-0000-000050140000}"/>
    <cellStyle name="Comma 7 3 7 6" xfId="10801" xr:uid="{00000000-0005-0000-0000-000051140000}"/>
    <cellStyle name="Comma 7 3 7 6 2" xfId="23404" xr:uid="{00000000-0005-0000-0000-000052140000}"/>
    <cellStyle name="Comma 7 3 7 6 2 2" xfId="58620" xr:uid="{00000000-0005-0000-0000-000053140000}"/>
    <cellStyle name="Comma 7 3 7 6 3" xfId="46023" xr:uid="{00000000-0005-0000-0000-000054140000}"/>
    <cellStyle name="Comma 7 3 7 6 4" xfId="36009" xr:uid="{00000000-0005-0000-0000-000055140000}"/>
    <cellStyle name="Comma 7 3 7 7" xfId="15168" xr:uid="{00000000-0005-0000-0000-000056140000}"/>
    <cellStyle name="Comma 7 3 7 7 2" xfId="50384" xr:uid="{00000000-0005-0000-0000-000057140000}"/>
    <cellStyle name="Comma 7 3 7 7 3" xfId="27773" xr:uid="{00000000-0005-0000-0000-000058140000}"/>
    <cellStyle name="Comma 7 3 7 8" xfId="13390" xr:uid="{00000000-0005-0000-0000-000059140000}"/>
    <cellStyle name="Comma 7 3 7 8 2" xfId="48608" xr:uid="{00000000-0005-0000-0000-00005A140000}"/>
    <cellStyle name="Comma 7 3 7 9" xfId="37787" xr:uid="{00000000-0005-0000-0000-00005B140000}"/>
    <cellStyle name="Comma 7 3 8" xfId="3634" xr:uid="{00000000-0005-0000-0000-00005C140000}"/>
    <cellStyle name="Comma 7 3 8 2" xfId="8358" xr:uid="{00000000-0005-0000-0000-00005D140000}"/>
    <cellStyle name="Comma 7 3 8 2 2" xfId="20984" xr:uid="{00000000-0005-0000-0000-00005E140000}"/>
    <cellStyle name="Comma 7 3 8 2 2 2" xfId="56200" xr:uid="{00000000-0005-0000-0000-00005F140000}"/>
    <cellStyle name="Comma 7 3 8 2 3" xfId="43603" xr:uid="{00000000-0005-0000-0000-000060140000}"/>
    <cellStyle name="Comma 7 3 8 2 4" xfId="33589" xr:uid="{00000000-0005-0000-0000-000061140000}"/>
    <cellStyle name="Comma 7 3 8 3" xfId="10139" xr:uid="{00000000-0005-0000-0000-000062140000}"/>
    <cellStyle name="Comma 7 3 8 3 2" xfId="22760" xr:uid="{00000000-0005-0000-0000-000063140000}"/>
    <cellStyle name="Comma 7 3 8 3 2 2" xfId="57976" xr:uid="{00000000-0005-0000-0000-000064140000}"/>
    <cellStyle name="Comma 7 3 8 3 3" xfId="45379" xr:uid="{00000000-0005-0000-0000-000065140000}"/>
    <cellStyle name="Comma 7 3 8 3 4" xfId="35365" xr:uid="{00000000-0005-0000-0000-000066140000}"/>
    <cellStyle name="Comma 7 3 8 4" xfId="11935" xr:uid="{00000000-0005-0000-0000-000067140000}"/>
    <cellStyle name="Comma 7 3 8 4 2" xfId="24536" xr:uid="{00000000-0005-0000-0000-000068140000}"/>
    <cellStyle name="Comma 7 3 8 4 2 2" xfId="59752" xr:uid="{00000000-0005-0000-0000-000069140000}"/>
    <cellStyle name="Comma 7 3 8 4 3" xfId="47155" xr:uid="{00000000-0005-0000-0000-00006A140000}"/>
    <cellStyle name="Comma 7 3 8 4 4" xfId="37141" xr:uid="{00000000-0005-0000-0000-00006B140000}"/>
    <cellStyle name="Comma 7 3 8 5" xfId="16300" xr:uid="{00000000-0005-0000-0000-00006C140000}"/>
    <cellStyle name="Comma 7 3 8 5 2" xfId="51516" xr:uid="{00000000-0005-0000-0000-00006D140000}"/>
    <cellStyle name="Comma 7 3 8 5 3" xfId="28905" xr:uid="{00000000-0005-0000-0000-00006E140000}"/>
    <cellStyle name="Comma 7 3 8 6" xfId="14522" xr:uid="{00000000-0005-0000-0000-00006F140000}"/>
    <cellStyle name="Comma 7 3 8 6 2" xfId="49740" xr:uid="{00000000-0005-0000-0000-000070140000}"/>
    <cellStyle name="Comma 7 3 8 7" xfId="38919" xr:uid="{00000000-0005-0000-0000-000071140000}"/>
    <cellStyle name="Comma 7 3 8 8" xfId="27129" xr:uid="{00000000-0005-0000-0000-000072140000}"/>
    <cellStyle name="Comma 7 3 9" xfId="3963" xr:uid="{00000000-0005-0000-0000-000073140000}"/>
    <cellStyle name="Comma 7 3 9 2" xfId="16622" xr:uid="{00000000-0005-0000-0000-000074140000}"/>
    <cellStyle name="Comma 7 3 9 2 2" xfId="51838" xr:uid="{00000000-0005-0000-0000-000075140000}"/>
    <cellStyle name="Comma 7 3 9 2 3" xfId="29227" xr:uid="{00000000-0005-0000-0000-000076140000}"/>
    <cellStyle name="Comma 7 3 9 3" xfId="13068" xr:uid="{00000000-0005-0000-0000-000077140000}"/>
    <cellStyle name="Comma 7 3 9 3 2" xfId="48286" xr:uid="{00000000-0005-0000-0000-000078140000}"/>
    <cellStyle name="Comma 7 3 9 4" xfId="39241" xr:uid="{00000000-0005-0000-0000-000079140000}"/>
    <cellStyle name="Comma 7 3 9 5" xfId="25675" xr:uid="{00000000-0005-0000-0000-00007A140000}"/>
    <cellStyle name="Comma 7 4" xfId="384" xr:uid="{00000000-0005-0000-0000-00007B140000}"/>
    <cellStyle name="Comma 8" xfId="19" xr:uid="{00000000-0005-0000-0000-00007C140000}"/>
    <cellStyle name="Comma 8 2" xfId="385" xr:uid="{00000000-0005-0000-0000-00007D140000}"/>
    <cellStyle name="Comma 8 2 2" xfId="1604" xr:uid="{00000000-0005-0000-0000-00007E140000}"/>
    <cellStyle name="Comma 8 3" xfId="386" xr:uid="{00000000-0005-0000-0000-00007F140000}"/>
    <cellStyle name="Comma 8 3 2" xfId="387" xr:uid="{00000000-0005-0000-0000-000080140000}"/>
    <cellStyle name="Comma 8 3 2 2" xfId="1606" xr:uid="{00000000-0005-0000-0000-000081140000}"/>
    <cellStyle name="Comma 8 3 3" xfId="388" xr:uid="{00000000-0005-0000-0000-000082140000}"/>
    <cellStyle name="Comma 8 3 3 2" xfId="389" xr:uid="{00000000-0005-0000-0000-000083140000}"/>
    <cellStyle name="Comma 8 3 3 2 2" xfId="1608" xr:uid="{00000000-0005-0000-0000-000084140000}"/>
    <cellStyle name="Comma 8 3 3 3" xfId="390" xr:uid="{00000000-0005-0000-0000-000085140000}"/>
    <cellStyle name="Comma 8 3 3 3 2" xfId="391" xr:uid="{00000000-0005-0000-0000-000086140000}"/>
    <cellStyle name="Comma 8 3 3 3 2 2" xfId="1610" xr:uid="{00000000-0005-0000-0000-000087140000}"/>
    <cellStyle name="Comma 8 3 3 3 3" xfId="1609" xr:uid="{00000000-0005-0000-0000-000088140000}"/>
    <cellStyle name="Comma 8 3 3 4" xfId="392" xr:uid="{00000000-0005-0000-0000-000089140000}"/>
    <cellStyle name="Comma 8 3 3 4 2" xfId="393" xr:uid="{00000000-0005-0000-0000-00008A140000}"/>
    <cellStyle name="Comma 8 3 3 4 2 2" xfId="1612" xr:uid="{00000000-0005-0000-0000-00008B140000}"/>
    <cellStyle name="Comma 8 3 3 4 3" xfId="394" xr:uid="{00000000-0005-0000-0000-00008C140000}"/>
    <cellStyle name="Comma 8 3 3 4 3 2" xfId="1613" xr:uid="{00000000-0005-0000-0000-00008D140000}"/>
    <cellStyle name="Comma 8 3 3 4 4" xfId="395" xr:uid="{00000000-0005-0000-0000-00008E140000}"/>
    <cellStyle name="Comma 8 3 3 4 4 2" xfId="396" xr:uid="{00000000-0005-0000-0000-00008F140000}"/>
    <cellStyle name="Comma 8 3 3 4 4 2 2" xfId="397" xr:uid="{00000000-0005-0000-0000-000090140000}"/>
    <cellStyle name="Comma 8 3 3 4 4 2 2 2" xfId="1616" xr:uid="{00000000-0005-0000-0000-000091140000}"/>
    <cellStyle name="Comma 8 3 3 4 4 2 3" xfId="398" xr:uid="{00000000-0005-0000-0000-000092140000}"/>
    <cellStyle name="Comma 8 3 3 4 4 2 3 2" xfId="399" xr:uid="{00000000-0005-0000-0000-000093140000}"/>
    <cellStyle name="Comma 8 3 3 4 4 2 3 2 2" xfId="1618" xr:uid="{00000000-0005-0000-0000-000094140000}"/>
    <cellStyle name="Comma 8 3 3 4 4 2 3 3" xfId="400" xr:uid="{00000000-0005-0000-0000-000095140000}"/>
    <cellStyle name="Comma 8 3 3 4 4 2 3 3 2" xfId="401" xr:uid="{00000000-0005-0000-0000-000096140000}"/>
    <cellStyle name="Comma 8 3 3 4 4 2 3 3 2 2" xfId="1620" xr:uid="{00000000-0005-0000-0000-000097140000}"/>
    <cellStyle name="Comma 8 3 3 4 4 2 3 3 3" xfId="1619" xr:uid="{00000000-0005-0000-0000-000098140000}"/>
    <cellStyle name="Comma 8 3 3 4 4 2 3 4" xfId="1617" xr:uid="{00000000-0005-0000-0000-000099140000}"/>
    <cellStyle name="Comma 8 3 3 4 4 2 4" xfId="1615" xr:uid="{00000000-0005-0000-0000-00009A140000}"/>
    <cellStyle name="Comma 8 3 3 4 4 3" xfId="402" xr:uid="{00000000-0005-0000-0000-00009B140000}"/>
    <cellStyle name="Comma 8 3 3 4 4 3 2" xfId="1621" xr:uid="{00000000-0005-0000-0000-00009C140000}"/>
    <cellStyle name="Comma 8 3 3 4 4 4" xfId="403" xr:uid="{00000000-0005-0000-0000-00009D140000}"/>
    <cellStyle name="Comma 8 3 3 4 4 4 2" xfId="404" xr:uid="{00000000-0005-0000-0000-00009E140000}"/>
    <cellStyle name="Comma 8 3 3 4 4 4 2 2" xfId="1623" xr:uid="{00000000-0005-0000-0000-00009F140000}"/>
    <cellStyle name="Comma 8 3 3 4 4 4 3" xfId="405" xr:uid="{00000000-0005-0000-0000-0000A0140000}"/>
    <cellStyle name="Comma 8 3 3 4 4 4 3 2" xfId="406" xr:uid="{00000000-0005-0000-0000-0000A1140000}"/>
    <cellStyle name="Comma 8 3 3 4 4 4 3 2 2" xfId="1625" xr:uid="{00000000-0005-0000-0000-0000A2140000}"/>
    <cellStyle name="Comma 8 3 3 4 4 4 3 3" xfId="1624" xr:uid="{00000000-0005-0000-0000-0000A3140000}"/>
    <cellStyle name="Comma 8 3 3 4 4 4 4" xfId="1622" xr:uid="{00000000-0005-0000-0000-0000A4140000}"/>
    <cellStyle name="Comma 8 3 3 4 4 5" xfId="1614" xr:uid="{00000000-0005-0000-0000-0000A5140000}"/>
    <cellStyle name="Comma 8 3 3 4 5" xfId="1611" xr:uid="{00000000-0005-0000-0000-0000A6140000}"/>
    <cellStyle name="Comma 8 3 3 5" xfId="1607" xr:uid="{00000000-0005-0000-0000-0000A7140000}"/>
    <cellStyle name="Comma 8 3 4" xfId="407" xr:uid="{00000000-0005-0000-0000-0000A8140000}"/>
    <cellStyle name="Comma 8 3 4 2" xfId="408" xr:uid="{00000000-0005-0000-0000-0000A9140000}"/>
    <cellStyle name="Comma 8 3 4 2 2" xfId="1627" xr:uid="{00000000-0005-0000-0000-0000AA140000}"/>
    <cellStyle name="Comma 8 3 4 3" xfId="1626" xr:uid="{00000000-0005-0000-0000-0000AB140000}"/>
    <cellStyle name="Comma 8 3 5" xfId="409" xr:uid="{00000000-0005-0000-0000-0000AC140000}"/>
    <cellStyle name="Comma 8 3 5 2" xfId="410" xr:uid="{00000000-0005-0000-0000-0000AD140000}"/>
    <cellStyle name="Comma 8 3 5 2 2" xfId="1629" xr:uid="{00000000-0005-0000-0000-0000AE140000}"/>
    <cellStyle name="Comma 8 3 5 3" xfId="411" xr:uid="{00000000-0005-0000-0000-0000AF140000}"/>
    <cellStyle name="Comma 8 3 5 3 2" xfId="1630" xr:uid="{00000000-0005-0000-0000-0000B0140000}"/>
    <cellStyle name="Comma 8 3 5 4" xfId="412" xr:uid="{00000000-0005-0000-0000-0000B1140000}"/>
    <cellStyle name="Comma 8 3 5 4 2" xfId="413" xr:uid="{00000000-0005-0000-0000-0000B2140000}"/>
    <cellStyle name="Comma 8 3 5 4 2 2" xfId="414" xr:uid="{00000000-0005-0000-0000-0000B3140000}"/>
    <cellStyle name="Comma 8 3 5 4 2 2 2" xfId="1633" xr:uid="{00000000-0005-0000-0000-0000B4140000}"/>
    <cellStyle name="Comma 8 3 5 4 2 3" xfId="415" xr:uid="{00000000-0005-0000-0000-0000B5140000}"/>
    <cellStyle name="Comma 8 3 5 4 2 3 2" xfId="416" xr:uid="{00000000-0005-0000-0000-0000B6140000}"/>
    <cellStyle name="Comma 8 3 5 4 2 3 2 2" xfId="1635" xr:uid="{00000000-0005-0000-0000-0000B7140000}"/>
    <cellStyle name="Comma 8 3 5 4 2 3 3" xfId="417" xr:uid="{00000000-0005-0000-0000-0000B8140000}"/>
    <cellStyle name="Comma 8 3 5 4 2 3 3 2" xfId="418" xr:uid="{00000000-0005-0000-0000-0000B9140000}"/>
    <cellStyle name="Comma 8 3 5 4 2 3 3 2 2" xfId="1637" xr:uid="{00000000-0005-0000-0000-0000BA140000}"/>
    <cellStyle name="Comma 8 3 5 4 2 3 3 3" xfId="1636" xr:uid="{00000000-0005-0000-0000-0000BB140000}"/>
    <cellStyle name="Comma 8 3 5 4 2 3 4" xfId="1634" xr:uid="{00000000-0005-0000-0000-0000BC140000}"/>
    <cellStyle name="Comma 8 3 5 4 2 4" xfId="1632" xr:uid="{00000000-0005-0000-0000-0000BD140000}"/>
    <cellStyle name="Comma 8 3 5 4 3" xfId="419" xr:uid="{00000000-0005-0000-0000-0000BE140000}"/>
    <cellStyle name="Comma 8 3 5 4 3 2" xfId="1638" xr:uid="{00000000-0005-0000-0000-0000BF140000}"/>
    <cellStyle name="Comma 8 3 5 4 4" xfId="420" xr:uid="{00000000-0005-0000-0000-0000C0140000}"/>
    <cellStyle name="Comma 8 3 5 4 4 2" xfId="421" xr:uid="{00000000-0005-0000-0000-0000C1140000}"/>
    <cellStyle name="Comma 8 3 5 4 4 2 2" xfId="1640" xr:uid="{00000000-0005-0000-0000-0000C2140000}"/>
    <cellStyle name="Comma 8 3 5 4 4 3" xfId="422" xr:uid="{00000000-0005-0000-0000-0000C3140000}"/>
    <cellStyle name="Comma 8 3 5 4 4 3 2" xfId="423" xr:uid="{00000000-0005-0000-0000-0000C4140000}"/>
    <cellStyle name="Comma 8 3 5 4 4 3 2 2" xfId="1642" xr:uid="{00000000-0005-0000-0000-0000C5140000}"/>
    <cellStyle name="Comma 8 3 5 4 4 3 3" xfId="1641" xr:uid="{00000000-0005-0000-0000-0000C6140000}"/>
    <cellStyle name="Comma 8 3 5 4 4 4" xfId="1639" xr:uid="{00000000-0005-0000-0000-0000C7140000}"/>
    <cellStyle name="Comma 8 3 5 4 5" xfId="1631" xr:uid="{00000000-0005-0000-0000-0000C8140000}"/>
    <cellStyle name="Comma 8 3 5 5" xfId="1628" xr:uid="{00000000-0005-0000-0000-0000C9140000}"/>
    <cellStyle name="Comma 8 3 6" xfId="1605" xr:uid="{00000000-0005-0000-0000-0000CA140000}"/>
    <cellStyle name="Comma 8 4" xfId="424" xr:uid="{00000000-0005-0000-0000-0000CB140000}"/>
    <cellStyle name="Comma 8 4 2" xfId="425" xr:uid="{00000000-0005-0000-0000-0000CC140000}"/>
    <cellStyle name="Comma 8 4 2 2" xfId="1644" xr:uid="{00000000-0005-0000-0000-0000CD140000}"/>
    <cellStyle name="Comma 8 4 3" xfId="426" xr:uid="{00000000-0005-0000-0000-0000CE140000}"/>
    <cellStyle name="Comma 8 4 3 2" xfId="427" xr:uid="{00000000-0005-0000-0000-0000CF140000}"/>
    <cellStyle name="Comma 8 4 3 2 2" xfId="1646" xr:uid="{00000000-0005-0000-0000-0000D0140000}"/>
    <cellStyle name="Comma 8 4 3 3" xfId="1645" xr:uid="{00000000-0005-0000-0000-0000D1140000}"/>
    <cellStyle name="Comma 8 4 4" xfId="428" xr:uid="{00000000-0005-0000-0000-0000D2140000}"/>
    <cellStyle name="Comma 8 4 4 2" xfId="429" xr:uid="{00000000-0005-0000-0000-0000D3140000}"/>
    <cellStyle name="Comma 8 4 4 2 2" xfId="1648" xr:uid="{00000000-0005-0000-0000-0000D4140000}"/>
    <cellStyle name="Comma 8 4 4 3" xfId="430" xr:uid="{00000000-0005-0000-0000-0000D5140000}"/>
    <cellStyle name="Comma 8 4 4 3 2" xfId="1649" xr:uid="{00000000-0005-0000-0000-0000D6140000}"/>
    <cellStyle name="Comma 8 4 4 4" xfId="431" xr:uid="{00000000-0005-0000-0000-0000D7140000}"/>
    <cellStyle name="Comma 8 4 4 4 2" xfId="432" xr:uid="{00000000-0005-0000-0000-0000D8140000}"/>
    <cellStyle name="Comma 8 4 4 4 2 2" xfId="433" xr:uid="{00000000-0005-0000-0000-0000D9140000}"/>
    <cellStyle name="Comma 8 4 4 4 2 2 2" xfId="1652" xr:uid="{00000000-0005-0000-0000-0000DA140000}"/>
    <cellStyle name="Comma 8 4 4 4 2 3" xfId="434" xr:uid="{00000000-0005-0000-0000-0000DB140000}"/>
    <cellStyle name="Comma 8 4 4 4 2 3 2" xfId="435" xr:uid="{00000000-0005-0000-0000-0000DC140000}"/>
    <cellStyle name="Comma 8 4 4 4 2 3 2 2" xfId="1654" xr:uid="{00000000-0005-0000-0000-0000DD140000}"/>
    <cellStyle name="Comma 8 4 4 4 2 3 3" xfId="436" xr:uid="{00000000-0005-0000-0000-0000DE140000}"/>
    <cellStyle name="Comma 8 4 4 4 2 3 3 2" xfId="437" xr:uid="{00000000-0005-0000-0000-0000DF140000}"/>
    <cellStyle name="Comma 8 4 4 4 2 3 3 2 2" xfId="1656" xr:uid="{00000000-0005-0000-0000-0000E0140000}"/>
    <cellStyle name="Comma 8 4 4 4 2 3 3 3" xfId="1655" xr:uid="{00000000-0005-0000-0000-0000E1140000}"/>
    <cellStyle name="Comma 8 4 4 4 2 3 4" xfId="1653" xr:uid="{00000000-0005-0000-0000-0000E2140000}"/>
    <cellStyle name="Comma 8 4 4 4 2 4" xfId="1651" xr:uid="{00000000-0005-0000-0000-0000E3140000}"/>
    <cellStyle name="Comma 8 4 4 4 3" xfId="438" xr:uid="{00000000-0005-0000-0000-0000E4140000}"/>
    <cellStyle name="Comma 8 4 4 4 3 2" xfId="1657" xr:uid="{00000000-0005-0000-0000-0000E5140000}"/>
    <cellStyle name="Comma 8 4 4 4 4" xfId="439" xr:uid="{00000000-0005-0000-0000-0000E6140000}"/>
    <cellStyle name="Comma 8 4 4 4 4 2" xfId="440" xr:uid="{00000000-0005-0000-0000-0000E7140000}"/>
    <cellStyle name="Comma 8 4 4 4 4 2 2" xfId="1659" xr:uid="{00000000-0005-0000-0000-0000E8140000}"/>
    <cellStyle name="Comma 8 4 4 4 4 3" xfId="441" xr:uid="{00000000-0005-0000-0000-0000E9140000}"/>
    <cellStyle name="Comma 8 4 4 4 4 3 2" xfId="442" xr:uid="{00000000-0005-0000-0000-0000EA140000}"/>
    <cellStyle name="Comma 8 4 4 4 4 3 2 2" xfId="1661" xr:uid="{00000000-0005-0000-0000-0000EB140000}"/>
    <cellStyle name="Comma 8 4 4 4 4 3 3" xfId="1660" xr:uid="{00000000-0005-0000-0000-0000EC140000}"/>
    <cellStyle name="Comma 8 4 4 4 4 4" xfId="1658" xr:uid="{00000000-0005-0000-0000-0000ED140000}"/>
    <cellStyle name="Comma 8 4 4 4 5" xfId="1650" xr:uid="{00000000-0005-0000-0000-0000EE140000}"/>
    <cellStyle name="Comma 8 4 4 5" xfId="1647" xr:uid="{00000000-0005-0000-0000-0000EF140000}"/>
    <cellStyle name="Comma 8 4 5" xfId="1643" xr:uid="{00000000-0005-0000-0000-0000F0140000}"/>
    <cellStyle name="Comma 8 5" xfId="443" xr:uid="{00000000-0005-0000-0000-0000F1140000}"/>
    <cellStyle name="Comma 8 5 2" xfId="444" xr:uid="{00000000-0005-0000-0000-0000F2140000}"/>
    <cellStyle name="Comma 8 5 2 2" xfId="1663" xr:uid="{00000000-0005-0000-0000-0000F3140000}"/>
    <cellStyle name="Comma 8 5 3" xfId="1662" xr:uid="{00000000-0005-0000-0000-0000F4140000}"/>
    <cellStyle name="Comma 8 6" xfId="445" xr:uid="{00000000-0005-0000-0000-0000F5140000}"/>
    <cellStyle name="Comma 8 6 2" xfId="446" xr:uid="{00000000-0005-0000-0000-0000F6140000}"/>
    <cellStyle name="Comma 8 6 2 2" xfId="1665" xr:uid="{00000000-0005-0000-0000-0000F7140000}"/>
    <cellStyle name="Comma 8 6 3" xfId="447" xr:uid="{00000000-0005-0000-0000-0000F8140000}"/>
    <cellStyle name="Comma 8 6 3 2" xfId="1666" xr:uid="{00000000-0005-0000-0000-0000F9140000}"/>
    <cellStyle name="Comma 8 6 4" xfId="448" xr:uid="{00000000-0005-0000-0000-0000FA140000}"/>
    <cellStyle name="Comma 8 6 4 2" xfId="449" xr:uid="{00000000-0005-0000-0000-0000FB140000}"/>
    <cellStyle name="Comma 8 6 4 2 2" xfId="450" xr:uid="{00000000-0005-0000-0000-0000FC140000}"/>
    <cellStyle name="Comma 8 6 4 2 2 2" xfId="1669" xr:uid="{00000000-0005-0000-0000-0000FD140000}"/>
    <cellStyle name="Comma 8 6 4 2 3" xfId="451" xr:uid="{00000000-0005-0000-0000-0000FE140000}"/>
    <cellStyle name="Comma 8 6 4 2 3 2" xfId="452" xr:uid="{00000000-0005-0000-0000-0000FF140000}"/>
    <cellStyle name="Comma 8 6 4 2 3 2 2" xfId="1671" xr:uid="{00000000-0005-0000-0000-000000150000}"/>
    <cellStyle name="Comma 8 6 4 2 3 3" xfId="453" xr:uid="{00000000-0005-0000-0000-000001150000}"/>
    <cellStyle name="Comma 8 6 4 2 3 3 2" xfId="454" xr:uid="{00000000-0005-0000-0000-000002150000}"/>
    <cellStyle name="Comma 8 6 4 2 3 3 2 2" xfId="1673" xr:uid="{00000000-0005-0000-0000-000003150000}"/>
    <cellStyle name="Comma 8 6 4 2 3 3 3" xfId="1672" xr:uid="{00000000-0005-0000-0000-000004150000}"/>
    <cellStyle name="Comma 8 6 4 2 3 4" xfId="1670" xr:uid="{00000000-0005-0000-0000-000005150000}"/>
    <cellStyle name="Comma 8 6 4 2 4" xfId="1668" xr:uid="{00000000-0005-0000-0000-000006150000}"/>
    <cellStyle name="Comma 8 6 4 3" xfId="455" xr:uid="{00000000-0005-0000-0000-000007150000}"/>
    <cellStyle name="Comma 8 6 4 3 2" xfId="1674" xr:uid="{00000000-0005-0000-0000-000008150000}"/>
    <cellStyle name="Comma 8 6 4 4" xfId="456" xr:uid="{00000000-0005-0000-0000-000009150000}"/>
    <cellStyle name="Comma 8 6 4 4 2" xfId="457" xr:uid="{00000000-0005-0000-0000-00000A150000}"/>
    <cellStyle name="Comma 8 6 4 4 2 2" xfId="1676" xr:uid="{00000000-0005-0000-0000-00000B150000}"/>
    <cellStyle name="Comma 8 6 4 4 3" xfId="458" xr:uid="{00000000-0005-0000-0000-00000C150000}"/>
    <cellStyle name="Comma 8 6 4 4 3 2" xfId="459" xr:uid="{00000000-0005-0000-0000-00000D150000}"/>
    <cellStyle name="Comma 8 6 4 4 3 2 2" xfId="1678" xr:uid="{00000000-0005-0000-0000-00000E150000}"/>
    <cellStyle name="Comma 8 6 4 4 3 3" xfId="1677" xr:uid="{00000000-0005-0000-0000-00000F150000}"/>
    <cellStyle name="Comma 8 6 4 4 4" xfId="1675" xr:uid="{00000000-0005-0000-0000-000010150000}"/>
    <cellStyle name="Comma 8 6 4 5" xfId="1667" xr:uid="{00000000-0005-0000-0000-000011150000}"/>
    <cellStyle name="Comma 8 6 5" xfId="1664" xr:uid="{00000000-0005-0000-0000-000012150000}"/>
    <cellStyle name="Comma 8 7" xfId="460" xr:uid="{00000000-0005-0000-0000-000013150000}"/>
    <cellStyle name="Comma 9" xfId="59" xr:uid="{00000000-0005-0000-0000-000014150000}"/>
    <cellStyle name="Comma 9 2" xfId="461" xr:uid="{00000000-0005-0000-0000-000015150000}"/>
    <cellStyle name="Comma 9 2 2" xfId="1679" xr:uid="{00000000-0005-0000-0000-000016150000}"/>
    <cellStyle name="Comma 9 3" xfId="462" xr:uid="{00000000-0005-0000-0000-000017150000}"/>
    <cellStyle name="Comma 9 3 2" xfId="463" xr:uid="{00000000-0005-0000-0000-000018150000}"/>
    <cellStyle name="Comma 9 3 2 2" xfId="1681" xr:uid="{00000000-0005-0000-0000-000019150000}"/>
    <cellStyle name="Comma 9 3 3" xfId="464" xr:uid="{00000000-0005-0000-0000-00001A150000}"/>
    <cellStyle name="Comma 9 3 3 2" xfId="465" xr:uid="{00000000-0005-0000-0000-00001B150000}"/>
    <cellStyle name="Comma 9 3 3 2 2" xfId="1683" xr:uid="{00000000-0005-0000-0000-00001C150000}"/>
    <cellStyle name="Comma 9 3 3 3" xfId="1682" xr:uid="{00000000-0005-0000-0000-00001D150000}"/>
    <cellStyle name="Comma 9 3 4" xfId="466" xr:uid="{00000000-0005-0000-0000-00001E150000}"/>
    <cellStyle name="Comma 9 3 4 2" xfId="467" xr:uid="{00000000-0005-0000-0000-00001F150000}"/>
    <cellStyle name="Comma 9 3 4 2 2" xfId="1685" xr:uid="{00000000-0005-0000-0000-000020150000}"/>
    <cellStyle name="Comma 9 3 4 3" xfId="468" xr:uid="{00000000-0005-0000-0000-000021150000}"/>
    <cellStyle name="Comma 9 3 4 3 2" xfId="1686" xr:uid="{00000000-0005-0000-0000-000022150000}"/>
    <cellStyle name="Comma 9 3 4 4" xfId="469" xr:uid="{00000000-0005-0000-0000-000023150000}"/>
    <cellStyle name="Comma 9 3 4 4 2" xfId="470" xr:uid="{00000000-0005-0000-0000-000024150000}"/>
    <cellStyle name="Comma 9 3 4 4 2 2" xfId="471" xr:uid="{00000000-0005-0000-0000-000025150000}"/>
    <cellStyle name="Comma 9 3 4 4 2 2 2" xfId="1689" xr:uid="{00000000-0005-0000-0000-000026150000}"/>
    <cellStyle name="Comma 9 3 4 4 2 3" xfId="472" xr:uid="{00000000-0005-0000-0000-000027150000}"/>
    <cellStyle name="Comma 9 3 4 4 2 3 2" xfId="473" xr:uid="{00000000-0005-0000-0000-000028150000}"/>
    <cellStyle name="Comma 9 3 4 4 2 3 2 2" xfId="1691" xr:uid="{00000000-0005-0000-0000-000029150000}"/>
    <cellStyle name="Comma 9 3 4 4 2 3 3" xfId="474" xr:uid="{00000000-0005-0000-0000-00002A150000}"/>
    <cellStyle name="Comma 9 3 4 4 2 3 3 2" xfId="475" xr:uid="{00000000-0005-0000-0000-00002B150000}"/>
    <cellStyle name="Comma 9 3 4 4 2 3 3 2 2" xfId="1693" xr:uid="{00000000-0005-0000-0000-00002C150000}"/>
    <cellStyle name="Comma 9 3 4 4 2 3 3 3" xfId="1692" xr:uid="{00000000-0005-0000-0000-00002D150000}"/>
    <cellStyle name="Comma 9 3 4 4 2 3 4" xfId="1690" xr:uid="{00000000-0005-0000-0000-00002E150000}"/>
    <cellStyle name="Comma 9 3 4 4 2 4" xfId="1688" xr:uid="{00000000-0005-0000-0000-00002F150000}"/>
    <cellStyle name="Comma 9 3 4 4 3" xfId="476" xr:uid="{00000000-0005-0000-0000-000030150000}"/>
    <cellStyle name="Comma 9 3 4 4 3 2" xfId="1694" xr:uid="{00000000-0005-0000-0000-000031150000}"/>
    <cellStyle name="Comma 9 3 4 4 4" xfId="477" xr:uid="{00000000-0005-0000-0000-000032150000}"/>
    <cellStyle name="Comma 9 3 4 4 4 2" xfId="478" xr:uid="{00000000-0005-0000-0000-000033150000}"/>
    <cellStyle name="Comma 9 3 4 4 4 2 2" xfId="1696" xr:uid="{00000000-0005-0000-0000-000034150000}"/>
    <cellStyle name="Comma 9 3 4 4 4 3" xfId="479" xr:uid="{00000000-0005-0000-0000-000035150000}"/>
    <cellStyle name="Comma 9 3 4 4 4 3 2" xfId="480" xr:uid="{00000000-0005-0000-0000-000036150000}"/>
    <cellStyle name="Comma 9 3 4 4 4 3 2 2" xfId="1698" xr:uid="{00000000-0005-0000-0000-000037150000}"/>
    <cellStyle name="Comma 9 3 4 4 4 3 3" xfId="1697" xr:uid="{00000000-0005-0000-0000-000038150000}"/>
    <cellStyle name="Comma 9 3 4 4 4 4" xfId="1695" xr:uid="{00000000-0005-0000-0000-000039150000}"/>
    <cellStyle name="Comma 9 3 4 4 5" xfId="1687" xr:uid="{00000000-0005-0000-0000-00003A150000}"/>
    <cellStyle name="Comma 9 3 4 5" xfId="1684" xr:uid="{00000000-0005-0000-0000-00003B150000}"/>
    <cellStyle name="Comma 9 3 5" xfId="1680" xr:uid="{00000000-0005-0000-0000-00003C150000}"/>
    <cellStyle name="Comma 9 4" xfId="481" xr:uid="{00000000-0005-0000-0000-00003D150000}"/>
    <cellStyle name="Comma 9 4 2" xfId="482" xr:uid="{00000000-0005-0000-0000-00003E150000}"/>
    <cellStyle name="Comma 9 4 2 2" xfId="1700" xr:uid="{00000000-0005-0000-0000-00003F150000}"/>
    <cellStyle name="Comma 9 4 3" xfId="1699" xr:uid="{00000000-0005-0000-0000-000040150000}"/>
    <cellStyle name="Comma 9 5" xfId="483" xr:uid="{00000000-0005-0000-0000-000041150000}"/>
    <cellStyle name="Comma 9 5 2" xfId="484" xr:uid="{00000000-0005-0000-0000-000042150000}"/>
    <cellStyle name="Comma 9 5 2 2" xfId="1702" xr:uid="{00000000-0005-0000-0000-000043150000}"/>
    <cellStyle name="Comma 9 5 3" xfId="485" xr:uid="{00000000-0005-0000-0000-000044150000}"/>
    <cellStyle name="Comma 9 5 3 2" xfId="1703" xr:uid="{00000000-0005-0000-0000-000045150000}"/>
    <cellStyle name="Comma 9 5 4" xfId="486" xr:uid="{00000000-0005-0000-0000-000046150000}"/>
    <cellStyle name="Comma 9 5 4 2" xfId="487" xr:uid="{00000000-0005-0000-0000-000047150000}"/>
    <cellStyle name="Comma 9 5 4 2 2" xfId="488" xr:uid="{00000000-0005-0000-0000-000048150000}"/>
    <cellStyle name="Comma 9 5 4 2 2 2" xfId="1706" xr:uid="{00000000-0005-0000-0000-000049150000}"/>
    <cellStyle name="Comma 9 5 4 2 3" xfId="489" xr:uid="{00000000-0005-0000-0000-00004A150000}"/>
    <cellStyle name="Comma 9 5 4 2 3 2" xfId="490" xr:uid="{00000000-0005-0000-0000-00004B150000}"/>
    <cellStyle name="Comma 9 5 4 2 3 2 2" xfId="1708" xr:uid="{00000000-0005-0000-0000-00004C150000}"/>
    <cellStyle name="Comma 9 5 4 2 3 3" xfId="491" xr:uid="{00000000-0005-0000-0000-00004D150000}"/>
    <cellStyle name="Comma 9 5 4 2 3 3 2" xfId="492" xr:uid="{00000000-0005-0000-0000-00004E150000}"/>
    <cellStyle name="Comma 9 5 4 2 3 3 2 2" xfId="1710" xr:uid="{00000000-0005-0000-0000-00004F150000}"/>
    <cellStyle name="Comma 9 5 4 2 3 3 3" xfId="1709" xr:uid="{00000000-0005-0000-0000-000050150000}"/>
    <cellStyle name="Comma 9 5 4 2 3 4" xfId="1707" xr:uid="{00000000-0005-0000-0000-000051150000}"/>
    <cellStyle name="Comma 9 5 4 2 4" xfId="1705" xr:uid="{00000000-0005-0000-0000-000052150000}"/>
    <cellStyle name="Comma 9 5 4 3" xfId="493" xr:uid="{00000000-0005-0000-0000-000053150000}"/>
    <cellStyle name="Comma 9 5 4 3 2" xfId="1711" xr:uid="{00000000-0005-0000-0000-000054150000}"/>
    <cellStyle name="Comma 9 5 4 4" xfId="494" xr:uid="{00000000-0005-0000-0000-000055150000}"/>
    <cellStyle name="Comma 9 5 4 4 2" xfId="495" xr:uid="{00000000-0005-0000-0000-000056150000}"/>
    <cellStyle name="Comma 9 5 4 4 2 2" xfId="1713" xr:uid="{00000000-0005-0000-0000-000057150000}"/>
    <cellStyle name="Comma 9 5 4 4 3" xfId="496" xr:uid="{00000000-0005-0000-0000-000058150000}"/>
    <cellStyle name="Comma 9 5 4 4 3 2" xfId="497" xr:uid="{00000000-0005-0000-0000-000059150000}"/>
    <cellStyle name="Comma 9 5 4 4 3 2 2" xfId="1715" xr:uid="{00000000-0005-0000-0000-00005A150000}"/>
    <cellStyle name="Comma 9 5 4 4 3 3" xfId="1714" xr:uid="{00000000-0005-0000-0000-00005B150000}"/>
    <cellStyle name="Comma 9 5 4 4 4" xfId="1712" xr:uid="{00000000-0005-0000-0000-00005C150000}"/>
    <cellStyle name="Comma 9 5 4 5" xfId="1704" xr:uid="{00000000-0005-0000-0000-00005D150000}"/>
    <cellStyle name="Comma 9 5 5" xfId="1701" xr:uid="{00000000-0005-0000-0000-00005E150000}"/>
    <cellStyle name="Comma 9 6" xfId="1297" xr:uid="{00000000-0005-0000-0000-00005F150000}"/>
    <cellStyle name="copyvalue" xfId="498" xr:uid="{00000000-0005-0000-0000-000060150000}"/>
    <cellStyle name="Currency 2" xfId="499" xr:uid="{00000000-0005-0000-0000-000061150000}"/>
    <cellStyle name="Currency 2 2" xfId="500" xr:uid="{00000000-0005-0000-0000-000062150000}"/>
    <cellStyle name="Currency 2 3" xfId="501" xr:uid="{00000000-0005-0000-0000-000063150000}"/>
    <cellStyle name="Currency 2 3 10" xfId="5446" xr:uid="{00000000-0005-0000-0000-000064150000}"/>
    <cellStyle name="Currency 2 3 10 2" xfId="18077" xr:uid="{00000000-0005-0000-0000-000065150000}"/>
    <cellStyle name="Currency 2 3 10 2 2" xfId="53293" xr:uid="{00000000-0005-0000-0000-000066150000}"/>
    <cellStyle name="Currency 2 3 10 3" xfId="40696" xr:uid="{00000000-0005-0000-0000-000067150000}"/>
    <cellStyle name="Currency 2 3 10 4" xfId="30682" xr:uid="{00000000-0005-0000-0000-000068150000}"/>
    <cellStyle name="Currency 2 3 11" xfId="6902" xr:uid="{00000000-0005-0000-0000-000069150000}"/>
    <cellStyle name="Currency 2 3 11 2" xfId="19531" xr:uid="{00000000-0005-0000-0000-00006A150000}"/>
    <cellStyle name="Currency 2 3 11 2 2" xfId="54747" xr:uid="{00000000-0005-0000-0000-00006B150000}"/>
    <cellStyle name="Currency 2 3 11 3" xfId="42150" xr:uid="{00000000-0005-0000-0000-00006C150000}"/>
    <cellStyle name="Currency 2 3 11 4" xfId="32136" xr:uid="{00000000-0005-0000-0000-00006D150000}"/>
    <cellStyle name="Currency 2 3 12" xfId="8684" xr:uid="{00000000-0005-0000-0000-00006E150000}"/>
    <cellStyle name="Currency 2 3 12 2" xfId="21307" xr:uid="{00000000-0005-0000-0000-00006F150000}"/>
    <cellStyle name="Currency 2 3 12 2 2" xfId="56523" xr:uid="{00000000-0005-0000-0000-000070150000}"/>
    <cellStyle name="Currency 2 3 12 3" xfId="43926" xr:uid="{00000000-0005-0000-0000-000071150000}"/>
    <cellStyle name="Currency 2 3 12 4" xfId="33912" xr:uid="{00000000-0005-0000-0000-000072150000}"/>
    <cellStyle name="Currency 2 3 13" xfId="10475" xr:uid="{00000000-0005-0000-0000-000073150000}"/>
    <cellStyle name="Currency 2 3 13 2" xfId="23086" xr:uid="{00000000-0005-0000-0000-000074150000}"/>
    <cellStyle name="Currency 2 3 13 2 2" xfId="58302" xr:uid="{00000000-0005-0000-0000-000075150000}"/>
    <cellStyle name="Currency 2 3 13 3" xfId="45705" xr:uid="{00000000-0005-0000-0000-000076150000}"/>
    <cellStyle name="Currency 2 3 13 4" xfId="35691" xr:uid="{00000000-0005-0000-0000-000077150000}"/>
    <cellStyle name="Currency 2 3 14" xfId="14846" xr:uid="{00000000-0005-0000-0000-000078150000}"/>
    <cellStyle name="Currency 2 3 14 2" xfId="50063" xr:uid="{00000000-0005-0000-0000-000079150000}"/>
    <cellStyle name="Currency 2 3 14 3" xfId="27452" xr:uid="{00000000-0005-0000-0000-00007A150000}"/>
    <cellStyle name="Currency 2 3 15" xfId="12260" xr:uid="{00000000-0005-0000-0000-00007B150000}"/>
    <cellStyle name="Currency 2 3 15 2" xfId="47478" xr:uid="{00000000-0005-0000-0000-00007C150000}"/>
    <cellStyle name="Currency 2 3 16" xfId="37465" xr:uid="{00000000-0005-0000-0000-00007D150000}"/>
    <cellStyle name="Currency 2 3 17" xfId="24867" xr:uid="{00000000-0005-0000-0000-00007E150000}"/>
    <cellStyle name="Currency 2 3 18" xfId="60080" xr:uid="{00000000-0005-0000-0000-00007F150000}"/>
    <cellStyle name="Currency 2 3 2" xfId="1717" xr:uid="{00000000-0005-0000-0000-000080150000}"/>
    <cellStyle name="Currency 2 3 2 10" xfId="6976" xr:uid="{00000000-0005-0000-0000-000081150000}"/>
    <cellStyle name="Currency 2 3 2 10 2" xfId="19603" xr:uid="{00000000-0005-0000-0000-000082150000}"/>
    <cellStyle name="Currency 2 3 2 10 2 2" xfId="54819" xr:uid="{00000000-0005-0000-0000-000083150000}"/>
    <cellStyle name="Currency 2 3 2 10 3" xfId="42222" xr:uid="{00000000-0005-0000-0000-000084150000}"/>
    <cellStyle name="Currency 2 3 2 10 4" xfId="32208" xr:uid="{00000000-0005-0000-0000-000085150000}"/>
    <cellStyle name="Currency 2 3 2 11" xfId="8757" xr:uid="{00000000-0005-0000-0000-000086150000}"/>
    <cellStyle name="Currency 2 3 2 11 2" xfId="21379" xr:uid="{00000000-0005-0000-0000-000087150000}"/>
    <cellStyle name="Currency 2 3 2 11 2 2" xfId="56595" xr:uid="{00000000-0005-0000-0000-000088150000}"/>
    <cellStyle name="Currency 2 3 2 11 3" xfId="43998" xr:uid="{00000000-0005-0000-0000-000089150000}"/>
    <cellStyle name="Currency 2 3 2 11 4" xfId="33984" xr:uid="{00000000-0005-0000-0000-00008A150000}"/>
    <cellStyle name="Currency 2 3 2 12" xfId="10476" xr:uid="{00000000-0005-0000-0000-00008B150000}"/>
    <cellStyle name="Currency 2 3 2 12 2" xfId="23087" xr:uid="{00000000-0005-0000-0000-00008C150000}"/>
    <cellStyle name="Currency 2 3 2 12 2 2" xfId="58303" xr:uid="{00000000-0005-0000-0000-00008D150000}"/>
    <cellStyle name="Currency 2 3 2 12 3" xfId="45706" xr:uid="{00000000-0005-0000-0000-00008E150000}"/>
    <cellStyle name="Currency 2 3 2 12 4" xfId="35692" xr:uid="{00000000-0005-0000-0000-00008F150000}"/>
    <cellStyle name="Currency 2 3 2 13" xfId="14918" xr:uid="{00000000-0005-0000-0000-000090150000}"/>
    <cellStyle name="Currency 2 3 2 13 2" xfId="50135" xr:uid="{00000000-0005-0000-0000-000091150000}"/>
    <cellStyle name="Currency 2 3 2 13 3" xfId="27524" xr:uid="{00000000-0005-0000-0000-000092150000}"/>
    <cellStyle name="Currency 2 3 2 14" xfId="12332" xr:uid="{00000000-0005-0000-0000-000093150000}"/>
    <cellStyle name="Currency 2 3 2 14 2" xfId="47550" xr:uid="{00000000-0005-0000-0000-000094150000}"/>
    <cellStyle name="Currency 2 3 2 15" xfId="37537" xr:uid="{00000000-0005-0000-0000-000095150000}"/>
    <cellStyle name="Currency 2 3 2 16" xfId="24939" xr:uid="{00000000-0005-0000-0000-000096150000}"/>
    <cellStyle name="Currency 2 3 2 17" xfId="60152" xr:uid="{00000000-0005-0000-0000-000097150000}"/>
    <cellStyle name="Currency 2 3 2 2" xfId="2362" xr:uid="{00000000-0005-0000-0000-000098150000}"/>
    <cellStyle name="Currency 2 3 2 2 10" xfId="10477" xr:uid="{00000000-0005-0000-0000-000099150000}"/>
    <cellStyle name="Currency 2 3 2 2 10 2" xfId="23088" xr:uid="{00000000-0005-0000-0000-00009A150000}"/>
    <cellStyle name="Currency 2 3 2 2 10 2 2" xfId="58304" xr:uid="{00000000-0005-0000-0000-00009B150000}"/>
    <cellStyle name="Currency 2 3 2 2 10 3" xfId="45707" xr:uid="{00000000-0005-0000-0000-00009C150000}"/>
    <cellStyle name="Currency 2 3 2 2 10 4" xfId="35693" xr:uid="{00000000-0005-0000-0000-00009D150000}"/>
    <cellStyle name="Currency 2 3 2 2 11" xfId="15073" xr:uid="{00000000-0005-0000-0000-00009E150000}"/>
    <cellStyle name="Currency 2 3 2 2 11 2" xfId="50289" xr:uid="{00000000-0005-0000-0000-00009F150000}"/>
    <cellStyle name="Currency 2 3 2 2 11 3" xfId="27678" xr:uid="{00000000-0005-0000-0000-0000A0150000}"/>
    <cellStyle name="Currency 2 3 2 2 12" xfId="12486" xr:uid="{00000000-0005-0000-0000-0000A1150000}"/>
    <cellStyle name="Currency 2 3 2 2 12 2" xfId="47704" xr:uid="{00000000-0005-0000-0000-0000A2150000}"/>
    <cellStyle name="Currency 2 3 2 2 13" xfId="37692" xr:uid="{00000000-0005-0000-0000-0000A3150000}"/>
    <cellStyle name="Currency 2 3 2 2 14" xfId="25093" xr:uid="{00000000-0005-0000-0000-0000A4150000}"/>
    <cellStyle name="Currency 2 3 2 2 15" xfId="60306" xr:uid="{00000000-0005-0000-0000-0000A5150000}"/>
    <cellStyle name="Currency 2 3 2 2 2" xfId="3208" xr:uid="{00000000-0005-0000-0000-0000A6150000}"/>
    <cellStyle name="Currency 2 3 2 2 2 10" xfId="25577" xr:uid="{00000000-0005-0000-0000-0000A7150000}"/>
    <cellStyle name="Currency 2 3 2 2 2 11" xfId="61112" xr:uid="{00000000-0005-0000-0000-0000A8150000}"/>
    <cellStyle name="Currency 2 3 2 2 2 2" xfId="5008" xr:uid="{00000000-0005-0000-0000-0000A9150000}"/>
    <cellStyle name="Currency 2 3 2 2 2 2 2" xfId="17655" xr:uid="{00000000-0005-0000-0000-0000AA150000}"/>
    <cellStyle name="Currency 2 3 2 2 2 2 2 2" xfId="52871" xr:uid="{00000000-0005-0000-0000-0000AB150000}"/>
    <cellStyle name="Currency 2 3 2 2 2 2 2 3" xfId="30260" xr:uid="{00000000-0005-0000-0000-0000AC150000}"/>
    <cellStyle name="Currency 2 3 2 2 2 2 3" xfId="14101" xr:uid="{00000000-0005-0000-0000-0000AD150000}"/>
    <cellStyle name="Currency 2 3 2 2 2 2 3 2" xfId="49319" xr:uid="{00000000-0005-0000-0000-0000AE150000}"/>
    <cellStyle name="Currency 2 3 2 2 2 2 4" xfId="40274" xr:uid="{00000000-0005-0000-0000-0000AF150000}"/>
    <cellStyle name="Currency 2 3 2 2 2 2 5" xfId="26708" xr:uid="{00000000-0005-0000-0000-0000B0150000}"/>
    <cellStyle name="Currency 2 3 2 2 2 3" xfId="6478" xr:uid="{00000000-0005-0000-0000-0000B1150000}"/>
    <cellStyle name="Currency 2 3 2 2 2 3 2" xfId="19109" xr:uid="{00000000-0005-0000-0000-0000B2150000}"/>
    <cellStyle name="Currency 2 3 2 2 2 3 2 2" xfId="54325" xr:uid="{00000000-0005-0000-0000-0000B3150000}"/>
    <cellStyle name="Currency 2 3 2 2 2 3 3" xfId="41728" xr:uid="{00000000-0005-0000-0000-0000B4150000}"/>
    <cellStyle name="Currency 2 3 2 2 2 3 4" xfId="31714" xr:uid="{00000000-0005-0000-0000-0000B5150000}"/>
    <cellStyle name="Currency 2 3 2 2 2 4" xfId="7937" xr:uid="{00000000-0005-0000-0000-0000B6150000}"/>
    <cellStyle name="Currency 2 3 2 2 2 4 2" xfId="20563" xr:uid="{00000000-0005-0000-0000-0000B7150000}"/>
    <cellStyle name="Currency 2 3 2 2 2 4 2 2" xfId="55779" xr:uid="{00000000-0005-0000-0000-0000B8150000}"/>
    <cellStyle name="Currency 2 3 2 2 2 4 3" xfId="43182" xr:uid="{00000000-0005-0000-0000-0000B9150000}"/>
    <cellStyle name="Currency 2 3 2 2 2 4 4" xfId="33168" xr:uid="{00000000-0005-0000-0000-0000BA150000}"/>
    <cellStyle name="Currency 2 3 2 2 2 5" xfId="9718" xr:uid="{00000000-0005-0000-0000-0000BB150000}"/>
    <cellStyle name="Currency 2 3 2 2 2 5 2" xfId="22339" xr:uid="{00000000-0005-0000-0000-0000BC150000}"/>
    <cellStyle name="Currency 2 3 2 2 2 5 2 2" xfId="57555" xr:uid="{00000000-0005-0000-0000-0000BD150000}"/>
    <cellStyle name="Currency 2 3 2 2 2 5 3" xfId="44958" xr:uid="{00000000-0005-0000-0000-0000BE150000}"/>
    <cellStyle name="Currency 2 3 2 2 2 5 4" xfId="34944" xr:uid="{00000000-0005-0000-0000-0000BF150000}"/>
    <cellStyle name="Currency 2 3 2 2 2 6" xfId="11512" xr:uid="{00000000-0005-0000-0000-0000C0150000}"/>
    <cellStyle name="Currency 2 3 2 2 2 6 2" xfId="24115" xr:uid="{00000000-0005-0000-0000-0000C1150000}"/>
    <cellStyle name="Currency 2 3 2 2 2 6 2 2" xfId="59331" xr:uid="{00000000-0005-0000-0000-0000C2150000}"/>
    <cellStyle name="Currency 2 3 2 2 2 6 3" xfId="46734" xr:uid="{00000000-0005-0000-0000-0000C3150000}"/>
    <cellStyle name="Currency 2 3 2 2 2 6 4" xfId="36720" xr:uid="{00000000-0005-0000-0000-0000C4150000}"/>
    <cellStyle name="Currency 2 3 2 2 2 7" xfId="15879" xr:uid="{00000000-0005-0000-0000-0000C5150000}"/>
    <cellStyle name="Currency 2 3 2 2 2 7 2" xfId="51095" xr:uid="{00000000-0005-0000-0000-0000C6150000}"/>
    <cellStyle name="Currency 2 3 2 2 2 7 3" xfId="28484" xr:uid="{00000000-0005-0000-0000-0000C7150000}"/>
    <cellStyle name="Currency 2 3 2 2 2 8" xfId="12970" xr:uid="{00000000-0005-0000-0000-0000C8150000}"/>
    <cellStyle name="Currency 2 3 2 2 2 8 2" xfId="48188" xr:uid="{00000000-0005-0000-0000-0000C9150000}"/>
    <cellStyle name="Currency 2 3 2 2 2 9" xfId="38498" xr:uid="{00000000-0005-0000-0000-0000CA150000}"/>
    <cellStyle name="Currency 2 3 2 2 3" xfId="3537" xr:uid="{00000000-0005-0000-0000-0000CB150000}"/>
    <cellStyle name="Currency 2 3 2 2 3 10" xfId="27033" xr:uid="{00000000-0005-0000-0000-0000CC150000}"/>
    <cellStyle name="Currency 2 3 2 2 3 11" xfId="61437" xr:uid="{00000000-0005-0000-0000-0000CD150000}"/>
    <cellStyle name="Currency 2 3 2 2 3 2" xfId="5333" xr:uid="{00000000-0005-0000-0000-0000CE150000}"/>
    <cellStyle name="Currency 2 3 2 2 3 2 2" xfId="17980" xr:uid="{00000000-0005-0000-0000-0000CF150000}"/>
    <cellStyle name="Currency 2 3 2 2 3 2 2 2" xfId="53196" xr:uid="{00000000-0005-0000-0000-0000D0150000}"/>
    <cellStyle name="Currency 2 3 2 2 3 2 3" xfId="40599" xr:uid="{00000000-0005-0000-0000-0000D1150000}"/>
    <cellStyle name="Currency 2 3 2 2 3 2 4" xfId="30585" xr:uid="{00000000-0005-0000-0000-0000D2150000}"/>
    <cellStyle name="Currency 2 3 2 2 3 3" xfId="6803" xr:uid="{00000000-0005-0000-0000-0000D3150000}"/>
    <cellStyle name="Currency 2 3 2 2 3 3 2" xfId="19434" xr:uid="{00000000-0005-0000-0000-0000D4150000}"/>
    <cellStyle name="Currency 2 3 2 2 3 3 2 2" xfId="54650" xr:uid="{00000000-0005-0000-0000-0000D5150000}"/>
    <cellStyle name="Currency 2 3 2 2 3 3 3" xfId="42053" xr:uid="{00000000-0005-0000-0000-0000D6150000}"/>
    <cellStyle name="Currency 2 3 2 2 3 3 4" xfId="32039" xr:uid="{00000000-0005-0000-0000-0000D7150000}"/>
    <cellStyle name="Currency 2 3 2 2 3 4" xfId="8262" xr:uid="{00000000-0005-0000-0000-0000D8150000}"/>
    <cellStyle name="Currency 2 3 2 2 3 4 2" xfId="20888" xr:uid="{00000000-0005-0000-0000-0000D9150000}"/>
    <cellStyle name="Currency 2 3 2 2 3 4 2 2" xfId="56104" xr:uid="{00000000-0005-0000-0000-0000DA150000}"/>
    <cellStyle name="Currency 2 3 2 2 3 4 3" xfId="43507" xr:uid="{00000000-0005-0000-0000-0000DB150000}"/>
    <cellStyle name="Currency 2 3 2 2 3 4 4" xfId="33493" xr:uid="{00000000-0005-0000-0000-0000DC150000}"/>
    <cellStyle name="Currency 2 3 2 2 3 5" xfId="10043" xr:uid="{00000000-0005-0000-0000-0000DD150000}"/>
    <cellStyle name="Currency 2 3 2 2 3 5 2" xfId="22664" xr:uid="{00000000-0005-0000-0000-0000DE150000}"/>
    <cellStyle name="Currency 2 3 2 2 3 5 2 2" xfId="57880" xr:uid="{00000000-0005-0000-0000-0000DF150000}"/>
    <cellStyle name="Currency 2 3 2 2 3 5 3" xfId="45283" xr:uid="{00000000-0005-0000-0000-0000E0150000}"/>
    <cellStyle name="Currency 2 3 2 2 3 5 4" xfId="35269" xr:uid="{00000000-0005-0000-0000-0000E1150000}"/>
    <cellStyle name="Currency 2 3 2 2 3 6" xfId="11837" xr:uid="{00000000-0005-0000-0000-0000E2150000}"/>
    <cellStyle name="Currency 2 3 2 2 3 6 2" xfId="24440" xr:uid="{00000000-0005-0000-0000-0000E3150000}"/>
    <cellStyle name="Currency 2 3 2 2 3 6 2 2" xfId="59656" xr:uid="{00000000-0005-0000-0000-0000E4150000}"/>
    <cellStyle name="Currency 2 3 2 2 3 6 3" xfId="47059" xr:uid="{00000000-0005-0000-0000-0000E5150000}"/>
    <cellStyle name="Currency 2 3 2 2 3 6 4" xfId="37045" xr:uid="{00000000-0005-0000-0000-0000E6150000}"/>
    <cellStyle name="Currency 2 3 2 2 3 7" xfId="16204" xr:uid="{00000000-0005-0000-0000-0000E7150000}"/>
    <cellStyle name="Currency 2 3 2 2 3 7 2" xfId="51420" xr:uid="{00000000-0005-0000-0000-0000E8150000}"/>
    <cellStyle name="Currency 2 3 2 2 3 7 3" xfId="28809" xr:uid="{00000000-0005-0000-0000-0000E9150000}"/>
    <cellStyle name="Currency 2 3 2 2 3 8" xfId="14426" xr:uid="{00000000-0005-0000-0000-0000EA150000}"/>
    <cellStyle name="Currency 2 3 2 2 3 8 2" xfId="49644" xr:uid="{00000000-0005-0000-0000-0000EB150000}"/>
    <cellStyle name="Currency 2 3 2 2 3 9" xfId="38823" xr:uid="{00000000-0005-0000-0000-0000EC150000}"/>
    <cellStyle name="Currency 2 3 2 2 4" xfId="2698" xr:uid="{00000000-0005-0000-0000-0000ED150000}"/>
    <cellStyle name="Currency 2 3 2 2 4 10" xfId="26224" xr:uid="{00000000-0005-0000-0000-0000EE150000}"/>
    <cellStyle name="Currency 2 3 2 2 4 11" xfId="60628" xr:uid="{00000000-0005-0000-0000-0000EF150000}"/>
    <cellStyle name="Currency 2 3 2 2 4 2" xfId="4524" xr:uid="{00000000-0005-0000-0000-0000F0150000}"/>
    <cellStyle name="Currency 2 3 2 2 4 2 2" xfId="17171" xr:uid="{00000000-0005-0000-0000-0000F1150000}"/>
    <cellStyle name="Currency 2 3 2 2 4 2 2 2" xfId="52387" xr:uid="{00000000-0005-0000-0000-0000F2150000}"/>
    <cellStyle name="Currency 2 3 2 2 4 2 3" xfId="39790" xr:uid="{00000000-0005-0000-0000-0000F3150000}"/>
    <cellStyle name="Currency 2 3 2 2 4 2 4" xfId="29776" xr:uid="{00000000-0005-0000-0000-0000F4150000}"/>
    <cellStyle name="Currency 2 3 2 2 4 3" xfId="5994" xr:uid="{00000000-0005-0000-0000-0000F5150000}"/>
    <cellStyle name="Currency 2 3 2 2 4 3 2" xfId="18625" xr:uid="{00000000-0005-0000-0000-0000F6150000}"/>
    <cellStyle name="Currency 2 3 2 2 4 3 2 2" xfId="53841" xr:uid="{00000000-0005-0000-0000-0000F7150000}"/>
    <cellStyle name="Currency 2 3 2 2 4 3 3" xfId="41244" xr:uid="{00000000-0005-0000-0000-0000F8150000}"/>
    <cellStyle name="Currency 2 3 2 2 4 3 4" xfId="31230" xr:uid="{00000000-0005-0000-0000-0000F9150000}"/>
    <cellStyle name="Currency 2 3 2 2 4 4" xfId="7453" xr:uid="{00000000-0005-0000-0000-0000FA150000}"/>
    <cellStyle name="Currency 2 3 2 2 4 4 2" xfId="20079" xr:uid="{00000000-0005-0000-0000-0000FB150000}"/>
    <cellStyle name="Currency 2 3 2 2 4 4 2 2" xfId="55295" xr:uid="{00000000-0005-0000-0000-0000FC150000}"/>
    <cellStyle name="Currency 2 3 2 2 4 4 3" xfId="42698" xr:uid="{00000000-0005-0000-0000-0000FD150000}"/>
    <cellStyle name="Currency 2 3 2 2 4 4 4" xfId="32684" xr:uid="{00000000-0005-0000-0000-0000FE150000}"/>
    <cellStyle name="Currency 2 3 2 2 4 5" xfId="9234" xr:uid="{00000000-0005-0000-0000-0000FF150000}"/>
    <cellStyle name="Currency 2 3 2 2 4 5 2" xfId="21855" xr:uid="{00000000-0005-0000-0000-000000160000}"/>
    <cellStyle name="Currency 2 3 2 2 4 5 2 2" xfId="57071" xr:uid="{00000000-0005-0000-0000-000001160000}"/>
    <cellStyle name="Currency 2 3 2 2 4 5 3" xfId="44474" xr:uid="{00000000-0005-0000-0000-000002160000}"/>
    <cellStyle name="Currency 2 3 2 2 4 5 4" xfId="34460" xr:uid="{00000000-0005-0000-0000-000003160000}"/>
    <cellStyle name="Currency 2 3 2 2 4 6" xfId="11028" xr:uid="{00000000-0005-0000-0000-000004160000}"/>
    <cellStyle name="Currency 2 3 2 2 4 6 2" xfId="23631" xr:uid="{00000000-0005-0000-0000-000005160000}"/>
    <cellStyle name="Currency 2 3 2 2 4 6 2 2" xfId="58847" xr:uid="{00000000-0005-0000-0000-000006160000}"/>
    <cellStyle name="Currency 2 3 2 2 4 6 3" xfId="46250" xr:uid="{00000000-0005-0000-0000-000007160000}"/>
    <cellStyle name="Currency 2 3 2 2 4 6 4" xfId="36236" xr:uid="{00000000-0005-0000-0000-000008160000}"/>
    <cellStyle name="Currency 2 3 2 2 4 7" xfId="15395" xr:uid="{00000000-0005-0000-0000-000009160000}"/>
    <cellStyle name="Currency 2 3 2 2 4 7 2" xfId="50611" xr:uid="{00000000-0005-0000-0000-00000A160000}"/>
    <cellStyle name="Currency 2 3 2 2 4 7 3" xfId="28000" xr:uid="{00000000-0005-0000-0000-00000B160000}"/>
    <cellStyle name="Currency 2 3 2 2 4 8" xfId="13617" xr:uid="{00000000-0005-0000-0000-00000C160000}"/>
    <cellStyle name="Currency 2 3 2 2 4 8 2" xfId="48835" xr:uid="{00000000-0005-0000-0000-00000D160000}"/>
    <cellStyle name="Currency 2 3 2 2 4 9" xfId="38014" xr:uid="{00000000-0005-0000-0000-00000E160000}"/>
    <cellStyle name="Currency 2 3 2 2 5" xfId="3862" xr:uid="{00000000-0005-0000-0000-00000F160000}"/>
    <cellStyle name="Currency 2 3 2 2 5 2" xfId="8585" xr:uid="{00000000-0005-0000-0000-000010160000}"/>
    <cellStyle name="Currency 2 3 2 2 5 2 2" xfId="21211" xr:uid="{00000000-0005-0000-0000-000011160000}"/>
    <cellStyle name="Currency 2 3 2 2 5 2 2 2" xfId="56427" xr:uid="{00000000-0005-0000-0000-000012160000}"/>
    <cellStyle name="Currency 2 3 2 2 5 2 3" xfId="43830" xr:uid="{00000000-0005-0000-0000-000013160000}"/>
    <cellStyle name="Currency 2 3 2 2 5 2 4" xfId="33816" xr:uid="{00000000-0005-0000-0000-000014160000}"/>
    <cellStyle name="Currency 2 3 2 2 5 3" xfId="10366" xr:uid="{00000000-0005-0000-0000-000015160000}"/>
    <cellStyle name="Currency 2 3 2 2 5 3 2" xfId="22987" xr:uid="{00000000-0005-0000-0000-000016160000}"/>
    <cellStyle name="Currency 2 3 2 2 5 3 2 2" xfId="58203" xr:uid="{00000000-0005-0000-0000-000017160000}"/>
    <cellStyle name="Currency 2 3 2 2 5 3 3" xfId="45606" xr:uid="{00000000-0005-0000-0000-000018160000}"/>
    <cellStyle name="Currency 2 3 2 2 5 3 4" xfId="35592" xr:uid="{00000000-0005-0000-0000-000019160000}"/>
    <cellStyle name="Currency 2 3 2 2 5 4" xfId="12162" xr:uid="{00000000-0005-0000-0000-00001A160000}"/>
    <cellStyle name="Currency 2 3 2 2 5 4 2" xfId="24763" xr:uid="{00000000-0005-0000-0000-00001B160000}"/>
    <cellStyle name="Currency 2 3 2 2 5 4 2 2" xfId="59979" xr:uid="{00000000-0005-0000-0000-00001C160000}"/>
    <cellStyle name="Currency 2 3 2 2 5 4 3" xfId="47382" xr:uid="{00000000-0005-0000-0000-00001D160000}"/>
    <cellStyle name="Currency 2 3 2 2 5 4 4" xfId="37368" xr:uid="{00000000-0005-0000-0000-00001E160000}"/>
    <cellStyle name="Currency 2 3 2 2 5 5" xfId="16527" xr:uid="{00000000-0005-0000-0000-00001F160000}"/>
    <cellStyle name="Currency 2 3 2 2 5 5 2" xfId="51743" xr:uid="{00000000-0005-0000-0000-000020160000}"/>
    <cellStyle name="Currency 2 3 2 2 5 5 3" xfId="29132" xr:uid="{00000000-0005-0000-0000-000021160000}"/>
    <cellStyle name="Currency 2 3 2 2 5 6" xfId="14749" xr:uid="{00000000-0005-0000-0000-000022160000}"/>
    <cellStyle name="Currency 2 3 2 2 5 6 2" xfId="49967" xr:uid="{00000000-0005-0000-0000-000023160000}"/>
    <cellStyle name="Currency 2 3 2 2 5 7" xfId="39146" xr:uid="{00000000-0005-0000-0000-000024160000}"/>
    <cellStyle name="Currency 2 3 2 2 5 8" xfId="27356" xr:uid="{00000000-0005-0000-0000-000025160000}"/>
    <cellStyle name="Currency 2 3 2 2 6" xfId="4202" xr:uid="{00000000-0005-0000-0000-000026160000}"/>
    <cellStyle name="Currency 2 3 2 2 6 2" xfId="16849" xr:uid="{00000000-0005-0000-0000-000027160000}"/>
    <cellStyle name="Currency 2 3 2 2 6 2 2" xfId="52065" xr:uid="{00000000-0005-0000-0000-000028160000}"/>
    <cellStyle name="Currency 2 3 2 2 6 2 3" xfId="29454" xr:uid="{00000000-0005-0000-0000-000029160000}"/>
    <cellStyle name="Currency 2 3 2 2 6 3" xfId="13295" xr:uid="{00000000-0005-0000-0000-00002A160000}"/>
    <cellStyle name="Currency 2 3 2 2 6 3 2" xfId="48513" xr:uid="{00000000-0005-0000-0000-00002B160000}"/>
    <cellStyle name="Currency 2 3 2 2 6 4" xfId="39468" xr:uid="{00000000-0005-0000-0000-00002C160000}"/>
    <cellStyle name="Currency 2 3 2 2 6 5" xfId="25902" xr:uid="{00000000-0005-0000-0000-00002D160000}"/>
    <cellStyle name="Currency 2 3 2 2 7" xfId="5672" xr:uid="{00000000-0005-0000-0000-00002E160000}"/>
    <cellStyle name="Currency 2 3 2 2 7 2" xfId="18303" xr:uid="{00000000-0005-0000-0000-00002F160000}"/>
    <cellStyle name="Currency 2 3 2 2 7 2 2" xfId="53519" xr:uid="{00000000-0005-0000-0000-000030160000}"/>
    <cellStyle name="Currency 2 3 2 2 7 3" xfId="40922" xr:uid="{00000000-0005-0000-0000-000031160000}"/>
    <cellStyle name="Currency 2 3 2 2 7 4" xfId="30908" xr:uid="{00000000-0005-0000-0000-000032160000}"/>
    <cellStyle name="Currency 2 3 2 2 8" xfId="7131" xr:uid="{00000000-0005-0000-0000-000033160000}"/>
    <cellStyle name="Currency 2 3 2 2 8 2" xfId="19757" xr:uid="{00000000-0005-0000-0000-000034160000}"/>
    <cellStyle name="Currency 2 3 2 2 8 2 2" xfId="54973" xr:uid="{00000000-0005-0000-0000-000035160000}"/>
    <cellStyle name="Currency 2 3 2 2 8 3" xfId="42376" xr:uid="{00000000-0005-0000-0000-000036160000}"/>
    <cellStyle name="Currency 2 3 2 2 8 4" xfId="32362" xr:uid="{00000000-0005-0000-0000-000037160000}"/>
    <cellStyle name="Currency 2 3 2 2 9" xfId="8912" xr:uid="{00000000-0005-0000-0000-000038160000}"/>
    <cellStyle name="Currency 2 3 2 2 9 2" xfId="21533" xr:uid="{00000000-0005-0000-0000-000039160000}"/>
    <cellStyle name="Currency 2 3 2 2 9 2 2" xfId="56749" xr:uid="{00000000-0005-0000-0000-00003A160000}"/>
    <cellStyle name="Currency 2 3 2 2 9 3" xfId="44152" xr:uid="{00000000-0005-0000-0000-00003B160000}"/>
    <cellStyle name="Currency 2 3 2 2 9 4" xfId="34138" xr:uid="{00000000-0005-0000-0000-00003C160000}"/>
    <cellStyle name="Currency 2 3 2 3" xfId="3048" xr:uid="{00000000-0005-0000-0000-00003D160000}"/>
    <cellStyle name="Currency 2 3 2 3 10" xfId="25420" xr:uid="{00000000-0005-0000-0000-00003E160000}"/>
    <cellStyle name="Currency 2 3 2 3 11" xfId="60955" xr:uid="{00000000-0005-0000-0000-00003F160000}"/>
    <cellStyle name="Currency 2 3 2 3 2" xfId="4851" xr:uid="{00000000-0005-0000-0000-000040160000}"/>
    <cellStyle name="Currency 2 3 2 3 2 2" xfId="17498" xr:uid="{00000000-0005-0000-0000-000041160000}"/>
    <cellStyle name="Currency 2 3 2 3 2 2 2" xfId="52714" xr:uid="{00000000-0005-0000-0000-000042160000}"/>
    <cellStyle name="Currency 2 3 2 3 2 2 3" xfId="30103" xr:uid="{00000000-0005-0000-0000-000043160000}"/>
    <cellStyle name="Currency 2 3 2 3 2 3" xfId="13944" xr:uid="{00000000-0005-0000-0000-000044160000}"/>
    <cellStyle name="Currency 2 3 2 3 2 3 2" xfId="49162" xr:uid="{00000000-0005-0000-0000-000045160000}"/>
    <cellStyle name="Currency 2 3 2 3 2 4" xfId="40117" xr:uid="{00000000-0005-0000-0000-000046160000}"/>
    <cellStyle name="Currency 2 3 2 3 2 5" xfId="26551" xr:uid="{00000000-0005-0000-0000-000047160000}"/>
    <cellStyle name="Currency 2 3 2 3 3" xfId="6321" xr:uid="{00000000-0005-0000-0000-000048160000}"/>
    <cellStyle name="Currency 2 3 2 3 3 2" xfId="18952" xr:uid="{00000000-0005-0000-0000-000049160000}"/>
    <cellStyle name="Currency 2 3 2 3 3 2 2" xfId="54168" xr:uid="{00000000-0005-0000-0000-00004A160000}"/>
    <cellStyle name="Currency 2 3 2 3 3 3" xfId="41571" xr:uid="{00000000-0005-0000-0000-00004B160000}"/>
    <cellStyle name="Currency 2 3 2 3 3 4" xfId="31557" xr:uid="{00000000-0005-0000-0000-00004C160000}"/>
    <cellStyle name="Currency 2 3 2 3 4" xfId="7780" xr:uid="{00000000-0005-0000-0000-00004D160000}"/>
    <cellStyle name="Currency 2 3 2 3 4 2" xfId="20406" xr:uid="{00000000-0005-0000-0000-00004E160000}"/>
    <cellStyle name="Currency 2 3 2 3 4 2 2" xfId="55622" xr:uid="{00000000-0005-0000-0000-00004F160000}"/>
    <cellStyle name="Currency 2 3 2 3 4 3" xfId="43025" xr:uid="{00000000-0005-0000-0000-000050160000}"/>
    <cellStyle name="Currency 2 3 2 3 4 4" xfId="33011" xr:uid="{00000000-0005-0000-0000-000051160000}"/>
    <cellStyle name="Currency 2 3 2 3 5" xfId="9561" xr:uid="{00000000-0005-0000-0000-000052160000}"/>
    <cellStyle name="Currency 2 3 2 3 5 2" xfId="22182" xr:uid="{00000000-0005-0000-0000-000053160000}"/>
    <cellStyle name="Currency 2 3 2 3 5 2 2" xfId="57398" xr:uid="{00000000-0005-0000-0000-000054160000}"/>
    <cellStyle name="Currency 2 3 2 3 5 3" xfId="44801" xr:uid="{00000000-0005-0000-0000-000055160000}"/>
    <cellStyle name="Currency 2 3 2 3 5 4" xfId="34787" xr:uid="{00000000-0005-0000-0000-000056160000}"/>
    <cellStyle name="Currency 2 3 2 3 6" xfId="11355" xr:uid="{00000000-0005-0000-0000-000057160000}"/>
    <cellStyle name="Currency 2 3 2 3 6 2" xfId="23958" xr:uid="{00000000-0005-0000-0000-000058160000}"/>
    <cellStyle name="Currency 2 3 2 3 6 2 2" xfId="59174" xr:uid="{00000000-0005-0000-0000-000059160000}"/>
    <cellStyle name="Currency 2 3 2 3 6 3" xfId="46577" xr:uid="{00000000-0005-0000-0000-00005A160000}"/>
    <cellStyle name="Currency 2 3 2 3 6 4" xfId="36563" xr:uid="{00000000-0005-0000-0000-00005B160000}"/>
    <cellStyle name="Currency 2 3 2 3 7" xfId="15722" xr:uid="{00000000-0005-0000-0000-00005C160000}"/>
    <cellStyle name="Currency 2 3 2 3 7 2" xfId="50938" xr:uid="{00000000-0005-0000-0000-00005D160000}"/>
    <cellStyle name="Currency 2 3 2 3 7 3" xfId="28327" xr:uid="{00000000-0005-0000-0000-00005E160000}"/>
    <cellStyle name="Currency 2 3 2 3 8" xfId="12813" xr:uid="{00000000-0005-0000-0000-00005F160000}"/>
    <cellStyle name="Currency 2 3 2 3 8 2" xfId="48031" xr:uid="{00000000-0005-0000-0000-000060160000}"/>
    <cellStyle name="Currency 2 3 2 3 9" xfId="38341" xr:uid="{00000000-0005-0000-0000-000061160000}"/>
    <cellStyle name="Currency 2 3 2 4" xfId="2874" xr:uid="{00000000-0005-0000-0000-000062160000}"/>
    <cellStyle name="Currency 2 3 2 4 10" xfId="25261" xr:uid="{00000000-0005-0000-0000-000063160000}"/>
    <cellStyle name="Currency 2 3 2 4 11" xfId="60796" xr:uid="{00000000-0005-0000-0000-000064160000}"/>
    <cellStyle name="Currency 2 3 2 4 2" xfId="4692" xr:uid="{00000000-0005-0000-0000-000065160000}"/>
    <cellStyle name="Currency 2 3 2 4 2 2" xfId="17339" xr:uid="{00000000-0005-0000-0000-000066160000}"/>
    <cellStyle name="Currency 2 3 2 4 2 2 2" xfId="52555" xr:uid="{00000000-0005-0000-0000-000067160000}"/>
    <cellStyle name="Currency 2 3 2 4 2 2 3" xfId="29944" xr:uid="{00000000-0005-0000-0000-000068160000}"/>
    <cellStyle name="Currency 2 3 2 4 2 3" xfId="13785" xr:uid="{00000000-0005-0000-0000-000069160000}"/>
    <cellStyle name="Currency 2 3 2 4 2 3 2" xfId="49003" xr:uid="{00000000-0005-0000-0000-00006A160000}"/>
    <cellStyle name="Currency 2 3 2 4 2 4" xfId="39958" xr:uid="{00000000-0005-0000-0000-00006B160000}"/>
    <cellStyle name="Currency 2 3 2 4 2 5" xfId="26392" xr:uid="{00000000-0005-0000-0000-00006C160000}"/>
    <cellStyle name="Currency 2 3 2 4 3" xfId="6162" xr:uid="{00000000-0005-0000-0000-00006D160000}"/>
    <cellStyle name="Currency 2 3 2 4 3 2" xfId="18793" xr:uid="{00000000-0005-0000-0000-00006E160000}"/>
    <cellStyle name="Currency 2 3 2 4 3 2 2" xfId="54009" xr:uid="{00000000-0005-0000-0000-00006F160000}"/>
    <cellStyle name="Currency 2 3 2 4 3 3" xfId="41412" xr:uid="{00000000-0005-0000-0000-000070160000}"/>
    <cellStyle name="Currency 2 3 2 4 3 4" xfId="31398" xr:uid="{00000000-0005-0000-0000-000071160000}"/>
    <cellStyle name="Currency 2 3 2 4 4" xfId="7621" xr:uid="{00000000-0005-0000-0000-000072160000}"/>
    <cellStyle name="Currency 2 3 2 4 4 2" xfId="20247" xr:uid="{00000000-0005-0000-0000-000073160000}"/>
    <cellStyle name="Currency 2 3 2 4 4 2 2" xfId="55463" xr:uid="{00000000-0005-0000-0000-000074160000}"/>
    <cellStyle name="Currency 2 3 2 4 4 3" xfId="42866" xr:uid="{00000000-0005-0000-0000-000075160000}"/>
    <cellStyle name="Currency 2 3 2 4 4 4" xfId="32852" xr:uid="{00000000-0005-0000-0000-000076160000}"/>
    <cellStyle name="Currency 2 3 2 4 5" xfId="9402" xr:uid="{00000000-0005-0000-0000-000077160000}"/>
    <cellStyle name="Currency 2 3 2 4 5 2" xfId="22023" xr:uid="{00000000-0005-0000-0000-000078160000}"/>
    <cellStyle name="Currency 2 3 2 4 5 2 2" xfId="57239" xr:uid="{00000000-0005-0000-0000-000079160000}"/>
    <cellStyle name="Currency 2 3 2 4 5 3" xfId="44642" xr:uid="{00000000-0005-0000-0000-00007A160000}"/>
    <cellStyle name="Currency 2 3 2 4 5 4" xfId="34628" xr:uid="{00000000-0005-0000-0000-00007B160000}"/>
    <cellStyle name="Currency 2 3 2 4 6" xfId="11196" xr:uid="{00000000-0005-0000-0000-00007C160000}"/>
    <cellStyle name="Currency 2 3 2 4 6 2" xfId="23799" xr:uid="{00000000-0005-0000-0000-00007D160000}"/>
    <cellStyle name="Currency 2 3 2 4 6 2 2" xfId="59015" xr:uid="{00000000-0005-0000-0000-00007E160000}"/>
    <cellStyle name="Currency 2 3 2 4 6 3" xfId="46418" xr:uid="{00000000-0005-0000-0000-00007F160000}"/>
    <cellStyle name="Currency 2 3 2 4 6 4" xfId="36404" xr:uid="{00000000-0005-0000-0000-000080160000}"/>
    <cellStyle name="Currency 2 3 2 4 7" xfId="15563" xr:uid="{00000000-0005-0000-0000-000081160000}"/>
    <cellStyle name="Currency 2 3 2 4 7 2" xfId="50779" xr:uid="{00000000-0005-0000-0000-000082160000}"/>
    <cellStyle name="Currency 2 3 2 4 7 3" xfId="28168" xr:uid="{00000000-0005-0000-0000-000083160000}"/>
    <cellStyle name="Currency 2 3 2 4 8" xfId="12654" xr:uid="{00000000-0005-0000-0000-000084160000}"/>
    <cellStyle name="Currency 2 3 2 4 8 2" xfId="47872" xr:uid="{00000000-0005-0000-0000-000085160000}"/>
    <cellStyle name="Currency 2 3 2 4 9" xfId="38182" xr:uid="{00000000-0005-0000-0000-000086160000}"/>
    <cellStyle name="Currency 2 3 2 5" xfId="3383" xr:uid="{00000000-0005-0000-0000-000087160000}"/>
    <cellStyle name="Currency 2 3 2 5 10" xfId="26879" xr:uid="{00000000-0005-0000-0000-000088160000}"/>
    <cellStyle name="Currency 2 3 2 5 11" xfId="61283" xr:uid="{00000000-0005-0000-0000-000089160000}"/>
    <cellStyle name="Currency 2 3 2 5 2" xfId="5179" xr:uid="{00000000-0005-0000-0000-00008A160000}"/>
    <cellStyle name="Currency 2 3 2 5 2 2" xfId="17826" xr:uid="{00000000-0005-0000-0000-00008B160000}"/>
    <cellStyle name="Currency 2 3 2 5 2 2 2" xfId="53042" xr:uid="{00000000-0005-0000-0000-00008C160000}"/>
    <cellStyle name="Currency 2 3 2 5 2 3" xfId="40445" xr:uid="{00000000-0005-0000-0000-00008D160000}"/>
    <cellStyle name="Currency 2 3 2 5 2 4" xfId="30431" xr:uid="{00000000-0005-0000-0000-00008E160000}"/>
    <cellStyle name="Currency 2 3 2 5 3" xfId="6649" xr:uid="{00000000-0005-0000-0000-00008F160000}"/>
    <cellStyle name="Currency 2 3 2 5 3 2" xfId="19280" xr:uid="{00000000-0005-0000-0000-000090160000}"/>
    <cellStyle name="Currency 2 3 2 5 3 2 2" xfId="54496" xr:uid="{00000000-0005-0000-0000-000091160000}"/>
    <cellStyle name="Currency 2 3 2 5 3 3" xfId="41899" xr:uid="{00000000-0005-0000-0000-000092160000}"/>
    <cellStyle name="Currency 2 3 2 5 3 4" xfId="31885" xr:uid="{00000000-0005-0000-0000-000093160000}"/>
    <cellStyle name="Currency 2 3 2 5 4" xfId="8108" xr:uid="{00000000-0005-0000-0000-000094160000}"/>
    <cellStyle name="Currency 2 3 2 5 4 2" xfId="20734" xr:uid="{00000000-0005-0000-0000-000095160000}"/>
    <cellStyle name="Currency 2 3 2 5 4 2 2" xfId="55950" xr:uid="{00000000-0005-0000-0000-000096160000}"/>
    <cellStyle name="Currency 2 3 2 5 4 3" xfId="43353" xr:uid="{00000000-0005-0000-0000-000097160000}"/>
    <cellStyle name="Currency 2 3 2 5 4 4" xfId="33339" xr:uid="{00000000-0005-0000-0000-000098160000}"/>
    <cellStyle name="Currency 2 3 2 5 5" xfId="9889" xr:uid="{00000000-0005-0000-0000-000099160000}"/>
    <cellStyle name="Currency 2 3 2 5 5 2" xfId="22510" xr:uid="{00000000-0005-0000-0000-00009A160000}"/>
    <cellStyle name="Currency 2 3 2 5 5 2 2" xfId="57726" xr:uid="{00000000-0005-0000-0000-00009B160000}"/>
    <cellStyle name="Currency 2 3 2 5 5 3" xfId="45129" xr:uid="{00000000-0005-0000-0000-00009C160000}"/>
    <cellStyle name="Currency 2 3 2 5 5 4" xfId="35115" xr:uid="{00000000-0005-0000-0000-00009D160000}"/>
    <cellStyle name="Currency 2 3 2 5 6" xfId="11683" xr:uid="{00000000-0005-0000-0000-00009E160000}"/>
    <cellStyle name="Currency 2 3 2 5 6 2" xfId="24286" xr:uid="{00000000-0005-0000-0000-00009F160000}"/>
    <cellStyle name="Currency 2 3 2 5 6 2 2" xfId="59502" xr:uid="{00000000-0005-0000-0000-0000A0160000}"/>
    <cellStyle name="Currency 2 3 2 5 6 3" xfId="46905" xr:uid="{00000000-0005-0000-0000-0000A1160000}"/>
    <cellStyle name="Currency 2 3 2 5 6 4" xfId="36891" xr:uid="{00000000-0005-0000-0000-0000A2160000}"/>
    <cellStyle name="Currency 2 3 2 5 7" xfId="16050" xr:uid="{00000000-0005-0000-0000-0000A3160000}"/>
    <cellStyle name="Currency 2 3 2 5 7 2" xfId="51266" xr:uid="{00000000-0005-0000-0000-0000A4160000}"/>
    <cellStyle name="Currency 2 3 2 5 7 3" xfId="28655" xr:uid="{00000000-0005-0000-0000-0000A5160000}"/>
    <cellStyle name="Currency 2 3 2 5 8" xfId="14272" xr:uid="{00000000-0005-0000-0000-0000A6160000}"/>
    <cellStyle name="Currency 2 3 2 5 8 2" xfId="49490" xr:uid="{00000000-0005-0000-0000-0000A7160000}"/>
    <cellStyle name="Currency 2 3 2 5 9" xfId="38669" xr:uid="{00000000-0005-0000-0000-0000A8160000}"/>
    <cellStyle name="Currency 2 3 2 6" xfId="2543" xr:uid="{00000000-0005-0000-0000-0000A9160000}"/>
    <cellStyle name="Currency 2 3 2 6 10" xfId="26070" xr:uid="{00000000-0005-0000-0000-0000AA160000}"/>
    <cellStyle name="Currency 2 3 2 6 11" xfId="60474" xr:uid="{00000000-0005-0000-0000-0000AB160000}"/>
    <cellStyle name="Currency 2 3 2 6 2" xfId="4370" xr:uid="{00000000-0005-0000-0000-0000AC160000}"/>
    <cellStyle name="Currency 2 3 2 6 2 2" xfId="17017" xr:uid="{00000000-0005-0000-0000-0000AD160000}"/>
    <cellStyle name="Currency 2 3 2 6 2 2 2" xfId="52233" xr:uid="{00000000-0005-0000-0000-0000AE160000}"/>
    <cellStyle name="Currency 2 3 2 6 2 3" xfId="39636" xr:uid="{00000000-0005-0000-0000-0000AF160000}"/>
    <cellStyle name="Currency 2 3 2 6 2 4" xfId="29622" xr:uid="{00000000-0005-0000-0000-0000B0160000}"/>
    <cellStyle name="Currency 2 3 2 6 3" xfId="5840" xr:uid="{00000000-0005-0000-0000-0000B1160000}"/>
    <cellStyle name="Currency 2 3 2 6 3 2" xfId="18471" xr:uid="{00000000-0005-0000-0000-0000B2160000}"/>
    <cellStyle name="Currency 2 3 2 6 3 2 2" xfId="53687" xr:uid="{00000000-0005-0000-0000-0000B3160000}"/>
    <cellStyle name="Currency 2 3 2 6 3 3" xfId="41090" xr:uid="{00000000-0005-0000-0000-0000B4160000}"/>
    <cellStyle name="Currency 2 3 2 6 3 4" xfId="31076" xr:uid="{00000000-0005-0000-0000-0000B5160000}"/>
    <cellStyle name="Currency 2 3 2 6 4" xfId="7299" xr:uid="{00000000-0005-0000-0000-0000B6160000}"/>
    <cellStyle name="Currency 2 3 2 6 4 2" xfId="19925" xr:uid="{00000000-0005-0000-0000-0000B7160000}"/>
    <cellStyle name="Currency 2 3 2 6 4 2 2" xfId="55141" xr:uid="{00000000-0005-0000-0000-0000B8160000}"/>
    <cellStyle name="Currency 2 3 2 6 4 3" xfId="42544" xr:uid="{00000000-0005-0000-0000-0000B9160000}"/>
    <cellStyle name="Currency 2 3 2 6 4 4" xfId="32530" xr:uid="{00000000-0005-0000-0000-0000BA160000}"/>
    <cellStyle name="Currency 2 3 2 6 5" xfId="9080" xr:uid="{00000000-0005-0000-0000-0000BB160000}"/>
    <cellStyle name="Currency 2 3 2 6 5 2" xfId="21701" xr:uid="{00000000-0005-0000-0000-0000BC160000}"/>
    <cellStyle name="Currency 2 3 2 6 5 2 2" xfId="56917" xr:uid="{00000000-0005-0000-0000-0000BD160000}"/>
    <cellStyle name="Currency 2 3 2 6 5 3" xfId="44320" xr:uid="{00000000-0005-0000-0000-0000BE160000}"/>
    <cellStyle name="Currency 2 3 2 6 5 4" xfId="34306" xr:uid="{00000000-0005-0000-0000-0000BF160000}"/>
    <cellStyle name="Currency 2 3 2 6 6" xfId="10874" xr:uid="{00000000-0005-0000-0000-0000C0160000}"/>
    <cellStyle name="Currency 2 3 2 6 6 2" xfId="23477" xr:uid="{00000000-0005-0000-0000-0000C1160000}"/>
    <cellStyle name="Currency 2 3 2 6 6 2 2" xfId="58693" xr:uid="{00000000-0005-0000-0000-0000C2160000}"/>
    <cellStyle name="Currency 2 3 2 6 6 3" xfId="46096" xr:uid="{00000000-0005-0000-0000-0000C3160000}"/>
    <cellStyle name="Currency 2 3 2 6 6 4" xfId="36082" xr:uid="{00000000-0005-0000-0000-0000C4160000}"/>
    <cellStyle name="Currency 2 3 2 6 7" xfId="15241" xr:uid="{00000000-0005-0000-0000-0000C5160000}"/>
    <cellStyle name="Currency 2 3 2 6 7 2" xfId="50457" xr:uid="{00000000-0005-0000-0000-0000C6160000}"/>
    <cellStyle name="Currency 2 3 2 6 7 3" xfId="27846" xr:uid="{00000000-0005-0000-0000-0000C7160000}"/>
    <cellStyle name="Currency 2 3 2 6 8" xfId="13463" xr:uid="{00000000-0005-0000-0000-0000C8160000}"/>
    <cellStyle name="Currency 2 3 2 6 8 2" xfId="48681" xr:uid="{00000000-0005-0000-0000-0000C9160000}"/>
    <cellStyle name="Currency 2 3 2 6 9" xfId="37860" xr:uid="{00000000-0005-0000-0000-0000CA160000}"/>
    <cellStyle name="Currency 2 3 2 7" xfId="3707" xr:uid="{00000000-0005-0000-0000-0000CB160000}"/>
    <cellStyle name="Currency 2 3 2 7 2" xfId="8431" xr:uid="{00000000-0005-0000-0000-0000CC160000}"/>
    <cellStyle name="Currency 2 3 2 7 2 2" xfId="21057" xr:uid="{00000000-0005-0000-0000-0000CD160000}"/>
    <cellStyle name="Currency 2 3 2 7 2 2 2" xfId="56273" xr:uid="{00000000-0005-0000-0000-0000CE160000}"/>
    <cellStyle name="Currency 2 3 2 7 2 3" xfId="43676" xr:uid="{00000000-0005-0000-0000-0000CF160000}"/>
    <cellStyle name="Currency 2 3 2 7 2 4" xfId="33662" xr:uid="{00000000-0005-0000-0000-0000D0160000}"/>
    <cellStyle name="Currency 2 3 2 7 3" xfId="10212" xr:uid="{00000000-0005-0000-0000-0000D1160000}"/>
    <cellStyle name="Currency 2 3 2 7 3 2" xfId="22833" xr:uid="{00000000-0005-0000-0000-0000D2160000}"/>
    <cellStyle name="Currency 2 3 2 7 3 2 2" xfId="58049" xr:uid="{00000000-0005-0000-0000-0000D3160000}"/>
    <cellStyle name="Currency 2 3 2 7 3 3" xfId="45452" xr:uid="{00000000-0005-0000-0000-0000D4160000}"/>
    <cellStyle name="Currency 2 3 2 7 3 4" xfId="35438" xr:uid="{00000000-0005-0000-0000-0000D5160000}"/>
    <cellStyle name="Currency 2 3 2 7 4" xfId="12008" xr:uid="{00000000-0005-0000-0000-0000D6160000}"/>
    <cellStyle name="Currency 2 3 2 7 4 2" xfId="24609" xr:uid="{00000000-0005-0000-0000-0000D7160000}"/>
    <cellStyle name="Currency 2 3 2 7 4 2 2" xfId="59825" xr:uid="{00000000-0005-0000-0000-0000D8160000}"/>
    <cellStyle name="Currency 2 3 2 7 4 3" xfId="47228" xr:uid="{00000000-0005-0000-0000-0000D9160000}"/>
    <cellStyle name="Currency 2 3 2 7 4 4" xfId="37214" xr:uid="{00000000-0005-0000-0000-0000DA160000}"/>
    <cellStyle name="Currency 2 3 2 7 5" xfId="16373" xr:uid="{00000000-0005-0000-0000-0000DB160000}"/>
    <cellStyle name="Currency 2 3 2 7 5 2" xfId="51589" xr:uid="{00000000-0005-0000-0000-0000DC160000}"/>
    <cellStyle name="Currency 2 3 2 7 5 3" xfId="28978" xr:uid="{00000000-0005-0000-0000-0000DD160000}"/>
    <cellStyle name="Currency 2 3 2 7 6" xfId="14595" xr:uid="{00000000-0005-0000-0000-0000DE160000}"/>
    <cellStyle name="Currency 2 3 2 7 6 2" xfId="49813" xr:uid="{00000000-0005-0000-0000-0000DF160000}"/>
    <cellStyle name="Currency 2 3 2 7 7" xfId="38992" xr:uid="{00000000-0005-0000-0000-0000E0160000}"/>
    <cellStyle name="Currency 2 3 2 7 8" xfId="27202" xr:uid="{00000000-0005-0000-0000-0000E1160000}"/>
    <cellStyle name="Currency 2 3 2 8" xfId="4045" xr:uid="{00000000-0005-0000-0000-0000E2160000}"/>
    <cellStyle name="Currency 2 3 2 8 2" xfId="16695" xr:uid="{00000000-0005-0000-0000-0000E3160000}"/>
    <cellStyle name="Currency 2 3 2 8 2 2" xfId="51911" xr:uid="{00000000-0005-0000-0000-0000E4160000}"/>
    <cellStyle name="Currency 2 3 2 8 2 3" xfId="29300" xr:uid="{00000000-0005-0000-0000-0000E5160000}"/>
    <cellStyle name="Currency 2 3 2 8 3" xfId="13141" xr:uid="{00000000-0005-0000-0000-0000E6160000}"/>
    <cellStyle name="Currency 2 3 2 8 3 2" xfId="48359" xr:uid="{00000000-0005-0000-0000-0000E7160000}"/>
    <cellStyle name="Currency 2 3 2 8 4" xfId="39314" xr:uid="{00000000-0005-0000-0000-0000E8160000}"/>
    <cellStyle name="Currency 2 3 2 8 5" xfId="25748" xr:uid="{00000000-0005-0000-0000-0000E9160000}"/>
    <cellStyle name="Currency 2 3 2 9" xfId="5518" xr:uid="{00000000-0005-0000-0000-0000EA160000}"/>
    <cellStyle name="Currency 2 3 2 9 2" xfId="18149" xr:uid="{00000000-0005-0000-0000-0000EB160000}"/>
    <cellStyle name="Currency 2 3 2 9 2 2" xfId="53365" xr:uid="{00000000-0005-0000-0000-0000EC160000}"/>
    <cellStyle name="Currency 2 3 2 9 3" xfId="40768" xr:uid="{00000000-0005-0000-0000-0000ED160000}"/>
    <cellStyle name="Currency 2 3 2 9 4" xfId="30754" xr:uid="{00000000-0005-0000-0000-0000EE160000}"/>
    <cellStyle name="Currency 2 3 3" xfId="2283" xr:uid="{00000000-0005-0000-0000-0000EF160000}"/>
    <cellStyle name="Currency 2 3 3 10" xfId="10478" xr:uid="{00000000-0005-0000-0000-0000F0160000}"/>
    <cellStyle name="Currency 2 3 3 10 2" xfId="23089" xr:uid="{00000000-0005-0000-0000-0000F1160000}"/>
    <cellStyle name="Currency 2 3 3 10 2 2" xfId="58305" xr:uid="{00000000-0005-0000-0000-0000F2160000}"/>
    <cellStyle name="Currency 2 3 3 10 3" xfId="45708" xr:uid="{00000000-0005-0000-0000-0000F3160000}"/>
    <cellStyle name="Currency 2 3 3 10 4" xfId="35694" xr:uid="{00000000-0005-0000-0000-0000F4160000}"/>
    <cellStyle name="Currency 2 3 3 11" xfId="14999" xr:uid="{00000000-0005-0000-0000-0000F5160000}"/>
    <cellStyle name="Currency 2 3 3 11 2" xfId="50215" xr:uid="{00000000-0005-0000-0000-0000F6160000}"/>
    <cellStyle name="Currency 2 3 3 11 3" xfId="27604" xr:uid="{00000000-0005-0000-0000-0000F7160000}"/>
    <cellStyle name="Currency 2 3 3 12" xfId="12412" xr:uid="{00000000-0005-0000-0000-0000F8160000}"/>
    <cellStyle name="Currency 2 3 3 12 2" xfId="47630" xr:uid="{00000000-0005-0000-0000-0000F9160000}"/>
    <cellStyle name="Currency 2 3 3 13" xfId="37618" xr:uid="{00000000-0005-0000-0000-0000FA160000}"/>
    <cellStyle name="Currency 2 3 3 14" xfId="25019" xr:uid="{00000000-0005-0000-0000-0000FB160000}"/>
    <cellStyle name="Currency 2 3 3 15" xfId="60232" xr:uid="{00000000-0005-0000-0000-0000FC160000}"/>
    <cellStyle name="Currency 2 3 3 2" xfId="3134" xr:uid="{00000000-0005-0000-0000-0000FD160000}"/>
    <cellStyle name="Currency 2 3 3 2 10" xfId="25503" xr:uid="{00000000-0005-0000-0000-0000FE160000}"/>
    <cellStyle name="Currency 2 3 3 2 11" xfId="61038" xr:uid="{00000000-0005-0000-0000-0000FF160000}"/>
    <cellStyle name="Currency 2 3 3 2 2" xfId="4934" xr:uid="{00000000-0005-0000-0000-000000170000}"/>
    <cellStyle name="Currency 2 3 3 2 2 2" xfId="17581" xr:uid="{00000000-0005-0000-0000-000001170000}"/>
    <cellStyle name="Currency 2 3 3 2 2 2 2" xfId="52797" xr:uid="{00000000-0005-0000-0000-000002170000}"/>
    <cellStyle name="Currency 2 3 3 2 2 2 3" xfId="30186" xr:uid="{00000000-0005-0000-0000-000003170000}"/>
    <cellStyle name="Currency 2 3 3 2 2 3" xfId="14027" xr:uid="{00000000-0005-0000-0000-000004170000}"/>
    <cellStyle name="Currency 2 3 3 2 2 3 2" xfId="49245" xr:uid="{00000000-0005-0000-0000-000005170000}"/>
    <cellStyle name="Currency 2 3 3 2 2 4" xfId="40200" xr:uid="{00000000-0005-0000-0000-000006170000}"/>
    <cellStyle name="Currency 2 3 3 2 2 5" xfId="26634" xr:uid="{00000000-0005-0000-0000-000007170000}"/>
    <cellStyle name="Currency 2 3 3 2 3" xfId="6404" xr:uid="{00000000-0005-0000-0000-000008170000}"/>
    <cellStyle name="Currency 2 3 3 2 3 2" xfId="19035" xr:uid="{00000000-0005-0000-0000-000009170000}"/>
    <cellStyle name="Currency 2 3 3 2 3 2 2" xfId="54251" xr:uid="{00000000-0005-0000-0000-00000A170000}"/>
    <cellStyle name="Currency 2 3 3 2 3 3" xfId="41654" xr:uid="{00000000-0005-0000-0000-00000B170000}"/>
    <cellStyle name="Currency 2 3 3 2 3 4" xfId="31640" xr:uid="{00000000-0005-0000-0000-00000C170000}"/>
    <cellStyle name="Currency 2 3 3 2 4" xfId="7863" xr:uid="{00000000-0005-0000-0000-00000D170000}"/>
    <cellStyle name="Currency 2 3 3 2 4 2" xfId="20489" xr:uid="{00000000-0005-0000-0000-00000E170000}"/>
    <cellStyle name="Currency 2 3 3 2 4 2 2" xfId="55705" xr:uid="{00000000-0005-0000-0000-00000F170000}"/>
    <cellStyle name="Currency 2 3 3 2 4 3" xfId="43108" xr:uid="{00000000-0005-0000-0000-000010170000}"/>
    <cellStyle name="Currency 2 3 3 2 4 4" xfId="33094" xr:uid="{00000000-0005-0000-0000-000011170000}"/>
    <cellStyle name="Currency 2 3 3 2 5" xfId="9644" xr:uid="{00000000-0005-0000-0000-000012170000}"/>
    <cellStyle name="Currency 2 3 3 2 5 2" xfId="22265" xr:uid="{00000000-0005-0000-0000-000013170000}"/>
    <cellStyle name="Currency 2 3 3 2 5 2 2" xfId="57481" xr:uid="{00000000-0005-0000-0000-000014170000}"/>
    <cellStyle name="Currency 2 3 3 2 5 3" xfId="44884" xr:uid="{00000000-0005-0000-0000-000015170000}"/>
    <cellStyle name="Currency 2 3 3 2 5 4" xfId="34870" xr:uid="{00000000-0005-0000-0000-000016170000}"/>
    <cellStyle name="Currency 2 3 3 2 6" xfId="11438" xr:uid="{00000000-0005-0000-0000-000017170000}"/>
    <cellStyle name="Currency 2 3 3 2 6 2" xfId="24041" xr:uid="{00000000-0005-0000-0000-000018170000}"/>
    <cellStyle name="Currency 2 3 3 2 6 2 2" xfId="59257" xr:uid="{00000000-0005-0000-0000-000019170000}"/>
    <cellStyle name="Currency 2 3 3 2 6 3" xfId="46660" xr:uid="{00000000-0005-0000-0000-00001A170000}"/>
    <cellStyle name="Currency 2 3 3 2 6 4" xfId="36646" xr:uid="{00000000-0005-0000-0000-00001B170000}"/>
    <cellStyle name="Currency 2 3 3 2 7" xfId="15805" xr:uid="{00000000-0005-0000-0000-00001C170000}"/>
    <cellStyle name="Currency 2 3 3 2 7 2" xfId="51021" xr:uid="{00000000-0005-0000-0000-00001D170000}"/>
    <cellStyle name="Currency 2 3 3 2 7 3" xfId="28410" xr:uid="{00000000-0005-0000-0000-00001E170000}"/>
    <cellStyle name="Currency 2 3 3 2 8" xfId="12896" xr:uid="{00000000-0005-0000-0000-00001F170000}"/>
    <cellStyle name="Currency 2 3 3 2 8 2" xfId="48114" xr:uid="{00000000-0005-0000-0000-000020170000}"/>
    <cellStyle name="Currency 2 3 3 2 9" xfId="38424" xr:uid="{00000000-0005-0000-0000-000021170000}"/>
    <cellStyle name="Currency 2 3 3 3" xfId="3463" xr:uid="{00000000-0005-0000-0000-000022170000}"/>
    <cellStyle name="Currency 2 3 3 3 10" xfId="26959" xr:uid="{00000000-0005-0000-0000-000023170000}"/>
    <cellStyle name="Currency 2 3 3 3 11" xfId="61363" xr:uid="{00000000-0005-0000-0000-000024170000}"/>
    <cellStyle name="Currency 2 3 3 3 2" xfId="5259" xr:uid="{00000000-0005-0000-0000-000025170000}"/>
    <cellStyle name="Currency 2 3 3 3 2 2" xfId="17906" xr:uid="{00000000-0005-0000-0000-000026170000}"/>
    <cellStyle name="Currency 2 3 3 3 2 2 2" xfId="53122" xr:uid="{00000000-0005-0000-0000-000027170000}"/>
    <cellStyle name="Currency 2 3 3 3 2 3" xfId="40525" xr:uid="{00000000-0005-0000-0000-000028170000}"/>
    <cellStyle name="Currency 2 3 3 3 2 4" xfId="30511" xr:uid="{00000000-0005-0000-0000-000029170000}"/>
    <cellStyle name="Currency 2 3 3 3 3" xfId="6729" xr:uid="{00000000-0005-0000-0000-00002A170000}"/>
    <cellStyle name="Currency 2 3 3 3 3 2" xfId="19360" xr:uid="{00000000-0005-0000-0000-00002B170000}"/>
    <cellStyle name="Currency 2 3 3 3 3 2 2" xfId="54576" xr:uid="{00000000-0005-0000-0000-00002C170000}"/>
    <cellStyle name="Currency 2 3 3 3 3 3" xfId="41979" xr:uid="{00000000-0005-0000-0000-00002D170000}"/>
    <cellStyle name="Currency 2 3 3 3 3 4" xfId="31965" xr:uid="{00000000-0005-0000-0000-00002E170000}"/>
    <cellStyle name="Currency 2 3 3 3 4" xfId="8188" xr:uid="{00000000-0005-0000-0000-00002F170000}"/>
    <cellStyle name="Currency 2 3 3 3 4 2" xfId="20814" xr:uid="{00000000-0005-0000-0000-000030170000}"/>
    <cellStyle name="Currency 2 3 3 3 4 2 2" xfId="56030" xr:uid="{00000000-0005-0000-0000-000031170000}"/>
    <cellStyle name="Currency 2 3 3 3 4 3" xfId="43433" xr:uid="{00000000-0005-0000-0000-000032170000}"/>
    <cellStyle name="Currency 2 3 3 3 4 4" xfId="33419" xr:uid="{00000000-0005-0000-0000-000033170000}"/>
    <cellStyle name="Currency 2 3 3 3 5" xfId="9969" xr:uid="{00000000-0005-0000-0000-000034170000}"/>
    <cellStyle name="Currency 2 3 3 3 5 2" xfId="22590" xr:uid="{00000000-0005-0000-0000-000035170000}"/>
    <cellStyle name="Currency 2 3 3 3 5 2 2" xfId="57806" xr:uid="{00000000-0005-0000-0000-000036170000}"/>
    <cellStyle name="Currency 2 3 3 3 5 3" xfId="45209" xr:uid="{00000000-0005-0000-0000-000037170000}"/>
    <cellStyle name="Currency 2 3 3 3 5 4" xfId="35195" xr:uid="{00000000-0005-0000-0000-000038170000}"/>
    <cellStyle name="Currency 2 3 3 3 6" xfId="11763" xr:uid="{00000000-0005-0000-0000-000039170000}"/>
    <cellStyle name="Currency 2 3 3 3 6 2" xfId="24366" xr:uid="{00000000-0005-0000-0000-00003A170000}"/>
    <cellStyle name="Currency 2 3 3 3 6 2 2" xfId="59582" xr:uid="{00000000-0005-0000-0000-00003B170000}"/>
    <cellStyle name="Currency 2 3 3 3 6 3" xfId="46985" xr:uid="{00000000-0005-0000-0000-00003C170000}"/>
    <cellStyle name="Currency 2 3 3 3 6 4" xfId="36971" xr:uid="{00000000-0005-0000-0000-00003D170000}"/>
    <cellStyle name="Currency 2 3 3 3 7" xfId="16130" xr:uid="{00000000-0005-0000-0000-00003E170000}"/>
    <cellStyle name="Currency 2 3 3 3 7 2" xfId="51346" xr:uid="{00000000-0005-0000-0000-00003F170000}"/>
    <cellStyle name="Currency 2 3 3 3 7 3" xfId="28735" xr:uid="{00000000-0005-0000-0000-000040170000}"/>
    <cellStyle name="Currency 2 3 3 3 8" xfId="14352" xr:uid="{00000000-0005-0000-0000-000041170000}"/>
    <cellStyle name="Currency 2 3 3 3 8 2" xfId="49570" xr:uid="{00000000-0005-0000-0000-000042170000}"/>
    <cellStyle name="Currency 2 3 3 3 9" xfId="38749" xr:uid="{00000000-0005-0000-0000-000043170000}"/>
    <cellStyle name="Currency 2 3 3 4" xfId="2624" xr:uid="{00000000-0005-0000-0000-000044170000}"/>
    <cellStyle name="Currency 2 3 3 4 10" xfId="26150" xr:uid="{00000000-0005-0000-0000-000045170000}"/>
    <cellStyle name="Currency 2 3 3 4 11" xfId="60554" xr:uid="{00000000-0005-0000-0000-000046170000}"/>
    <cellStyle name="Currency 2 3 3 4 2" xfId="4450" xr:uid="{00000000-0005-0000-0000-000047170000}"/>
    <cellStyle name="Currency 2 3 3 4 2 2" xfId="17097" xr:uid="{00000000-0005-0000-0000-000048170000}"/>
    <cellStyle name="Currency 2 3 3 4 2 2 2" xfId="52313" xr:uid="{00000000-0005-0000-0000-000049170000}"/>
    <cellStyle name="Currency 2 3 3 4 2 3" xfId="39716" xr:uid="{00000000-0005-0000-0000-00004A170000}"/>
    <cellStyle name="Currency 2 3 3 4 2 4" xfId="29702" xr:uid="{00000000-0005-0000-0000-00004B170000}"/>
    <cellStyle name="Currency 2 3 3 4 3" xfId="5920" xr:uid="{00000000-0005-0000-0000-00004C170000}"/>
    <cellStyle name="Currency 2 3 3 4 3 2" xfId="18551" xr:uid="{00000000-0005-0000-0000-00004D170000}"/>
    <cellStyle name="Currency 2 3 3 4 3 2 2" xfId="53767" xr:uid="{00000000-0005-0000-0000-00004E170000}"/>
    <cellStyle name="Currency 2 3 3 4 3 3" xfId="41170" xr:uid="{00000000-0005-0000-0000-00004F170000}"/>
    <cellStyle name="Currency 2 3 3 4 3 4" xfId="31156" xr:uid="{00000000-0005-0000-0000-000050170000}"/>
    <cellStyle name="Currency 2 3 3 4 4" xfId="7379" xr:uid="{00000000-0005-0000-0000-000051170000}"/>
    <cellStyle name="Currency 2 3 3 4 4 2" xfId="20005" xr:uid="{00000000-0005-0000-0000-000052170000}"/>
    <cellStyle name="Currency 2 3 3 4 4 2 2" xfId="55221" xr:uid="{00000000-0005-0000-0000-000053170000}"/>
    <cellStyle name="Currency 2 3 3 4 4 3" xfId="42624" xr:uid="{00000000-0005-0000-0000-000054170000}"/>
    <cellStyle name="Currency 2 3 3 4 4 4" xfId="32610" xr:uid="{00000000-0005-0000-0000-000055170000}"/>
    <cellStyle name="Currency 2 3 3 4 5" xfId="9160" xr:uid="{00000000-0005-0000-0000-000056170000}"/>
    <cellStyle name="Currency 2 3 3 4 5 2" xfId="21781" xr:uid="{00000000-0005-0000-0000-000057170000}"/>
    <cellStyle name="Currency 2 3 3 4 5 2 2" xfId="56997" xr:uid="{00000000-0005-0000-0000-000058170000}"/>
    <cellStyle name="Currency 2 3 3 4 5 3" xfId="44400" xr:uid="{00000000-0005-0000-0000-000059170000}"/>
    <cellStyle name="Currency 2 3 3 4 5 4" xfId="34386" xr:uid="{00000000-0005-0000-0000-00005A170000}"/>
    <cellStyle name="Currency 2 3 3 4 6" xfId="10954" xr:uid="{00000000-0005-0000-0000-00005B170000}"/>
    <cellStyle name="Currency 2 3 3 4 6 2" xfId="23557" xr:uid="{00000000-0005-0000-0000-00005C170000}"/>
    <cellStyle name="Currency 2 3 3 4 6 2 2" xfId="58773" xr:uid="{00000000-0005-0000-0000-00005D170000}"/>
    <cellStyle name="Currency 2 3 3 4 6 3" xfId="46176" xr:uid="{00000000-0005-0000-0000-00005E170000}"/>
    <cellStyle name="Currency 2 3 3 4 6 4" xfId="36162" xr:uid="{00000000-0005-0000-0000-00005F170000}"/>
    <cellStyle name="Currency 2 3 3 4 7" xfId="15321" xr:uid="{00000000-0005-0000-0000-000060170000}"/>
    <cellStyle name="Currency 2 3 3 4 7 2" xfId="50537" xr:uid="{00000000-0005-0000-0000-000061170000}"/>
    <cellStyle name="Currency 2 3 3 4 7 3" xfId="27926" xr:uid="{00000000-0005-0000-0000-000062170000}"/>
    <cellStyle name="Currency 2 3 3 4 8" xfId="13543" xr:uid="{00000000-0005-0000-0000-000063170000}"/>
    <cellStyle name="Currency 2 3 3 4 8 2" xfId="48761" xr:uid="{00000000-0005-0000-0000-000064170000}"/>
    <cellStyle name="Currency 2 3 3 4 9" xfId="37940" xr:uid="{00000000-0005-0000-0000-000065170000}"/>
    <cellStyle name="Currency 2 3 3 5" xfId="3788" xr:uid="{00000000-0005-0000-0000-000066170000}"/>
    <cellStyle name="Currency 2 3 3 5 2" xfId="8511" xr:uid="{00000000-0005-0000-0000-000067170000}"/>
    <cellStyle name="Currency 2 3 3 5 2 2" xfId="21137" xr:uid="{00000000-0005-0000-0000-000068170000}"/>
    <cellStyle name="Currency 2 3 3 5 2 2 2" xfId="56353" xr:uid="{00000000-0005-0000-0000-000069170000}"/>
    <cellStyle name="Currency 2 3 3 5 2 3" xfId="43756" xr:uid="{00000000-0005-0000-0000-00006A170000}"/>
    <cellStyle name="Currency 2 3 3 5 2 4" xfId="33742" xr:uid="{00000000-0005-0000-0000-00006B170000}"/>
    <cellStyle name="Currency 2 3 3 5 3" xfId="10292" xr:uid="{00000000-0005-0000-0000-00006C170000}"/>
    <cellStyle name="Currency 2 3 3 5 3 2" xfId="22913" xr:uid="{00000000-0005-0000-0000-00006D170000}"/>
    <cellStyle name="Currency 2 3 3 5 3 2 2" xfId="58129" xr:uid="{00000000-0005-0000-0000-00006E170000}"/>
    <cellStyle name="Currency 2 3 3 5 3 3" xfId="45532" xr:uid="{00000000-0005-0000-0000-00006F170000}"/>
    <cellStyle name="Currency 2 3 3 5 3 4" xfId="35518" xr:uid="{00000000-0005-0000-0000-000070170000}"/>
    <cellStyle name="Currency 2 3 3 5 4" xfId="12088" xr:uid="{00000000-0005-0000-0000-000071170000}"/>
    <cellStyle name="Currency 2 3 3 5 4 2" xfId="24689" xr:uid="{00000000-0005-0000-0000-000072170000}"/>
    <cellStyle name="Currency 2 3 3 5 4 2 2" xfId="59905" xr:uid="{00000000-0005-0000-0000-000073170000}"/>
    <cellStyle name="Currency 2 3 3 5 4 3" xfId="47308" xr:uid="{00000000-0005-0000-0000-000074170000}"/>
    <cellStyle name="Currency 2 3 3 5 4 4" xfId="37294" xr:uid="{00000000-0005-0000-0000-000075170000}"/>
    <cellStyle name="Currency 2 3 3 5 5" xfId="16453" xr:uid="{00000000-0005-0000-0000-000076170000}"/>
    <cellStyle name="Currency 2 3 3 5 5 2" xfId="51669" xr:uid="{00000000-0005-0000-0000-000077170000}"/>
    <cellStyle name="Currency 2 3 3 5 5 3" xfId="29058" xr:uid="{00000000-0005-0000-0000-000078170000}"/>
    <cellStyle name="Currency 2 3 3 5 6" xfId="14675" xr:uid="{00000000-0005-0000-0000-000079170000}"/>
    <cellStyle name="Currency 2 3 3 5 6 2" xfId="49893" xr:uid="{00000000-0005-0000-0000-00007A170000}"/>
    <cellStyle name="Currency 2 3 3 5 7" xfId="39072" xr:uid="{00000000-0005-0000-0000-00007B170000}"/>
    <cellStyle name="Currency 2 3 3 5 8" xfId="27282" xr:uid="{00000000-0005-0000-0000-00007C170000}"/>
    <cellStyle name="Currency 2 3 3 6" xfId="4128" xr:uid="{00000000-0005-0000-0000-00007D170000}"/>
    <cellStyle name="Currency 2 3 3 6 2" xfId="16775" xr:uid="{00000000-0005-0000-0000-00007E170000}"/>
    <cellStyle name="Currency 2 3 3 6 2 2" xfId="51991" xr:uid="{00000000-0005-0000-0000-00007F170000}"/>
    <cellStyle name="Currency 2 3 3 6 2 3" xfId="29380" xr:uid="{00000000-0005-0000-0000-000080170000}"/>
    <cellStyle name="Currency 2 3 3 6 3" xfId="13221" xr:uid="{00000000-0005-0000-0000-000081170000}"/>
    <cellStyle name="Currency 2 3 3 6 3 2" xfId="48439" xr:uid="{00000000-0005-0000-0000-000082170000}"/>
    <cellStyle name="Currency 2 3 3 6 4" xfId="39394" xr:uid="{00000000-0005-0000-0000-000083170000}"/>
    <cellStyle name="Currency 2 3 3 6 5" xfId="25828" xr:uid="{00000000-0005-0000-0000-000084170000}"/>
    <cellStyle name="Currency 2 3 3 7" xfId="5598" xr:uid="{00000000-0005-0000-0000-000085170000}"/>
    <cellStyle name="Currency 2 3 3 7 2" xfId="18229" xr:uid="{00000000-0005-0000-0000-000086170000}"/>
    <cellStyle name="Currency 2 3 3 7 2 2" xfId="53445" xr:uid="{00000000-0005-0000-0000-000087170000}"/>
    <cellStyle name="Currency 2 3 3 7 3" xfId="40848" xr:uid="{00000000-0005-0000-0000-000088170000}"/>
    <cellStyle name="Currency 2 3 3 7 4" xfId="30834" xr:uid="{00000000-0005-0000-0000-000089170000}"/>
    <cellStyle name="Currency 2 3 3 8" xfId="7057" xr:uid="{00000000-0005-0000-0000-00008A170000}"/>
    <cellStyle name="Currency 2 3 3 8 2" xfId="19683" xr:uid="{00000000-0005-0000-0000-00008B170000}"/>
    <cellStyle name="Currency 2 3 3 8 2 2" xfId="54899" xr:uid="{00000000-0005-0000-0000-00008C170000}"/>
    <cellStyle name="Currency 2 3 3 8 3" xfId="42302" xr:uid="{00000000-0005-0000-0000-00008D170000}"/>
    <cellStyle name="Currency 2 3 3 8 4" xfId="32288" xr:uid="{00000000-0005-0000-0000-00008E170000}"/>
    <cellStyle name="Currency 2 3 3 9" xfId="8838" xr:uid="{00000000-0005-0000-0000-00008F170000}"/>
    <cellStyle name="Currency 2 3 3 9 2" xfId="21459" xr:uid="{00000000-0005-0000-0000-000090170000}"/>
    <cellStyle name="Currency 2 3 3 9 2 2" xfId="56675" xr:uid="{00000000-0005-0000-0000-000091170000}"/>
    <cellStyle name="Currency 2 3 3 9 3" xfId="44078" xr:uid="{00000000-0005-0000-0000-000092170000}"/>
    <cellStyle name="Currency 2 3 3 9 4" xfId="34064" xr:uid="{00000000-0005-0000-0000-000093170000}"/>
    <cellStyle name="Currency 2 3 4" xfId="2964" xr:uid="{00000000-0005-0000-0000-000094170000}"/>
    <cellStyle name="Currency 2 3 4 10" xfId="25344" xr:uid="{00000000-0005-0000-0000-000095170000}"/>
    <cellStyle name="Currency 2 3 4 11" xfId="60879" xr:uid="{00000000-0005-0000-0000-000096170000}"/>
    <cellStyle name="Currency 2 3 4 2" xfId="4775" xr:uid="{00000000-0005-0000-0000-000097170000}"/>
    <cellStyle name="Currency 2 3 4 2 2" xfId="17422" xr:uid="{00000000-0005-0000-0000-000098170000}"/>
    <cellStyle name="Currency 2 3 4 2 2 2" xfId="52638" xr:uid="{00000000-0005-0000-0000-000099170000}"/>
    <cellStyle name="Currency 2 3 4 2 2 3" xfId="30027" xr:uid="{00000000-0005-0000-0000-00009A170000}"/>
    <cellStyle name="Currency 2 3 4 2 3" xfId="13868" xr:uid="{00000000-0005-0000-0000-00009B170000}"/>
    <cellStyle name="Currency 2 3 4 2 3 2" xfId="49086" xr:uid="{00000000-0005-0000-0000-00009C170000}"/>
    <cellStyle name="Currency 2 3 4 2 4" xfId="40041" xr:uid="{00000000-0005-0000-0000-00009D170000}"/>
    <cellStyle name="Currency 2 3 4 2 5" xfId="26475" xr:uid="{00000000-0005-0000-0000-00009E170000}"/>
    <cellStyle name="Currency 2 3 4 3" xfId="6245" xr:uid="{00000000-0005-0000-0000-00009F170000}"/>
    <cellStyle name="Currency 2 3 4 3 2" xfId="18876" xr:uid="{00000000-0005-0000-0000-0000A0170000}"/>
    <cellStyle name="Currency 2 3 4 3 2 2" xfId="54092" xr:uid="{00000000-0005-0000-0000-0000A1170000}"/>
    <cellStyle name="Currency 2 3 4 3 3" xfId="41495" xr:uid="{00000000-0005-0000-0000-0000A2170000}"/>
    <cellStyle name="Currency 2 3 4 3 4" xfId="31481" xr:uid="{00000000-0005-0000-0000-0000A3170000}"/>
    <cellStyle name="Currency 2 3 4 4" xfId="7704" xr:uid="{00000000-0005-0000-0000-0000A4170000}"/>
    <cellStyle name="Currency 2 3 4 4 2" xfId="20330" xr:uid="{00000000-0005-0000-0000-0000A5170000}"/>
    <cellStyle name="Currency 2 3 4 4 2 2" xfId="55546" xr:uid="{00000000-0005-0000-0000-0000A6170000}"/>
    <cellStyle name="Currency 2 3 4 4 3" xfId="42949" xr:uid="{00000000-0005-0000-0000-0000A7170000}"/>
    <cellStyle name="Currency 2 3 4 4 4" xfId="32935" xr:uid="{00000000-0005-0000-0000-0000A8170000}"/>
    <cellStyle name="Currency 2 3 4 5" xfId="9485" xr:uid="{00000000-0005-0000-0000-0000A9170000}"/>
    <cellStyle name="Currency 2 3 4 5 2" xfId="22106" xr:uid="{00000000-0005-0000-0000-0000AA170000}"/>
    <cellStyle name="Currency 2 3 4 5 2 2" xfId="57322" xr:uid="{00000000-0005-0000-0000-0000AB170000}"/>
    <cellStyle name="Currency 2 3 4 5 3" xfId="44725" xr:uid="{00000000-0005-0000-0000-0000AC170000}"/>
    <cellStyle name="Currency 2 3 4 5 4" xfId="34711" xr:uid="{00000000-0005-0000-0000-0000AD170000}"/>
    <cellStyle name="Currency 2 3 4 6" xfId="11279" xr:uid="{00000000-0005-0000-0000-0000AE170000}"/>
    <cellStyle name="Currency 2 3 4 6 2" xfId="23882" xr:uid="{00000000-0005-0000-0000-0000AF170000}"/>
    <cellStyle name="Currency 2 3 4 6 2 2" xfId="59098" xr:uid="{00000000-0005-0000-0000-0000B0170000}"/>
    <cellStyle name="Currency 2 3 4 6 3" xfId="46501" xr:uid="{00000000-0005-0000-0000-0000B1170000}"/>
    <cellStyle name="Currency 2 3 4 6 4" xfId="36487" xr:uid="{00000000-0005-0000-0000-0000B2170000}"/>
    <cellStyle name="Currency 2 3 4 7" xfId="15646" xr:uid="{00000000-0005-0000-0000-0000B3170000}"/>
    <cellStyle name="Currency 2 3 4 7 2" xfId="50862" xr:uid="{00000000-0005-0000-0000-0000B4170000}"/>
    <cellStyle name="Currency 2 3 4 7 3" xfId="28251" xr:uid="{00000000-0005-0000-0000-0000B5170000}"/>
    <cellStyle name="Currency 2 3 4 8" xfId="12737" xr:uid="{00000000-0005-0000-0000-0000B6170000}"/>
    <cellStyle name="Currency 2 3 4 8 2" xfId="47955" xr:uid="{00000000-0005-0000-0000-0000B7170000}"/>
    <cellStyle name="Currency 2 3 4 9" xfId="38265" xr:uid="{00000000-0005-0000-0000-0000B8170000}"/>
    <cellStyle name="Currency 2 3 5" xfId="2797" xr:uid="{00000000-0005-0000-0000-0000B9170000}"/>
    <cellStyle name="Currency 2 3 5 10" xfId="25189" xr:uid="{00000000-0005-0000-0000-0000BA170000}"/>
    <cellStyle name="Currency 2 3 5 11" xfId="60724" xr:uid="{00000000-0005-0000-0000-0000BB170000}"/>
    <cellStyle name="Currency 2 3 5 2" xfId="4620" xr:uid="{00000000-0005-0000-0000-0000BC170000}"/>
    <cellStyle name="Currency 2 3 5 2 2" xfId="17267" xr:uid="{00000000-0005-0000-0000-0000BD170000}"/>
    <cellStyle name="Currency 2 3 5 2 2 2" xfId="52483" xr:uid="{00000000-0005-0000-0000-0000BE170000}"/>
    <cellStyle name="Currency 2 3 5 2 2 3" xfId="29872" xr:uid="{00000000-0005-0000-0000-0000BF170000}"/>
    <cellStyle name="Currency 2 3 5 2 3" xfId="13713" xr:uid="{00000000-0005-0000-0000-0000C0170000}"/>
    <cellStyle name="Currency 2 3 5 2 3 2" xfId="48931" xr:uid="{00000000-0005-0000-0000-0000C1170000}"/>
    <cellStyle name="Currency 2 3 5 2 4" xfId="39886" xr:uid="{00000000-0005-0000-0000-0000C2170000}"/>
    <cellStyle name="Currency 2 3 5 2 5" xfId="26320" xr:uid="{00000000-0005-0000-0000-0000C3170000}"/>
    <cellStyle name="Currency 2 3 5 3" xfId="6090" xr:uid="{00000000-0005-0000-0000-0000C4170000}"/>
    <cellStyle name="Currency 2 3 5 3 2" xfId="18721" xr:uid="{00000000-0005-0000-0000-0000C5170000}"/>
    <cellStyle name="Currency 2 3 5 3 2 2" xfId="53937" xr:uid="{00000000-0005-0000-0000-0000C6170000}"/>
    <cellStyle name="Currency 2 3 5 3 3" xfId="41340" xr:uid="{00000000-0005-0000-0000-0000C7170000}"/>
    <cellStyle name="Currency 2 3 5 3 4" xfId="31326" xr:uid="{00000000-0005-0000-0000-0000C8170000}"/>
    <cellStyle name="Currency 2 3 5 4" xfId="7549" xr:uid="{00000000-0005-0000-0000-0000C9170000}"/>
    <cellStyle name="Currency 2 3 5 4 2" xfId="20175" xr:uid="{00000000-0005-0000-0000-0000CA170000}"/>
    <cellStyle name="Currency 2 3 5 4 2 2" xfId="55391" xr:uid="{00000000-0005-0000-0000-0000CB170000}"/>
    <cellStyle name="Currency 2 3 5 4 3" xfId="42794" xr:uid="{00000000-0005-0000-0000-0000CC170000}"/>
    <cellStyle name="Currency 2 3 5 4 4" xfId="32780" xr:uid="{00000000-0005-0000-0000-0000CD170000}"/>
    <cellStyle name="Currency 2 3 5 5" xfId="9330" xr:uid="{00000000-0005-0000-0000-0000CE170000}"/>
    <cellStyle name="Currency 2 3 5 5 2" xfId="21951" xr:uid="{00000000-0005-0000-0000-0000CF170000}"/>
    <cellStyle name="Currency 2 3 5 5 2 2" xfId="57167" xr:uid="{00000000-0005-0000-0000-0000D0170000}"/>
    <cellStyle name="Currency 2 3 5 5 3" xfId="44570" xr:uid="{00000000-0005-0000-0000-0000D1170000}"/>
    <cellStyle name="Currency 2 3 5 5 4" xfId="34556" xr:uid="{00000000-0005-0000-0000-0000D2170000}"/>
    <cellStyle name="Currency 2 3 5 6" xfId="11124" xr:uid="{00000000-0005-0000-0000-0000D3170000}"/>
    <cellStyle name="Currency 2 3 5 6 2" xfId="23727" xr:uid="{00000000-0005-0000-0000-0000D4170000}"/>
    <cellStyle name="Currency 2 3 5 6 2 2" xfId="58943" xr:uid="{00000000-0005-0000-0000-0000D5170000}"/>
    <cellStyle name="Currency 2 3 5 6 3" xfId="46346" xr:uid="{00000000-0005-0000-0000-0000D6170000}"/>
    <cellStyle name="Currency 2 3 5 6 4" xfId="36332" xr:uid="{00000000-0005-0000-0000-0000D7170000}"/>
    <cellStyle name="Currency 2 3 5 7" xfId="15491" xr:uid="{00000000-0005-0000-0000-0000D8170000}"/>
    <cellStyle name="Currency 2 3 5 7 2" xfId="50707" xr:uid="{00000000-0005-0000-0000-0000D9170000}"/>
    <cellStyle name="Currency 2 3 5 7 3" xfId="28096" xr:uid="{00000000-0005-0000-0000-0000DA170000}"/>
    <cellStyle name="Currency 2 3 5 8" xfId="12582" xr:uid="{00000000-0005-0000-0000-0000DB170000}"/>
    <cellStyle name="Currency 2 3 5 8 2" xfId="47800" xr:uid="{00000000-0005-0000-0000-0000DC170000}"/>
    <cellStyle name="Currency 2 3 5 9" xfId="38110" xr:uid="{00000000-0005-0000-0000-0000DD170000}"/>
    <cellStyle name="Currency 2 3 6" xfId="3311" xr:uid="{00000000-0005-0000-0000-0000DE170000}"/>
    <cellStyle name="Currency 2 3 6 10" xfId="26807" xr:uid="{00000000-0005-0000-0000-0000DF170000}"/>
    <cellStyle name="Currency 2 3 6 11" xfId="61211" xr:uid="{00000000-0005-0000-0000-0000E0170000}"/>
    <cellStyle name="Currency 2 3 6 2" xfId="5107" xr:uid="{00000000-0005-0000-0000-0000E1170000}"/>
    <cellStyle name="Currency 2 3 6 2 2" xfId="17754" xr:uid="{00000000-0005-0000-0000-0000E2170000}"/>
    <cellStyle name="Currency 2 3 6 2 2 2" xfId="52970" xr:uid="{00000000-0005-0000-0000-0000E3170000}"/>
    <cellStyle name="Currency 2 3 6 2 3" xfId="40373" xr:uid="{00000000-0005-0000-0000-0000E4170000}"/>
    <cellStyle name="Currency 2 3 6 2 4" xfId="30359" xr:uid="{00000000-0005-0000-0000-0000E5170000}"/>
    <cellStyle name="Currency 2 3 6 3" xfId="6577" xr:uid="{00000000-0005-0000-0000-0000E6170000}"/>
    <cellStyle name="Currency 2 3 6 3 2" xfId="19208" xr:uid="{00000000-0005-0000-0000-0000E7170000}"/>
    <cellStyle name="Currency 2 3 6 3 2 2" xfId="54424" xr:uid="{00000000-0005-0000-0000-0000E8170000}"/>
    <cellStyle name="Currency 2 3 6 3 3" xfId="41827" xr:uid="{00000000-0005-0000-0000-0000E9170000}"/>
    <cellStyle name="Currency 2 3 6 3 4" xfId="31813" xr:uid="{00000000-0005-0000-0000-0000EA170000}"/>
    <cellStyle name="Currency 2 3 6 4" xfId="8036" xr:uid="{00000000-0005-0000-0000-0000EB170000}"/>
    <cellStyle name="Currency 2 3 6 4 2" xfId="20662" xr:uid="{00000000-0005-0000-0000-0000EC170000}"/>
    <cellStyle name="Currency 2 3 6 4 2 2" xfId="55878" xr:uid="{00000000-0005-0000-0000-0000ED170000}"/>
    <cellStyle name="Currency 2 3 6 4 3" xfId="43281" xr:uid="{00000000-0005-0000-0000-0000EE170000}"/>
    <cellStyle name="Currency 2 3 6 4 4" xfId="33267" xr:uid="{00000000-0005-0000-0000-0000EF170000}"/>
    <cellStyle name="Currency 2 3 6 5" xfId="9817" xr:uid="{00000000-0005-0000-0000-0000F0170000}"/>
    <cellStyle name="Currency 2 3 6 5 2" xfId="22438" xr:uid="{00000000-0005-0000-0000-0000F1170000}"/>
    <cellStyle name="Currency 2 3 6 5 2 2" xfId="57654" xr:uid="{00000000-0005-0000-0000-0000F2170000}"/>
    <cellStyle name="Currency 2 3 6 5 3" xfId="45057" xr:uid="{00000000-0005-0000-0000-0000F3170000}"/>
    <cellStyle name="Currency 2 3 6 5 4" xfId="35043" xr:uid="{00000000-0005-0000-0000-0000F4170000}"/>
    <cellStyle name="Currency 2 3 6 6" xfId="11611" xr:uid="{00000000-0005-0000-0000-0000F5170000}"/>
    <cellStyle name="Currency 2 3 6 6 2" xfId="24214" xr:uid="{00000000-0005-0000-0000-0000F6170000}"/>
    <cellStyle name="Currency 2 3 6 6 2 2" xfId="59430" xr:uid="{00000000-0005-0000-0000-0000F7170000}"/>
    <cellStyle name="Currency 2 3 6 6 3" xfId="46833" xr:uid="{00000000-0005-0000-0000-0000F8170000}"/>
    <cellStyle name="Currency 2 3 6 6 4" xfId="36819" xr:uid="{00000000-0005-0000-0000-0000F9170000}"/>
    <cellStyle name="Currency 2 3 6 7" xfId="15978" xr:uid="{00000000-0005-0000-0000-0000FA170000}"/>
    <cellStyle name="Currency 2 3 6 7 2" xfId="51194" xr:uid="{00000000-0005-0000-0000-0000FB170000}"/>
    <cellStyle name="Currency 2 3 6 7 3" xfId="28583" xr:uid="{00000000-0005-0000-0000-0000FC170000}"/>
    <cellStyle name="Currency 2 3 6 8" xfId="14200" xr:uid="{00000000-0005-0000-0000-0000FD170000}"/>
    <cellStyle name="Currency 2 3 6 8 2" xfId="49418" xr:uid="{00000000-0005-0000-0000-0000FE170000}"/>
    <cellStyle name="Currency 2 3 6 9" xfId="38597" xr:uid="{00000000-0005-0000-0000-0000FF170000}"/>
    <cellStyle name="Currency 2 3 7" xfId="2467" xr:uid="{00000000-0005-0000-0000-000000180000}"/>
    <cellStyle name="Currency 2 3 7 10" xfId="25998" xr:uid="{00000000-0005-0000-0000-000001180000}"/>
    <cellStyle name="Currency 2 3 7 11" xfId="60402" xr:uid="{00000000-0005-0000-0000-000002180000}"/>
    <cellStyle name="Currency 2 3 7 2" xfId="4298" xr:uid="{00000000-0005-0000-0000-000003180000}"/>
    <cellStyle name="Currency 2 3 7 2 2" xfId="16945" xr:uid="{00000000-0005-0000-0000-000004180000}"/>
    <cellStyle name="Currency 2 3 7 2 2 2" xfId="52161" xr:uid="{00000000-0005-0000-0000-000005180000}"/>
    <cellStyle name="Currency 2 3 7 2 3" xfId="39564" xr:uid="{00000000-0005-0000-0000-000006180000}"/>
    <cellStyle name="Currency 2 3 7 2 4" xfId="29550" xr:uid="{00000000-0005-0000-0000-000007180000}"/>
    <cellStyle name="Currency 2 3 7 3" xfId="5768" xr:uid="{00000000-0005-0000-0000-000008180000}"/>
    <cellStyle name="Currency 2 3 7 3 2" xfId="18399" xr:uid="{00000000-0005-0000-0000-000009180000}"/>
    <cellStyle name="Currency 2 3 7 3 2 2" xfId="53615" xr:uid="{00000000-0005-0000-0000-00000A180000}"/>
    <cellStyle name="Currency 2 3 7 3 3" xfId="41018" xr:uid="{00000000-0005-0000-0000-00000B180000}"/>
    <cellStyle name="Currency 2 3 7 3 4" xfId="31004" xr:uid="{00000000-0005-0000-0000-00000C180000}"/>
    <cellStyle name="Currency 2 3 7 4" xfId="7227" xr:uid="{00000000-0005-0000-0000-00000D180000}"/>
    <cellStyle name="Currency 2 3 7 4 2" xfId="19853" xr:uid="{00000000-0005-0000-0000-00000E180000}"/>
    <cellStyle name="Currency 2 3 7 4 2 2" xfId="55069" xr:uid="{00000000-0005-0000-0000-00000F180000}"/>
    <cellStyle name="Currency 2 3 7 4 3" xfId="42472" xr:uid="{00000000-0005-0000-0000-000010180000}"/>
    <cellStyle name="Currency 2 3 7 4 4" xfId="32458" xr:uid="{00000000-0005-0000-0000-000011180000}"/>
    <cellStyle name="Currency 2 3 7 5" xfId="9008" xr:uid="{00000000-0005-0000-0000-000012180000}"/>
    <cellStyle name="Currency 2 3 7 5 2" xfId="21629" xr:uid="{00000000-0005-0000-0000-000013180000}"/>
    <cellStyle name="Currency 2 3 7 5 2 2" xfId="56845" xr:uid="{00000000-0005-0000-0000-000014180000}"/>
    <cellStyle name="Currency 2 3 7 5 3" xfId="44248" xr:uid="{00000000-0005-0000-0000-000015180000}"/>
    <cellStyle name="Currency 2 3 7 5 4" xfId="34234" xr:uid="{00000000-0005-0000-0000-000016180000}"/>
    <cellStyle name="Currency 2 3 7 6" xfId="10802" xr:uid="{00000000-0005-0000-0000-000017180000}"/>
    <cellStyle name="Currency 2 3 7 6 2" xfId="23405" xr:uid="{00000000-0005-0000-0000-000018180000}"/>
    <cellStyle name="Currency 2 3 7 6 2 2" xfId="58621" xr:uid="{00000000-0005-0000-0000-000019180000}"/>
    <cellStyle name="Currency 2 3 7 6 3" xfId="46024" xr:uid="{00000000-0005-0000-0000-00001A180000}"/>
    <cellStyle name="Currency 2 3 7 6 4" xfId="36010" xr:uid="{00000000-0005-0000-0000-00001B180000}"/>
    <cellStyle name="Currency 2 3 7 7" xfId="15169" xr:uid="{00000000-0005-0000-0000-00001C180000}"/>
    <cellStyle name="Currency 2 3 7 7 2" xfId="50385" xr:uid="{00000000-0005-0000-0000-00001D180000}"/>
    <cellStyle name="Currency 2 3 7 7 3" xfId="27774" xr:uid="{00000000-0005-0000-0000-00001E180000}"/>
    <cellStyle name="Currency 2 3 7 8" xfId="13391" xr:uid="{00000000-0005-0000-0000-00001F180000}"/>
    <cellStyle name="Currency 2 3 7 8 2" xfId="48609" xr:uid="{00000000-0005-0000-0000-000020180000}"/>
    <cellStyle name="Currency 2 3 7 9" xfId="37788" xr:uid="{00000000-0005-0000-0000-000021180000}"/>
    <cellStyle name="Currency 2 3 8" xfId="3635" xr:uid="{00000000-0005-0000-0000-000022180000}"/>
    <cellStyle name="Currency 2 3 8 2" xfId="8359" xr:uid="{00000000-0005-0000-0000-000023180000}"/>
    <cellStyle name="Currency 2 3 8 2 2" xfId="20985" xr:uid="{00000000-0005-0000-0000-000024180000}"/>
    <cellStyle name="Currency 2 3 8 2 2 2" xfId="56201" xr:uid="{00000000-0005-0000-0000-000025180000}"/>
    <cellStyle name="Currency 2 3 8 2 3" xfId="43604" xr:uid="{00000000-0005-0000-0000-000026180000}"/>
    <cellStyle name="Currency 2 3 8 2 4" xfId="33590" xr:uid="{00000000-0005-0000-0000-000027180000}"/>
    <cellStyle name="Currency 2 3 8 3" xfId="10140" xr:uid="{00000000-0005-0000-0000-000028180000}"/>
    <cellStyle name="Currency 2 3 8 3 2" xfId="22761" xr:uid="{00000000-0005-0000-0000-000029180000}"/>
    <cellStyle name="Currency 2 3 8 3 2 2" xfId="57977" xr:uid="{00000000-0005-0000-0000-00002A180000}"/>
    <cellStyle name="Currency 2 3 8 3 3" xfId="45380" xr:uid="{00000000-0005-0000-0000-00002B180000}"/>
    <cellStyle name="Currency 2 3 8 3 4" xfId="35366" xr:uid="{00000000-0005-0000-0000-00002C180000}"/>
    <cellStyle name="Currency 2 3 8 4" xfId="11936" xr:uid="{00000000-0005-0000-0000-00002D180000}"/>
    <cellStyle name="Currency 2 3 8 4 2" xfId="24537" xr:uid="{00000000-0005-0000-0000-00002E180000}"/>
    <cellStyle name="Currency 2 3 8 4 2 2" xfId="59753" xr:uid="{00000000-0005-0000-0000-00002F180000}"/>
    <cellStyle name="Currency 2 3 8 4 3" xfId="47156" xr:uid="{00000000-0005-0000-0000-000030180000}"/>
    <cellStyle name="Currency 2 3 8 4 4" xfId="37142" xr:uid="{00000000-0005-0000-0000-000031180000}"/>
    <cellStyle name="Currency 2 3 8 5" xfId="16301" xr:uid="{00000000-0005-0000-0000-000032180000}"/>
    <cellStyle name="Currency 2 3 8 5 2" xfId="51517" xr:uid="{00000000-0005-0000-0000-000033180000}"/>
    <cellStyle name="Currency 2 3 8 5 3" xfId="28906" xr:uid="{00000000-0005-0000-0000-000034180000}"/>
    <cellStyle name="Currency 2 3 8 6" xfId="14523" xr:uid="{00000000-0005-0000-0000-000035180000}"/>
    <cellStyle name="Currency 2 3 8 6 2" xfId="49741" xr:uid="{00000000-0005-0000-0000-000036180000}"/>
    <cellStyle name="Currency 2 3 8 7" xfId="38920" xr:uid="{00000000-0005-0000-0000-000037180000}"/>
    <cellStyle name="Currency 2 3 8 8" xfId="27130" xr:uid="{00000000-0005-0000-0000-000038180000}"/>
    <cellStyle name="Currency 2 3 9" xfId="3964" xr:uid="{00000000-0005-0000-0000-000039180000}"/>
    <cellStyle name="Currency 2 3 9 2" xfId="16623" xr:uid="{00000000-0005-0000-0000-00003A180000}"/>
    <cellStyle name="Currency 2 3 9 2 2" xfId="51839" xr:uid="{00000000-0005-0000-0000-00003B180000}"/>
    <cellStyle name="Currency 2 3 9 2 3" xfId="29228" xr:uid="{00000000-0005-0000-0000-00003C180000}"/>
    <cellStyle name="Currency 2 3 9 3" xfId="13069" xr:uid="{00000000-0005-0000-0000-00003D180000}"/>
    <cellStyle name="Currency 2 3 9 3 2" xfId="48287" xr:uid="{00000000-0005-0000-0000-00003E180000}"/>
    <cellStyle name="Currency 2 3 9 4" xfId="39242" xr:uid="{00000000-0005-0000-0000-00003F180000}"/>
    <cellStyle name="Currency 2 3 9 5" xfId="25676" xr:uid="{00000000-0005-0000-0000-000040180000}"/>
    <cellStyle name="Currency 2 4" xfId="502" xr:uid="{00000000-0005-0000-0000-000041180000}"/>
    <cellStyle name="Currency 2 5" xfId="1716" xr:uid="{00000000-0005-0000-0000-000042180000}"/>
    <cellStyle name="Currency 3" xfId="503" xr:uid="{00000000-0005-0000-0000-000043180000}"/>
    <cellStyle name="Currency 3 2" xfId="504" xr:uid="{00000000-0005-0000-0000-000044180000}"/>
    <cellStyle name="Currency 3 3" xfId="505" xr:uid="{00000000-0005-0000-0000-000045180000}"/>
    <cellStyle name="Currency 3 4" xfId="506" xr:uid="{00000000-0005-0000-0000-000046180000}"/>
    <cellStyle name="Currency 4" xfId="507" xr:uid="{00000000-0005-0000-0000-000047180000}"/>
    <cellStyle name="Currency 4 10" xfId="3636" xr:uid="{00000000-0005-0000-0000-000048180000}"/>
    <cellStyle name="Currency 4 10 2" xfId="8360" xr:uid="{00000000-0005-0000-0000-000049180000}"/>
    <cellStyle name="Currency 4 10 2 2" xfId="20986" xr:uid="{00000000-0005-0000-0000-00004A180000}"/>
    <cellStyle name="Currency 4 10 2 2 2" xfId="56202" xr:uid="{00000000-0005-0000-0000-00004B180000}"/>
    <cellStyle name="Currency 4 10 2 3" xfId="43605" xr:uid="{00000000-0005-0000-0000-00004C180000}"/>
    <cellStyle name="Currency 4 10 2 4" xfId="33591" xr:uid="{00000000-0005-0000-0000-00004D180000}"/>
    <cellStyle name="Currency 4 10 3" xfId="10141" xr:uid="{00000000-0005-0000-0000-00004E180000}"/>
    <cellStyle name="Currency 4 10 3 2" xfId="22762" xr:uid="{00000000-0005-0000-0000-00004F180000}"/>
    <cellStyle name="Currency 4 10 3 2 2" xfId="57978" xr:uid="{00000000-0005-0000-0000-000050180000}"/>
    <cellStyle name="Currency 4 10 3 3" xfId="45381" xr:uid="{00000000-0005-0000-0000-000051180000}"/>
    <cellStyle name="Currency 4 10 3 4" xfId="35367" xr:uid="{00000000-0005-0000-0000-000052180000}"/>
    <cellStyle name="Currency 4 10 4" xfId="11937" xr:uid="{00000000-0005-0000-0000-000053180000}"/>
    <cellStyle name="Currency 4 10 4 2" xfId="24538" xr:uid="{00000000-0005-0000-0000-000054180000}"/>
    <cellStyle name="Currency 4 10 4 2 2" xfId="59754" xr:uid="{00000000-0005-0000-0000-000055180000}"/>
    <cellStyle name="Currency 4 10 4 3" xfId="47157" xr:uid="{00000000-0005-0000-0000-000056180000}"/>
    <cellStyle name="Currency 4 10 4 4" xfId="37143" xr:uid="{00000000-0005-0000-0000-000057180000}"/>
    <cellStyle name="Currency 4 10 5" xfId="16302" xr:uid="{00000000-0005-0000-0000-000058180000}"/>
    <cellStyle name="Currency 4 10 5 2" xfId="51518" xr:uid="{00000000-0005-0000-0000-000059180000}"/>
    <cellStyle name="Currency 4 10 5 3" xfId="28907" xr:uid="{00000000-0005-0000-0000-00005A180000}"/>
    <cellStyle name="Currency 4 10 6" xfId="14524" xr:uid="{00000000-0005-0000-0000-00005B180000}"/>
    <cellStyle name="Currency 4 10 6 2" xfId="49742" xr:uid="{00000000-0005-0000-0000-00005C180000}"/>
    <cellStyle name="Currency 4 10 7" xfId="38921" xr:uid="{00000000-0005-0000-0000-00005D180000}"/>
    <cellStyle name="Currency 4 10 8" xfId="27131" xr:uid="{00000000-0005-0000-0000-00005E180000}"/>
    <cellStyle name="Currency 4 11" xfId="3965" xr:uid="{00000000-0005-0000-0000-00005F180000}"/>
    <cellStyle name="Currency 4 11 2" xfId="16624" xr:uid="{00000000-0005-0000-0000-000060180000}"/>
    <cellStyle name="Currency 4 11 2 2" xfId="51840" xr:uid="{00000000-0005-0000-0000-000061180000}"/>
    <cellStyle name="Currency 4 11 2 3" xfId="29229" xr:uid="{00000000-0005-0000-0000-000062180000}"/>
    <cellStyle name="Currency 4 11 3" xfId="13070" xr:uid="{00000000-0005-0000-0000-000063180000}"/>
    <cellStyle name="Currency 4 11 3 2" xfId="48288" xr:uid="{00000000-0005-0000-0000-000064180000}"/>
    <cellStyle name="Currency 4 11 4" xfId="39243" xr:uid="{00000000-0005-0000-0000-000065180000}"/>
    <cellStyle name="Currency 4 11 5" xfId="25677" xr:uid="{00000000-0005-0000-0000-000066180000}"/>
    <cellStyle name="Currency 4 12" xfId="5447" xr:uid="{00000000-0005-0000-0000-000067180000}"/>
    <cellStyle name="Currency 4 12 2" xfId="18078" xr:uid="{00000000-0005-0000-0000-000068180000}"/>
    <cellStyle name="Currency 4 12 2 2" xfId="53294" xr:uid="{00000000-0005-0000-0000-000069180000}"/>
    <cellStyle name="Currency 4 12 3" xfId="40697" xr:uid="{00000000-0005-0000-0000-00006A180000}"/>
    <cellStyle name="Currency 4 12 4" xfId="30683" xr:uid="{00000000-0005-0000-0000-00006B180000}"/>
    <cellStyle name="Currency 4 13" xfId="6903" xr:uid="{00000000-0005-0000-0000-00006C180000}"/>
    <cellStyle name="Currency 4 13 2" xfId="19532" xr:uid="{00000000-0005-0000-0000-00006D180000}"/>
    <cellStyle name="Currency 4 13 2 2" xfId="54748" xr:uid="{00000000-0005-0000-0000-00006E180000}"/>
    <cellStyle name="Currency 4 13 3" xfId="42151" xr:uid="{00000000-0005-0000-0000-00006F180000}"/>
    <cellStyle name="Currency 4 13 4" xfId="32137" xr:uid="{00000000-0005-0000-0000-000070180000}"/>
    <cellStyle name="Currency 4 14" xfId="8685" xr:uid="{00000000-0005-0000-0000-000071180000}"/>
    <cellStyle name="Currency 4 14 2" xfId="21308" xr:uid="{00000000-0005-0000-0000-000072180000}"/>
    <cellStyle name="Currency 4 14 2 2" xfId="56524" xr:uid="{00000000-0005-0000-0000-000073180000}"/>
    <cellStyle name="Currency 4 14 3" xfId="43927" xr:uid="{00000000-0005-0000-0000-000074180000}"/>
    <cellStyle name="Currency 4 14 4" xfId="33913" xr:uid="{00000000-0005-0000-0000-000075180000}"/>
    <cellStyle name="Currency 4 15" xfId="10479" xr:uid="{00000000-0005-0000-0000-000076180000}"/>
    <cellStyle name="Currency 4 15 2" xfId="23090" xr:uid="{00000000-0005-0000-0000-000077180000}"/>
    <cellStyle name="Currency 4 15 2 2" xfId="58306" xr:uid="{00000000-0005-0000-0000-000078180000}"/>
    <cellStyle name="Currency 4 15 3" xfId="45709" xr:uid="{00000000-0005-0000-0000-000079180000}"/>
    <cellStyle name="Currency 4 15 4" xfId="35695" xr:uid="{00000000-0005-0000-0000-00007A180000}"/>
    <cellStyle name="Currency 4 16" xfId="14847" xr:uid="{00000000-0005-0000-0000-00007B180000}"/>
    <cellStyle name="Currency 4 16 2" xfId="50064" xr:uid="{00000000-0005-0000-0000-00007C180000}"/>
    <cellStyle name="Currency 4 16 3" xfId="27453" xr:uid="{00000000-0005-0000-0000-00007D180000}"/>
    <cellStyle name="Currency 4 17" xfId="12261" xr:uid="{00000000-0005-0000-0000-00007E180000}"/>
    <cellStyle name="Currency 4 17 2" xfId="47479" xr:uid="{00000000-0005-0000-0000-00007F180000}"/>
    <cellStyle name="Currency 4 18" xfId="37466" xr:uid="{00000000-0005-0000-0000-000080180000}"/>
    <cellStyle name="Currency 4 19" xfId="24868" xr:uid="{00000000-0005-0000-0000-000081180000}"/>
    <cellStyle name="Currency 4 2" xfId="508" xr:uid="{00000000-0005-0000-0000-000082180000}"/>
    <cellStyle name="Currency 4 2 2" xfId="1719" xr:uid="{00000000-0005-0000-0000-000083180000}"/>
    <cellStyle name="Currency 4 20" xfId="60081" xr:uid="{00000000-0005-0000-0000-000084180000}"/>
    <cellStyle name="Currency 4 3" xfId="509" xr:uid="{00000000-0005-0000-0000-000085180000}"/>
    <cellStyle name="Currency 4 3 10" xfId="5448" xr:uid="{00000000-0005-0000-0000-000086180000}"/>
    <cellStyle name="Currency 4 3 10 2" xfId="18079" xr:uid="{00000000-0005-0000-0000-000087180000}"/>
    <cellStyle name="Currency 4 3 10 2 2" xfId="53295" xr:uid="{00000000-0005-0000-0000-000088180000}"/>
    <cellStyle name="Currency 4 3 10 3" xfId="40698" xr:uid="{00000000-0005-0000-0000-000089180000}"/>
    <cellStyle name="Currency 4 3 10 4" xfId="30684" xr:uid="{00000000-0005-0000-0000-00008A180000}"/>
    <cellStyle name="Currency 4 3 11" xfId="6904" xr:uid="{00000000-0005-0000-0000-00008B180000}"/>
    <cellStyle name="Currency 4 3 11 2" xfId="19533" xr:uid="{00000000-0005-0000-0000-00008C180000}"/>
    <cellStyle name="Currency 4 3 11 2 2" xfId="54749" xr:uid="{00000000-0005-0000-0000-00008D180000}"/>
    <cellStyle name="Currency 4 3 11 3" xfId="42152" xr:uid="{00000000-0005-0000-0000-00008E180000}"/>
    <cellStyle name="Currency 4 3 11 4" xfId="32138" xr:uid="{00000000-0005-0000-0000-00008F180000}"/>
    <cellStyle name="Currency 4 3 12" xfId="8686" xr:uid="{00000000-0005-0000-0000-000090180000}"/>
    <cellStyle name="Currency 4 3 12 2" xfId="21309" xr:uid="{00000000-0005-0000-0000-000091180000}"/>
    <cellStyle name="Currency 4 3 12 2 2" xfId="56525" xr:uid="{00000000-0005-0000-0000-000092180000}"/>
    <cellStyle name="Currency 4 3 12 3" xfId="43928" xr:uid="{00000000-0005-0000-0000-000093180000}"/>
    <cellStyle name="Currency 4 3 12 4" xfId="33914" xr:uid="{00000000-0005-0000-0000-000094180000}"/>
    <cellStyle name="Currency 4 3 13" xfId="10480" xr:uid="{00000000-0005-0000-0000-000095180000}"/>
    <cellStyle name="Currency 4 3 13 2" xfId="23091" xr:uid="{00000000-0005-0000-0000-000096180000}"/>
    <cellStyle name="Currency 4 3 13 2 2" xfId="58307" xr:uid="{00000000-0005-0000-0000-000097180000}"/>
    <cellStyle name="Currency 4 3 13 3" xfId="45710" xr:uid="{00000000-0005-0000-0000-000098180000}"/>
    <cellStyle name="Currency 4 3 13 4" xfId="35696" xr:uid="{00000000-0005-0000-0000-000099180000}"/>
    <cellStyle name="Currency 4 3 14" xfId="14848" xr:uid="{00000000-0005-0000-0000-00009A180000}"/>
    <cellStyle name="Currency 4 3 14 2" xfId="50065" xr:uid="{00000000-0005-0000-0000-00009B180000}"/>
    <cellStyle name="Currency 4 3 14 3" xfId="27454" xr:uid="{00000000-0005-0000-0000-00009C180000}"/>
    <cellStyle name="Currency 4 3 15" xfId="12262" xr:uid="{00000000-0005-0000-0000-00009D180000}"/>
    <cellStyle name="Currency 4 3 15 2" xfId="47480" xr:uid="{00000000-0005-0000-0000-00009E180000}"/>
    <cellStyle name="Currency 4 3 16" xfId="37467" xr:uid="{00000000-0005-0000-0000-00009F180000}"/>
    <cellStyle name="Currency 4 3 17" xfId="24869" xr:uid="{00000000-0005-0000-0000-0000A0180000}"/>
    <cellStyle name="Currency 4 3 18" xfId="60082" xr:uid="{00000000-0005-0000-0000-0000A1180000}"/>
    <cellStyle name="Currency 4 3 2" xfId="1720" xr:uid="{00000000-0005-0000-0000-0000A2180000}"/>
    <cellStyle name="Currency 4 3 2 10" xfId="6978" xr:uid="{00000000-0005-0000-0000-0000A3180000}"/>
    <cellStyle name="Currency 4 3 2 10 2" xfId="19605" xr:uid="{00000000-0005-0000-0000-0000A4180000}"/>
    <cellStyle name="Currency 4 3 2 10 2 2" xfId="54821" xr:uid="{00000000-0005-0000-0000-0000A5180000}"/>
    <cellStyle name="Currency 4 3 2 10 3" xfId="42224" xr:uid="{00000000-0005-0000-0000-0000A6180000}"/>
    <cellStyle name="Currency 4 3 2 10 4" xfId="32210" xr:uid="{00000000-0005-0000-0000-0000A7180000}"/>
    <cellStyle name="Currency 4 3 2 11" xfId="8759" xr:uid="{00000000-0005-0000-0000-0000A8180000}"/>
    <cellStyle name="Currency 4 3 2 11 2" xfId="21381" xr:uid="{00000000-0005-0000-0000-0000A9180000}"/>
    <cellStyle name="Currency 4 3 2 11 2 2" xfId="56597" xr:uid="{00000000-0005-0000-0000-0000AA180000}"/>
    <cellStyle name="Currency 4 3 2 11 3" xfId="44000" xr:uid="{00000000-0005-0000-0000-0000AB180000}"/>
    <cellStyle name="Currency 4 3 2 11 4" xfId="33986" xr:uid="{00000000-0005-0000-0000-0000AC180000}"/>
    <cellStyle name="Currency 4 3 2 12" xfId="10481" xr:uid="{00000000-0005-0000-0000-0000AD180000}"/>
    <cellStyle name="Currency 4 3 2 12 2" xfId="23092" xr:uid="{00000000-0005-0000-0000-0000AE180000}"/>
    <cellStyle name="Currency 4 3 2 12 2 2" xfId="58308" xr:uid="{00000000-0005-0000-0000-0000AF180000}"/>
    <cellStyle name="Currency 4 3 2 12 3" xfId="45711" xr:uid="{00000000-0005-0000-0000-0000B0180000}"/>
    <cellStyle name="Currency 4 3 2 12 4" xfId="35697" xr:uid="{00000000-0005-0000-0000-0000B1180000}"/>
    <cellStyle name="Currency 4 3 2 13" xfId="14920" xr:uid="{00000000-0005-0000-0000-0000B2180000}"/>
    <cellStyle name="Currency 4 3 2 13 2" xfId="50137" xr:uid="{00000000-0005-0000-0000-0000B3180000}"/>
    <cellStyle name="Currency 4 3 2 13 3" xfId="27526" xr:uid="{00000000-0005-0000-0000-0000B4180000}"/>
    <cellStyle name="Currency 4 3 2 14" xfId="12334" xr:uid="{00000000-0005-0000-0000-0000B5180000}"/>
    <cellStyle name="Currency 4 3 2 14 2" xfId="47552" xr:uid="{00000000-0005-0000-0000-0000B6180000}"/>
    <cellStyle name="Currency 4 3 2 15" xfId="37539" xr:uid="{00000000-0005-0000-0000-0000B7180000}"/>
    <cellStyle name="Currency 4 3 2 16" xfId="24941" xr:uid="{00000000-0005-0000-0000-0000B8180000}"/>
    <cellStyle name="Currency 4 3 2 17" xfId="60154" xr:uid="{00000000-0005-0000-0000-0000B9180000}"/>
    <cellStyle name="Currency 4 3 2 2" xfId="2364" xr:uid="{00000000-0005-0000-0000-0000BA180000}"/>
    <cellStyle name="Currency 4 3 2 2 10" xfId="10482" xr:uid="{00000000-0005-0000-0000-0000BB180000}"/>
    <cellStyle name="Currency 4 3 2 2 10 2" xfId="23093" xr:uid="{00000000-0005-0000-0000-0000BC180000}"/>
    <cellStyle name="Currency 4 3 2 2 10 2 2" xfId="58309" xr:uid="{00000000-0005-0000-0000-0000BD180000}"/>
    <cellStyle name="Currency 4 3 2 2 10 3" xfId="45712" xr:uid="{00000000-0005-0000-0000-0000BE180000}"/>
    <cellStyle name="Currency 4 3 2 2 10 4" xfId="35698" xr:uid="{00000000-0005-0000-0000-0000BF180000}"/>
    <cellStyle name="Currency 4 3 2 2 11" xfId="15075" xr:uid="{00000000-0005-0000-0000-0000C0180000}"/>
    <cellStyle name="Currency 4 3 2 2 11 2" xfId="50291" xr:uid="{00000000-0005-0000-0000-0000C1180000}"/>
    <cellStyle name="Currency 4 3 2 2 11 3" xfId="27680" xr:uid="{00000000-0005-0000-0000-0000C2180000}"/>
    <cellStyle name="Currency 4 3 2 2 12" xfId="12488" xr:uid="{00000000-0005-0000-0000-0000C3180000}"/>
    <cellStyle name="Currency 4 3 2 2 12 2" xfId="47706" xr:uid="{00000000-0005-0000-0000-0000C4180000}"/>
    <cellStyle name="Currency 4 3 2 2 13" xfId="37694" xr:uid="{00000000-0005-0000-0000-0000C5180000}"/>
    <cellStyle name="Currency 4 3 2 2 14" xfId="25095" xr:uid="{00000000-0005-0000-0000-0000C6180000}"/>
    <cellStyle name="Currency 4 3 2 2 15" xfId="60308" xr:uid="{00000000-0005-0000-0000-0000C7180000}"/>
    <cellStyle name="Currency 4 3 2 2 2" xfId="3210" xr:uid="{00000000-0005-0000-0000-0000C8180000}"/>
    <cellStyle name="Currency 4 3 2 2 2 10" xfId="25579" xr:uid="{00000000-0005-0000-0000-0000C9180000}"/>
    <cellStyle name="Currency 4 3 2 2 2 11" xfId="61114" xr:uid="{00000000-0005-0000-0000-0000CA180000}"/>
    <cellStyle name="Currency 4 3 2 2 2 2" xfId="5010" xr:uid="{00000000-0005-0000-0000-0000CB180000}"/>
    <cellStyle name="Currency 4 3 2 2 2 2 2" xfId="17657" xr:uid="{00000000-0005-0000-0000-0000CC180000}"/>
    <cellStyle name="Currency 4 3 2 2 2 2 2 2" xfId="52873" xr:uid="{00000000-0005-0000-0000-0000CD180000}"/>
    <cellStyle name="Currency 4 3 2 2 2 2 2 3" xfId="30262" xr:uid="{00000000-0005-0000-0000-0000CE180000}"/>
    <cellStyle name="Currency 4 3 2 2 2 2 3" xfId="14103" xr:uid="{00000000-0005-0000-0000-0000CF180000}"/>
    <cellStyle name="Currency 4 3 2 2 2 2 3 2" xfId="49321" xr:uid="{00000000-0005-0000-0000-0000D0180000}"/>
    <cellStyle name="Currency 4 3 2 2 2 2 4" xfId="40276" xr:uid="{00000000-0005-0000-0000-0000D1180000}"/>
    <cellStyle name="Currency 4 3 2 2 2 2 5" xfId="26710" xr:uid="{00000000-0005-0000-0000-0000D2180000}"/>
    <cellStyle name="Currency 4 3 2 2 2 3" xfId="6480" xr:uid="{00000000-0005-0000-0000-0000D3180000}"/>
    <cellStyle name="Currency 4 3 2 2 2 3 2" xfId="19111" xr:uid="{00000000-0005-0000-0000-0000D4180000}"/>
    <cellStyle name="Currency 4 3 2 2 2 3 2 2" xfId="54327" xr:uid="{00000000-0005-0000-0000-0000D5180000}"/>
    <cellStyle name="Currency 4 3 2 2 2 3 3" xfId="41730" xr:uid="{00000000-0005-0000-0000-0000D6180000}"/>
    <cellStyle name="Currency 4 3 2 2 2 3 4" xfId="31716" xr:uid="{00000000-0005-0000-0000-0000D7180000}"/>
    <cellStyle name="Currency 4 3 2 2 2 4" xfId="7939" xr:uid="{00000000-0005-0000-0000-0000D8180000}"/>
    <cellStyle name="Currency 4 3 2 2 2 4 2" xfId="20565" xr:uid="{00000000-0005-0000-0000-0000D9180000}"/>
    <cellStyle name="Currency 4 3 2 2 2 4 2 2" xfId="55781" xr:uid="{00000000-0005-0000-0000-0000DA180000}"/>
    <cellStyle name="Currency 4 3 2 2 2 4 3" xfId="43184" xr:uid="{00000000-0005-0000-0000-0000DB180000}"/>
    <cellStyle name="Currency 4 3 2 2 2 4 4" xfId="33170" xr:uid="{00000000-0005-0000-0000-0000DC180000}"/>
    <cellStyle name="Currency 4 3 2 2 2 5" xfId="9720" xr:uid="{00000000-0005-0000-0000-0000DD180000}"/>
    <cellStyle name="Currency 4 3 2 2 2 5 2" xfId="22341" xr:uid="{00000000-0005-0000-0000-0000DE180000}"/>
    <cellStyle name="Currency 4 3 2 2 2 5 2 2" xfId="57557" xr:uid="{00000000-0005-0000-0000-0000DF180000}"/>
    <cellStyle name="Currency 4 3 2 2 2 5 3" xfId="44960" xr:uid="{00000000-0005-0000-0000-0000E0180000}"/>
    <cellStyle name="Currency 4 3 2 2 2 5 4" xfId="34946" xr:uid="{00000000-0005-0000-0000-0000E1180000}"/>
    <cellStyle name="Currency 4 3 2 2 2 6" xfId="11514" xr:uid="{00000000-0005-0000-0000-0000E2180000}"/>
    <cellStyle name="Currency 4 3 2 2 2 6 2" xfId="24117" xr:uid="{00000000-0005-0000-0000-0000E3180000}"/>
    <cellStyle name="Currency 4 3 2 2 2 6 2 2" xfId="59333" xr:uid="{00000000-0005-0000-0000-0000E4180000}"/>
    <cellStyle name="Currency 4 3 2 2 2 6 3" xfId="46736" xr:uid="{00000000-0005-0000-0000-0000E5180000}"/>
    <cellStyle name="Currency 4 3 2 2 2 6 4" xfId="36722" xr:uid="{00000000-0005-0000-0000-0000E6180000}"/>
    <cellStyle name="Currency 4 3 2 2 2 7" xfId="15881" xr:uid="{00000000-0005-0000-0000-0000E7180000}"/>
    <cellStyle name="Currency 4 3 2 2 2 7 2" xfId="51097" xr:uid="{00000000-0005-0000-0000-0000E8180000}"/>
    <cellStyle name="Currency 4 3 2 2 2 7 3" xfId="28486" xr:uid="{00000000-0005-0000-0000-0000E9180000}"/>
    <cellStyle name="Currency 4 3 2 2 2 8" xfId="12972" xr:uid="{00000000-0005-0000-0000-0000EA180000}"/>
    <cellStyle name="Currency 4 3 2 2 2 8 2" xfId="48190" xr:uid="{00000000-0005-0000-0000-0000EB180000}"/>
    <cellStyle name="Currency 4 3 2 2 2 9" xfId="38500" xr:uid="{00000000-0005-0000-0000-0000EC180000}"/>
    <cellStyle name="Currency 4 3 2 2 3" xfId="3539" xr:uid="{00000000-0005-0000-0000-0000ED180000}"/>
    <cellStyle name="Currency 4 3 2 2 3 10" xfId="27035" xr:uid="{00000000-0005-0000-0000-0000EE180000}"/>
    <cellStyle name="Currency 4 3 2 2 3 11" xfId="61439" xr:uid="{00000000-0005-0000-0000-0000EF180000}"/>
    <cellStyle name="Currency 4 3 2 2 3 2" xfId="5335" xr:uid="{00000000-0005-0000-0000-0000F0180000}"/>
    <cellStyle name="Currency 4 3 2 2 3 2 2" xfId="17982" xr:uid="{00000000-0005-0000-0000-0000F1180000}"/>
    <cellStyle name="Currency 4 3 2 2 3 2 2 2" xfId="53198" xr:uid="{00000000-0005-0000-0000-0000F2180000}"/>
    <cellStyle name="Currency 4 3 2 2 3 2 3" xfId="40601" xr:uid="{00000000-0005-0000-0000-0000F3180000}"/>
    <cellStyle name="Currency 4 3 2 2 3 2 4" xfId="30587" xr:uid="{00000000-0005-0000-0000-0000F4180000}"/>
    <cellStyle name="Currency 4 3 2 2 3 3" xfId="6805" xr:uid="{00000000-0005-0000-0000-0000F5180000}"/>
    <cellStyle name="Currency 4 3 2 2 3 3 2" xfId="19436" xr:uid="{00000000-0005-0000-0000-0000F6180000}"/>
    <cellStyle name="Currency 4 3 2 2 3 3 2 2" xfId="54652" xr:uid="{00000000-0005-0000-0000-0000F7180000}"/>
    <cellStyle name="Currency 4 3 2 2 3 3 3" xfId="42055" xr:uid="{00000000-0005-0000-0000-0000F8180000}"/>
    <cellStyle name="Currency 4 3 2 2 3 3 4" xfId="32041" xr:uid="{00000000-0005-0000-0000-0000F9180000}"/>
    <cellStyle name="Currency 4 3 2 2 3 4" xfId="8264" xr:uid="{00000000-0005-0000-0000-0000FA180000}"/>
    <cellStyle name="Currency 4 3 2 2 3 4 2" xfId="20890" xr:uid="{00000000-0005-0000-0000-0000FB180000}"/>
    <cellStyle name="Currency 4 3 2 2 3 4 2 2" xfId="56106" xr:uid="{00000000-0005-0000-0000-0000FC180000}"/>
    <cellStyle name="Currency 4 3 2 2 3 4 3" xfId="43509" xr:uid="{00000000-0005-0000-0000-0000FD180000}"/>
    <cellStyle name="Currency 4 3 2 2 3 4 4" xfId="33495" xr:uid="{00000000-0005-0000-0000-0000FE180000}"/>
    <cellStyle name="Currency 4 3 2 2 3 5" xfId="10045" xr:uid="{00000000-0005-0000-0000-0000FF180000}"/>
    <cellStyle name="Currency 4 3 2 2 3 5 2" xfId="22666" xr:uid="{00000000-0005-0000-0000-000000190000}"/>
    <cellStyle name="Currency 4 3 2 2 3 5 2 2" xfId="57882" xr:uid="{00000000-0005-0000-0000-000001190000}"/>
    <cellStyle name="Currency 4 3 2 2 3 5 3" xfId="45285" xr:uid="{00000000-0005-0000-0000-000002190000}"/>
    <cellStyle name="Currency 4 3 2 2 3 5 4" xfId="35271" xr:uid="{00000000-0005-0000-0000-000003190000}"/>
    <cellStyle name="Currency 4 3 2 2 3 6" xfId="11839" xr:uid="{00000000-0005-0000-0000-000004190000}"/>
    <cellStyle name="Currency 4 3 2 2 3 6 2" xfId="24442" xr:uid="{00000000-0005-0000-0000-000005190000}"/>
    <cellStyle name="Currency 4 3 2 2 3 6 2 2" xfId="59658" xr:uid="{00000000-0005-0000-0000-000006190000}"/>
    <cellStyle name="Currency 4 3 2 2 3 6 3" xfId="47061" xr:uid="{00000000-0005-0000-0000-000007190000}"/>
    <cellStyle name="Currency 4 3 2 2 3 6 4" xfId="37047" xr:uid="{00000000-0005-0000-0000-000008190000}"/>
    <cellStyle name="Currency 4 3 2 2 3 7" xfId="16206" xr:uid="{00000000-0005-0000-0000-000009190000}"/>
    <cellStyle name="Currency 4 3 2 2 3 7 2" xfId="51422" xr:uid="{00000000-0005-0000-0000-00000A190000}"/>
    <cellStyle name="Currency 4 3 2 2 3 7 3" xfId="28811" xr:uid="{00000000-0005-0000-0000-00000B190000}"/>
    <cellStyle name="Currency 4 3 2 2 3 8" xfId="14428" xr:uid="{00000000-0005-0000-0000-00000C190000}"/>
    <cellStyle name="Currency 4 3 2 2 3 8 2" xfId="49646" xr:uid="{00000000-0005-0000-0000-00000D190000}"/>
    <cellStyle name="Currency 4 3 2 2 3 9" xfId="38825" xr:uid="{00000000-0005-0000-0000-00000E190000}"/>
    <cellStyle name="Currency 4 3 2 2 4" xfId="2700" xr:uid="{00000000-0005-0000-0000-00000F190000}"/>
    <cellStyle name="Currency 4 3 2 2 4 10" xfId="26226" xr:uid="{00000000-0005-0000-0000-000010190000}"/>
    <cellStyle name="Currency 4 3 2 2 4 11" xfId="60630" xr:uid="{00000000-0005-0000-0000-000011190000}"/>
    <cellStyle name="Currency 4 3 2 2 4 2" xfId="4526" xr:uid="{00000000-0005-0000-0000-000012190000}"/>
    <cellStyle name="Currency 4 3 2 2 4 2 2" xfId="17173" xr:uid="{00000000-0005-0000-0000-000013190000}"/>
    <cellStyle name="Currency 4 3 2 2 4 2 2 2" xfId="52389" xr:uid="{00000000-0005-0000-0000-000014190000}"/>
    <cellStyle name="Currency 4 3 2 2 4 2 3" xfId="39792" xr:uid="{00000000-0005-0000-0000-000015190000}"/>
    <cellStyle name="Currency 4 3 2 2 4 2 4" xfId="29778" xr:uid="{00000000-0005-0000-0000-000016190000}"/>
    <cellStyle name="Currency 4 3 2 2 4 3" xfId="5996" xr:uid="{00000000-0005-0000-0000-000017190000}"/>
    <cellStyle name="Currency 4 3 2 2 4 3 2" xfId="18627" xr:uid="{00000000-0005-0000-0000-000018190000}"/>
    <cellStyle name="Currency 4 3 2 2 4 3 2 2" xfId="53843" xr:uid="{00000000-0005-0000-0000-000019190000}"/>
    <cellStyle name="Currency 4 3 2 2 4 3 3" xfId="41246" xr:uid="{00000000-0005-0000-0000-00001A190000}"/>
    <cellStyle name="Currency 4 3 2 2 4 3 4" xfId="31232" xr:uid="{00000000-0005-0000-0000-00001B190000}"/>
    <cellStyle name="Currency 4 3 2 2 4 4" xfId="7455" xr:uid="{00000000-0005-0000-0000-00001C190000}"/>
    <cellStyle name="Currency 4 3 2 2 4 4 2" xfId="20081" xr:uid="{00000000-0005-0000-0000-00001D190000}"/>
    <cellStyle name="Currency 4 3 2 2 4 4 2 2" xfId="55297" xr:uid="{00000000-0005-0000-0000-00001E190000}"/>
    <cellStyle name="Currency 4 3 2 2 4 4 3" xfId="42700" xr:uid="{00000000-0005-0000-0000-00001F190000}"/>
    <cellStyle name="Currency 4 3 2 2 4 4 4" xfId="32686" xr:uid="{00000000-0005-0000-0000-000020190000}"/>
    <cellStyle name="Currency 4 3 2 2 4 5" xfId="9236" xr:uid="{00000000-0005-0000-0000-000021190000}"/>
    <cellStyle name="Currency 4 3 2 2 4 5 2" xfId="21857" xr:uid="{00000000-0005-0000-0000-000022190000}"/>
    <cellStyle name="Currency 4 3 2 2 4 5 2 2" xfId="57073" xr:uid="{00000000-0005-0000-0000-000023190000}"/>
    <cellStyle name="Currency 4 3 2 2 4 5 3" xfId="44476" xr:uid="{00000000-0005-0000-0000-000024190000}"/>
    <cellStyle name="Currency 4 3 2 2 4 5 4" xfId="34462" xr:uid="{00000000-0005-0000-0000-000025190000}"/>
    <cellStyle name="Currency 4 3 2 2 4 6" xfId="11030" xr:uid="{00000000-0005-0000-0000-000026190000}"/>
    <cellStyle name="Currency 4 3 2 2 4 6 2" xfId="23633" xr:uid="{00000000-0005-0000-0000-000027190000}"/>
    <cellStyle name="Currency 4 3 2 2 4 6 2 2" xfId="58849" xr:uid="{00000000-0005-0000-0000-000028190000}"/>
    <cellStyle name="Currency 4 3 2 2 4 6 3" xfId="46252" xr:uid="{00000000-0005-0000-0000-000029190000}"/>
    <cellStyle name="Currency 4 3 2 2 4 6 4" xfId="36238" xr:uid="{00000000-0005-0000-0000-00002A190000}"/>
    <cellStyle name="Currency 4 3 2 2 4 7" xfId="15397" xr:uid="{00000000-0005-0000-0000-00002B190000}"/>
    <cellStyle name="Currency 4 3 2 2 4 7 2" xfId="50613" xr:uid="{00000000-0005-0000-0000-00002C190000}"/>
    <cellStyle name="Currency 4 3 2 2 4 7 3" xfId="28002" xr:uid="{00000000-0005-0000-0000-00002D190000}"/>
    <cellStyle name="Currency 4 3 2 2 4 8" xfId="13619" xr:uid="{00000000-0005-0000-0000-00002E190000}"/>
    <cellStyle name="Currency 4 3 2 2 4 8 2" xfId="48837" xr:uid="{00000000-0005-0000-0000-00002F190000}"/>
    <cellStyle name="Currency 4 3 2 2 4 9" xfId="38016" xr:uid="{00000000-0005-0000-0000-000030190000}"/>
    <cellStyle name="Currency 4 3 2 2 5" xfId="3864" xr:uid="{00000000-0005-0000-0000-000031190000}"/>
    <cellStyle name="Currency 4 3 2 2 5 2" xfId="8587" xr:uid="{00000000-0005-0000-0000-000032190000}"/>
    <cellStyle name="Currency 4 3 2 2 5 2 2" xfId="21213" xr:uid="{00000000-0005-0000-0000-000033190000}"/>
    <cellStyle name="Currency 4 3 2 2 5 2 2 2" xfId="56429" xr:uid="{00000000-0005-0000-0000-000034190000}"/>
    <cellStyle name="Currency 4 3 2 2 5 2 3" xfId="43832" xr:uid="{00000000-0005-0000-0000-000035190000}"/>
    <cellStyle name="Currency 4 3 2 2 5 2 4" xfId="33818" xr:uid="{00000000-0005-0000-0000-000036190000}"/>
    <cellStyle name="Currency 4 3 2 2 5 3" xfId="10368" xr:uid="{00000000-0005-0000-0000-000037190000}"/>
    <cellStyle name="Currency 4 3 2 2 5 3 2" xfId="22989" xr:uid="{00000000-0005-0000-0000-000038190000}"/>
    <cellStyle name="Currency 4 3 2 2 5 3 2 2" xfId="58205" xr:uid="{00000000-0005-0000-0000-000039190000}"/>
    <cellStyle name="Currency 4 3 2 2 5 3 3" xfId="45608" xr:uid="{00000000-0005-0000-0000-00003A190000}"/>
    <cellStyle name="Currency 4 3 2 2 5 3 4" xfId="35594" xr:uid="{00000000-0005-0000-0000-00003B190000}"/>
    <cellStyle name="Currency 4 3 2 2 5 4" xfId="12164" xr:uid="{00000000-0005-0000-0000-00003C190000}"/>
    <cellStyle name="Currency 4 3 2 2 5 4 2" xfId="24765" xr:uid="{00000000-0005-0000-0000-00003D190000}"/>
    <cellStyle name="Currency 4 3 2 2 5 4 2 2" xfId="59981" xr:uid="{00000000-0005-0000-0000-00003E190000}"/>
    <cellStyle name="Currency 4 3 2 2 5 4 3" xfId="47384" xr:uid="{00000000-0005-0000-0000-00003F190000}"/>
    <cellStyle name="Currency 4 3 2 2 5 4 4" xfId="37370" xr:uid="{00000000-0005-0000-0000-000040190000}"/>
    <cellStyle name="Currency 4 3 2 2 5 5" xfId="16529" xr:uid="{00000000-0005-0000-0000-000041190000}"/>
    <cellStyle name="Currency 4 3 2 2 5 5 2" xfId="51745" xr:uid="{00000000-0005-0000-0000-000042190000}"/>
    <cellStyle name="Currency 4 3 2 2 5 5 3" xfId="29134" xr:uid="{00000000-0005-0000-0000-000043190000}"/>
    <cellStyle name="Currency 4 3 2 2 5 6" xfId="14751" xr:uid="{00000000-0005-0000-0000-000044190000}"/>
    <cellStyle name="Currency 4 3 2 2 5 6 2" xfId="49969" xr:uid="{00000000-0005-0000-0000-000045190000}"/>
    <cellStyle name="Currency 4 3 2 2 5 7" xfId="39148" xr:uid="{00000000-0005-0000-0000-000046190000}"/>
    <cellStyle name="Currency 4 3 2 2 5 8" xfId="27358" xr:uid="{00000000-0005-0000-0000-000047190000}"/>
    <cellStyle name="Currency 4 3 2 2 6" xfId="4204" xr:uid="{00000000-0005-0000-0000-000048190000}"/>
    <cellStyle name="Currency 4 3 2 2 6 2" xfId="16851" xr:uid="{00000000-0005-0000-0000-000049190000}"/>
    <cellStyle name="Currency 4 3 2 2 6 2 2" xfId="52067" xr:uid="{00000000-0005-0000-0000-00004A190000}"/>
    <cellStyle name="Currency 4 3 2 2 6 2 3" xfId="29456" xr:uid="{00000000-0005-0000-0000-00004B190000}"/>
    <cellStyle name="Currency 4 3 2 2 6 3" xfId="13297" xr:uid="{00000000-0005-0000-0000-00004C190000}"/>
    <cellStyle name="Currency 4 3 2 2 6 3 2" xfId="48515" xr:uid="{00000000-0005-0000-0000-00004D190000}"/>
    <cellStyle name="Currency 4 3 2 2 6 4" xfId="39470" xr:uid="{00000000-0005-0000-0000-00004E190000}"/>
    <cellStyle name="Currency 4 3 2 2 6 5" xfId="25904" xr:uid="{00000000-0005-0000-0000-00004F190000}"/>
    <cellStyle name="Currency 4 3 2 2 7" xfId="5674" xr:uid="{00000000-0005-0000-0000-000050190000}"/>
    <cellStyle name="Currency 4 3 2 2 7 2" xfId="18305" xr:uid="{00000000-0005-0000-0000-000051190000}"/>
    <cellStyle name="Currency 4 3 2 2 7 2 2" xfId="53521" xr:uid="{00000000-0005-0000-0000-000052190000}"/>
    <cellStyle name="Currency 4 3 2 2 7 3" xfId="40924" xr:uid="{00000000-0005-0000-0000-000053190000}"/>
    <cellStyle name="Currency 4 3 2 2 7 4" xfId="30910" xr:uid="{00000000-0005-0000-0000-000054190000}"/>
    <cellStyle name="Currency 4 3 2 2 8" xfId="7133" xr:uid="{00000000-0005-0000-0000-000055190000}"/>
    <cellStyle name="Currency 4 3 2 2 8 2" xfId="19759" xr:uid="{00000000-0005-0000-0000-000056190000}"/>
    <cellStyle name="Currency 4 3 2 2 8 2 2" xfId="54975" xr:uid="{00000000-0005-0000-0000-000057190000}"/>
    <cellStyle name="Currency 4 3 2 2 8 3" xfId="42378" xr:uid="{00000000-0005-0000-0000-000058190000}"/>
    <cellStyle name="Currency 4 3 2 2 8 4" xfId="32364" xr:uid="{00000000-0005-0000-0000-000059190000}"/>
    <cellStyle name="Currency 4 3 2 2 9" xfId="8914" xr:uid="{00000000-0005-0000-0000-00005A190000}"/>
    <cellStyle name="Currency 4 3 2 2 9 2" xfId="21535" xr:uid="{00000000-0005-0000-0000-00005B190000}"/>
    <cellStyle name="Currency 4 3 2 2 9 2 2" xfId="56751" xr:uid="{00000000-0005-0000-0000-00005C190000}"/>
    <cellStyle name="Currency 4 3 2 2 9 3" xfId="44154" xr:uid="{00000000-0005-0000-0000-00005D190000}"/>
    <cellStyle name="Currency 4 3 2 2 9 4" xfId="34140" xr:uid="{00000000-0005-0000-0000-00005E190000}"/>
    <cellStyle name="Currency 4 3 2 3" xfId="3050" xr:uid="{00000000-0005-0000-0000-00005F190000}"/>
    <cellStyle name="Currency 4 3 2 3 10" xfId="25422" xr:uid="{00000000-0005-0000-0000-000060190000}"/>
    <cellStyle name="Currency 4 3 2 3 11" xfId="60957" xr:uid="{00000000-0005-0000-0000-000061190000}"/>
    <cellStyle name="Currency 4 3 2 3 2" xfId="4853" xr:uid="{00000000-0005-0000-0000-000062190000}"/>
    <cellStyle name="Currency 4 3 2 3 2 2" xfId="17500" xr:uid="{00000000-0005-0000-0000-000063190000}"/>
    <cellStyle name="Currency 4 3 2 3 2 2 2" xfId="52716" xr:uid="{00000000-0005-0000-0000-000064190000}"/>
    <cellStyle name="Currency 4 3 2 3 2 2 3" xfId="30105" xr:uid="{00000000-0005-0000-0000-000065190000}"/>
    <cellStyle name="Currency 4 3 2 3 2 3" xfId="13946" xr:uid="{00000000-0005-0000-0000-000066190000}"/>
    <cellStyle name="Currency 4 3 2 3 2 3 2" xfId="49164" xr:uid="{00000000-0005-0000-0000-000067190000}"/>
    <cellStyle name="Currency 4 3 2 3 2 4" xfId="40119" xr:uid="{00000000-0005-0000-0000-000068190000}"/>
    <cellStyle name="Currency 4 3 2 3 2 5" xfId="26553" xr:uid="{00000000-0005-0000-0000-000069190000}"/>
    <cellStyle name="Currency 4 3 2 3 3" xfId="6323" xr:uid="{00000000-0005-0000-0000-00006A190000}"/>
    <cellStyle name="Currency 4 3 2 3 3 2" xfId="18954" xr:uid="{00000000-0005-0000-0000-00006B190000}"/>
    <cellStyle name="Currency 4 3 2 3 3 2 2" xfId="54170" xr:uid="{00000000-0005-0000-0000-00006C190000}"/>
    <cellStyle name="Currency 4 3 2 3 3 3" xfId="41573" xr:uid="{00000000-0005-0000-0000-00006D190000}"/>
    <cellStyle name="Currency 4 3 2 3 3 4" xfId="31559" xr:uid="{00000000-0005-0000-0000-00006E190000}"/>
    <cellStyle name="Currency 4 3 2 3 4" xfId="7782" xr:uid="{00000000-0005-0000-0000-00006F190000}"/>
    <cellStyle name="Currency 4 3 2 3 4 2" xfId="20408" xr:uid="{00000000-0005-0000-0000-000070190000}"/>
    <cellStyle name="Currency 4 3 2 3 4 2 2" xfId="55624" xr:uid="{00000000-0005-0000-0000-000071190000}"/>
    <cellStyle name="Currency 4 3 2 3 4 3" xfId="43027" xr:uid="{00000000-0005-0000-0000-000072190000}"/>
    <cellStyle name="Currency 4 3 2 3 4 4" xfId="33013" xr:uid="{00000000-0005-0000-0000-000073190000}"/>
    <cellStyle name="Currency 4 3 2 3 5" xfId="9563" xr:uid="{00000000-0005-0000-0000-000074190000}"/>
    <cellStyle name="Currency 4 3 2 3 5 2" xfId="22184" xr:uid="{00000000-0005-0000-0000-000075190000}"/>
    <cellStyle name="Currency 4 3 2 3 5 2 2" xfId="57400" xr:uid="{00000000-0005-0000-0000-000076190000}"/>
    <cellStyle name="Currency 4 3 2 3 5 3" xfId="44803" xr:uid="{00000000-0005-0000-0000-000077190000}"/>
    <cellStyle name="Currency 4 3 2 3 5 4" xfId="34789" xr:uid="{00000000-0005-0000-0000-000078190000}"/>
    <cellStyle name="Currency 4 3 2 3 6" xfId="11357" xr:uid="{00000000-0005-0000-0000-000079190000}"/>
    <cellStyle name="Currency 4 3 2 3 6 2" xfId="23960" xr:uid="{00000000-0005-0000-0000-00007A190000}"/>
    <cellStyle name="Currency 4 3 2 3 6 2 2" xfId="59176" xr:uid="{00000000-0005-0000-0000-00007B190000}"/>
    <cellStyle name="Currency 4 3 2 3 6 3" xfId="46579" xr:uid="{00000000-0005-0000-0000-00007C190000}"/>
    <cellStyle name="Currency 4 3 2 3 6 4" xfId="36565" xr:uid="{00000000-0005-0000-0000-00007D190000}"/>
    <cellStyle name="Currency 4 3 2 3 7" xfId="15724" xr:uid="{00000000-0005-0000-0000-00007E190000}"/>
    <cellStyle name="Currency 4 3 2 3 7 2" xfId="50940" xr:uid="{00000000-0005-0000-0000-00007F190000}"/>
    <cellStyle name="Currency 4 3 2 3 7 3" xfId="28329" xr:uid="{00000000-0005-0000-0000-000080190000}"/>
    <cellStyle name="Currency 4 3 2 3 8" xfId="12815" xr:uid="{00000000-0005-0000-0000-000081190000}"/>
    <cellStyle name="Currency 4 3 2 3 8 2" xfId="48033" xr:uid="{00000000-0005-0000-0000-000082190000}"/>
    <cellStyle name="Currency 4 3 2 3 9" xfId="38343" xr:uid="{00000000-0005-0000-0000-000083190000}"/>
    <cellStyle name="Currency 4 3 2 4" xfId="2876" xr:uid="{00000000-0005-0000-0000-000084190000}"/>
    <cellStyle name="Currency 4 3 2 4 10" xfId="25263" xr:uid="{00000000-0005-0000-0000-000085190000}"/>
    <cellStyle name="Currency 4 3 2 4 11" xfId="60798" xr:uid="{00000000-0005-0000-0000-000086190000}"/>
    <cellStyle name="Currency 4 3 2 4 2" xfId="4694" xr:uid="{00000000-0005-0000-0000-000087190000}"/>
    <cellStyle name="Currency 4 3 2 4 2 2" xfId="17341" xr:uid="{00000000-0005-0000-0000-000088190000}"/>
    <cellStyle name="Currency 4 3 2 4 2 2 2" xfId="52557" xr:uid="{00000000-0005-0000-0000-000089190000}"/>
    <cellStyle name="Currency 4 3 2 4 2 2 3" xfId="29946" xr:uid="{00000000-0005-0000-0000-00008A190000}"/>
    <cellStyle name="Currency 4 3 2 4 2 3" xfId="13787" xr:uid="{00000000-0005-0000-0000-00008B190000}"/>
    <cellStyle name="Currency 4 3 2 4 2 3 2" xfId="49005" xr:uid="{00000000-0005-0000-0000-00008C190000}"/>
    <cellStyle name="Currency 4 3 2 4 2 4" xfId="39960" xr:uid="{00000000-0005-0000-0000-00008D190000}"/>
    <cellStyle name="Currency 4 3 2 4 2 5" xfId="26394" xr:uid="{00000000-0005-0000-0000-00008E190000}"/>
    <cellStyle name="Currency 4 3 2 4 3" xfId="6164" xr:uid="{00000000-0005-0000-0000-00008F190000}"/>
    <cellStyle name="Currency 4 3 2 4 3 2" xfId="18795" xr:uid="{00000000-0005-0000-0000-000090190000}"/>
    <cellStyle name="Currency 4 3 2 4 3 2 2" xfId="54011" xr:uid="{00000000-0005-0000-0000-000091190000}"/>
    <cellStyle name="Currency 4 3 2 4 3 3" xfId="41414" xr:uid="{00000000-0005-0000-0000-000092190000}"/>
    <cellStyle name="Currency 4 3 2 4 3 4" xfId="31400" xr:uid="{00000000-0005-0000-0000-000093190000}"/>
    <cellStyle name="Currency 4 3 2 4 4" xfId="7623" xr:uid="{00000000-0005-0000-0000-000094190000}"/>
    <cellStyle name="Currency 4 3 2 4 4 2" xfId="20249" xr:uid="{00000000-0005-0000-0000-000095190000}"/>
    <cellStyle name="Currency 4 3 2 4 4 2 2" xfId="55465" xr:uid="{00000000-0005-0000-0000-000096190000}"/>
    <cellStyle name="Currency 4 3 2 4 4 3" xfId="42868" xr:uid="{00000000-0005-0000-0000-000097190000}"/>
    <cellStyle name="Currency 4 3 2 4 4 4" xfId="32854" xr:uid="{00000000-0005-0000-0000-000098190000}"/>
    <cellStyle name="Currency 4 3 2 4 5" xfId="9404" xr:uid="{00000000-0005-0000-0000-000099190000}"/>
    <cellStyle name="Currency 4 3 2 4 5 2" xfId="22025" xr:uid="{00000000-0005-0000-0000-00009A190000}"/>
    <cellStyle name="Currency 4 3 2 4 5 2 2" xfId="57241" xr:uid="{00000000-0005-0000-0000-00009B190000}"/>
    <cellStyle name="Currency 4 3 2 4 5 3" xfId="44644" xr:uid="{00000000-0005-0000-0000-00009C190000}"/>
    <cellStyle name="Currency 4 3 2 4 5 4" xfId="34630" xr:uid="{00000000-0005-0000-0000-00009D190000}"/>
    <cellStyle name="Currency 4 3 2 4 6" xfId="11198" xr:uid="{00000000-0005-0000-0000-00009E190000}"/>
    <cellStyle name="Currency 4 3 2 4 6 2" xfId="23801" xr:uid="{00000000-0005-0000-0000-00009F190000}"/>
    <cellStyle name="Currency 4 3 2 4 6 2 2" xfId="59017" xr:uid="{00000000-0005-0000-0000-0000A0190000}"/>
    <cellStyle name="Currency 4 3 2 4 6 3" xfId="46420" xr:uid="{00000000-0005-0000-0000-0000A1190000}"/>
    <cellStyle name="Currency 4 3 2 4 6 4" xfId="36406" xr:uid="{00000000-0005-0000-0000-0000A2190000}"/>
    <cellStyle name="Currency 4 3 2 4 7" xfId="15565" xr:uid="{00000000-0005-0000-0000-0000A3190000}"/>
    <cellStyle name="Currency 4 3 2 4 7 2" xfId="50781" xr:uid="{00000000-0005-0000-0000-0000A4190000}"/>
    <cellStyle name="Currency 4 3 2 4 7 3" xfId="28170" xr:uid="{00000000-0005-0000-0000-0000A5190000}"/>
    <cellStyle name="Currency 4 3 2 4 8" xfId="12656" xr:uid="{00000000-0005-0000-0000-0000A6190000}"/>
    <cellStyle name="Currency 4 3 2 4 8 2" xfId="47874" xr:uid="{00000000-0005-0000-0000-0000A7190000}"/>
    <cellStyle name="Currency 4 3 2 4 9" xfId="38184" xr:uid="{00000000-0005-0000-0000-0000A8190000}"/>
    <cellStyle name="Currency 4 3 2 5" xfId="3385" xr:uid="{00000000-0005-0000-0000-0000A9190000}"/>
    <cellStyle name="Currency 4 3 2 5 10" xfId="26881" xr:uid="{00000000-0005-0000-0000-0000AA190000}"/>
    <cellStyle name="Currency 4 3 2 5 11" xfId="61285" xr:uid="{00000000-0005-0000-0000-0000AB190000}"/>
    <cellStyle name="Currency 4 3 2 5 2" xfId="5181" xr:uid="{00000000-0005-0000-0000-0000AC190000}"/>
    <cellStyle name="Currency 4 3 2 5 2 2" xfId="17828" xr:uid="{00000000-0005-0000-0000-0000AD190000}"/>
    <cellStyle name="Currency 4 3 2 5 2 2 2" xfId="53044" xr:uid="{00000000-0005-0000-0000-0000AE190000}"/>
    <cellStyle name="Currency 4 3 2 5 2 3" xfId="40447" xr:uid="{00000000-0005-0000-0000-0000AF190000}"/>
    <cellStyle name="Currency 4 3 2 5 2 4" xfId="30433" xr:uid="{00000000-0005-0000-0000-0000B0190000}"/>
    <cellStyle name="Currency 4 3 2 5 3" xfId="6651" xr:uid="{00000000-0005-0000-0000-0000B1190000}"/>
    <cellStyle name="Currency 4 3 2 5 3 2" xfId="19282" xr:uid="{00000000-0005-0000-0000-0000B2190000}"/>
    <cellStyle name="Currency 4 3 2 5 3 2 2" xfId="54498" xr:uid="{00000000-0005-0000-0000-0000B3190000}"/>
    <cellStyle name="Currency 4 3 2 5 3 3" xfId="41901" xr:uid="{00000000-0005-0000-0000-0000B4190000}"/>
    <cellStyle name="Currency 4 3 2 5 3 4" xfId="31887" xr:uid="{00000000-0005-0000-0000-0000B5190000}"/>
    <cellStyle name="Currency 4 3 2 5 4" xfId="8110" xr:uid="{00000000-0005-0000-0000-0000B6190000}"/>
    <cellStyle name="Currency 4 3 2 5 4 2" xfId="20736" xr:uid="{00000000-0005-0000-0000-0000B7190000}"/>
    <cellStyle name="Currency 4 3 2 5 4 2 2" xfId="55952" xr:uid="{00000000-0005-0000-0000-0000B8190000}"/>
    <cellStyle name="Currency 4 3 2 5 4 3" xfId="43355" xr:uid="{00000000-0005-0000-0000-0000B9190000}"/>
    <cellStyle name="Currency 4 3 2 5 4 4" xfId="33341" xr:uid="{00000000-0005-0000-0000-0000BA190000}"/>
    <cellStyle name="Currency 4 3 2 5 5" xfId="9891" xr:uid="{00000000-0005-0000-0000-0000BB190000}"/>
    <cellStyle name="Currency 4 3 2 5 5 2" xfId="22512" xr:uid="{00000000-0005-0000-0000-0000BC190000}"/>
    <cellStyle name="Currency 4 3 2 5 5 2 2" xfId="57728" xr:uid="{00000000-0005-0000-0000-0000BD190000}"/>
    <cellStyle name="Currency 4 3 2 5 5 3" xfId="45131" xr:uid="{00000000-0005-0000-0000-0000BE190000}"/>
    <cellStyle name="Currency 4 3 2 5 5 4" xfId="35117" xr:uid="{00000000-0005-0000-0000-0000BF190000}"/>
    <cellStyle name="Currency 4 3 2 5 6" xfId="11685" xr:uid="{00000000-0005-0000-0000-0000C0190000}"/>
    <cellStyle name="Currency 4 3 2 5 6 2" xfId="24288" xr:uid="{00000000-0005-0000-0000-0000C1190000}"/>
    <cellStyle name="Currency 4 3 2 5 6 2 2" xfId="59504" xr:uid="{00000000-0005-0000-0000-0000C2190000}"/>
    <cellStyle name="Currency 4 3 2 5 6 3" xfId="46907" xr:uid="{00000000-0005-0000-0000-0000C3190000}"/>
    <cellStyle name="Currency 4 3 2 5 6 4" xfId="36893" xr:uid="{00000000-0005-0000-0000-0000C4190000}"/>
    <cellStyle name="Currency 4 3 2 5 7" xfId="16052" xr:uid="{00000000-0005-0000-0000-0000C5190000}"/>
    <cellStyle name="Currency 4 3 2 5 7 2" xfId="51268" xr:uid="{00000000-0005-0000-0000-0000C6190000}"/>
    <cellStyle name="Currency 4 3 2 5 7 3" xfId="28657" xr:uid="{00000000-0005-0000-0000-0000C7190000}"/>
    <cellStyle name="Currency 4 3 2 5 8" xfId="14274" xr:uid="{00000000-0005-0000-0000-0000C8190000}"/>
    <cellStyle name="Currency 4 3 2 5 8 2" xfId="49492" xr:uid="{00000000-0005-0000-0000-0000C9190000}"/>
    <cellStyle name="Currency 4 3 2 5 9" xfId="38671" xr:uid="{00000000-0005-0000-0000-0000CA190000}"/>
    <cellStyle name="Currency 4 3 2 6" xfId="2545" xr:uid="{00000000-0005-0000-0000-0000CB190000}"/>
    <cellStyle name="Currency 4 3 2 6 10" xfId="26072" xr:uid="{00000000-0005-0000-0000-0000CC190000}"/>
    <cellStyle name="Currency 4 3 2 6 11" xfId="60476" xr:uid="{00000000-0005-0000-0000-0000CD190000}"/>
    <cellStyle name="Currency 4 3 2 6 2" xfId="4372" xr:uid="{00000000-0005-0000-0000-0000CE190000}"/>
    <cellStyle name="Currency 4 3 2 6 2 2" xfId="17019" xr:uid="{00000000-0005-0000-0000-0000CF190000}"/>
    <cellStyle name="Currency 4 3 2 6 2 2 2" xfId="52235" xr:uid="{00000000-0005-0000-0000-0000D0190000}"/>
    <cellStyle name="Currency 4 3 2 6 2 3" xfId="39638" xr:uid="{00000000-0005-0000-0000-0000D1190000}"/>
    <cellStyle name="Currency 4 3 2 6 2 4" xfId="29624" xr:uid="{00000000-0005-0000-0000-0000D2190000}"/>
    <cellStyle name="Currency 4 3 2 6 3" xfId="5842" xr:uid="{00000000-0005-0000-0000-0000D3190000}"/>
    <cellStyle name="Currency 4 3 2 6 3 2" xfId="18473" xr:uid="{00000000-0005-0000-0000-0000D4190000}"/>
    <cellStyle name="Currency 4 3 2 6 3 2 2" xfId="53689" xr:uid="{00000000-0005-0000-0000-0000D5190000}"/>
    <cellStyle name="Currency 4 3 2 6 3 3" xfId="41092" xr:uid="{00000000-0005-0000-0000-0000D6190000}"/>
    <cellStyle name="Currency 4 3 2 6 3 4" xfId="31078" xr:uid="{00000000-0005-0000-0000-0000D7190000}"/>
    <cellStyle name="Currency 4 3 2 6 4" xfId="7301" xr:uid="{00000000-0005-0000-0000-0000D8190000}"/>
    <cellStyle name="Currency 4 3 2 6 4 2" xfId="19927" xr:uid="{00000000-0005-0000-0000-0000D9190000}"/>
    <cellStyle name="Currency 4 3 2 6 4 2 2" xfId="55143" xr:uid="{00000000-0005-0000-0000-0000DA190000}"/>
    <cellStyle name="Currency 4 3 2 6 4 3" xfId="42546" xr:uid="{00000000-0005-0000-0000-0000DB190000}"/>
    <cellStyle name="Currency 4 3 2 6 4 4" xfId="32532" xr:uid="{00000000-0005-0000-0000-0000DC190000}"/>
    <cellStyle name="Currency 4 3 2 6 5" xfId="9082" xr:uid="{00000000-0005-0000-0000-0000DD190000}"/>
    <cellStyle name="Currency 4 3 2 6 5 2" xfId="21703" xr:uid="{00000000-0005-0000-0000-0000DE190000}"/>
    <cellStyle name="Currency 4 3 2 6 5 2 2" xfId="56919" xr:uid="{00000000-0005-0000-0000-0000DF190000}"/>
    <cellStyle name="Currency 4 3 2 6 5 3" xfId="44322" xr:uid="{00000000-0005-0000-0000-0000E0190000}"/>
    <cellStyle name="Currency 4 3 2 6 5 4" xfId="34308" xr:uid="{00000000-0005-0000-0000-0000E1190000}"/>
    <cellStyle name="Currency 4 3 2 6 6" xfId="10876" xr:uid="{00000000-0005-0000-0000-0000E2190000}"/>
    <cellStyle name="Currency 4 3 2 6 6 2" xfId="23479" xr:uid="{00000000-0005-0000-0000-0000E3190000}"/>
    <cellStyle name="Currency 4 3 2 6 6 2 2" xfId="58695" xr:uid="{00000000-0005-0000-0000-0000E4190000}"/>
    <cellStyle name="Currency 4 3 2 6 6 3" xfId="46098" xr:uid="{00000000-0005-0000-0000-0000E5190000}"/>
    <cellStyle name="Currency 4 3 2 6 6 4" xfId="36084" xr:uid="{00000000-0005-0000-0000-0000E6190000}"/>
    <cellStyle name="Currency 4 3 2 6 7" xfId="15243" xr:uid="{00000000-0005-0000-0000-0000E7190000}"/>
    <cellStyle name="Currency 4 3 2 6 7 2" xfId="50459" xr:uid="{00000000-0005-0000-0000-0000E8190000}"/>
    <cellStyle name="Currency 4 3 2 6 7 3" xfId="27848" xr:uid="{00000000-0005-0000-0000-0000E9190000}"/>
    <cellStyle name="Currency 4 3 2 6 8" xfId="13465" xr:uid="{00000000-0005-0000-0000-0000EA190000}"/>
    <cellStyle name="Currency 4 3 2 6 8 2" xfId="48683" xr:uid="{00000000-0005-0000-0000-0000EB190000}"/>
    <cellStyle name="Currency 4 3 2 6 9" xfId="37862" xr:uid="{00000000-0005-0000-0000-0000EC190000}"/>
    <cellStyle name="Currency 4 3 2 7" xfId="3709" xr:uid="{00000000-0005-0000-0000-0000ED190000}"/>
    <cellStyle name="Currency 4 3 2 7 2" xfId="8433" xr:uid="{00000000-0005-0000-0000-0000EE190000}"/>
    <cellStyle name="Currency 4 3 2 7 2 2" xfId="21059" xr:uid="{00000000-0005-0000-0000-0000EF190000}"/>
    <cellStyle name="Currency 4 3 2 7 2 2 2" xfId="56275" xr:uid="{00000000-0005-0000-0000-0000F0190000}"/>
    <cellStyle name="Currency 4 3 2 7 2 3" xfId="43678" xr:uid="{00000000-0005-0000-0000-0000F1190000}"/>
    <cellStyle name="Currency 4 3 2 7 2 4" xfId="33664" xr:uid="{00000000-0005-0000-0000-0000F2190000}"/>
    <cellStyle name="Currency 4 3 2 7 3" xfId="10214" xr:uid="{00000000-0005-0000-0000-0000F3190000}"/>
    <cellStyle name="Currency 4 3 2 7 3 2" xfId="22835" xr:uid="{00000000-0005-0000-0000-0000F4190000}"/>
    <cellStyle name="Currency 4 3 2 7 3 2 2" xfId="58051" xr:uid="{00000000-0005-0000-0000-0000F5190000}"/>
    <cellStyle name="Currency 4 3 2 7 3 3" xfId="45454" xr:uid="{00000000-0005-0000-0000-0000F6190000}"/>
    <cellStyle name="Currency 4 3 2 7 3 4" xfId="35440" xr:uid="{00000000-0005-0000-0000-0000F7190000}"/>
    <cellStyle name="Currency 4 3 2 7 4" xfId="12010" xr:uid="{00000000-0005-0000-0000-0000F8190000}"/>
    <cellStyle name="Currency 4 3 2 7 4 2" xfId="24611" xr:uid="{00000000-0005-0000-0000-0000F9190000}"/>
    <cellStyle name="Currency 4 3 2 7 4 2 2" xfId="59827" xr:uid="{00000000-0005-0000-0000-0000FA190000}"/>
    <cellStyle name="Currency 4 3 2 7 4 3" xfId="47230" xr:uid="{00000000-0005-0000-0000-0000FB190000}"/>
    <cellStyle name="Currency 4 3 2 7 4 4" xfId="37216" xr:uid="{00000000-0005-0000-0000-0000FC190000}"/>
    <cellStyle name="Currency 4 3 2 7 5" xfId="16375" xr:uid="{00000000-0005-0000-0000-0000FD190000}"/>
    <cellStyle name="Currency 4 3 2 7 5 2" xfId="51591" xr:uid="{00000000-0005-0000-0000-0000FE190000}"/>
    <cellStyle name="Currency 4 3 2 7 5 3" xfId="28980" xr:uid="{00000000-0005-0000-0000-0000FF190000}"/>
    <cellStyle name="Currency 4 3 2 7 6" xfId="14597" xr:uid="{00000000-0005-0000-0000-0000001A0000}"/>
    <cellStyle name="Currency 4 3 2 7 6 2" xfId="49815" xr:uid="{00000000-0005-0000-0000-0000011A0000}"/>
    <cellStyle name="Currency 4 3 2 7 7" xfId="38994" xr:uid="{00000000-0005-0000-0000-0000021A0000}"/>
    <cellStyle name="Currency 4 3 2 7 8" xfId="27204" xr:uid="{00000000-0005-0000-0000-0000031A0000}"/>
    <cellStyle name="Currency 4 3 2 8" xfId="4047" xr:uid="{00000000-0005-0000-0000-0000041A0000}"/>
    <cellStyle name="Currency 4 3 2 8 2" xfId="16697" xr:uid="{00000000-0005-0000-0000-0000051A0000}"/>
    <cellStyle name="Currency 4 3 2 8 2 2" xfId="51913" xr:uid="{00000000-0005-0000-0000-0000061A0000}"/>
    <cellStyle name="Currency 4 3 2 8 2 3" xfId="29302" xr:uid="{00000000-0005-0000-0000-0000071A0000}"/>
    <cellStyle name="Currency 4 3 2 8 3" xfId="13143" xr:uid="{00000000-0005-0000-0000-0000081A0000}"/>
    <cellStyle name="Currency 4 3 2 8 3 2" xfId="48361" xr:uid="{00000000-0005-0000-0000-0000091A0000}"/>
    <cellStyle name="Currency 4 3 2 8 4" xfId="39316" xr:uid="{00000000-0005-0000-0000-00000A1A0000}"/>
    <cellStyle name="Currency 4 3 2 8 5" xfId="25750" xr:uid="{00000000-0005-0000-0000-00000B1A0000}"/>
    <cellStyle name="Currency 4 3 2 9" xfId="5520" xr:uid="{00000000-0005-0000-0000-00000C1A0000}"/>
    <cellStyle name="Currency 4 3 2 9 2" xfId="18151" xr:uid="{00000000-0005-0000-0000-00000D1A0000}"/>
    <cellStyle name="Currency 4 3 2 9 2 2" xfId="53367" xr:uid="{00000000-0005-0000-0000-00000E1A0000}"/>
    <cellStyle name="Currency 4 3 2 9 3" xfId="40770" xr:uid="{00000000-0005-0000-0000-00000F1A0000}"/>
    <cellStyle name="Currency 4 3 2 9 4" xfId="30756" xr:uid="{00000000-0005-0000-0000-0000101A0000}"/>
    <cellStyle name="Currency 4 3 3" xfId="2285" xr:uid="{00000000-0005-0000-0000-0000111A0000}"/>
    <cellStyle name="Currency 4 3 3 10" xfId="10483" xr:uid="{00000000-0005-0000-0000-0000121A0000}"/>
    <cellStyle name="Currency 4 3 3 10 2" xfId="23094" xr:uid="{00000000-0005-0000-0000-0000131A0000}"/>
    <cellStyle name="Currency 4 3 3 10 2 2" xfId="58310" xr:uid="{00000000-0005-0000-0000-0000141A0000}"/>
    <cellStyle name="Currency 4 3 3 10 3" xfId="45713" xr:uid="{00000000-0005-0000-0000-0000151A0000}"/>
    <cellStyle name="Currency 4 3 3 10 4" xfId="35699" xr:uid="{00000000-0005-0000-0000-0000161A0000}"/>
    <cellStyle name="Currency 4 3 3 11" xfId="15001" xr:uid="{00000000-0005-0000-0000-0000171A0000}"/>
    <cellStyle name="Currency 4 3 3 11 2" xfId="50217" xr:uid="{00000000-0005-0000-0000-0000181A0000}"/>
    <cellStyle name="Currency 4 3 3 11 3" xfId="27606" xr:uid="{00000000-0005-0000-0000-0000191A0000}"/>
    <cellStyle name="Currency 4 3 3 12" xfId="12414" xr:uid="{00000000-0005-0000-0000-00001A1A0000}"/>
    <cellStyle name="Currency 4 3 3 12 2" xfId="47632" xr:uid="{00000000-0005-0000-0000-00001B1A0000}"/>
    <cellStyle name="Currency 4 3 3 13" xfId="37620" xr:uid="{00000000-0005-0000-0000-00001C1A0000}"/>
    <cellStyle name="Currency 4 3 3 14" xfId="25021" xr:uid="{00000000-0005-0000-0000-00001D1A0000}"/>
    <cellStyle name="Currency 4 3 3 15" xfId="60234" xr:uid="{00000000-0005-0000-0000-00001E1A0000}"/>
    <cellStyle name="Currency 4 3 3 2" xfId="3136" xr:uid="{00000000-0005-0000-0000-00001F1A0000}"/>
    <cellStyle name="Currency 4 3 3 2 10" xfId="25505" xr:uid="{00000000-0005-0000-0000-0000201A0000}"/>
    <cellStyle name="Currency 4 3 3 2 11" xfId="61040" xr:uid="{00000000-0005-0000-0000-0000211A0000}"/>
    <cellStyle name="Currency 4 3 3 2 2" xfId="4936" xr:uid="{00000000-0005-0000-0000-0000221A0000}"/>
    <cellStyle name="Currency 4 3 3 2 2 2" xfId="17583" xr:uid="{00000000-0005-0000-0000-0000231A0000}"/>
    <cellStyle name="Currency 4 3 3 2 2 2 2" xfId="52799" xr:uid="{00000000-0005-0000-0000-0000241A0000}"/>
    <cellStyle name="Currency 4 3 3 2 2 2 3" xfId="30188" xr:uid="{00000000-0005-0000-0000-0000251A0000}"/>
    <cellStyle name="Currency 4 3 3 2 2 3" xfId="14029" xr:uid="{00000000-0005-0000-0000-0000261A0000}"/>
    <cellStyle name="Currency 4 3 3 2 2 3 2" xfId="49247" xr:uid="{00000000-0005-0000-0000-0000271A0000}"/>
    <cellStyle name="Currency 4 3 3 2 2 4" xfId="40202" xr:uid="{00000000-0005-0000-0000-0000281A0000}"/>
    <cellStyle name="Currency 4 3 3 2 2 5" xfId="26636" xr:uid="{00000000-0005-0000-0000-0000291A0000}"/>
    <cellStyle name="Currency 4 3 3 2 3" xfId="6406" xr:uid="{00000000-0005-0000-0000-00002A1A0000}"/>
    <cellStyle name="Currency 4 3 3 2 3 2" xfId="19037" xr:uid="{00000000-0005-0000-0000-00002B1A0000}"/>
    <cellStyle name="Currency 4 3 3 2 3 2 2" xfId="54253" xr:uid="{00000000-0005-0000-0000-00002C1A0000}"/>
    <cellStyle name="Currency 4 3 3 2 3 3" xfId="41656" xr:uid="{00000000-0005-0000-0000-00002D1A0000}"/>
    <cellStyle name="Currency 4 3 3 2 3 4" xfId="31642" xr:uid="{00000000-0005-0000-0000-00002E1A0000}"/>
    <cellStyle name="Currency 4 3 3 2 4" xfId="7865" xr:uid="{00000000-0005-0000-0000-00002F1A0000}"/>
    <cellStyle name="Currency 4 3 3 2 4 2" xfId="20491" xr:uid="{00000000-0005-0000-0000-0000301A0000}"/>
    <cellStyle name="Currency 4 3 3 2 4 2 2" xfId="55707" xr:uid="{00000000-0005-0000-0000-0000311A0000}"/>
    <cellStyle name="Currency 4 3 3 2 4 3" xfId="43110" xr:uid="{00000000-0005-0000-0000-0000321A0000}"/>
    <cellStyle name="Currency 4 3 3 2 4 4" xfId="33096" xr:uid="{00000000-0005-0000-0000-0000331A0000}"/>
    <cellStyle name="Currency 4 3 3 2 5" xfId="9646" xr:uid="{00000000-0005-0000-0000-0000341A0000}"/>
    <cellStyle name="Currency 4 3 3 2 5 2" xfId="22267" xr:uid="{00000000-0005-0000-0000-0000351A0000}"/>
    <cellStyle name="Currency 4 3 3 2 5 2 2" xfId="57483" xr:uid="{00000000-0005-0000-0000-0000361A0000}"/>
    <cellStyle name="Currency 4 3 3 2 5 3" xfId="44886" xr:uid="{00000000-0005-0000-0000-0000371A0000}"/>
    <cellStyle name="Currency 4 3 3 2 5 4" xfId="34872" xr:uid="{00000000-0005-0000-0000-0000381A0000}"/>
    <cellStyle name="Currency 4 3 3 2 6" xfId="11440" xr:uid="{00000000-0005-0000-0000-0000391A0000}"/>
    <cellStyle name="Currency 4 3 3 2 6 2" xfId="24043" xr:uid="{00000000-0005-0000-0000-00003A1A0000}"/>
    <cellStyle name="Currency 4 3 3 2 6 2 2" xfId="59259" xr:uid="{00000000-0005-0000-0000-00003B1A0000}"/>
    <cellStyle name="Currency 4 3 3 2 6 3" xfId="46662" xr:uid="{00000000-0005-0000-0000-00003C1A0000}"/>
    <cellStyle name="Currency 4 3 3 2 6 4" xfId="36648" xr:uid="{00000000-0005-0000-0000-00003D1A0000}"/>
    <cellStyle name="Currency 4 3 3 2 7" xfId="15807" xr:uid="{00000000-0005-0000-0000-00003E1A0000}"/>
    <cellStyle name="Currency 4 3 3 2 7 2" xfId="51023" xr:uid="{00000000-0005-0000-0000-00003F1A0000}"/>
    <cellStyle name="Currency 4 3 3 2 7 3" xfId="28412" xr:uid="{00000000-0005-0000-0000-0000401A0000}"/>
    <cellStyle name="Currency 4 3 3 2 8" xfId="12898" xr:uid="{00000000-0005-0000-0000-0000411A0000}"/>
    <cellStyle name="Currency 4 3 3 2 8 2" xfId="48116" xr:uid="{00000000-0005-0000-0000-0000421A0000}"/>
    <cellStyle name="Currency 4 3 3 2 9" xfId="38426" xr:uid="{00000000-0005-0000-0000-0000431A0000}"/>
    <cellStyle name="Currency 4 3 3 3" xfId="3465" xr:uid="{00000000-0005-0000-0000-0000441A0000}"/>
    <cellStyle name="Currency 4 3 3 3 10" xfId="26961" xr:uid="{00000000-0005-0000-0000-0000451A0000}"/>
    <cellStyle name="Currency 4 3 3 3 11" xfId="61365" xr:uid="{00000000-0005-0000-0000-0000461A0000}"/>
    <cellStyle name="Currency 4 3 3 3 2" xfId="5261" xr:uid="{00000000-0005-0000-0000-0000471A0000}"/>
    <cellStyle name="Currency 4 3 3 3 2 2" xfId="17908" xr:uid="{00000000-0005-0000-0000-0000481A0000}"/>
    <cellStyle name="Currency 4 3 3 3 2 2 2" xfId="53124" xr:uid="{00000000-0005-0000-0000-0000491A0000}"/>
    <cellStyle name="Currency 4 3 3 3 2 3" xfId="40527" xr:uid="{00000000-0005-0000-0000-00004A1A0000}"/>
    <cellStyle name="Currency 4 3 3 3 2 4" xfId="30513" xr:uid="{00000000-0005-0000-0000-00004B1A0000}"/>
    <cellStyle name="Currency 4 3 3 3 3" xfId="6731" xr:uid="{00000000-0005-0000-0000-00004C1A0000}"/>
    <cellStyle name="Currency 4 3 3 3 3 2" xfId="19362" xr:uid="{00000000-0005-0000-0000-00004D1A0000}"/>
    <cellStyle name="Currency 4 3 3 3 3 2 2" xfId="54578" xr:uid="{00000000-0005-0000-0000-00004E1A0000}"/>
    <cellStyle name="Currency 4 3 3 3 3 3" xfId="41981" xr:uid="{00000000-0005-0000-0000-00004F1A0000}"/>
    <cellStyle name="Currency 4 3 3 3 3 4" xfId="31967" xr:uid="{00000000-0005-0000-0000-0000501A0000}"/>
    <cellStyle name="Currency 4 3 3 3 4" xfId="8190" xr:uid="{00000000-0005-0000-0000-0000511A0000}"/>
    <cellStyle name="Currency 4 3 3 3 4 2" xfId="20816" xr:uid="{00000000-0005-0000-0000-0000521A0000}"/>
    <cellStyle name="Currency 4 3 3 3 4 2 2" xfId="56032" xr:uid="{00000000-0005-0000-0000-0000531A0000}"/>
    <cellStyle name="Currency 4 3 3 3 4 3" xfId="43435" xr:uid="{00000000-0005-0000-0000-0000541A0000}"/>
    <cellStyle name="Currency 4 3 3 3 4 4" xfId="33421" xr:uid="{00000000-0005-0000-0000-0000551A0000}"/>
    <cellStyle name="Currency 4 3 3 3 5" xfId="9971" xr:uid="{00000000-0005-0000-0000-0000561A0000}"/>
    <cellStyle name="Currency 4 3 3 3 5 2" xfId="22592" xr:uid="{00000000-0005-0000-0000-0000571A0000}"/>
    <cellStyle name="Currency 4 3 3 3 5 2 2" xfId="57808" xr:uid="{00000000-0005-0000-0000-0000581A0000}"/>
    <cellStyle name="Currency 4 3 3 3 5 3" xfId="45211" xr:uid="{00000000-0005-0000-0000-0000591A0000}"/>
    <cellStyle name="Currency 4 3 3 3 5 4" xfId="35197" xr:uid="{00000000-0005-0000-0000-00005A1A0000}"/>
    <cellStyle name="Currency 4 3 3 3 6" xfId="11765" xr:uid="{00000000-0005-0000-0000-00005B1A0000}"/>
    <cellStyle name="Currency 4 3 3 3 6 2" xfId="24368" xr:uid="{00000000-0005-0000-0000-00005C1A0000}"/>
    <cellStyle name="Currency 4 3 3 3 6 2 2" xfId="59584" xr:uid="{00000000-0005-0000-0000-00005D1A0000}"/>
    <cellStyle name="Currency 4 3 3 3 6 3" xfId="46987" xr:uid="{00000000-0005-0000-0000-00005E1A0000}"/>
    <cellStyle name="Currency 4 3 3 3 6 4" xfId="36973" xr:uid="{00000000-0005-0000-0000-00005F1A0000}"/>
    <cellStyle name="Currency 4 3 3 3 7" xfId="16132" xr:uid="{00000000-0005-0000-0000-0000601A0000}"/>
    <cellStyle name="Currency 4 3 3 3 7 2" xfId="51348" xr:uid="{00000000-0005-0000-0000-0000611A0000}"/>
    <cellStyle name="Currency 4 3 3 3 7 3" xfId="28737" xr:uid="{00000000-0005-0000-0000-0000621A0000}"/>
    <cellStyle name="Currency 4 3 3 3 8" xfId="14354" xr:uid="{00000000-0005-0000-0000-0000631A0000}"/>
    <cellStyle name="Currency 4 3 3 3 8 2" xfId="49572" xr:uid="{00000000-0005-0000-0000-0000641A0000}"/>
    <cellStyle name="Currency 4 3 3 3 9" xfId="38751" xr:uid="{00000000-0005-0000-0000-0000651A0000}"/>
    <cellStyle name="Currency 4 3 3 4" xfId="2626" xr:uid="{00000000-0005-0000-0000-0000661A0000}"/>
    <cellStyle name="Currency 4 3 3 4 10" xfId="26152" xr:uid="{00000000-0005-0000-0000-0000671A0000}"/>
    <cellStyle name="Currency 4 3 3 4 11" xfId="60556" xr:uid="{00000000-0005-0000-0000-0000681A0000}"/>
    <cellStyle name="Currency 4 3 3 4 2" xfId="4452" xr:uid="{00000000-0005-0000-0000-0000691A0000}"/>
    <cellStyle name="Currency 4 3 3 4 2 2" xfId="17099" xr:uid="{00000000-0005-0000-0000-00006A1A0000}"/>
    <cellStyle name="Currency 4 3 3 4 2 2 2" xfId="52315" xr:uid="{00000000-0005-0000-0000-00006B1A0000}"/>
    <cellStyle name="Currency 4 3 3 4 2 3" xfId="39718" xr:uid="{00000000-0005-0000-0000-00006C1A0000}"/>
    <cellStyle name="Currency 4 3 3 4 2 4" xfId="29704" xr:uid="{00000000-0005-0000-0000-00006D1A0000}"/>
    <cellStyle name="Currency 4 3 3 4 3" xfId="5922" xr:uid="{00000000-0005-0000-0000-00006E1A0000}"/>
    <cellStyle name="Currency 4 3 3 4 3 2" xfId="18553" xr:uid="{00000000-0005-0000-0000-00006F1A0000}"/>
    <cellStyle name="Currency 4 3 3 4 3 2 2" xfId="53769" xr:uid="{00000000-0005-0000-0000-0000701A0000}"/>
    <cellStyle name="Currency 4 3 3 4 3 3" xfId="41172" xr:uid="{00000000-0005-0000-0000-0000711A0000}"/>
    <cellStyle name="Currency 4 3 3 4 3 4" xfId="31158" xr:uid="{00000000-0005-0000-0000-0000721A0000}"/>
    <cellStyle name="Currency 4 3 3 4 4" xfId="7381" xr:uid="{00000000-0005-0000-0000-0000731A0000}"/>
    <cellStyle name="Currency 4 3 3 4 4 2" xfId="20007" xr:uid="{00000000-0005-0000-0000-0000741A0000}"/>
    <cellStyle name="Currency 4 3 3 4 4 2 2" xfId="55223" xr:uid="{00000000-0005-0000-0000-0000751A0000}"/>
    <cellStyle name="Currency 4 3 3 4 4 3" xfId="42626" xr:uid="{00000000-0005-0000-0000-0000761A0000}"/>
    <cellStyle name="Currency 4 3 3 4 4 4" xfId="32612" xr:uid="{00000000-0005-0000-0000-0000771A0000}"/>
    <cellStyle name="Currency 4 3 3 4 5" xfId="9162" xr:uid="{00000000-0005-0000-0000-0000781A0000}"/>
    <cellStyle name="Currency 4 3 3 4 5 2" xfId="21783" xr:uid="{00000000-0005-0000-0000-0000791A0000}"/>
    <cellStyle name="Currency 4 3 3 4 5 2 2" xfId="56999" xr:uid="{00000000-0005-0000-0000-00007A1A0000}"/>
    <cellStyle name="Currency 4 3 3 4 5 3" xfId="44402" xr:uid="{00000000-0005-0000-0000-00007B1A0000}"/>
    <cellStyle name="Currency 4 3 3 4 5 4" xfId="34388" xr:uid="{00000000-0005-0000-0000-00007C1A0000}"/>
    <cellStyle name="Currency 4 3 3 4 6" xfId="10956" xr:uid="{00000000-0005-0000-0000-00007D1A0000}"/>
    <cellStyle name="Currency 4 3 3 4 6 2" xfId="23559" xr:uid="{00000000-0005-0000-0000-00007E1A0000}"/>
    <cellStyle name="Currency 4 3 3 4 6 2 2" xfId="58775" xr:uid="{00000000-0005-0000-0000-00007F1A0000}"/>
    <cellStyle name="Currency 4 3 3 4 6 3" xfId="46178" xr:uid="{00000000-0005-0000-0000-0000801A0000}"/>
    <cellStyle name="Currency 4 3 3 4 6 4" xfId="36164" xr:uid="{00000000-0005-0000-0000-0000811A0000}"/>
    <cellStyle name="Currency 4 3 3 4 7" xfId="15323" xr:uid="{00000000-0005-0000-0000-0000821A0000}"/>
    <cellStyle name="Currency 4 3 3 4 7 2" xfId="50539" xr:uid="{00000000-0005-0000-0000-0000831A0000}"/>
    <cellStyle name="Currency 4 3 3 4 7 3" xfId="27928" xr:uid="{00000000-0005-0000-0000-0000841A0000}"/>
    <cellStyle name="Currency 4 3 3 4 8" xfId="13545" xr:uid="{00000000-0005-0000-0000-0000851A0000}"/>
    <cellStyle name="Currency 4 3 3 4 8 2" xfId="48763" xr:uid="{00000000-0005-0000-0000-0000861A0000}"/>
    <cellStyle name="Currency 4 3 3 4 9" xfId="37942" xr:uid="{00000000-0005-0000-0000-0000871A0000}"/>
    <cellStyle name="Currency 4 3 3 5" xfId="3790" xr:uid="{00000000-0005-0000-0000-0000881A0000}"/>
    <cellStyle name="Currency 4 3 3 5 2" xfId="8513" xr:uid="{00000000-0005-0000-0000-0000891A0000}"/>
    <cellStyle name="Currency 4 3 3 5 2 2" xfId="21139" xr:uid="{00000000-0005-0000-0000-00008A1A0000}"/>
    <cellStyle name="Currency 4 3 3 5 2 2 2" xfId="56355" xr:uid="{00000000-0005-0000-0000-00008B1A0000}"/>
    <cellStyle name="Currency 4 3 3 5 2 3" xfId="43758" xr:uid="{00000000-0005-0000-0000-00008C1A0000}"/>
    <cellStyle name="Currency 4 3 3 5 2 4" xfId="33744" xr:uid="{00000000-0005-0000-0000-00008D1A0000}"/>
    <cellStyle name="Currency 4 3 3 5 3" xfId="10294" xr:uid="{00000000-0005-0000-0000-00008E1A0000}"/>
    <cellStyle name="Currency 4 3 3 5 3 2" xfId="22915" xr:uid="{00000000-0005-0000-0000-00008F1A0000}"/>
    <cellStyle name="Currency 4 3 3 5 3 2 2" xfId="58131" xr:uid="{00000000-0005-0000-0000-0000901A0000}"/>
    <cellStyle name="Currency 4 3 3 5 3 3" xfId="45534" xr:uid="{00000000-0005-0000-0000-0000911A0000}"/>
    <cellStyle name="Currency 4 3 3 5 3 4" xfId="35520" xr:uid="{00000000-0005-0000-0000-0000921A0000}"/>
    <cellStyle name="Currency 4 3 3 5 4" xfId="12090" xr:uid="{00000000-0005-0000-0000-0000931A0000}"/>
    <cellStyle name="Currency 4 3 3 5 4 2" xfId="24691" xr:uid="{00000000-0005-0000-0000-0000941A0000}"/>
    <cellStyle name="Currency 4 3 3 5 4 2 2" xfId="59907" xr:uid="{00000000-0005-0000-0000-0000951A0000}"/>
    <cellStyle name="Currency 4 3 3 5 4 3" xfId="47310" xr:uid="{00000000-0005-0000-0000-0000961A0000}"/>
    <cellStyle name="Currency 4 3 3 5 4 4" xfId="37296" xr:uid="{00000000-0005-0000-0000-0000971A0000}"/>
    <cellStyle name="Currency 4 3 3 5 5" xfId="16455" xr:uid="{00000000-0005-0000-0000-0000981A0000}"/>
    <cellStyle name="Currency 4 3 3 5 5 2" xfId="51671" xr:uid="{00000000-0005-0000-0000-0000991A0000}"/>
    <cellStyle name="Currency 4 3 3 5 5 3" xfId="29060" xr:uid="{00000000-0005-0000-0000-00009A1A0000}"/>
    <cellStyle name="Currency 4 3 3 5 6" xfId="14677" xr:uid="{00000000-0005-0000-0000-00009B1A0000}"/>
    <cellStyle name="Currency 4 3 3 5 6 2" xfId="49895" xr:uid="{00000000-0005-0000-0000-00009C1A0000}"/>
    <cellStyle name="Currency 4 3 3 5 7" xfId="39074" xr:uid="{00000000-0005-0000-0000-00009D1A0000}"/>
    <cellStyle name="Currency 4 3 3 5 8" xfId="27284" xr:uid="{00000000-0005-0000-0000-00009E1A0000}"/>
    <cellStyle name="Currency 4 3 3 6" xfId="4130" xr:uid="{00000000-0005-0000-0000-00009F1A0000}"/>
    <cellStyle name="Currency 4 3 3 6 2" xfId="16777" xr:uid="{00000000-0005-0000-0000-0000A01A0000}"/>
    <cellStyle name="Currency 4 3 3 6 2 2" xfId="51993" xr:uid="{00000000-0005-0000-0000-0000A11A0000}"/>
    <cellStyle name="Currency 4 3 3 6 2 3" xfId="29382" xr:uid="{00000000-0005-0000-0000-0000A21A0000}"/>
    <cellStyle name="Currency 4 3 3 6 3" xfId="13223" xr:uid="{00000000-0005-0000-0000-0000A31A0000}"/>
    <cellStyle name="Currency 4 3 3 6 3 2" xfId="48441" xr:uid="{00000000-0005-0000-0000-0000A41A0000}"/>
    <cellStyle name="Currency 4 3 3 6 4" xfId="39396" xr:uid="{00000000-0005-0000-0000-0000A51A0000}"/>
    <cellStyle name="Currency 4 3 3 6 5" xfId="25830" xr:uid="{00000000-0005-0000-0000-0000A61A0000}"/>
    <cellStyle name="Currency 4 3 3 7" xfId="5600" xr:uid="{00000000-0005-0000-0000-0000A71A0000}"/>
    <cellStyle name="Currency 4 3 3 7 2" xfId="18231" xr:uid="{00000000-0005-0000-0000-0000A81A0000}"/>
    <cellStyle name="Currency 4 3 3 7 2 2" xfId="53447" xr:uid="{00000000-0005-0000-0000-0000A91A0000}"/>
    <cellStyle name="Currency 4 3 3 7 3" xfId="40850" xr:uid="{00000000-0005-0000-0000-0000AA1A0000}"/>
    <cellStyle name="Currency 4 3 3 7 4" xfId="30836" xr:uid="{00000000-0005-0000-0000-0000AB1A0000}"/>
    <cellStyle name="Currency 4 3 3 8" xfId="7059" xr:uid="{00000000-0005-0000-0000-0000AC1A0000}"/>
    <cellStyle name="Currency 4 3 3 8 2" xfId="19685" xr:uid="{00000000-0005-0000-0000-0000AD1A0000}"/>
    <cellStyle name="Currency 4 3 3 8 2 2" xfId="54901" xr:uid="{00000000-0005-0000-0000-0000AE1A0000}"/>
    <cellStyle name="Currency 4 3 3 8 3" xfId="42304" xr:uid="{00000000-0005-0000-0000-0000AF1A0000}"/>
    <cellStyle name="Currency 4 3 3 8 4" xfId="32290" xr:uid="{00000000-0005-0000-0000-0000B01A0000}"/>
    <cellStyle name="Currency 4 3 3 9" xfId="8840" xr:uid="{00000000-0005-0000-0000-0000B11A0000}"/>
    <cellStyle name="Currency 4 3 3 9 2" xfId="21461" xr:uid="{00000000-0005-0000-0000-0000B21A0000}"/>
    <cellStyle name="Currency 4 3 3 9 2 2" xfId="56677" xr:uid="{00000000-0005-0000-0000-0000B31A0000}"/>
    <cellStyle name="Currency 4 3 3 9 3" xfId="44080" xr:uid="{00000000-0005-0000-0000-0000B41A0000}"/>
    <cellStyle name="Currency 4 3 3 9 4" xfId="34066" xr:uid="{00000000-0005-0000-0000-0000B51A0000}"/>
    <cellStyle name="Currency 4 3 4" xfId="2966" xr:uid="{00000000-0005-0000-0000-0000B61A0000}"/>
    <cellStyle name="Currency 4 3 4 10" xfId="25346" xr:uid="{00000000-0005-0000-0000-0000B71A0000}"/>
    <cellStyle name="Currency 4 3 4 11" xfId="60881" xr:uid="{00000000-0005-0000-0000-0000B81A0000}"/>
    <cellStyle name="Currency 4 3 4 2" xfId="4777" xr:uid="{00000000-0005-0000-0000-0000B91A0000}"/>
    <cellStyle name="Currency 4 3 4 2 2" xfId="17424" xr:uid="{00000000-0005-0000-0000-0000BA1A0000}"/>
    <cellStyle name="Currency 4 3 4 2 2 2" xfId="52640" xr:uid="{00000000-0005-0000-0000-0000BB1A0000}"/>
    <cellStyle name="Currency 4 3 4 2 2 3" xfId="30029" xr:uid="{00000000-0005-0000-0000-0000BC1A0000}"/>
    <cellStyle name="Currency 4 3 4 2 3" xfId="13870" xr:uid="{00000000-0005-0000-0000-0000BD1A0000}"/>
    <cellStyle name="Currency 4 3 4 2 3 2" xfId="49088" xr:uid="{00000000-0005-0000-0000-0000BE1A0000}"/>
    <cellStyle name="Currency 4 3 4 2 4" xfId="40043" xr:uid="{00000000-0005-0000-0000-0000BF1A0000}"/>
    <cellStyle name="Currency 4 3 4 2 5" xfId="26477" xr:uid="{00000000-0005-0000-0000-0000C01A0000}"/>
    <cellStyle name="Currency 4 3 4 3" xfId="6247" xr:uid="{00000000-0005-0000-0000-0000C11A0000}"/>
    <cellStyle name="Currency 4 3 4 3 2" xfId="18878" xr:uid="{00000000-0005-0000-0000-0000C21A0000}"/>
    <cellStyle name="Currency 4 3 4 3 2 2" xfId="54094" xr:uid="{00000000-0005-0000-0000-0000C31A0000}"/>
    <cellStyle name="Currency 4 3 4 3 3" xfId="41497" xr:uid="{00000000-0005-0000-0000-0000C41A0000}"/>
    <cellStyle name="Currency 4 3 4 3 4" xfId="31483" xr:uid="{00000000-0005-0000-0000-0000C51A0000}"/>
    <cellStyle name="Currency 4 3 4 4" xfId="7706" xr:uid="{00000000-0005-0000-0000-0000C61A0000}"/>
    <cellStyle name="Currency 4 3 4 4 2" xfId="20332" xr:uid="{00000000-0005-0000-0000-0000C71A0000}"/>
    <cellStyle name="Currency 4 3 4 4 2 2" xfId="55548" xr:uid="{00000000-0005-0000-0000-0000C81A0000}"/>
    <cellStyle name="Currency 4 3 4 4 3" xfId="42951" xr:uid="{00000000-0005-0000-0000-0000C91A0000}"/>
    <cellStyle name="Currency 4 3 4 4 4" xfId="32937" xr:uid="{00000000-0005-0000-0000-0000CA1A0000}"/>
    <cellStyle name="Currency 4 3 4 5" xfId="9487" xr:uid="{00000000-0005-0000-0000-0000CB1A0000}"/>
    <cellStyle name="Currency 4 3 4 5 2" xfId="22108" xr:uid="{00000000-0005-0000-0000-0000CC1A0000}"/>
    <cellStyle name="Currency 4 3 4 5 2 2" xfId="57324" xr:uid="{00000000-0005-0000-0000-0000CD1A0000}"/>
    <cellStyle name="Currency 4 3 4 5 3" xfId="44727" xr:uid="{00000000-0005-0000-0000-0000CE1A0000}"/>
    <cellStyle name="Currency 4 3 4 5 4" xfId="34713" xr:uid="{00000000-0005-0000-0000-0000CF1A0000}"/>
    <cellStyle name="Currency 4 3 4 6" xfId="11281" xr:uid="{00000000-0005-0000-0000-0000D01A0000}"/>
    <cellStyle name="Currency 4 3 4 6 2" xfId="23884" xr:uid="{00000000-0005-0000-0000-0000D11A0000}"/>
    <cellStyle name="Currency 4 3 4 6 2 2" xfId="59100" xr:uid="{00000000-0005-0000-0000-0000D21A0000}"/>
    <cellStyle name="Currency 4 3 4 6 3" xfId="46503" xr:uid="{00000000-0005-0000-0000-0000D31A0000}"/>
    <cellStyle name="Currency 4 3 4 6 4" xfId="36489" xr:uid="{00000000-0005-0000-0000-0000D41A0000}"/>
    <cellStyle name="Currency 4 3 4 7" xfId="15648" xr:uid="{00000000-0005-0000-0000-0000D51A0000}"/>
    <cellStyle name="Currency 4 3 4 7 2" xfId="50864" xr:uid="{00000000-0005-0000-0000-0000D61A0000}"/>
    <cellStyle name="Currency 4 3 4 7 3" xfId="28253" xr:uid="{00000000-0005-0000-0000-0000D71A0000}"/>
    <cellStyle name="Currency 4 3 4 8" xfId="12739" xr:uid="{00000000-0005-0000-0000-0000D81A0000}"/>
    <cellStyle name="Currency 4 3 4 8 2" xfId="47957" xr:uid="{00000000-0005-0000-0000-0000D91A0000}"/>
    <cellStyle name="Currency 4 3 4 9" xfId="38267" xr:uid="{00000000-0005-0000-0000-0000DA1A0000}"/>
    <cellStyle name="Currency 4 3 5" xfId="2799" xr:uid="{00000000-0005-0000-0000-0000DB1A0000}"/>
    <cellStyle name="Currency 4 3 5 10" xfId="25191" xr:uid="{00000000-0005-0000-0000-0000DC1A0000}"/>
    <cellStyle name="Currency 4 3 5 11" xfId="60726" xr:uid="{00000000-0005-0000-0000-0000DD1A0000}"/>
    <cellStyle name="Currency 4 3 5 2" xfId="4622" xr:uid="{00000000-0005-0000-0000-0000DE1A0000}"/>
    <cellStyle name="Currency 4 3 5 2 2" xfId="17269" xr:uid="{00000000-0005-0000-0000-0000DF1A0000}"/>
    <cellStyle name="Currency 4 3 5 2 2 2" xfId="52485" xr:uid="{00000000-0005-0000-0000-0000E01A0000}"/>
    <cellStyle name="Currency 4 3 5 2 2 3" xfId="29874" xr:uid="{00000000-0005-0000-0000-0000E11A0000}"/>
    <cellStyle name="Currency 4 3 5 2 3" xfId="13715" xr:uid="{00000000-0005-0000-0000-0000E21A0000}"/>
    <cellStyle name="Currency 4 3 5 2 3 2" xfId="48933" xr:uid="{00000000-0005-0000-0000-0000E31A0000}"/>
    <cellStyle name="Currency 4 3 5 2 4" xfId="39888" xr:uid="{00000000-0005-0000-0000-0000E41A0000}"/>
    <cellStyle name="Currency 4 3 5 2 5" xfId="26322" xr:uid="{00000000-0005-0000-0000-0000E51A0000}"/>
    <cellStyle name="Currency 4 3 5 3" xfId="6092" xr:uid="{00000000-0005-0000-0000-0000E61A0000}"/>
    <cellStyle name="Currency 4 3 5 3 2" xfId="18723" xr:uid="{00000000-0005-0000-0000-0000E71A0000}"/>
    <cellStyle name="Currency 4 3 5 3 2 2" xfId="53939" xr:uid="{00000000-0005-0000-0000-0000E81A0000}"/>
    <cellStyle name="Currency 4 3 5 3 3" xfId="41342" xr:uid="{00000000-0005-0000-0000-0000E91A0000}"/>
    <cellStyle name="Currency 4 3 5 3 4" xfId="31328" xr:uid="{00000000-0005-0000-0000-0000EA1A0000}"/>
    <cellStyle name="Currency 4 3 5 4" xfId="7551" xr:uid="{00000000-0005-0000-0000-0000EB1A0000}"/>
    <cellStyle name="Currency 4 3 5 4 2" xfId="20177" xr:uid="{00000000-0005-0000-0000-0000EC1A0000}"/>
    <cellStyle name="Currency 4 3 5 4 2 2" xfId="55393" xr:uid="{00000000-0005-0000-0000-0000ED1A0000}"/>
    <cellStyle name="Currency 4 3 5 4 3" xfId="42796" xr:uid="{00000000-0005-0000-0000-0000EE1A0000}"/>
    <cellStyle name="Currency 4 3 5 4 4" xfId="32782" xr:uid="{00000000-0005-0000-0000-0000EF1A0000}"/>
    <cellStyle name="Currency 4 3 5 5" xfId="9332" xr:uid="{00000000-0005-0000-0000-0000F01A0000}"/>
    <cellStyle name="Currency 4 3 5 5 2" xfId="21953" xr:uid="{00000000-0005-0000-0000-0000F11A0000}"/>
    <cellStyle name="Currency 4 3 5 5 2 2" xfId="57169" xr:uid="{00000000-0005-0000-0000-0000F21A0000}"/>
    <cellStyle name="Currency 4 3 5 5 3" xfId="44572" xr:uid="{00000000-0005-0000-0000-0000F31A0000}"/>
    <cellStyle name="Currency 4 3 5 5 4" xfId="34558" xr:uid="{00000000-0005-0000-0000-0000F41A0000}"/>
    <cellStyle name="Currency 4 3 5 6" xfId="11126" xr:uid="{00000000-0005-0000-0000-0000F51A0000}"/>
    <cellStyle name="Currency 4 3 5 6 2" xfId="23729" xr:uid="{00000000-0005-0000-0000-0000F61A0000}"/>
    <cellStyle name="Currency 4 3 5 6 2 2" xfId="58945" xr:uid="{00000000-0005-0000-0000-0000F71A0000}"/>
    <cellStyle name="Currency 4 3 5 6 3" xfId="46348" xr:uid="{00000000-0005-0000-0000-0000F81A0000}"/>
    <cellStyle name="Currency 4 3 5 6 4" xfId="36334" xr:uid="{00000000-0005-0000-0000-0000F91A0000}"/>
    <cellStyle name="Currency 4 3 5 7" xfId="15493" xr:uid="{00000000-0005-0000-0000-0000FA1A0000}"/>
    <cellStyle name="Currency 4 3 5 7 2" xfId="50709" xr:uid="{00000000-0005-0000-0000-0000FB1A0000}"/>
    <cellStyle name="Currency 4 3 5 7 3" xfId="28098" xr:uid="{00000000-0005-0000-0000-0000FC1A0000}"/>
    <cellStyle name="Currency 4 3 5 8" xfId="12584" xr:uid="{00000000-0005-0000-0000-0000FD1A0000}"/>
    <cellStyle name="Currency 4 3 5 8 2" xfId="47802" xr:uid="{00000000-0005-0000-0000-0000FE1A0000}"/>
    <cellStyle name="Currency 4 3 5 9" xfId="38112" xr:uid="{00000000-0005-0000-0000-0000FF1A0000}"/>
    <cellStyle name="Currency 4 3 6" xfId="3313" xr:uid="{00000000-0005-0000-0000-0000001B0000}"/>
    <cellStyle name="Currency 4 3 6 10" xfId="26809" xr:uid="{00000000-0005-0000-0000-0000011B0000}"/>
    <cellStyle name="Currency 4 3 6 11" xfId="61213" xr:uid="{00000000-0005-0000-0000-0000021B0000}"/>
    <cellStyle name="Currency 4 3 6 2" xfId="5109" xr:uid="{00000000-0005-0000-0000-0000031B0000}"/>
    <cellStyle name="Currency 4 3 6 2 2" xfId="17756" xr:uid="{00000000-0005-0000-0000-0000041B0000}"/>
    <cellStyle name="Currency 4 3 6 2 2 2" xfId="52972" xr:uid="{00000000-0005-0000-0000-0000051B0000}"/>
    <cellStyle name="Currency 4 3 6 2 3" xfId="40375" xr:uid="{00000000-0005-0000-0000-0000061B0000}"/>
    <cellStyle name="Currency 4 3 6 2 4" xfId="30361" xr:uid="{00000000-0005-0000-0000-0000071B0000}"/>
    <cellStyle name="Currency 4 3 6 3" xfId="6579" xr:uid="{00000000-0005-0000-0000-0000081B0000}"/>
    <cellStyle name="Currency 4 3 6 3 2" xfId="19210" xr:uid="{00000000-0005-0000-0000-0000091B0000}"/>
    <cellStyle name="Currency 4 3 6 3 2 2" xfId="54426" xr:uid="{00000000-0005-0000-0000-00000A1B0000}"/>
    <cellStyle name="Currency 4 3 6 3 3" xfId="41829" xr:uid="{00000000-0005-0000-0000-00000B1B0000}"/>
    <cellStyle name="Currency 4 3 6 3 4" xfId="31815" xr:uid="{00000000-0005-0000-0000-00000C1B0000}"/>
    <cellStyle name="Currency 4 3 6 4" xfId="8038" xr:uid="{00000000-0005-0000-0000-00000D1B0000}"/>
    <cellStyle name="Currency 4 3 6 4 2" xfId="20664" xr:uid="{00000000-0005-0000-0000-00000E1B0000}"/>
    <cellStyle name="Currency 4 3 6 4 2 2" xfId="55880" xr:uid="{00000000-0005-0000-0000-00000F1B0000}"/>
    <cellStyle name="Currency 4 3 6 4 3" xfId="43283" xr:uid="{00000000-0005-0000-0000-0000101B0000}"/>
    <cellStyle name="Currency 4 3 6 4 4" xfId="33269" xr:uid="{00000000-0005-0000-0000-0000111B0000}"/>
    <cellStyle name="Currency 4 3 6 5" xfId="9819" xr:uid="{00000000-0005-0000-0000-0000121B0000}"/>
    <cellStyle name="Currency 4 3 6 5 2" xfId="22440" xr:uid="{00000000-0005-0000-0000-0000131B0000}"/>
    <cellStyle name="Currency 4 3 6 5 2 2" xfId="57656" xr:uid="{00000000-0005-0000-0000-0000141B0000}"/>
    <cellStyle name="Currency 4 3 6 5 3" xfId="45059" xr:uid="{00000000-0005-0000-0000-0000151B0000}"/>
    <cellStyle name="Currency 4 3 6 5 4" xfId="35045" xr:uid="{00000000-0005-0000-0000-0000161B0000}"/>
    <cellStyle name="Currency 4 3 6 6" xfId="11613" xr:uid="{00000000-0005-0000-0000-0000171B0000}"/>
    <cellStyle name="Currency 4 3 6 6 2" xfId="24216" xr:uid="{00000000-0005-0000-0000-0000181B0000}"/>
    <cellStyle name="Currency 4 3 6 6 2 2" xfId="59432" xr:uid="{00000000-0005-0000-0000-0000191B0000}"/>
    <cellStyle name="Currency 4 3 6 6 3" xfId="46835" xr:uid="{00000000-0005-0000-0000-00001A1B0000}"/>
    <cellStyle name="Currency 4 3 6 6 4" xfId="36821" xr:uid="{00000000-0005-0000-0000-00001B1B0000}"/>
    <cellStyle name="Currency 4 3 6 7" xfId="15980" xr:uid="{00000000-0005-0000-0000-00001C1B0000}"/>
    <cellStyle name="Currency 4 3 6 7 2" xfId="51196" xr:uid="{00000000-0005-0000-0000-00001D1B0000}"/>
    <cellStyle name="Currency 4 3 6 7 3" xfId="28585" xr:uid="{00000000-0005-0000-0000-00001E1B0000}"/>
    <cellStyle name="Currency 4 3 6 8" xfId="14202" xr:uid="{00000000-0005-0000-0000-00001F1B0000}"/>
    <cellStyle name="Currency 4 3 6 8 2" xfId="49420" xr:uid="{00000000-0005-0000-0000-0000201B0000}"/>
    <cellStyle name="Currency 4 3 6 9" xfId="38599" xr:uid="{00000000-0005-0000-0000-0000211B0000}"/>
    <cellStyle name="Currency 4 3 7" xfId="2469" xr:uid="{00000000-0005-0000-0000-0000221B0000}"/>
    <cellStyle name="Currency 4 3 7 10" xfId="26000" xr:uid="{00000000-0005-0000-0000-0000231B0000}"/>
    <cellStyle name="Currency 4 3 7 11" xfId="60404" xr:uid="{00000000-0005-0000-0000-0000241B0000}"/>
    <cellStyle name="Currency 4 3 7 2" xfId="4300" xr:uid="{00000000-0005-0000-0000-0000251B0000}"/>
    <cellStyle name="Currency 4 3 7 2 2" xfId="16947" xr:uid="{00000000-0005-0000-0000-0000261B0000}"/>
    <cellStyle name="Currency 4 3 7 2 2 2" xfId="52163" xr:uid="{00000000-0005-0000-0000-0000271B0000}"/>
    <cellStyle name="Currency 4 3 7 2 3" xfId="39566" xr:uid="{00000000-0005-0000-0000-0000281B0000}"/>
    <cellStyle name="Currency 4 3 7 2 4" xfId="29552" xr:uid="{00000000-0005-0000-0000-0000291B0000}"/>
    <cellStyle name="Currency 4 3 7 3" xfId="5770" xr:uid="{00000000-0005-0000-0000-00002A1B0000}"/>
    <cellStyle name="Currency 4 3 7 3 2" xfId="18401" xr:uid="{00000000-0005-0000-0000-00002B1B0000}"/>
    <cellStyle name="Currency 4 3 7 3 2 2" xfId="53617" xr:uid="{00000000-0005-0000-0000-00002C1B0000}"/>
    <cellStyle name="Currency 4 3 7 3 3" xfId="41020" xr:uid="{00000000-0005-0000-0000-00002D1B0000}"/>
    <cellStyle name="Currency 4 3 7 3 4" xfId="31006" xr:uid="{00000000-0005-0000-0000-00002E1B0000}"/>
    <cellStyle name="Currency 4 3 7 4" xfId="7229" xr:uid="{00000000-0005-0000-0000-00002F1B0000}"/>
    <cellStyle name="Currency 4 3 7 4 2" xfId="19855" xr:uid="{00000000-0005-0000-0000-0000301B0000}"/>
    <cellStyle name="Currency 4 3 7 4 2 2" xfId="55071" xr:uid="{00000000-0005-0000-0000-0000311B0000}"/>
    <cellStyle name="Currency 4 3 7 4 3" xfId="42474" xr:uid="{00000000-0005-0000-0000-0000321B0000}"/>
    <cellStyle name="Currency 4 3 7 4 4" xfId="32460" xr:uid="{00000000-0005-0000-0000-0000331B0000}"/>
    <cellStyle name="Currency 4 3 7 5" xfId="9010" xr:uid="{00000000-0005-0000-0000-0000341B0000}"/>
    <cellStyle name="Currency 4 3 7 5 2" xfId="21631" xr:uid="{00000000-0005-0000-0000-0000351B0000}"/>
    <cellStyle name="Currency 4 3 7 5 2 2" xfId="56847" xr:uid="{00000000-0005-0000-0000-0000361B0000}"/>
    <cellStyle name="Currency 4 3 7 5 3" xfId="44250" xr:uid="{00000000-0005-0000-0000-0000371B0000}"/>
    <cellStyle name="Currency 4 3 7 5 4" xfId="34236" xr:uid="{00000000-0005-0000-0000-0000381B0000}"/>
    <cellStyle name="Currency 4 3 7 6" xfId="10804" xr:uid="{00000000-0005-0000-0000-0000391B0000}"/>
    <cellStyle name="Currency 4 3 7 6 2" xfId="23407" xr:uid="{00000000-0005-0000-0000-00003A1B0000}"/>
    <cellStyle name="Currency 4 3 7 6 2 2" xfId="58623" xr:uid="{00000000-0005-0000-0000-00003B1B0000}"/>
    <cellStyle name="Currency 4 3 7 6 3" xfId="46026" xr:uid="{00000000-0005-0000-0000-00003C1B0000}"/>
    <cellStyle name="Currency 4 3 7 6 4" xfId="36012" xr:uid="{00000000-0005-0000-0000-00003D1B0000}"/>
    <cellStyle name="Currency 4 3 7 7" xfId="15171" xr:uid="{00000000-0005-0000-0000-00003E1B0000}"/>
    <cellStyle name="Currency 4 3 7 7 2" xfId="50387" xr:uid="{00000000-0005-0000-0000-00003F1B0000}"/>
    <cellStyle name="Currency 4 3 7 7 3" xfId="27776" xr:uid="{00000000-0005-0000-0000-0000401B0000}"/>
    <cellStyle name="Currency 4 3 7 8" xfId="13393" xr:uid="{00000000-0005-0000-0000-0000411B0000}"/>
    <cellStyle name="Currency 4 3 7 8 2" xfId="48611" xr:uid="{00000000-0005-0000-0000-0000421B0000}"/>
    <cellStyle name="Currency 4 3 7 9" xfId="37790" xr:uid="{00000000-0005-0000-0000-0000431B0000}"/>
    <cellStyle name="Currency 4 3 8" xfId="3637" xr:uid="{00000000-0005-0000-0000-0000441B0000}"/>
    <cellStyle name="Currency 4 3 8 2" xfId="8361" xr:uid="{00000000-0005-0000-0000-0000451B0000}"/>
    <cellStyle name="Currency 4 3 8 2 2" xfId="20987" xr:uid="{00000000-0005-0000-0000-0000461B0000}"/>
    <cellStyle name="Currency 4 3 8 2 2 2" xfId="56203" xr:uid="{00000000-0005-0000-0000-0000471B0000}"/>
    <cellStyle name="Currency 4 3 8 2 3" xfId="43606" xr:uid="{00000000-0005-0000-0000-0000481B0000}"/>
    <cellStyle name="Currency 4 3 8 2 4" xfId="33592" xr:uid="{00000000-0005-0000-0000-0000491B0000}"/>
    <cellStyle name="Currency 4 3 8 3" xfId="10142" xr:uid="{00000000-0005-0000-0000-00004A1B0000}"/>
    <cellStyle name="Currency 4 3 8 3 2" xfId="22763" xr:uid="{00000000-0005-0000-0000-00004B1B0000}"/>
    <cellStyle name="Currency 4 3 8 3 2 2" xfId="57979" xr:uid="{00000000-0005-0000-0000-00004C1B0000}"/>
    <cellStyle name="Currency 4 3 8 3 3" xfId="45382" xr:uid="{00000000-0005-0000-0000-00004D1B0000}"/>
    <cellStyle name="Currency 4 3 8 3 4" xfId="35368" xr:uid="{00000000-0005-0000-0000-00004E1B0000}"/>
    <cellStyle name="Currency 4 3 8 4" xfId="11938" xr:uid="{00000000-0005-0000-0000-00004F1B0000}"/>
    <cellStyle name="Currency 4 3 8 4 2" xfId="24539" xr:uid="{00000000-0005-0000-0000-0000501B0000}"/>
    <cellStyle name="Currency 4 3 8 4 2 2" xfId="59755" xr:uid="{00000000-0005-0000-0000-0000511B0000}"/>
    <cellStyle name="Currency 4 3 8 4 3" xfId="47158" xr:uid="{00000000-0005-0000-0000-0000521B0000}"/>
    <cellStyle name="Currency 4 3 8 4 4" xfId="37144" xr:uid="{00000000-0005-0000-0000-0000531B0000}"/>
    <cellStyle name="Currency 4 3 8 5" xfId="16303" xr:uid="{00000000-0005-0000-0000-0000541B0000}"/>
    <cellStyle name="Currency 4 3 8 5 2" xfId="51519" xr:uid="{00000000-0005-0000-0000-0000551B0000}"/>
    <cellStyle name="Currency 4 3 8 5 3" xfId="28908" xr:uid="{00000000-0005-0000-0000-0000561B0000}"/>
    <cellStyle name="Currency 4 3 8 6" xfId="14525" xr:uid="{00000000-0005-0000-0000-0000571B0000}"/>
    <cellStyle name="Currency 4 3 8 6 2" xfId="49743" xr:uid="{00000000-0005-0000-0000-0000581B0000}"/>
    <cellStyle name="Currency 4 3 8 7" xfId="38922" xr:uid="{00000000-0005-0000-0000-0000591B0000}"/>
    <cellStyle name="Currency 4 3 8 8" xfId="27132" xr:uid="{00000000-0005-0000-0000-00005A1B0000}"/>
    <cellStyle name="Currency 4 3 9" xfId="3966" xr:uid="{00000000-0005-0000-0000-00005B1B0000}"/>
    <cellStyle name="Currency 4 3 9 2" xfId="16625" xr:uid="{00000000-0005-0000-0000-00005C1B0000}"/>
    <cellStyle name="Currency 4 3 9 2 2" xfId="51841" xr:uid="{00000000-0005-0000-0000-00005D1B0000}"/>
    <cellStyle name="Currency 4 3 9 2 3" xfId="29230" xr:uid="{00000000-0005-0000-0000-00005E1B0000}"/>
    <cellStyle name="Currency 4 3 9 3" xfId="13071" xr:uid="{00000000-0005-0000-0000-00005F1B0000}"/>
    <cellStyle name="Currency 4 3 9 3 2" xfId="48289" xr:uid="{00000000-0005-0000-0000-0000601B0000}"/>
    <cellStyle name="Currency 4 3 9 4" xfId="39244" xr:uid="{00000000-0005-0000-0000-0000611B0000}"/>
    <cellStyle name="Currency 4 3 9 5" xfId="25678" xr:uid="{00000000-0005-0000-0000-0000621B0000}"/>
    <cellStyle name="Currency 4 4" xfId="1718" xr:uid="{00000000-0005-0000-0000-0000631B0000}"/>
    <cellStyle name="Currency 4 4 10" xfId="6977" xr:uid="{00000000-0005-0000-0000-0000641B0000}"/>
    <cellStyle name="Currency 4 4 10 2" xfId="19604" xr:uid="{00000000-0005-0000-0000-0000651B0000}"/>
    <cellStyle name="Currency 4 4 10 2 2" xfId="54820" xr:uid="{00000000-0005-0000-0000-0000661B0000}"/>
    <cellStyle name="Currency 4 4 10 3" xfId="42223" xr:uid="{00000000-0005-0000-0000-0000671B0000}"/>
    <cellStyle name="Currency 4 4 10 4" xfId="32209" xr:uid="{00000000-0005-0000-0000-0000681B0000}"/>
    <cellStyle name="Currency 4 4 11" xfId="8758" xr:uid="{00000000-0005-0000-0000-0000691B0000}"/>
    <cellStyle name="Currency 4 4 11 2" xfId="21380" xr:uid="{00000000-0005-0000-0000-00006A1B0000}"/>
    <cellStyle name="Currency 4 4 11 2 2" xfId="56596" xr:uid="{00000000-0005-0000-0000-00006B1B0000}"/>
    <cellStyle name="Currency 4 4 11 3" xfId="43999" xr:uid="{00000000-0005-0000-0000-00006C1B0000}"/>
    <cellStyle name="Currency 4 4 11 4" xfId="33985" xr:uid="{00000000-0005-0000-0000-00006D1B0000}"/>
    <cellStyle name="Currency 4 4 12" xfId="10484" xr:uid="{00000000-0005-0000-0000-00006E1B0000}"/>
    <cellStyle name="Currency 4 4 12 2" xfId="23095" xr:uid="{00000000-0005-0000-0000-00006F1B0000}"/>
    <cellStyle name="Currency 4 4 12 2 2" xfId="58311" xr:uid="{00000000-0005-0000-0000-0000701B0000}"/>
    <cellStyle name="Currency 4 4 12 3" xfId="45714" xr:uid="{00000000-0005-0000-0000-0000711B0000}"/>
    <cellStyle name="Currency 4 4 12 4" xfId="35700" xr:uid="{00000000-0005-0000-0000-0000721B0000}"/>
    <cellStyle name="Currency 4 4 13" xfId="14919" xr:uid="{00000000-0005-0000-0000-0000731B0000}"/>
    <cellStyle name="Currency 4 4 13 2" xfId="50136" xr:uid="{00000000-0005-0000-0000-0000741B0000}"/>
    <cellStyle name="Currency 4 4 13 3" xfId="27525" xr:uid="{00000000-0005-0000-0000-0000751B0000}"/>
    <cellStyle name="Currency 4 4 14" xfId="12333" xr:uid="{00000000-0005-0000-0000-0000761B0000}"/>
    <cellStyle name="Currency 4 4 14 2" xfId="47551" xr:uid="{00000000-0005-0000-0000-0000771B0000}"/>
    <cellStyle name="Currency 4 4 15" xfId="37538" xr:uid="{00000000-0005-0000-0000-0000781B0000}"/>
    <cellStyle name="Currency 4 4 16" xfId="24940" xr:uid="{00000000-0005-0000-0000-0000791B0000}"/>
    <cellStyle name="Currency 4 4 17" xfId="60153" xr:uid="{00000000-0005-0000-0000-00007A1B0000}"/>
    <cellStyle name="Currency 4 4 2" xfId="2363" xr:uid="{00000000-0005-0000-0000-00007B1B0000}"/>
    <cellStyle name="Currency 4 4 2 10" xfId="10485" xr:uid="{00000000-0005-0000-0000-00007C1B0000}"/>
    <cellStyle name="Currency 4 4 2 10 2" xfId="23096" xr:uid="{00000000-0005-0000-0000-00007D1B0000}"/>
    <cellStyle name="Currency 4 4 2 10 2 2" xfId="58312" xr:uid="{00000000-0005-0000-0000-00007E1B0000}"/>
    <cellStyle name="Currency 4 4 2 10 3" xfId="45715" xr:uid="{00000000-0005-0000-0000-00007F1B0000}"/>
    <cellStyle name="Currency 4 4 2 10 4" xfId="35701" xr:uid="{00000000-0005-0000-0000-0000801B0000}"/>
    <cellStyle name="Currency 4 4 2 11" xfId="15074" xr:uid="{00000000-0005-0000-0000-0000811B0000}"/>
    <cellStyle name="Currency 4 4 2 11 2" xfId="50290" xr:uid="{00000000-0005-0000-0000-0000821B0000}"/>
    <cellStyle name="Currency 4 4 2 11 3" xfId="27679" xr:uid="{00000000-0005-0000-0000-0000831B0000}"/>
    <cellStyle name="Currency 4 4 2 12" xfId="12487" xr:uid="{00000000-0005-0000-0000-0000841B0000}"/>
    <cellStyle name="Currency 4 4 2 12 2" xfId="47705" xr:uid="{00000000-0005-0000-0000-0000851B0000}"/>
    <cellStyle name="Currency 4 4 2 13" xfId="37693" xr:uid="{00000000-0005-0000-0000-0000861B0000}"/>
    <cellStyle name="Currency 4 4 2 14" xfId="25094" xr:uid="{00000000-0005-0000-0000-0000871B0000}"/>
    <cellStyle name="Currency 4 4 2 15" xfId="60307" xr:uid="{00000000-0005-0000-0000-0000881B0000}"/>
    <cellStyle name="Currency 4 4 2 2" xfId="3209" xr:uid="{00000000-0005-0000-0000-0000891B0000}"/>
    <cellStyle name="Currency 4 4 2 2 10" xfId="25578" xr:uid="{00000000-0005-0000-0000-00008A1B0000}"/>
    <cellStyle name="Currency 4 4 2 2 11" xfId="61113" xr:uid="{00000000-0005-0000-0000-00008B1B0000}"/>
    <cellStyle name="Currency 4 4 2 2 2" xfId="5009" xr:uid="{00000000-0005-0000-0000-00008C1B0000}"/>
    <cellStyle name="Currency 4 4 2 2 2 2" xfId="17656" xr:uid="{00000000-0005-0000-0000-00008D1B0000}"/>
    <cellStyle name="Currency 4 4 2 2 2 2 2" xfId="52872" xr:uid="{00000000-0005-0000-0000-00008E1B0000}"/>
    <cellStyle name="Currency 4 4 2 2 2 2 3" xfId="30261" xr:uid="{00000000-0005-0000-0000-00008F1B0000}"/>
    <cellStyle name="Currency 4 4 2 2 2 3" xfId="14102" xr:uid="{00000000-0005-0000-0000-0000901B0000}"/>
    <cellStyle name="Currency 4 4 2 2 2 3 2" xfId="49320" xr:uid="{00000000-0005-0000-0000-0000911B0000}"/>
    <cellStyle name="Currency 4 4 2 2 2 4" xfId="40275" xr:uid="{00000000-0005-0000-0000-0000921B0000}"/>
    <cellStyle name="Currency 4 4 2 2 2 5" xfId="26709" xr:uid="{00000000-0005-0000-0000-0000931B0000}"/>
    <cellStyle name="Currency 4 4 2 2 3" xfId="6479" xr:uid="{00000000-0005-0000-0000-0000941B0000}"/>
    <cellStyle name="Currency 4 4 2 2 3 2" xfId="19110" xr:uid="{00000000-0005-0000-0000-0000951B0000}"/>
    <cellStyle name="Currency 4 4 2 2 3 2 2" xfId="54326" xr:uid="{00000000-0005-0000-0000-0000961B0000}"/>
    <cellStyle name="Currency 4 4 2 2 3 3" xfId="41729" xr:uid="{00000000-0005-0000-0000-0000971B0000}"/>
    <cellStyle name="Currency 4 4 2 2 3 4" xfId="31715" xr:uid="{00000000-0005-0000-0000-0000981B0000}"/>
    <cellStyle name="Currency 4 4 2 2 4" xfId="7938" xr:uid="{00000000-0005-0000-0000-0000991B0000}"/>
    <cellStyle name="Currency 4 4 2 2 4 2" xfId="20564" xr:uid="{00000000-0005-0000-0000-00009A1B0000}"/>
    <cellStyle name="Currency 4 4 2 2 4 2 2" xfId="55780" xr:uid="{00000000-0005-0000-0000-00009B1B0000}"/>
    <cellStyle name="Currency 4 4 2 2 4 3" xfId="43183" xr:uid="{00000000-0005-0000-0000-00009C1B0000}"/>
    <cellStyle name="Currency 4 4 2 2 4 4" xfId="33169" xr:uid="{00000000-0005-0000-0000-00009D1B0000}"/>
    <cellStyle name="Currency 4 4 2 2 5" xfId="9719" xr:uid="{00000000-0005-0000-0000-00009E1B0000}"/>
    <cellStyle name="Currency 4 4 2 2 5 2" xfId="22340" xr:uid="{00000000-0005-0000-0000-00009F1B0000}"/>
    <cellStyle name="Currency 4 4 2 2 5 2 2" xfId="57556" xr:uid="{00000000-0005-0000-0000-0000A01B0000}"/>
    <cellStyle name="Currency 4 4 2 2 5 3" xfId="44959" xr:uid="{00000000-0005-0000-0000-0000A11B0000}"/>
    <cellStyle name="Currency 4 4 2 2 5 4" xfId="34945" xr:uid="{00000000-0005-0000-0000-0000A21B0000}"/>
    <cellStyle name="Currency 4 4 2 2 6" xfId="11513" xr:uid="{00000000-0005-0000-0000-0000A31B0000}"/>
    <cellStyle name="Currency 4 4 2 2 6 2" xfId="24116" xr:uid="{00000000-0005-0000-0000-0000A41B0000}"/>
    <cellStyle name="Currency 4 4 2 2 6 2 2" xfId="59332" xr:uid="{00000000-0005-0000-0000-0000A51B0000}"/>
    <cellStyle name="Currency 4 4 2 2 6 3" xfId="46735" xr:uid="{00000000-0005-0000-0000-0000A61B0000}"/>
    <cellStyle name="Currency 4 4 2 2 6 4" xfId="36721" xr:uid="{00000000-0005-0000-0000-0000A71B0000}"/>
    <cellStyle name="Currency 4 4 2 2 7" xfId="15880" xr:uid="{00000000-0005-0000-0000-0000A81B0000}"/>
    <cellStyle name="Currency 4 4 2 2 7 2" xfId="51096" xr:uid="{00000000-0005-0000-0000-0000A91B0000}"/>
    <cellStyle name="Currency 4 4 2 2 7 3" xfId="28485" xr:uid="{00000000-0005-0000-0000-0000AA1B0000}"/>
    <cellStyle name="Currency 4 4 2 2 8" xfId="12971" xr:uid="{00000000-0005-0000-0000-0000AB1B0000}"/>
    <cellStyle name="Currency 4 4 2 2 8 2" xfId="48189" xr:uid="{00000000-0005-0000-0000-0000AC1B0000}"/>
    <cellStyle name="Currency 4 4 2 2 9" xfId="38499" xr:uid="{00000000-0005-0000-0000-0000AD1B0000}"/>
    <cellStyle name="Currency 4 4 2 3" xfId="3538" xr:uid="{00000000-0005-0000-0000-0000AE1B0000}"/>
    <cellStyle name="Currency 4 4 2 3 10" xfId="27034" xr:uid="{00000000-0005-0000-0000-0000AF1B0000}"/>
    <cellStyle name="Currency 4 4 2 3 11" xfId="61438" xr:uid="{00000000-0005-0000-0000-0000B01B0000}"/>
    <cellStyle name="Currency 4 4 2 3 2" xfId="5334" xr:uid="{00000000-0005-0000-0000-0000B11B0000}"/>
    <cellStyle name="Currency 4 4 2 3 2 2" xfId="17981" xr:uid="{00000000-0005-0000-0000-0000B21B0000}"/>
    <cellStyle name="Currency 4 4 2 3 2 2 2" xfId="53197" xr:uid="{00000000-0005-0000-0000-0000B31B0000}"/>
    <cellStyle name="Currency 4 4 2 3 2 3" xfId="40600" xr:uid="{00000000-0005-0000-0000-0000B41B0000}"/>
    <cellStyle name="Currency 4 4 2 3 2 4" xfId="30586" xr:uid="{00000000-0005-0000-0000-0000B51B0000}"/>
    <cellStyle name="Currency 4 4 2 3 3" xfId="6804" xr:uid="{00000000-0005-0000-0000-0000B61B0000}"/>
    <cellStyle name="Currency 4 4 2 3 3 2" xfId="19435" xr:uid="{00000000-0005-0000-0000-0000B71B0000}"/>
    <cellStyle name="Currency 4 4 2 3 3 2 2" xfId="54651" xr:uid="{00000000-0005-0000-0000-0000B81B0000}"/>
    <cellStyle name="Currency 4 4 2 3 3 3" xfId="42054" xr:uid="{00000000-0005-0000-0000-0000B91B0000}"/>
    <cellStyle name="Currency 4 4 2 3 3 4" xfId="32040" xr:uid="{00000000-0005-0000-0000-0000BA1B0000}"/>
    <cellStyle name="Currency 4 4 2 3 4" xfId="8263" xr:uid="{00000000-0005-0000-0000-0000BB1B0000}"/>
    <cellStyle name="Currency 4 4 2 3 4 2" xfId="20889" xr:uid="{00000000-0005-0000-0000-0000BC1B0000}"/>
    <cellStyle name="Currency 4 4 2 3 4 2 2" xfId="56105" xr:uid="{00000000-0005-0000-0000-0000BD1B0000}"/>
    <cellStyle name="Currency 4 4 2 3 4 3" xfId="43508" xr:uid="{00000000-0005-0000-0000-0000BE1B0000}"/>
    <cellStyle name="Currency 4 4 2 3 4 4" xfId="33494" xr:uid="{00000000-0005-0000-0000-0000BF1B0000}"/>
    <cellStyle name="Currency 4 4 2 3 5" xfId="10044" xr:uid="{00000000-0005-0000-0000-0000C01B0000}"/>
    <cellStyle name="Currency 4 4 2 3 5 2" xfId="22665" xr:uid="{00000000-0005-0000-0000-0000C11B0000}"/>
    <cellStyle name="Currency 4 4 2 3 5 2 2" xfId="57881" xr:uid="{00000000-0005-0000-0000-0000C21B0000}"/>
    <cellStyle name="Currency 4 4 2 3 5 3" xfId="45284" xr:uid="{00000000-0005-0000-0000-0000C31B0000}"/>
    <cellStyle name="Currency 4 4 2 3 5 4" xfId="35270" xr:uid="{00000000-0005-0000-0000-0000C41B0000}"/>
    <cellStyle name="Currency 4 4 2 3 6" xfId="11838" xr:uid="{00000000-0005-0000-0000-0000C51B0000}"/>
    <cellStyle name="Currency 4 4 2 3 6 2" xfId="24441" xr:uid="{00000000-0005-0000-0000-0000C61B0000}"/>
    <cellStyle name="Currency 4 4 2 3 6 2 2" xfId="59657" xr:uid="{00000000-0005-0000-0000-0000C71B0000}"/>
    <cellStyle name="Currency 4 4 2 3 6 3" xfId="47060" xr:uid="{00000000-0005-0000-0000-0000C81B0000}"/>
    <cellStyle name="Currency 4 4 2 3 6 4" xfId="37046" xr:uid="{00000000-0005-0000-0000-0000C91B0000}"/>
    <cellStyle name="Currency 4 4 2 3 7" xfId="16205" xr:uid="{00000000-0005-0000-0000-0000CA1B0000}"/>
    <cellStyle name="Currency 4 4 2 3 7 2" xfId="51421" xr:uid="{00000000-0005-0000-0000-0000CB1B0000}"/>
    <cellStyle name="Currency 4 4 2 3 7 3" xfId="28810" xr:uid="{00000000-0005-0000-0000-0000CC1B0000}"/>
    <cellStyle name="Currency 4 4 2 3 8" xfId="14427" xr:uid="{00000000-0005-0000-0000-0000CD1B0000}"/>
    <cellStyle name="Currency 4 4 2 3 8 2" xfId="49645" xr:uid="{00000000-0005-0000-0000-0000CE1B0000}"/>
    <cellStyle name="Currency 4 4 2 3 9" xfId="38824" xr:uid="{00000000-0005-0000-0000-0000CF1B0000}"/>
    <cellStyle name="Currency 4 4 2 4" xfId="2699" xr:uid="{00000000-0005-0000-0000-0000D01B0000}"/>
    <cellStyle name="Currency 4 4 2 4 10" xfId="26225" xr:uid="{00000000-0005-0000-0000-0000D11B0000}"/>
    <cellStyle name="Currency 4 4 2 4 11" xfId="60629" xr:uid="{00000000-0005-0000-0000-0000D21B0000}"/>
    <cellStyle name="Currency 4 4 2 4 2" xfId="4525" xr:uid="{00000000-0005-0000-0000-0000D31B0000}"/>
    <cellStyle name="Currency 4 4 2 4 2 2" xfId="17172" xr:uid="{00000000-0005-0000-0000-0000D41B0000}"/>
    <cellStyle name="Currency 4 4 2 4 2 2 2" xfId="52388" xr:uid="{00000000-0005-0000-0000-0000D51B0000}"/>
    <cellStyle name="Currency 4 4 2 4 2 3" xfId="39791" xr:uid="{00000000-0005-0000-0000-0000D61B0000}"/>
    <cellStyle name="Currency 4 4 2 4 2 4" xfId="29777" xr:uid="{00000000-0005-0000-0000-0000D71B0000}"/>
    <cellStyle name="Currency 4 4 2 4 3" xfId="5995" xr:uid="{00000000-0005-0000-0000-0000D81B0000}"/>
    <cellStyle name="Currency 4 4 2 4 3 2" xfId="18626" xr:uid="{00000000-0005-0000-0000-0000D91B0000}"/>
    <cellStyle name="Currency 4 4 2 4 3 2 2" xfId="53842" xr:uid="{00000000-0005-0000-0000-0000DA1B0000}"/>
    <cellStyle name="Currency 4 4 2 4 3 3" xfId="41245" xr:uid="{00000000-0005-0000-0000-0000DB1B0000}"/>
    <cellStyle name="Currency 4 4 2 4 3 4" xfId="31231" xr:uid="{00000000-0005-0000-0000-0000DC1B0000}"/>
    <cellStyle name="Currency 4 4 2 4 4" xfId="7454" xr:uid="{00000000-0005-0000-0000-0000DD1B0000}"/>
    <cellStyle name="Currency 4 4 2 4 4 2" xfId="20080" xr:uid="{00000000-0005-0000-0000-0000DE1B0000}"/>
    <cellStyle name="Currency 4 4 2 4 4 2 2" xfId="55296" xr:uid="{00000000-0005-0000-0000-0000DF1B0000}"/>
    <cellStyle name="Currency 4 4 2 4 4 3" xfId="42699" xr:uid="{00000000-0005-0000-0000-0000E01B0000}"/>
    <cellStyle name="Currency 4 4 2 4 4 4" xfId="32685" xr:uid="{00000000-0005-0000-0000-0000E11B0000}"/>
    <cellStyle name="Currency 4 4 2 4 5" xfId="9235" xr:uid="{00000000-0005-0000-0000-0000E21B0000}"/>
    <cellStyle name="Currency 4 4 2 4 5 2" xfId="21856" xr:uid="{00000000-0005-0000-0000-0000E31B0000}"/>
    <cellStyle name="Currency 4 4 2 4 5 2 2" xfId="57072" xr:uid="{00000000-0005-0000-0000-0000E41B0000}"/>
    <cellStyle name="Currency 4 4 2 4 5 3" xfId="44475" xr:uid="{00000000-0005-0000-0000-0000E51B0000}"/>
    <cellStyle name="Currency 4 4 2 4 5 4" xfId="34461" xr:uid="{00000000-0005-0000-0000-0000E61B0000}"/>
    <cellStyle name="Currency 4 4 2 4 6" xfId="11029" xr:uid="{00000000-0005-0000-0000-0000E71B0000}"/>
    <cellStyle name="Currency 4 4 2 4 6 2" xfId="23632" xr:uid="{00000000-0005-0000-0000-0000E81B0000}"/>
    <cellStyle name="Currency 4 4 2 4 6 2 2" xfId="58848" xr:uid="{00000000-0005-0000-0000-0000E91B0000}"/>
    <cellStyle name="Currency 4 4 2 4 6 3" xfId="46251" xr:uid="{00000000-0005-0000-0000-0000EA1B0000}"/>
    <cellStyle name="Currency 4 4 2 4 6 4" xfId="36237" xr:uid="{00000000-0005-0000-0000-0000EB1B0000}"/>
    <cellStyle name="Currency 4 4 2 4 7" xfId="15396" xr:uid="{00000000-0005-0000-0000-0000EC1B0000}"/>
    <cellStyle name="Currency 4 4 2 4 7 2" xfId="50612" xr:uid="{00000000-0005-0000-0000-0000ED1B0000}"/>
    <cellStyle name="Currency 4 4 2 4 7 3" xfId="28001" xr:uid="{00000000-0005-0000-0000-0000EE1B0000}"/>
    <cellStyle name="Currency 4 4 2 4 8" xfId="13618" xr:uid="{00000000-0005-0000-0000-0000EF1B0000}"/>
    <cellStyle name="Currency 4 4 2 4 8 2" xfId="48836" xr:uid="{00000000-0005-0000-0000-0000F01B0000}"/>
    <cellStyle name="Currency 4 4 2 4 9" xfId="38015" xr:uid="{00000000-0005-0000-0000-0000F11B0000}"/>
    <cellStyle name="Currency 4 4 2 5" xfId="3863" xr:uid="{00000000-0005-0000-0000-0000F21B0000}"/>
    <cellStyle name="Currency 4 4 2 5 2" xfId="8586" xr:uid="{00000000-0005-0000-0000-0000F31B0000}"/>
    <cellStyle name="Currency 4 4 2 5 2 2" xfId="21212" xr:uid="{00000000-0005-0000-0000-0000F41B0000}"/>
    <cellStyle name="Currency 4 4 2 5 2 2 2" xfId="56428" xr:uid="{00000000-0005-0000-0000-0000F51B0000}"/>
    <cellStyle name="Currency 4 4 2 5 2 3" xfId="43831" xr:uid="{00000000-0005-0000-0000-0000F61B0000}"/>
    <cellStyle name="Currency 4 4 2 5 2 4" xfId="33817" xr:uid="{00000000-0005-0000-0000-0000F71B0000}"/>
    <cellStyle name="Currency 4 4 2 5 3" xfId="10367" xr:uid="{00000000-0005-0000-0000-0000F81B0000}"/>
    <cellStyle name="Currency 4 4 2 5 3 2" xfId="22988" xr:uid="{00000000-0005-0000-0000-0000F91B0000}"/>
    <cellStyle name="Currency 4 4 2 5 3 2 2" xfId="58204" xr:uid="{00000000-0005-0000-0000-0000FA1B0000}"/>
    <cellStyle name="Currency 4 4 2 5 3 3" xfId="45607" xr:uid="{00000000-0005-0000-0000-0000FB1B0000}"/>
    <cellStyle name="Currency 4 4 2 5 3 4" xfId="35593" xr:uid="{00000000-0005-0000-0000-0000FC1B0000}"/>
    <cellStyle name="Currency 4 4 2 5 4" xfId="12163" xr:uid="{00000000-0005-0000-0000-0000FD1B0000}"/>
    <cellStyle name="Currency 4 4 2 5 4 2" xfId="24764" xr:uid="{00000000-0005-0000-0000-0000FE1B0000}"/>
    <cellStyle name="Currency 4 4 2 5 4 2 2" xfId="59980" xr:uid="{00000000-0005-0000-0000-0000FF1B0000}"/>
    <cellStyle name="Currency 4 4 2 5 4 3" xfId="47383" xr:uid="{00000000-0005-0000-0000-0000001C0000}"/>
    <cellStyle name="Currency 4 4 2 5 4 4" xfId="37369" xr:uid="{00000000-0005-0000-0000-0000011C0000}"/>
    <cellStyle name="Currency 4 4 2 5 5" xfId="16528" xr:uid="{00000000-0005-0000-0000-0000021C0000}"/>
    <cellStyle name="Currency 4 4 2 5 5 2" xfId="51744" xr:uid="{00000000-0005-0000-0000-0000031C0000}"/>
    <cellStyle name="Currency 4 4 2 5 5 3" xfId="29133" xr:uid="{00000000-0005-0000-0000-0000041C0000}"/>
    <cellStyle name="Currency 4 4 2 5 6" xfId="14750" xr:uid="{00000000-0005-0000-0000-0000051C0000}"/>
    <cellStyle name="Currency 4 4 2 5 6 2" xfId="49968" xr:uid="{00000000-0005-0000-0000-0000061C0000}"/>
    <cellStyle name="Currency 4 4 2 5 7" xfId="39147" xr:uid="{00000000-0005-0000-0000-0000071C0000}"/>
    <cellStyle name="Currency 4 4 2 5 8" xfId="27357" xr:uid="{00000000-0005-0000-0000-0000081C0000}"/>
    <cellStyle name="Currency 4 4 2 6" xfId="4203" xr:uid="{00000000-0005-0000-0000-0000091C0000}"/>
    <cellStyle name="Currency 4 4 2 6 2" xfId="16850" xr:uid="{00000000-0005-0000-0000-00000A1C0000}"/>
    <cellStyle name="Currency 4 4 2 6 2 2" xfId="52066" xr:uid="{00000000-0005-0000-0000-00000B1C0000}"/>
    <cellStyle name="Currency 4 4 2 6 2 3" xfId="29455" xr:uid="{00000000-0005-0000-0000-00000C1C0000}"/>
    <cellStyle name="Currency 4 4 2 6 3" xfId="13296" xr:uid="{00000000-0005-0000-0000-00000D1C0000}"/>
    <cellStyle name="Currency 4 4 2 6 3 2" xfId="48514" xr:uid="{00000000-0005-0000-0000-00000E1C0000}"/>
    <cellStyle name="Currency 4 4 2 6 4" xfId="39469" xr:uid="{00000000-0005-0000-0000-00000F1C0000}"/>
    <cellStyle name="Currency 4 4 2 6 5" xfId="25903" xr:uid="{00000000-0005-0000-0000-0000101C0000}"/>
    <cellStyle name="Currency 4 4 2 7" xfId="5673" xr:uid="{00000000-0005-0000-0000-0000111C0000}"/>
    <cellStyle name="Currency 4 4 2 7 2" xfId="18304" xr:uid="{00000000-0005-0000-0000-0000121C0000}"/>
    <cellStyle name="Currency 4 4 2 7 2 2" xfId="53520" xr:uid="{00000000-0005-0000-0000-0000131C0000}"/>
    <cellStyle name="Currency 4 4 2 7 3" xfId="40923" xr:uid="{00000000-0005-0000-0000-0000141C0000}"/>
    <cellStyle name="Currency 4 4 2 7 4" xfId="30909" xr:uid="{00000000-0005-0000-0000-0000151C0000}"/>
    <cellStyle name="Currency 4 4 2 8" xfId="7132" xr:uid="{00000000-0005-0000-0000-0000161C0000}"/>
    <cellStyle name="Currency 4 4 2 8 2" xfId="19758" xr:uid="{00000000-0005-0000-0000-0000171C0000}"/>
    <cellStyle name="Currency 4 4 2 8 2 2" xfId="54974" xr:uid="{00000000-0005-0000-0000-0000181C0000}"/>
    <cellStyle name="Currency 4 4 2 8 3" xfId="42377" xr:uid="{00000000-0005-0000-0000-0000191C0000}"/>
    <cellStyle name="Currency 4 4 2 8 4" xfId="32363" xr:uid="{00000000-0005-0000-0000-00001A1C0000}"/>
    <cellStyle name="Currency 4 4 2 9" xfId="8913" xr:uid="{00000000-0005-0000-0000-00001B1C0000}"/>
    <cellStyle name="Currency 4 4 2 9 2" xfId="21534" xr:uid="{00000000-0005-0000-0000-00001C1C0000}"/>
    <cellStyle name="Currency 4 4 2 9 2 2" xfId="56750" xr:uid="{00000000-0005-0000-0000-00001D1C0000}"/>
    <cellStyle name="Currency 4 4 2 9 3" xfId="44153" xr:uid="{00000000-0005-0000-0000-00001E1C0000}"/>
    <cellStyle name="Currency 4 4 2 9 4" xfId="34139" xr:uid="{00000000-0005-0000-0000-00001F1C0000}"/>
    <cellStyle name="Currency 4 4 3" xfId="3049" xr:uid="{00000000-0005-0000-0000-0000201C0000}"/>
    <cellStyle name="Currency 4 4 3 10" xfId="25421" xr:uid="{00000000-0005-0000-0000-0000211C0000}"/>
    <cellStyle name="Currency 4 4 3 11" xfId="60956" xr:uid="{00000000-0005-0000-0000-0000221C0000}"/>
    <cellStyle name="Currency 4 4 3 2" xfId="4852" xr:uid="{00000000-0005-0000-0000-0000231C0000}"/>
    <cellStyle name="Currency 4 4 3 2 2" xfId="17499" xr:uid="{00000000-0005-0000-0000-0000241C0000}"/>
    <cellStyle name="Currency 4 4 3 2 2 2" xfId="52715" xr:uid="{00000000-0005-0000-0000-0000251C0000}"/>
    <cellStyle name="Currency 4 4 3 2 2 3" xfId="30104" xr:uid="{00000000-0005-0000-0000-0000261C0000}"/>
    <cellStyle name="Currency 4 4 3 2 3" xfId="13945" xr:uid="{00000000-0005-0000-0000-0000271C0000}"/>
    <cellStyle name="Currency 4 4 3 2 3 2" xfId="49163" xr:uid="{00000000-0005-0000-0000-0000281C0000}"/>
    <cellStyle name="Currency 4 4 3 2 4" xfId="40118" xr:uid="{00000000-0005-0000-0000-0000291C0000}"/>
    <cellStyle name="Currency 4 4 3 2 5" xfId="26552" xr:uid="{00000000-0005-0000-0000-00002A1C0000}"/>
    <cellStyle name="Currency 4 4 3 3" xfId="6322" xr:uid="{00000000-0005-0000-0000-00002B1C0000}"/>
    <cellStyle name="Currency 4 4 3 3 2" xfId="18953" xr:uid="{00000000-0005-0000-0000-00002C1C0000}"/>
    <cellStyle name="Currency 4 4 3 3 2 2" xfId="54169" xr:uid="{00000000-0005-0000-0000-00002D1C0000}"/>
    <cellStyle name="Currency 4 4 3 3 3" xfId="41572" xr:uid="{00000000-0005-0000-0000-00002E1C0000}"/>
    <cellStyle name="Currency 4 4 3 3 4" xfId="31558" xr:uid="{00000000-0005-0000-0000-00002F1C0000}"/>
    <cellStyle name="Currency 4 4 3 4" xfId="7781" xr:uid="{00000000-0005-0000-0000-0000301C0000}"/>
    <cellStyle name="Currency 4 4 3 4 2" xfId="20407" xr:uid="{00000000-0005-0000-0000-0000311C0000}"/>
    <cellStyle name="Currency 4 4 3 4 2 2" xfId="55623" xr:uid="{00000000-0005-0000-0000-0000321C0000}"/>
    <cellStyle name="Currency 4 4 3 4 3" xfId="43026" xr:uid="{00000000-0005-0000-0000-0000331C0000}"/>
    <cellStyle name="Currency 4 4 3 4 4" xfId="33012" xr:uid="{00000000-0005-0000-0000-0000341C0000}"/>
    <cellStyle name="Currency 4 4 3 5" xfId="9562" xr:uid="{00000000-0005-0000-0000-0000351C0000}"/>
    <cellStyle name="Currency 4 4 3 5 2" xfId="22183" xr:uid="{00000000-0005-0000-0000-0000361C0000}"/>
    <cellStyle name="Currency 4 4 3 5 2 2" xfId="57399" xr:uid="{00000000-0005-0000-0000-0000371C0000}"/>
    <cellStyle name="Currency 4 4 3 5 3" xfId="44802" xr:uid="{00000000-0005-0000-0000-0000381C0000}"/>
    <cellStyle name="Currency 4 4 3 5 4" xfId="34788" xr:uid="{00000000-0005-0000-0000-0000391C0000}"/>
    <cellStyle name="Currency 4 4 3 6" xfId="11356" xr:uid="{00000000-0005-0000-0000-00003A1C0000}"/>
    <cellStyle name="Currency 4 4 3 6 2" xfId="23959" xr:uid="{00000000-0005-0000-0000-00003B1C0000}"/>
    <cellStyle name="Currency 4 4 3 6 2 2" xfId="59175" xr:uid="{00000000-0005-0000-0000-00003C1C0000}"/>
    <cellStyle name="Currency 4 4 3 6 3" xfId="46578" xr:uid="{00000000-0005-0000-0000-00003D1C0000}"/>
    <cellStyle name="Currency 4 4 3 6 4" xfId="36564" xr:uid="{00000000-0005-0000-0000-00003E1C0000}"/>
    <cellStyle name="Currency 4 4 3 7" xfId="15723" xr:uid="{00000000-0005-0000-0000-00003F1C0000}"/>
    <cellStyle name="Currency 4 4 3 7 2" xfId="50939" xr:uid="{00000000-0005-0000-0000-0000401C0000}"/>
    <cellStyle name="Currency 4 4 3 7 3" xfId="28328" xr:uid="{00000000-0005-0000-0000-0000411C0000}"/>
    <cellStyle name="Currency 4 4 3 8" xfId="12814" xr:uid="{00000000-0005-0000-0000-0000421C0000}"/>
    <cellStyle name="Currency 4 4 3 8 2" xfId="48032" xr:uid="{00000000-0005-0000-0000-0000431C0000}"/>
    <cellStyle name="Currency 4 4 3 9" xfId="38342" xr:uid="{00000000-0005-0000-0000-0000441C0000}"/>
    <cellStyle name="Currency 4 4 4" xfId="2875" xr:uid="{00000000-0005-0000-0000-0000451C0000}"/>
    <cellStyle name="Currency 4 4 4 10" xfId="25262" xr:uid="{00000000-0005-0000-0000-0000461C0000}"/>
    <cellStyle name="Currency 4 4 4 11" xfId="60797" xr:uid="{00000000-0005-0000-0000-0000471C0000}"/>
    <cellStyle name="Currency 4 4 4 2" xfId="4693" xr:uid="{00000000-0005-0000-0000-0000481C0000}"/>
    <cellStyle name="Currency 4 4 4 2 2" xfId="17340" xr:uid="{00000000-0005-0000-0000-0000491C0000}"/>
    <cellStyle name="Currency 4 4 4 2 2 2" xfId="52556" xr:uid="{00000000-0005-0000-0000-00004A1C0000}"/>
    <cellStyle name="Currency 4 4 4 2 2 3" xfId="29945" xr:uid="{00000000-0005-0000-0000-00004B1C0000}"/>
    <cellStyle name="Currency 4 4 4 2 3" xfId="13786" xr:uid="{00000000-0005-0000-0000-00004C1C0000}"/>
    <cellStyle name="Currency 4 4 4 2 3 2" xfId="49004" xr:uid="{00000000-0005-0000-0000-00004D1C0000}"/>
    <cellStyle name="Currency 4 4 4 2 4" xfId="39959" xr:uid="{00000000-0005-0000-0000-00004E1C0000}"/>
    <cellStyle name="Currency 4 4 4 2 5" xfId="26393" xr:uid="{00000000-0005-0000-0000-00004F1C0000}"/>
    <cellStyle name="Currency 4 4 4 3" xfId="6163" xr:uid="{00000000-0005-0000-0000-0000501C0000}"/>
    <cellStyle name="Currency 4 4 4 3 2" xfId="18794" xr:uid="{00000000-0005-0000-0000-0000511C0000}"/>
    <cellStyle name="Currency 4 4 4 3 2 2" xfId="54010" xr:uid="{00000000-0005-0000-0000-0000521C0000}"/>
    <cellStyle name="Currency 4 4 4 3 3" xfId="41413" xr:uid="{00000000-0005-0000-0000-0000531C0000}"/>
    <cellStyle name="Currency 4 4 4 3 4" xfId="31399" xr:uid="{00000000-0005-0000-0000-0000541C0000}"/>
    <cellStyle name="Currency 4 4 4 4" xfId="7622" xr:uid="{00000000-0005-0000-0000-0000551C0000}"/>
    <cellStyle name="Currency 4 4 4 4 2" xfId="20248" xr:uid="{00000000-0005-0000-0000-0000561C0000}"/>
    <cellStyle name="Currency 4 4 4 4 2 2" xfId="55464" xr:uid="{00000000-0005-0000-0000-0000571C0000}"/>
    <cellStyle name="Currency 4 4 4 4 3" xfId="42867" xr:uid="{00000000-0005-0000-0000-0000581C0000}"/>
    <cellStyle name="Currency 4 4 4 4 4" xfId="32853" xr:uid="{00000000-0005-0000-0000-0000591C0000}"/>
    <cellStyle name="Currency 4 4 4 5" xfId="9403" xr:uid="{00000000-0005-0000-0000-00005A1C0000}"/>
    <cellStyle name="Currency 4 4 4 5 2" xfId="22024" xr:uid="{00000000-0005-0000-0000-00005B1C0000}"/>
    <cellStyle name="Currency 4 4 4 5 2 2" xfId="57240" xr:uid="{00000000-0005-0000-0000-00005C1C0000}"/>
    <cellStyle name="Currency 4 4 4 5 3" xfId="44643" xr:uid="{00000000-0005-0000-0000-00005D1C0000}"/>
    <cellStyle name="Currency 4 4 4 5 4" xfId="34629" xr:uid="{00000000-0005-0000-0000-00005E1C0000}"/>
    <cellStyle name="Currency 4 4 4 6" xfId="11197" xr:uid="{00000000-0005-0000-0000-00005F1C0000}"/>
    <cellStyle name="Currency 4 4 4 6 2" xfId="23800" xr:uid="{00000000-0005-0000-0000-0000601C0000}"/>
    <cellStyle name="Currency 4 4 4 6 2 2" xfId="59016" xr:uid="{00000000-0005-0000-0000-0000611C0000}"/>
    <cellStyle name="Currency 4 4 4 6 3" xfId="46419" xr:uid="{00000000-0005-0000-0000-0000621C0000}"/>
    <cellStyle name="Currency 4 4 4 6 4" xfId="36405" xr:uid="{00000000-0005-0000-0000-0000631C0000}"/>
    <cellStyle name="Currency 4 4 4 7" xfId="15564" xr:uid="{00000000-0005-0000-0000-0000641C0000}"/>
    <cellStyle name="Currency 4 4 4 7 2" xfId="50780" xr:uid="{00000000-0005-0000-0000-0000651C0000}"/>
    <cellStyle name="Currency 4 4 4 7 3" xfId="28169" xr:uid="{00000000-0005-0000-0000-0000661C0000}"/>
    <cellStyle name="Currency 4 4 4 8" xfId="12655" xr:uid="{00000000-0005-0000-0000-0000671C0000}"/>
    <cellStyle name="Currency 4 4 4 8 2" xfId="47873" xr:uid="{00000000-0005-0000-0000-0000681C0000}"/>
    <cellStyle name="Currency 4 4 4 9" xfId="38183" xr:uid="{00000000-0005-0000-0000-0000691C0000}"/>
    <cellStyle name="Currency 4 4 5" xfId="3384" xr:uid="{00000000-0005-0000-0000-00006A1C0000}"/>
    <cellStyle name="Currency 4 4 5 10" xfId="26880" xr:uid="{00000000-0005-0000-0000-00006B1C0000}"/>
    <cellStyle name="Currency 4 4 5 11" xfId="61284" xr:uid="{00000000-0005-0000-0000-00006C1C0000}"/>
    <cellStyle name="Currency 4 4 5 2" xfId="5180" xr:uid="{00000000-0005-0000-0000-00006D1C0000}"/>
    <cellStyle name="Currency 4 4 5 2 2" xfId="17827" xr:uid="{00000000-0005-0000-0000-00006E1C0000}"/>
    <cellStyle name="Currency 4 4 5 2 2 2" xfId="53043" xr:uid="{00000000-0005-0000-0000-00006F1C0000}"/>
    <cellStyle name="Currency 4 4 5 2 3" xfId="40446" xr:uid="{00000000-0005-0000-0000-0000701C0000}"/>
    <cellStyle name="Currency 4 4 5 2 4" xfId="30432" xr:uid="{00000000-0005-0000-0000-0000711C0000}"/>
    <cellStyle name="Currency 4 4 5 3" xfId="6650" xr:uid="{00000000-0005-0000-0000-0000721C0000}"/>
    <cellStyle name="Currency 4 4 5 3 2" xfId="19281" xr:uid="{00000000-0005-0000-0000-0000731C0000}"/>
    <cellStyle name="Currency 4 4 5 3 2 2" xfId="54497" xr:uid="{00000000-0005-0000-0000-0000741C0000}"/>
    <cellStyle name="Currency 4 4 5 3 3" xfId="41900" xr:uid="{00000000-0005-0000-0000-0000751C0000}"/>
    <cellStyle name="Currency 4 4 5 3 4" xfId="31886" xr:uid="{00000000-0005-0000-0000-0000761C0000}"/>
    <cellStyle name="Currency 4 4 5 4" xfId="8109" xr:uid="{00000000-0005-0000-0000-0000771C0000}"/>
    <cellStyle name="Currency 4 4 5 4 2" xfId="20735" xr:uid="{00000000-0005-0000-0000-0000781C0000}"/>
    <cellStyle name="Currency 4 4 5 4 2 2" xfId="55951" xr:uid="{00000000-0005-0000-0000-0000791C0000}"/>
    <cellStyle name="Currency 4 4 5 4 3" xfId="43354" xr:uid="{00000000-0005-0000-0000-00007A1C0000}"/>
    <cellStyle name="Currency 4 4 5 4 4" xfId="33340" xr:uid="{00000000-0005-0000-0000-00007B1C0000}"/>
    <cellStyle name="Currency 4 4 5 5" xfId="9890" xr:uid="{00000000-0005-0000-0000-00007C1C0000}"/>
    <cellStyle name="Currency 4 4 5 5 2" xfId="22511" xr:uid="{00000000-0005-0000-0000-00007D1C0000}"/>
    <cellStyle name="Currency 4 4 5 5 2 2" xfId="57727" xr:uid="{00000000-0005-0000-0000-00007E1C0000}"/>
    <cellStyle name="Currency 4 4 5 5 3" xfId="45130" xr:uid="{00000000-0005-0000-0000-00007F1C0000}"/>
    <cellStyle name="Currency 4 4 5 5 4" xfId="35116" xr:uid="{00000000-0005-0000-0000-0000801C0000}"/>
    <cellStyle name="Currency 4 4 5 6" xfId="11684" xr:uid="{00000000-0005-0000-0000-0000811C0000}"/>
    <cellStyle name="Currency 4 4 5 6 2" xfId="24287" xr:uid="{00000000-0005-0000-0000-0000821C0000}"/>
    <cellStyle name="Currency 4 4 5 6 2 2" xfId="59503" xr:uid="{00000000-0005-0000-0000-0000831C0000}"/>
    <cellStyle name="Currency 4 4 5 6 3" xfId="46906" xr:uid="{00000000-0005-0000-0000-0000841C0000}"/>
    <cellStyle name="Currency 4 4 5 6 4" xfId="36892" xr:uid="{00000000-0005-0000-0000-0000851C0000}"/>
    <cellStyle name="Currency 4 4 5 7" xfId="16051" xr:uid="{00000000-0005-0000-0000-0000861C0000}"/>
    <cellStyle name="Currency 4 4 5 7 2" xfId="51267" xr:uid="{00000000-0005-0000-0000-0000871C0000}"/>
    <cellStyle name="Currency 4 4 5 7 3" xfId="28656" xr:uid="{00000000-0005-0000-0000-0000881C0000}"/>
    <cellStyle name="Currency 4 4 5 8" xfId="14273" xr:uid="{00000000-0005-0000-0000-0000891C0000}"/>
    <cellStyle name="Currency 4 4 5 8 2" xfId="49491" xr:uid="{00000000-0005-0000-0000-00008A1C0000}"/>
    <cellStyle name="Currency 4 4 5 9" xfId="38670" xr:uid="{00000000-0005-0000-0000-00008B1C0000}"/>
    <cellStyle name="Currency 4 4 6" xfId="2544" xr:uid="{00000000-0005-0000-0000-00008C1C0000}"/>
    <cellStyle name="Currency 4 4 6 10" xfId="26071" xr:uid="{00000000-0005-0000-0000-00008D1C0000}"/>
    <cellStyle name="Currency 4 4 6 11" xfId="60475" xr:uid="{00000000-0005-0000-0000-00008E1C0000}"/>
    <cellStyle name="Currency 4 4 6 2" xfId="4371" xr:uid="{00000000-0005-0000-0000-00008F1C0000}"/>
    <cellStyle name="Currency 4 4 6 2 2" xfId="17018" xr:uid="{00000000-0005-0000-0000-0000901C0000}"/>
    <cellStyle name="Currency 4 4 6 2 2 2" xfId="52234" xr:uid="{00000000-0005-0000-0000-0000911C0000}"/>
    <cellStyle name="Currency 4 4 6 2 3" xfId="39637" xr:uid="{00000000-0005-0000-0000-0000921C0000}"/>
    <cellStyle name="Currency 4 4 6 2 4" xfId="29623" xr:uid="{00000000-0005-0000-0000-0000931C0000}"/>
    <cellStyle name="Currency 4 4 6 3" xfId="5841" xr:uid="{00000000-0005-0000-0000-0000941C0000}"/>
    <cellStyle name="Currency 4 4 6 3 2" xfId="18472" xr:uid="{00000000-0005-0000-0000-0000951C0000}"/>
    <cellStyle name="Currency 4 4 6 3 2 2" xfId="53688" xr:uid="{00000000-0005-0000-0000-0000961C0000}"/>
    <cellStyle name="Currency 4 4 6 3 3" xfId="41091" xr:uid="{00000000-0005-0000-0000-0000971C0000}"/>
    <cellStyle name="Currency 4 4 6 3 4" xfId="31077" xr:uid="{00000000-0005-0000-0000-0000981C0000}"/>
    <cellStyle name="Currency 4 4 6 4" xfId="7300" xr:uid="{00000000-0005-0000-0000-0000991C0000}"/>
    <cellStyle name="Currency 4 4 6 4 2" xfId="19926" xr:uid="{00000000-0005-0000-0000-00009A1C0000}"/>
    <cellStyle name="Currency 4 4 6 4 2 2" xfId="55142" xr:uid="{00000000-0005-0000-0000-00009B1C0000}"/>
    <cellStyle name="Currency 4 4 6 4 3" xfId="42545" xr:uid="{00000000-0005-0000-0000-00009C1C0000}"/>
    <cellStyle name="Currency 4 4 6 4 4" xfId="32531" xr:uid="{00000000-0005-0000-0000-00009D1C0000}"/>
    <cellStyle name="Currency 4 4 6 5" xfId="9081" xr:uid="{00000000-0005-0000-0000-00009E1C0000}"/>
    <cellStyle name="Currency 4 4 6 5 2" xfId="21702" xr:uid="{00000000-0005-0000-0000-00009F1C0000}"/>
    <cellStyle name="Currency 4 4 6 5 2 2" xfId="56918" xr:uid="{00000000-0005-0000-0000-0000A01C0000}"/>
    <cellStyle name="Currency 4 4 6 5 3" xfId="44321" xr:uid="{00000000-0005-0000-0000-0000A11C0000}"/>
    <cellStyle name="Currency 4 4 6 5 4" xfId="34307" xr:uid="{00000000-0005-0000-0000-0000A21C0000}"/>
    <cellStyle name="Currency 4 4 6 6" xfId="10875" xr:uid="{00000000-0005-0000-0000-0000A31C0000}"/>
    <cellStyle name="Currency 4 4 6 6 2" xfId="23478" xr:uid="{00000000-0005-0000-0000-0000A41C0000}"/>
    <cellStyle name="Currency 4 4 6 6 2 2" xfId="58694" xr:uid="{00000000-0005-0000-0000-0000A51C0000}"/>
    <cellStyle name="Currency 4 4 6 6 3" xfId="46097" xr:uid="{00000000-0005-0000-0000-0000A61C0000}"/>
    <cellStyle name="Currency 4 4 6 6 4" xfId="36083" xr:uid="{00000000-0005-0000-0000-0000A71C0000}"/>
    <cellStyle name="Currency 4 4 6 7" xfId="15242" xr:uid="{00000000-0005-0000-0000-0000A81C0000}"/>
    <cellStyle name="Currency 4 4 6 7 2" xfId="50458" xr:uid="{00000000-0005-0000-0000-0000A91C0000}"/>
    <cellStyle name="Currency 4 4 6 7 3" xfId="27847" xr:uid="{00000000-0005-0000-0000-0000AA1C0000}"/>
    <cellStyle name="Currency 4 4 6 8" xfId="13464" xr:uid="{00000000-0005-0000-0000-0000AB1C0000}"/>
    <cellStyle name="Currency 4 4 6 8 2" xfId="48682" xr:uid="{00000000-0005-0000-0000-0000AC1C0000}"/>
    <cellStyle name="Currency 4 4 6 9" xfId="37861" xr:uid="{00000000-0005-0000-0000-0000AD1C0000}"/>
    <cellStyle name="Currency 4 4 7" xfId="3708" xr:uid="{00000000-0005-0000-0000-0000AE1C0000}"/>
    <cellStyle name="Currency 4 4 7 2" xfId="8432" xr:uid="{00000000-0005-0000-0000-0000AF1C0000}"/>
    <cellStyle name="Currency 4 4 7 2 2" xfId="21058" xr:uid="{00000000-0005-0000-0000-0000B01C0000}"/>
    <cellStyle name="Currency 4 4 7 2 2 2" xfId="56274" xr:uid="{00000000-0005-0000-0000-0000B11C0000}"/>
    <cellStyle name="Currency 4 4 7 2 3" xfId="43677" xr:uid="{00000000-0005-0000-0000-0000B21C0000}"/>
    <cellStyle name="Currency 4 4 7 2 4" xfId="33663" xr:uid="{00000000-0005-0000-0000-0000B31C0000}"/>
    <cellStyle name="Currency 4 4 7 3" xfId="10213" xr:uid="{00000000-0005-0000-0000-0000B41C0000}"/>
    <cellStyle name="Currency 4 4 7 3 2" xfId="22834" xr:uid="{00000000-0005-0000-0000-0000B51C0000}"/>
    <cellStyle name="Currency 4 4 7 3 2 2" xfId="58050" xr:uid="{00000000-0005-0000-0000-0000B61C0000}"/>
    <cellStyle name="Currency 4 4 7 3 3" xfId="45453" xr:uid="{00000000-0005-0000-0000-0000B71C0000}"/>
    <cellStyle name="Currency 4 4 7 3 4" xfId="35439" xr:uid="{00000000-0005-0000-0000-0000B81C0000}"/>
    <cellStyle name="Currency 4 4 7 4" xfId="12009" xr:uid="{00000000-0005-0000-0000-0000B91C0000}"/>
    <cellStyle name="Currency 4 4 7 4 2" xfId="24610" xr:uid="{00000000-0005-0000-0000-0000BA1C0000}"/>
    <cellStyle name="Currency 4 4 7 4 2 2" xfId="59826" xr:uid="{00000000-0005-0000-0000-0000BB1C0000}"/>
    <cellStyle name="Currency 4 4 7 4 3" xfId="47229" xr:uid="{00000000-0005-0000-0000-0000BC1C0000}"/>
    <cellStyle name="Currency 4 4 7 4 4" xfId="37215" xr:uid="{00000000-0005-0000-0000-0000BD1C0000}"/>
    <cellStyle name="Currency 4 4 7 5" xfId="16374" xr:uid="{00000000-0005-0000-0000-0000BE1C0000}"/>
    <cellStyle name="Currency 4 4 7 5 2" xfId="51590" xr:uid="{00000000-0005-0000-0000-0000BF1C0000}"/>
    <cellStyle name="Currency 4 4 7 5 3" xfId="28979" xr:uid="{00000000-0005-0000-0000-0000C01C0000}"/>
    <cellStyle name="Currency 4 4 7 6" xfId="14596" xr:uid="{00000000-0005-0000-0000-0000C11C0000}"/>
    <cellStyle name="Currency 4 4 7 6 2" xfId="49814" xr:uid="{00000000-0005-0000-0000-0000C21C0000}"/>
    <cellStyle name="Currency 4 4 7 7" xfId="38993" xr:uid="{00000000-0005-0000-0000-0000C31C0000}"/>
    <cellStyle name="Currency 4 4 7 8" xfId="27203" xr:uid="{00000000-0005-0000-0000-0000C41C0000}"/>
    <cellStyle name="Currency 4 4 8" xfId="4046" xr:uid="{00000000-0005-0000-0000-0000C51C0000}"/>
    <cellStyle name="Currency 4 4 8 2" xfId="16696" xr:uid="{00000000-0005-0000-0000-0000C61C0000}"/>
    <cellStyle name="Currency 4 4 8 2 2" xfId="51912" xr:uid="{00000000-0005-0000-0000-0000C71C0000}"/>
    <cellStyle name="Currency 4 4 8 2 3" xfId="29301" xr:uid="{00000000-0005-0000-0000-0000C81C0000}"/>
    <cellStyle name="Currency 4 4 8 3" xfId="13142" xr:uid="{00000000-0005-0000-0000-0000C91C0000}"/>
    <cellStyle name="Currency 4 4 8 3 2" xfId="48360" xr:uid="{00000000-0005-0000-0000-0000CA1C0000}"/>
    <cellStyle name="Currency 4 4 8 4" xfId="39315" xr:uid="{00000000-0005-0000-0000-0000CB1C0000}"/>
    <cellStyle name="Currency 4 4 8 5" xfId="25749" xr:uid="{00000000-0005-0000-0000-0000CC1C0000}"/>
    <cellStyle name="Currency 4 4 9" xfId="5519" xr:uid="{00000000-0005-0000-0000-0000CD1C0000}"/>
    <cellStyle name="Currency 4 4 9 2" xfId="18150" xr:uid="{00000000-0005-0000-0000-0000CE1C0000}"/>
    <cellStyle name="Currency 4 4 9 2 2" xfId="53366" xr:uid="{00000000-0005-0000-0000-0000CF1C0000}"/>
    <cellStyle name="Currency 4 4 9 3" xfId="40769" xr:uid="{00000000-0005-0000-0000-0000D01C0000}"/>
    <cellStyle name="Currency 4 4 9 4" xfId="30755" xr:uid="{00000000-0005-0000-0000-0000D11C0000}"/>
    <cellStyle name="Currency 4 5" xfId="2284" xr:uid="{00000000-0005-0000-0000-0000D21C0000}"/>
    <cellStyle name="Currency 4 5 10" xfId="10486" xr:uid="{00000000-0005-0000-0000-0000D31C0000}"/>
    <cellStyle name="Currency 4 5 10 2" xfId="23097" xr:uid="{00000000-0005-0000-0000-0000D41C0000}"/>
    <cellStyle name="Currency 4 5 10 2 2" xfId="58313" xr:uid="{00000000-0005-0000-0000-0000D51C0000}"/>
    <cellStyle name="Currency 4 5 10 3" xfId="45716" xr:uid="{00000000-0005-0000-0000-0000D61C0000}"/>
    <cellStyle name="Currency 4 5 10 4" xfId="35702" xr:uid="{00000000-0005-0000-0000-0000D71C0000}"/>
    <cellStyle name="Currency 4 5 11" xfId="15000" xr:uid="{00000000-0005-0000-0000-0000D81C0000}"/>
    <cellStyle name="Currency 4 5 11 2" xfId="50216" xr:uid="{00000000-0005-0000-0000-0000D91C0000}"/>
    <cellStyle name="Currency 4 5 11 3" xfId="27605" xr:uid="{00000000-0005-0000-0000-0000DA1C0000}"/>
    <cellStyle name="Currency 4 5 12" xfId="12413" xr:uid="{00000000-0005-0000-0000-0000DB1C0000}"/>
    <cellStyle name="Currency 4 5 12 2" xfId="47631" xr:uid="{00000000-0005-0000-0000-0000DC1C0000}"/>
    <cellStyle name="Currency 4 5 13" xfId="37619" xr:uid="{00000000-0005-0000-0000-0000DD1C0000}"/>
    <cellStyle name="Currency 4 5 14" xfId="25020" xr:uid="{00000000-0005-0000-0000-0000DE1C0000}"/>
    <cellStyle name="Currency 4 5 15" xfId="60233" xr:uid="{00000000-0005-0000-0000-0000DF1C0000}"/>
    <cellStyle name="Currency 4 5 2" xfId="3135" xr:uid="{00000000-0005-0000-0000-0000E01C0000}"/>
    <cellStyle name="Currency 4 5 2 10" xfId="25504" xr:uid="{00000000-0005-0000-0000-0000E11C0000}"/>
    <cellStyle name="Currency 4 5 2 11" xfId="61039" xr:uid="{00000000-0005-0000-0000-0000E21C0000}"/>
    <cellStyle name="Currency 4 5 2 2" xfId="4935" xr:uid="{00000000-0005-0000-0000-0000E31C0000}"/>
    <cellStyle name="Currency 4 5 2 2 2" xfId="17582" xr:uid="{00000000-0005-0000-0000-0000E41C0000}"/>
    <cellStyle name="Currency 4 5 2 2 2 2" xfId="52798" xr:uid="{00000000-0005-0000-0000-0000E51C0000}"/>
    <cellStyle name="Currency 4 5 2 2 2 3" xfId="30187" xr:uid="{00000000-0005-0000-0000-0000E61C0000}"/>
    <cellStyle name="Currency 4 5 2 2 3" xfId="14028" xr:uid="{00000000-0005-0000-0000-0000E71C0000}"/>
    <cellStyle name="Currency 4 5 2 2 3 2" xfId="49246" xr:uid="{00000000-0005-0000-0000-0000E81C0000}"/>
    <cellStyle name="Currency 4 5 2 2 4" xfId="40201" xr:uid="{00000000-0005-0000-0000-0000E91C0000}"/>
    <cellStyle name="Currency 4 5 2 2 5" xfId="26635" xr:uid="{00000000-0005-0000-0000-0000EA1C0000}"/>
    <cellStyle name="Currency 4 5 2 3" xfId="6405" xr:uid="{00000000-0005-0000-0000-0000EB1C0000}"/>
    <cellStyle name="Currency 4 5 2 3 2" xfId="19036" xr:uid="{00000000-0005-0000-0000-0000EC1C0000}"/>
    <cellStyle name="Currency 4 5 2 3 2 2" xfId="54252" xr:uid="{00000000-0005-0000-0000-0000ED1C0000}"/>
    <cellStyle name="Currency 4 5 2 3 3" xfId="41655" xr:uid="{00000000-0005-0000-0000-0000EE1C0000}"/>
    <cellStyle name="Currency 4 5 2 3 4" xfId="31641" xr:uid="{00000000-0005-0000-0000-0000EF1C0000}"/>
    <cellStyle name="Currency 4 5 2 4" xfId="7864" xr:uid="{00000000-0005-0000-0000-0000F01C0000}"/>
    <cellStyle name="Currency 4 5 2 4 2" xfId="20490" xr:uid="{00000000-0005-0000-0000-0000F11C0000}"/>
    <cellStyle name="Currency 4 5 2 4 2 2" xfId="55706" xr:uid="{00000000-0005-0000-0000-0000F21C0000}"/>
    <cellStyle name="Currency 4 5 2 4 3" xfId="43109" xr:uid="{00000000-0005-0000-0000-0000F31C0000}"/>
    <cellStyle name="Currency 4 5 2 4 4" xfId="33095" xr:uid="{00000000-0005-0000-0000-0000F41C0000}"/>
    <cellStyle name="Currency 4 5 2 5" xfId="9645" xr:uid="{00000000-0005-0000-0000-0000F51C0000}"/>
    <cellStyle name="Currency 4 5 2 5 2" xfId="22266" xr:uid="{00000000-0005-0000-0000-0000F61C0000}"/>
    <cellStyle name="Currency 4 5 2 5 2 2" xfId="57482" xr:uid="{00000000-0005-0000-0000-0000F71C0000}"/>
    <cellStyle name="Currency 4 5 2 5 3" xfId="44885" xr:uid="{00000000-0005-0000-0000-0000F81C0000}"/>
    <cellStyle name="Currency 4 5 2 5 4" xfId="34871" xr:uid="{00000000-0005-0000-0000-0000F91C0000}"/>
    <cellStyle name="Currency 4 5 2 6" xfId="11439" xr:uid="{00000000-0005-0000-0000-0000FA1C0000}"/>
    <cellStyle name="Currency 4 5 2 6 2" xfId="24042" xr:uid="{00000000-0005-0000-0000-0000FB1C0000}"/>
    <cellStyle name="Currency 4 5 2 6 2 2" xfId="59258" xr:uid="{00000000-0005-0000-0000-0000FC1C0000}"/>
    <cellStyle name="Currency 4 5 2 6 3" xfId="46661" xr:uid="{00000000-0005-0000-0000-0000FD1C0000}"/>
    <cellStyle name="Currency 4 5 2 6 4" xfId="36647" xr:uid="{00000000-0005-0000-0000-0000FE1C0000}"/>
    <cellStyle name="Currency 4 5 2 7" xfId="15806" xr:uid="{00000000-0005-0000-0000-0000FF1C0000}"/>
    <cellStyle name="Currency 4 5 2 7 2" xfId="51022" xr:uid="{00000000-0005-0000-0000-0000001D0000}"/>
    <cellStyle name="Currency 4 5 2 7 3" xfId="28411" xr:uid="{00000000-0005-0000-0000-0000011D0000}"/>
    <cellStyle name="Currency 4 5 2 8" xfId="12897" xr:uid="{00000000-0005-0000-0000-0000021D0000}"/>
    <cellStyle name="Currency 4 5 2 8 2" xfId="48115" xr:uid="{00000000-0005-0000-0000-0000031D0000}"/>
    <cellStyle name="Currency 4 5 2 9" xfId="38425" xr:uid="{00000000-0005-0000-0000-0000041D0000}"/>
    <cellStyle name="Currency 4 5 3" xfId="3464" xr:uid="{00000000-0005-0000-0000-0000051D0000}"/>
    <cellStyle name="Currency 4 5 3 10" xfId="26960" xr:uid="{00000000-0005-0000-0000-0000061D0000}"/>
    <cellStyle name="Currency 4 5 3 11" xfId="61364" xr:uid="{00000000-0005-0000-0000-0000071D0000}"/>
    <cellStyle name="Currency 4 5 3 2" xfId="5260" xr:uid="{00000000-0005-0000-0000-0000081D0000}"/>
    <cellStyle name="Currency 4 5 3 2 2" xfId="17907" xr:uid="{00000000-0005-0000-0000-0000091D0000}"/>
    <cellStyle name="Currency 4 5 3 2 2 2" xfId="53123" xr:uid="{00000000-0005-0000-0000-00000A1D0000}"/>
    <cellStyle name="Currency 4 5 3 2 3" xfId="40526" xr:uid="{00000000-0005-0000-0000-00000B1D0000}"/>
    <cellStyle name="Currency 4 5 3 2 4" xfId="30512" xr:uid="{00000000-0005-0000-0000-00000C1D0000}"/>
    <cellStyle name="Currency 4 5 3 3" xfId="6730" xr:uid="{00000000-0005-0000-0000-00000D1D0000}"/>
    <cellStyle name="Currency 4 5 3 3 2" xfId="19361" xr:uid="{00000000-0005-0000-0000-00000E1D0000}"/>
    <cellStyle name="Currency 4 5 3 3 2 2" xfId="54577" xr:uid="{00000000-0005-0000-0000-00000F1D0000}"/>
    <cellStyle name="Currency 4 5 3 3 3" xfId="41980" xr:uid="{00000000-0005-0000-0000-0000101D0000}"/>
    <cellStyle name="Currency 4 5 3 3 4" xfId="31966" xr:uid="{00000000-0005-0000-0000-0000111D0000}"/>
    <cellStyle name="Currency 4 5 3 4" xfId="8189" xr:uid="{00000000-0005-0000-0000-0000121D0000}"/>
    <cellStyle name="Currency 4 5 3 4 2" xfId="20815" xr:uid="{00000000-0005-0000-0000-0000131D0000}"/>
    <cellStyle name="Currency 4 5 3 4 2 2" xfId="56031" xr:uid="{00000000-0005-0000-0000-0000141D0000}"/>
    <cellStyle name="Currency 4 5 3 4 3" xfId="43434" xr:uid="{00000000-0005-0000-0000-0000151D0000}"/>
    <cellStyle name="Currency 4 5 3 4 4" xfId="33420" xr:uid="{00000000-0005-0000-0000-0000161D0000}"/>
    <cellStyle name="Currency 4 5 3 5" xfId="9970" xr:uid="{00000000-0005-0000-0000-0000171D0000}"/>
    <cellStyle name="Currency 4 5 3 5 2" xfId="22591" xr:uid="{00000000-0005-0000-0000-0000181D0000}"/>
    <cellStyle name="Currency 4 5 3 5 2 2" xfId="57807" xr:uid="{00000000-0005-0000-0000-0000191D0000}"/>
    <cellStyle name="Currency 4 5 3 5 3" xfId="45210" xr:uid="{00000000-0005-0000-0000-00001A1D0000}"/>
    <cellStyle name="Currency 4 5 3 5 4" xfId="35196" xr:uid="{00000000-0005-0000-0000-00001B1D0000}"/>
    <cellStyle name="Currency 4 5 3 6" xfId="11764" xr:uid="{00000000-0005-0000-0000-00001C1D0000}"/>
    <cellStyle name="Currency 4 5 3 6 2" xfId="24367" xr:uid="{00000000-0005-0000-0000-00001D1D0000}"/>
    <cellStyle name="Currency 4 5 3 6 2 2" xfId="59583" xr:uid="{00000000-0005-0000-0000-00001E1D0000}"/>
    <cellStyle name="Currency 4 5 3 6 3" xfId="46986" xr:uid="{00000000-0005-0000-0000-00001F1D0000}"/>
    <cellStyle name="Currency 4 5 3 6 4" xfId="36972" xr:uid="{00000000-0005-0000-0000-0000201D0000}"/>
    <cellStyle name="Currency 4 5 3 7" xfId="16131" xr:uid="{00000000-0005-0000-0000-0000211D0000}"/>
    <cellStyle name="Currency 4 5 3 7 2" xfId="51347" xr:uid="{00000000-0005-0000-0000-0000221D0000}"/>
    <cellStyle name="Currency 4 5 3 7 3" xfId="28736" xr:uid="{00000000-0005-0000-0000-0000231D0000}"/>
    <cellStyle name="Currency 4 5 3 8" xfId="14353" xr:uid="{00000000-0005-0000-0000-0000241D0000}"/>
    <cellStyle name="Currency 4 5 3 8 2" xfId="49571" xr:uid="{00000000-0005-0000-0000-0000251D0000}"/>
    <cellStyle name="Currency 4 5 3 9" xfId="38750" xr:uid="{00000000-0005-0000-0000-0000261D0000}"/>
    <cellStyle name="Currency 4 5 4" xfId="2625" xr:uid="{00000000-0005-0000-0000-0000271D0000}"/>
    <cellStyle name="Currency 4 5 4 10" xfId="26151" xr:uid="{00000000-0005-0000-0000-0000281D0000}"/>
    <cellStyle name="Currency 4 5 4 11" xfId="60555" xr:uid="{00000000-0005-0000-0000-0000291D0000}"/>
    <cellStyle name="Currency 4 5 4 2" xfId="4451" xr:uid="{00000000-0005-0000-0000-00002A1D0000}"/>
    <cellStyle name="Currency 4 5 4 2 2" xfId="17098" xr:uid="{00000000-0005-0000-0000-00002B1D0000}"/>
    <cellStyle name="Currency 4 5 4 2 2 2" xfId="52314" xr:uid="{00000000-0005-0000-0000-00002C1D0000}"/>
    <cellStyle name="Currency 4 5 4 2 3" xfId="39717" xr:uid="{00000000-0005-0000-0000-00002D1D0000}"/>
    <cellStyle name="Currency 4 5 4 2 4" xfId="29703" xr:uid="{00000000-0005-0000-0000-00002E1D0000}"/>
    <cellStyle name="Currency 4 5 4 3" xfId="5921" xr:uid="{00000000-0005-0000-0000-00002F1D0000}"/>
    <cellStyle name="Currency 4 5 4 3 2" xfId="18552" xr:uid="{00000000-0005-0000-0000-0000301D0000}"/>
    <cellStyle name="Currency 4 5 4 3 2 2" xfId="53768" xr:uid="{00000000-0005-0000-0000-0000311D0000}"/>
    <cellStyle name="Currency 4 5 4 3 3" xfId="41171" xr:uid="{00000000-0005-0000-0000-0000321D0000}"/>
    <cellStyle name="Currency 4 5 4 3 4" xfId="31157" xr:uid="{00000000-0005-0000-0000-0000331D0000}"/>
    <cellStyle name="Currency 4 5 4 4" xfId="7380" xr:uid="{00000000-0005-0000-0000-0000341D0000}"/>
    <cellStyle name="Currency 4 5 4 4 2" xfId="20006" xr:uid="{00000000-0005-0000-0000-0000351D0000}"/>
    <cellStyle name="Currency 4 5 4 4 2 2" xfId="55222" xr:uid="{00000000-0005-0000-0000-0000361D0000}"/>
    <cellStyle name="Currency 4 5 4 4 3" xfId="42625" xr:uid="{00000000-0005-0000-0000-0000371D0000}"/>
    <cellStyle name="Currency 4 5 4 4 4" xfId="32611" xr:uid="{00000000-0005-0000-0000-0000381D0000}"/>
    <cellStyle name="Currency 4 5 4 5" xfId="9161" xr:uid="{00000000-0005-0000-0000-0000391D0000}"/>
    <cellStyle name="Currency 4 5 4 5 2" xfId="21782" xr:uid="{00000000-0005-0000-0000-00003A1D0000}"/>
    <cellStyle name="Currency 4 5 4 5 2 2" xfId="56998" xr:uid="{00000000-0005-0000-0000-00003B1D0000}"/>
    <cellStyle name="Currency 4 5 4 5 3" xfId="44401" xr:uid="{00000000-0005-0000-0000-00003C1D0000}"/>
    <cellStyle name="Currency 4 5 4 5 4" xfId="34387" xr:uid="{00000000-0005-0000-0000-00003D1D0000}"/>
    <cellStyle name="Currency 4 5 4 6" xfId="10955" xr:uid="{00000000-0005-0000-0000-00003E1D0000}"/>
    <cellStyle name="Currency 4 5 4 6 2" xfId="23558" xr:uid="{00000000-0005-0000-0000-00003F1D0000}"/>
    <cellStyle name="Currency 4 5 4 6 2 2" xfId="58774" xr:uid="{00000000-0005-0000-0000-0000401D0000}"/>
    <cellStyle name="Currency 4 5 4 6 3" xfId="46177" xr:uid="{00000000-0005-0000-0000-0000411D0000}"/>
    <cellStyle name="Currency 4 5 4 6 4" xfId="36163" xr:uid="{00000000-0005-0000-0000-0000421D0000}"/>
    <cellStyle name="Currency 4 5 4 7" xfId="15322" xr:uid="{00000000-0005-0000-0000-0000431D0000}"/>
    <cellStyle name="Currency 4 5 4 7 2" xfId="50538" xr:uid="{00000000-0005-0000-0000-0000441D0000}"/>
    <cellStyle name="Currency 4 5 4 7 3" xfId="27927" xr:uid="{00000000-0005-0000-0000-0000451D0000}"/>
    <cellStyle name="Currency 4 5 4 8" xfId="13544" xr:uid="{00000000-0005-0000-0000-0000461D0000}"/>
    <cellStyle name="Currency 4 5 4 8 2" xfId="48762" xr:uid="{00000000-0005-0000-0000-0000471D0000}"/>
    <cellStyle name="Currency 4 5 4 9" xfId="37941" xr:uid="{00000000-0005-0000-0000-0000481D0000}"/>
    <cellStyle name="Currency 4 5 5" xfId="3789" xr:uid="{00000000-0005-0000-0000-0000491D0000}"/>
    <cellStyle name="Currency 4 5 5 2" xfId="8512" xr:uid="{00000000-0005-0000-0000-00004A1D0000}"/>
    <cellStyle name="Currency 4 5 5 2 2" xfId="21138" xr:uid="{00000000-0005-0000-0000-00004B1D0000}"/>
    <cellStyle name="Currency 4 5 5 2 2 2" xfId="56354" xr:uid="{00000000-0005-0000-0000-00004C1D0000}"/>
    <cellStyle name="Currency 4 5 5 2 3" xfId="43757" xr:uid="{00000000-0005-0000-0000-00004D1D0000}"/>
    <cellStyle name="Currency 4 5 5 2 4" xfId="33743" xr:uid="{00000000-0005-0000-0000-00004E1D0000}"/>
    <cellStyle name="Currency 4 5 5 3" xfId="10293" xr:uid="{00000000-0005-0000-0000-00004F1D0000}"/>
    <cellStyle name="Currency 4 5 5 3 2" xfId="22914" xr:uid="{00000000-0005-0000-0000-0000501D0000}"/>
    <cellStyle name="Currency 4 5 5 3 2 2" xfId="58130" xr:uid="{00000000-0005-0000-0000-0000511D0000}"/>
    <cellStyle name="Currency 4 5 5 3 3" xfId="45533" xr:uid="{00000000-0005-0000-0000-0000521D0000}"/>
    <cellStyle name="Currency 4 5 5 3 4" xfId="35519" xr:uid="{00000000-0005-0000-0000-0000531D0000}"/>
    <cellStyle name="Currency 4 5 5 4" xfId="12089" xr:uid="{00000000-0005-0000-0000-0000541D0000}"/>
    <cellStyle name="Currency 4 5 5 4 2" xfId="24690" xr:uid="{00000000-0005-0000-0000-0000551D0000}"/>
    <cellStyle name="Currency 4 5 5 4 2 2" xfId="59906" xr:uid="{00000000-0005-0000-0000-0000561D0000}"/>
    <cellStyle name="Currency 4 5 5 4 3" xfId="47309" xr:uid="{00000000-0005-0000-0000-0000571D0000}"/>
    <cellStyle name="Currency 4 5 5 4 4" xfId="37295" xr:uid="{00000000-0005-0000-0000-0000581D0000}"/>
    <cellStyle name="Currency 4 5 5 5" xfId="16454" xr:uid="{00000000-0005-0000-0000-0000591D0000}"/>
    <cellStyle name="Currency 4 5 5 5 2" xfId="51670" xr:uid="{00000000-0005-0000-0000-00005A1D0000}"/>
    <cellStyle name="Currency 4 5 5 5 3" xfId="29059" xr:uid="{00000000-0005-0000-0000-00005B1D0000}"/>
    <cellStyle name="Currency 4 5 5 6" xfId="14676" xr:uid="{00000000-0005-0000-0000-00005C1D0000}"/>
    <cellStyle name="Currency 4 5 5 6 2" xfId="49894" xr:uid="{00000000-0005-0000-0000-00005D1D0000}"/>
    <cellStyle name="Currency 4 5 5 7" xfId="39073" xr:uid="{00000000-0005-0000-0000-00005E1D0000}"/>
    <cellStyle name="Currency 4 5 5 8" xfId="27283" xr:uid="{00000000-0005-0000-0000-00005F1D0000}"/>
    <cellStyle name="Currency 4 5 6" xfId="4129" xr:uid="{00000000-0005-0000-0000-0000601D0000}"/>
    <cellStyle name="Currency 4 5 6 2" xfId="16776" xr:uid="{00000000-0005-0000-0000-0000611D0000}"/>
    <cellStyle name="Currency 4 5 6 2 2" xfId="51992" xr:uid="{00000000-0005-0000-0000-0000621D0000}"/>
    <cellStyle name="Currency 4 5 6 2 3" xfId="29381" xr:uid="{00000000-0005-0000-0000-0000631D0000}"/>
    <cellStyle name="Currency 4 5 6 3" xfId="13222" xr:uid="{00000000-0005-0000-0000-0000641D0000}"/>
    <cellStyle name="Currency 4 5 6 3 2" xfId="48440" xr:uid="{00000000-0005-0000-0000-0000651D0000}"/>
    <cellStyle name="Currency 4 5 6 4" xfId="39395" xr:uid="{00000000-0005-0000-0000-0000661D0000}"/>
    <cellStyle name="Currency 4 5 6 5" xfId="25829" xr:uid="{00000000-0005-0000-0000-0000671D0000}"/>
    <cellStyle name="Currency 4 5 7" xfId="5599" xr:uid="{00000000-0005-0000-0000-0000681D0000}"/>
    <cellStyle name="Currency 4 5 7 2" xfId="18230" xr:uid="{00000000-0005-0000-0000-0000691D0000}"/>
    <cellStyle name="Currency 4 5 7 2 2" xfId="53446" xr:uid="{00000000-0005-0000-0000-00006A1D0000}"/>
    <cellStyle name="Currency 4 5 7 3" xfId="40849" xr:uid="{00000000-0005-0000-0000-00006B1D0000}"/>
    <cellStyle name="Currency 4 5 7 4" xfId="30835" xr:uid="{00000000-0005-0000-0000-00006C1D0000}"/>
    <cellStyle name="Currency 4 5 8" xfId="7058" xr:uid="{00000000-0005-0000-0000-00006D1D0000}"/>
    <cellStyle name="Currency 4 5 8 2" xfId="19684" xr:uid="{00000000-0005-0000-0000-00006E1D0000}"/>
    <cellStyle name="Currency 4 5 8 2 2" xfId="54900" xr:uid="{00000000-0005-0000-0000-00006F1D0000}"/>
    <cellStyle name="Currency 4 5 8 3" xfId="42303" xr:uid="{00000000-0005-0000-0000-0000701D0000}"/>
    <cellStyle name="Currency 4 5 8 4" xfId="32289" xr:uid="{00000000-0005-0000-0000-0000711D0000}"/>
    <cellStyle name="Currency 4 5 9" xfId="8839" xr:uid="{00000000-0005-0000-0000-0000721D0000}"/>
    <cellStyle name="Currency 4 5 9 2" xfId="21460" xr:uid="{00000000-0005-0000-0000-0000731D0000}"/>
    <cellStyle name="Currency 4 5 9 2 2" xfId="56676" xr:uid="{00000000-0005-0000-0000-0000741D0000}"/>
    <cellStyle name="Currency 4 5 9 3" xfId="44079" xr:uid="{00000000-0005-0000-0000-0000751D0000}"/>
    <cellStyle name="Currency 4 5 9 4" xfId="34065" xr:uid="{00000000-0005-0000-0000-0000761D0000}"/>
    <cellStyle name="Currency 4 6" xfId="2965" xr:uid="{00000000-0005-0000-0000-0000771D0000}"/>
    <cellStyle name="Currency 4 6 10" xfId="25345" xr:uid="{00000000-0005-0000-0000-0000781D0000}"/>
    <cellStyle name="Currency 4 6 11" xfId="60880" xr:uid="{00000000-0005-0000-0000-0000791D0000}"/>
    <cellStyle name="Currency 4 6 2" xfId="4776" xr:uid="{00000000-0005-0000-0000-00007A1D0000}"/>
    <cellStyle name="Currency 4 6 2 2" xfId="17423" xr:uid="{00000000-0005-0000-0000-00007B1D0000}"/>
    <cellStyle name="Currency 4 6 2 2 2" xfId="52639" xr:uid="{00000000-0005-0000-0000-00007C1D0000}"/>
    <cellStyle name="Currency 4 6 2 2 3" xfId="30028" xr:uid="{00000000-0005-0000-0000-00007D1D0000}"/>
    <cellStyle name="Currency 4 6 2 3" xfId="13869" xr:uid="{00000000-0005-0000-0000-00007E1D0000}"/>
    <cellStyle name="Currency 4 6 2 3 2" xfId="49087" xr:uid="{00000000-0005-0000-0000-00007F1D0000}"/>
    <cellStyle name="Currency 4 6 2 4" xfId="40042" xr:uid="{00000000-0005-0000-0000-0000801D0000}"/>
    <cellStyle name="Currency 4 6 2 5" xfId="26476" xr:uid="{00000000-0005-0000-0000-0000811D0000}"/>
    <cellStyle name="Currency 4 6 3" xfId="6246" xr:uid="{00000000-0005-0000-0000-0000821D0000}"/>
    <cellStyle name="Currency 4 6 3 2" xfId="18877" xr:uid="{00000000-0005-0000-0000-0000831D0000}"/>
    <cellStyle name="Currency 4 6 3 2 2" xfId="54093" xr:uid="{00000000-0005-0000-0000-0000841D0000}"/>
    <cellStyle name="Currency 4 6 3 3" xfId="41496" xr:uid="{00000000-0005-0000-0000-0000851D0000}"/>
    <cellStyle name="Currency 4 6 3 4" xfId="31482" xr:uid="{00000000-0005-0000-0000-0000861D0000}"/>
    <cellStyle name="Currency 4 6 4" xfId="7705" xr:uid="{00000000-0005-0000-0000-0000871D0000}"/>
    <cellStyle name="Currency 4 6 4 2" xfId="20331" xr:uid="{00000000-0005-0000-0000-0000881D0000}"/>
    <cellStyle name="Currency 4 6 4 2 2" xfId="55547" xr:uid="{00000000-0005-0000-0000-0000891D0000}"/>
    <cellStyle name="Currency 4 6 4 3" xfId="42950" xr:uid="{00000000-0005-0000-0000-00008A1D0000}"/>
    <cellStyle name="Currency 4 6 4 4" xfId="32936" xr:uid="{00000000-0005-0000-0000-00008B1D0000}"/>
    <cellStyle name="Currency 4 6 5" xfId="9486" xr:uid="{00000000-0005-0000-0000-00008C1D0000}"/>
    <cellStyle name="Currency 4 6 5 2" xfId="22107" xr:uid="{00000000-0005-0000-0000-00008D1D0000}"/>
    <cellStyle name="Currency 4 6 5 2 2" xfId="57323" xr:uid="{00000000-0005-0000-0000-00008E1D0000}"/>
    <cellStyle name="Currency 4 6 5 3" xfId="44726" xr:uid="{00000000-0005-0000-0000-00008F1D0000}"/>
    <cellStyle name="Currency 4 6 5 4" xfId="34712" xr:uid="{00000000-0005-0000-0000-0000901D0000}"/>
    <cellStyle name="Currency 4 6 6" xfId="11280" xr:uid="{00000000-0005-0000-0000-0000911D0000}"/>
    <cellStyle name="Currency 4 6 6 2" xfId="23883" xr:uid="{00000000-0005-0000-0000-0000921D0000}"/>
    <cellStyle name="Currency 4 6 6 2 2" xfId="59099" xr:uid="{00000000-0005-0000-0000-0000931D0000}"/>
    <cellStyle name="Currency 4 6 6 3" xfId="46502" xr:uid="{00000000-0005-0000-0000-0000941D0000}"/>
    <cellStyle name="Currency 4 6 6 4" xfId="36488" xr:uid="{00000000-0005-0000-0000-0000951D0000}"/>
    <cellStyle name="Currency 4 6 7" xfId="15647" xr:uid="{00000000-0005-0000-0000-0000961D0000}"/>
    <cellStyle name="Currency 4 6 7 2" xfId="50863" xr:uid="{00000000-0005-0000-0000-0000971D0000}"/>
    <cellStyle name="Currency 4 6 7 3" xfId="28252" xr:uid="{00000000-0005-0000-0000-0000981D0000}"/>
    <cellStyle name="Currency 4 6 8" xfId="12738" xr:uid="{00000000-0005-0000-0000-0000991D0000}"/>
    <cellStyle name="Currency 4 6 8 2" xfId="47956" xr:uid="{00000000-0005-0000-0000-00009A1D0000}"/>
    <cellStyle name="Currency 4 6 9" xfId="38266" xr:uid="{00000000-0005-0000-0000-00009B1D0000}"/>
    <cellStyle name="Currency 4 7" xfId="2798" xr:uid="{00000000-0005-0000-0000-00009C1D0000}"/>
    <cellStyle name="Currency 4 7 10" xfId="25190" xr:uid="{00000000-0005-0000-0000-00009D1D0000}"/>
    <cellStyle name="Currency 4 7 11" xfId="60725" xr:uid="{00000000-0005-0000-0000-00009E1D0000}"/>
    <cellStyle name="Currency 4 7 2" xfId="4621" xr:uid="{00000000-0005-0000-0000-00009F1D0000}"/>
    <cellStyle name="Currency 4 7 2 2" xfId="17268" xr:uid="{00000000-0005-0000-0000-0000A01D0000}"/>
    <cellStyle name="Currency 4 7 2 2 2" xfId="52484" xr:uid="{00000000-0005-0000-0000-0000A11D0000}"/>
    <cellStyle name="Currency 4 7 2 2 3" xfId="29873" xr:uid="{00000000-0005-0000-0000-0000A21D0000}"/>
    <cellStyle name="Currency 4 7 2 3" xfId="13714" xr:uid="{00000000-0005-0000-0000-0000A31D0000}"/>
    <cellStyle name="Currency 4 7 2 3 2" xfId="48932" xr:uid="{00000000-0005-0000-0000-0000A41D0000}"/>
    <cellStyle name="Currency 4 7 2 4" xfId="39887" xr:uid="{00000000-0005-0000-0000-0000A51D0000}"/>
    <cellStyle name="Currency 4 7 2 5" xfId="26321" xr:uid="{00000000-0005-0000-0000-0000A61D0000}"/>
    <cellStyle name="Currency 4 7 3" xfId="6091" xr:uid="{00000000-0005-0000-0000-0000A71D0000}"/>
    <cellStyle name="Currency 4 7 3 2" xfId="18722" xr:uid="{00000000-0005-0000-0000-0000A81D0000}"/>
    <cellStyle name="Currency 4 7 3 2 2" xfId="53938" xr:uid="{00000000-0005-0000-0000-0000A91D0000}"/>
    <cellStyle name="Currency 4 7 3 3" xfId="41341" xr:uid="{00000000-0005-0000-0000-0000AA1D0000}"/>
    <cellStyle name="Currency 4 7 3 4" xfId="31327" xr:uid="{00000000-0005-0000-0000-0000AB1D0000}"/>
    <cellStyle name="Currency 4 7 4" xfId="7550" xr:uid="{00000000-0005-0000-0000-0000AC1D0000}"/>
    <cellStyle name="Currency 4 7 4 2" xfId="20176" xr:uid="{00000000-0005-0000-0000-0000AD1D0000}"/>
    <cellStyle name="Currency 4 7 4 2 2" xfId="55392" xr:uid="{00000000-0005-0000-0000-0000AE1D0000}"/>
    <cellStyle name="Currency 4 7 4 3" xfId="42795" xr:uid="{00000000-0005-0000-0000-0000AF1D0000}"/>
    <cellStyle name="Currency 4 7 4 4" xfId="32781" xr:uid="{00000000-0005-0000-0000-0000B01D0000}"/>
    <cellStyle name="Currency 4 7 5" xfId="9331" xr:uid="{00000000-0005-0000-0000-0000B11D0000}"/>
    <cellStyle name="Currency 4 7 5 2" xfId="21952" xr:uid="{00000000-0005-0000-0000-0000B21D0000}"/>
    <cellStyle name="Currency 4 7 5 2 2" xfId="57168" xr:uid="{00000000-0005-0000-0000-0000B31D0000}"/>
    <cellStyle name="Currency 4 7 5 3" xfId="44571" xr:uid="{00000000-0005-0000-0000-0000B41D0000}"/>
    <cellStyle name="Currency 4 7 5 4" xfId="34557" xr:uid="{00000000-0005-0000-0000-0000B51D0000}"/>
    <cellStyle name="Currency 4 7 6" xfId="11125" xr:uid="{00000000-0005-0000-0000-0000B61D0000}"/>
    <cellStyle name="Currency 4 7 6 2" xfId="23728" xr:uid="{00000000-0005-0000-0000-0000B71D0000}"/>
    <cellStyle name="Currency 4 7 6 2 2" xfId="58944" xr:uid="{00000000-0005-0000-0000-0000B81D0000}"/>
    <cellStyle name="Currency 4 7 6 3" xfId="46347" xr:uid="{00000000-0005-0000-0000-0000B91D0000}"/>
    <cellStyle name="Currency 4 7 6 4" xfId="36333" xr:uid="{00000000-0005-0000-0000-0000BA1D0000}"/>
    <cellStyle name="Currency 4 7 7" xfId="15492" xr:uid="{00000000-0005-0000-0000-0000BB1D0000}"/>
    <cellStyle name="Currency 4 7 7 2" xfId="50708" xr:uid="{00000000-0005-0000-0000-0000BC1D0000}"/>
    <cellStyle name="Currency 4 7 7 3" xfId="28097" xr:uid="{00000000-0005-0000-0000-0000BD1D0000}"/>
    <cellStyle name="Currency 4 7 8" xfId="12583" xr:uid="{00000000-0005-0000-0000-0000BE1D0000}"/>
    <cellStyle name="Currency 4 7 8 2" xfId="47801" xr:uid="{00000000-0005-0000-0000-0000BF1D0000}"/>
    <cellStyle name="Currency 4 7 9" xfId="38111" xr:uid="{00000000-0005-0000-0000-0000C01D0000}"/>
    <cellStyle name="Currency 4 8" xfId="3312" xr:uid="{00000000-0005-0000-0000-0000C11D0000}"/>
    <cellStyle name="Currency 4 8 10" xfId="26808" xr:uid="{00000000-0005-0000-0000-0000C21D0000}"/>
    <cellStyle name="Currency 4 8 11" xfId="61212" xr:uid="{00000000-0005-0000-0000-0000C31D0000}"/>
    <cellStyle name="Currency 4 8 2" xfId="5108" xr:uid="{00000000-0005-0000-0000-0000C41D0000}"/>
    <cellStyle name="Currency 4 8 2 2" xfId="17755" xr:uid="{00000000-0005-0000-0000-0000C51D0000}"/>
    <cellStyle name="Currency 4 8 2 2 2" xfId="52971" xr:uid="{00000000-0005-0000-0000-0000C61D0000}"/>
    <cellStyle name="Currency 4 8 2 3" xfId="40374" xr:uid="{00000000-0005-0000-0000-0000C71D0000}"/>
    <cellStyle name="Currency 4 8 2 4" xfId="30360" xr:uid="{00000000-0005-0000-0000-0000C81D0000}"/>
    <cellStyle name="Currency 4 8 3" xfId="6578" xr:uid="{00000000-0005-0000-0000-0000C91D0000}"/>
    <cellStyle name="Currency 4 8 3 2" xfId="19209" xr:uid="{00000000-0005-0000-0000-0000CA1D0000}"/>
    <cellStyle name="Currency 4 8 3 2 2" xfId="54425" xr:uid="{00000000-0005-0000-0000-0000CB1D0000}"/>
    <cellStyle name="Currency 4 8 3 3" xfId="41828" xr:uid="{00000000-0005-0000-0000-0000CC1D0000}"/>
    <cellStyle name="Currency 4 8 3 4" xfId="31814" xr:uid="{00000000-0005-0000-0000-0000CD1D0000}"/>
    <cellStyle name="Currency 4 8 4" xfId="8037" xr:uid="{00000000-0005-0000-0000-0000CE1D0000}"/>
    <cellStyle name="Currency 4 8 4 2" xfId="20663" xr:uid="{00000000-0005-0000-0000-0000CF1D0000}"/>
    <cellStyle name="Currency 4 8 4 2 2" xfId="55879" xr:uid="{00000000-0005-0000-0000-0000D01D0000}"/>
    <cellStyle name="Currency 4 8 4 3" xfId="43282" xr:uid="{00000000-0005-0000-0000-0000D11D0000}"/>
    <cellStyle name="Currency 4 8 4 4" xfId="33268" xr:uid="{00000000-0005-0000-0000-0000D21D0000}"/>
    <cellStyle name="Currency 4 8 5" xfId="9818" xr:uid="{00000000-0005-0000-0000-0000D31D0000}"/>
    <cellStyle name="Currency 4 8 5 2" xfId="22439" xr:uid="{00000000-0005-0000-0000-0000D41D0000}"/>
    <cellStyle name="Currency 4 8 5 2 2" xfId="57655" xr:uid="{00000000-0005-0000-0000-0000D51D0000}"/>
    <cellStyle name="Currency 4 8 5 3" xfId="45058" xr:uid="{00000000-0005-0000-0000-0000D61D0000}"/>
    <cellStyle name="Currency 4 8 5 4" xfId="35044" xr:uid="{00000000-0005-0000-0000-0000D71D0000}"/>
    <cellStyle name="Currency 4 8 6" xfId="11612" xr:uid="{00000000-0005-0000-0000-0000D81D0000}"/>
    <cellStyle name="Currency 4 8 6 2" xfId="24215" xr:uid="{00000000-0005-0000-0000-0000D91D0000}"/>
    <cellStyle name="Currency 4 8 6 2 2" xfId="59431" xr:uid="{00000000-0005-0000-0000-0000DA1D0000}"/>
    <cellStyle name="Currency 4 8 6 3" xfId="46834" xr:uid="{00000000-0005-0000-0000-0000DB1D0000}"/>
    <cellStyle name="Currency 4 8 6 4" xfId="36820" xr:uid="{00000000-0005-0000-0000-0000DC1D0000}"/>
    <cellStyle name="Currency 4 8 7" xfId="15979" xr:uid="{00000000-0005-0000-0000-0000DD1D0000}"/>
    <cellStyle name="Currency 4 8 7 2" xfId="51195" xr:uid="{00000000-0005-0000-0000-0000DE1D0000}"/>
    <cellStyle name="Currency 4 8 7 3" xfId="28584" xr:uid="{00000000-0005-0000-0000-0000DF1D0000}"/>
    <cellStyle name="Currency 4 8 8" xfId="14201" xr:uid="{00000000-0005-0000-0000-0000E01D0000}"/>
    <cellStyle name="Currency 4 8 8 2" xfId="49419" xr:uid="{00000000-0005-0000-0000-0000E11D0000}"/>
    <cellStyle name="Currency 4 8 9" xfId="38598" xr:uid="{00000000-0005-0000-0000-0000E21D0000}"/>
    <cellStyle name="Currency 4 9" xfId="2468" xr:uid="{00000000-0005-0000-0000-0000E31D0000}"/>
    <cellStyle name="Currency 4 9 10" xfId="25999" xr:uid="{00000000-0005-0000-0000-0000E41D0000}"/>
    <cellStyle name="Currency 4 9 11" xfId="60403" xr:uid="{00000000-0005-0000-0000-0000E51D0000}"/>
    <cellStyle name="Currency 4 9 2" xfId="4299" xr:uid="{00000000-0005-0000-0000-0000E61D0000}"/>
    <cellStyle name="Currency 4 9 2 2" xfId="16946" xr:uid="{00000000-0005-0000-0000-0000E71D0000}"/>
    <cellStyle name="Currency 4 9 2 2 2" xfId="52162" xr:uid="{00000000-0005-0000-0000-0000E81D0000}"/>
    <cellStyle name="Currency 4 9 2 3" xfId="39565" xr:uid="{00000000-0005-0000-0000-0000E91D0000}"/>
    <cellStyle name="Currency 4 9 2 4" xfId="29551" xr:uid="{00000000-0005-0000-0000-0000EA1D0000}"/>
    <cellStyle name="Currency 4 9 3" xfId="5769" xr:uid="{00000000-0005-0000-0000-0000EB1D0000}"/>
    <cellStyle name="Currency 4 9 3 2" xfId="18400" xr:uid="{00000000-0005-0000-0000-0000EC1D0000}"/>
    <cellStyle name="Currency 4 9 3 2 2" xfId="53616" xr:uid="{00000000-0005-0000-0000-0000ED1D0000}"/>
    <cellStyle name="Currency 4 9 3 3" xfId="41019" xr:uid="{00000000-0005-0000-0000-0000EE1D0000}"/>
    <cellStyle name="Currency 4 9 3 4" xfId="31005" xr:uid="{00000000-0005-0000-0000-0000EF1D0000}"/>
    <cellStyle name="Currency 4 9 4" xfId="7228" xr:uid="{00000000-0005-0000-0000-0000F01D0000}"/>
    <cellStyle name="Currency 4 9 4 2" xfId="19854" xr:uid="{00000000-0005-0000-0000-0000F11D0000}"/>
    <cellStyle name="Currency 4 9 4 2 2" xfId="55070" xr:uid="{00000000-0005-0000-0000-0000F21D0000}"/>
    <cellStyle name="Currency 4 9 4 3" xfId="42473" xr:uid="{00000000-0005-0000-0000-0000F31D0000}"/>
    <cellStyle name="Currency 4 9 4 4" xfId="32459" xr:uid="{00000000-0005-0000-0000-0000F41D0000}"/>
    <cellStyle name="Currency 4 9 5" xfId="9009" xr:uid="{00000000-0005-0000-0000-0000F51D0000}"/>
    <cellStyle name="Currency 4 9 5 2" xfId="21630" xr:uid="{00000000-0005-0000-0000-0000F61D0000}"/>
    <cellStyle name="Currency 4 9 5 2 2" xfId="56846" xr:uid="{00000000-0005-0000-0000-0000F71D0000}"/>
    <cellStyle name="Currency 4 9 5 3" xfId="44249" xr:uid="{00000000-0005-0000-0000-0000F81D0000}"/>
    <cellStyle name="Currency 4 9 5 4" xfId="34235" xr:uid="{00000000-0005-0000-0000-0000F91D0000}"/>
    <cellStyle name="Currency 4 9 6" xfId="10803" xr:uid="{00000000-0005-0000-0000-0000FA1D0000}"/>
    <cellStyle name="Currency 4 9 6 2" xfId="23406" xr:uid="{00000000-0005-0000-0000-0000FB1D0000}"/>
    <cellStyle name="Currency 4 9 6 2 2" xfId="58622" xr:uid="{00000000-0005-0000-0000-0000FC1D0000}"/>
    <cellStyle name="Currency 4 9 6 3" xfId="46025" xr:uid="{00000000-0005-0000-0000-0000FD1D0000}"/>
    <cellStyle name="Currency 4 9 6 4" xfId="36011" xr:uid="{00000000-0005-0000-0000-0000FE1D0000}"/>
    <cellStyle name="Currency 4 9 7" xfId="15170" xr:uid="{00000000-0005-0000-0000-0000FF1D0000}"/>
    <cellStyle name="Currency 4 9 7 2" xfId="50386" xr:uid="{00000000-0005-0000-0000-0000001E0000}"/>
    <cellStyle name="Currency 4 9 7 3" xfId="27775" xr:uid="{00000000-0005-0000-0000-0000011E0000}"/>
    <cellStyle name="Currency 4 9 8" xfId="13392" xr:uid="{00000000-0005-0000-0000-0000021E0000}"/>
    <cellStyle name="Currency 4 9 8 2" xfId="48610" xr:uid="{00000000-0005-0000-0000-0000031E0000}"/>
    <cellStyle name="Currency 4 9 9" xfId="37789" xr:uid="{00000000-0005-0000-0000-0000041E0000}"/>
    <cellStyle name="Currency 5" xfId="510" xr:uid="{00000000-0005-0000-0000-0000051E0000}"/>
    <cellStyle name="Currency 5 10" xfId="2470" xr:uid="{00000000-0005-0000-0000-0000061E0000}"/>
    <cellStyle name="Currency 5 10 10" xfId="26001" xr:uid="{00000000-0005-0000-0000-0000071E0000}"/>
    <cellStyle name="Currency 5 10 11" xfId="60405" xr:uid="{00000000-0005-0000-0000-0000081E0000}"/>
    <cellStyle name="Currency 5 10 2" xfId="4301" xr:uid="{00000000-0005-0000-0000-0000091E0000}"/>
    <cellStyle name="Currency 5 10 2 2" xfId="16948" xr:uid="{00000000-0005-0000-0000-00000A1E0000}"/>
    <cellStyle name="Currency 5 10 2 2 2" xfId="52164" xr:uid="{00000000-0005-0000-0000-00000B1E0000}"/>
    <cellStyle name="Currency 5 10 2 3" xfId="39567" xr:uid="{00000000-0005-0000-0000-00000C1E0000}"/>
    <cellStyle name="Currency 5 10 2 4" xfId="29553" xr:uid="{00000000-0005-0000-0000-00000D1E0000}"/>
    <cellStyle name="Currency 5 10 3" xfId="5771" xr:uid="{00000000-0005-0000-0000-00000E1E0000}"/>
    <cellStyle name="Currency 5 10 3 2" xfId="18402" xr:uid="{00000000-0005-0000-0000-00000F1E0000}"/>
    <cellStyle name="Currency 5 10 3 2 2" xfId="53618" xr:uid="{00000000-0005-0000-0000-0000101E0000}"/>
    <cellStyle name="Currency 5 10 3 3" xfId="41021" xr:uid="{00000000-0005-0000-0000-0000111E0000}"/>
    <cellStyle name="Currency 5 10 3 4" xfId="31007" xr:uid="{00000000-0005-0000-0000-0000121E0000}"/>
    <cellStyle name="Currency 5 10 4" xfId="7230" xr:uid="{00000000-0005-0000-0000-0000131E0000}"/>
    <cellStyle name="Currency 5 10 4 2" xfId="19856" xr:uid="{00000000-0005-0000-0000-0000141E0000}"/>
    <cellStyle name="Currency 5 10 4 2 2" xfId="55072" xr:uid="{00000000-0005-0000-0000-0000151E0000}"/>
    <cellStyle name="Currency 5 10 4 3" xfId="42475" xr:uid="{00000000-0005-0000-0000-0000161E0000}"/>
    <cellStyle name="Currency 5 10 4 4" xfId="32461" xr:uid="{00000000-0005-0000-0000-0000171E0000}"/>
    <cellStyle name="Currency 5 10 5" xfId="9011" xr:uid="{00000000-0005-0000-0000-0000181E0000}"/>
    <cellStyle name="Currency 5 10 5 2" xfId="21632" xr:uid="{00000000-0005-0000-0000-0000191E0000}"/>
    <cellStyle name="Currency 5 10 5 2 2" xfId="56848" xr:uid="{00000000-0005-0000-0000-00001A1E0000}"/>
    <cellStyle name="Currency 5 10 5 3" xfId="44251" xr:uid="{00000000-0005-0000-0000-00001B1E0000}"/>
    <cellStyle name="Currency 5 10 5 4" xfId="34237" xr:uid="{00000000-0005-0000-0000-00001C1E0000}"/>
    <cellStyle name="Currency 5 10 6" xfId="10805" xr:uid="{00000000-0005-0000-0000-00001D1E0000}"/>
    <cellStyle name="Currency 5 10 6 2" xfId="23408" xr:uid="{00000000-0005-0000-0000-00001E1E0000}"/>
    <cellStyle name="Currency 5 10 6 2 2" xfId="58624" xr:uid="{00000000-0005-0000-0000-00001F1E0000}"/>
    <cellStyle name="Currency 5 10 6 3" xfId="46027" xr:uid="{00000000-0005-0000-0000-0000201E0000}"/>
    <cellStyle name="Currency 5 10 6 4" xfId="36013" xr:uid="{00000000-0005-0000-0000-0000211E0000}"/>
    <cellStyle name="Currency 5 10 7" xfId="15172" xr:uid="{00000000-0005-0000-0000-0000221E0000}"/>
    <cellStyle name="Currency 5 10 7 2" xfId="50388" xr:uid="{00000000-0005-0000-0000-0000231E0000}"/>
    <cellStyle name="Currency 5 10 7 3" xfId="27777" xr:uid="{00000000-0005-0000-0000-0000241E0000}"/>
    <cellStyle name="Currency 5 10 8" xfId="13394" xr:uid="{00000000-0005-0000-0000-0000251E0000}"/>
    <cellStyle name="Currency 5 10 8 2" xfId="48612" xr:uid="{00000000-0005-0000-0000-0000261E0000}"/>
    <cellStyle name="Currency 5 10 9" xfId="37791" xr:uid="{00000000-0005-0000-0000-0000271E0000}"/>
    <cellStyle name="Currency 5 11" xfId="3638" xr:uid="{00000000-0005-0000-0000-0000281E0000}"/>
    <cellStyle name="Currency 5 11 2" xfId="8362" xr:uid="{00000000-0005-0000-0000-0000291E0000}"/>
    <cellStyle name="Currency 5 11 2 2" xfId="20988" xr:uid="{00000000-0005-0000-0000-00002A1E0000}"/>
    <cellStyle name="Currency 5 11 2 2 2" xfId="56204" xr:uid="{00000000-0005-0000-0000-00002B1E0000}"/>
    <cellStyle name="Currency 5 11 2 3" xfId="43607" xr:uid="{00000000-0005-0000-0000-00002C1E0000}"/>
    <cellStyle name="Currency 5 11 2 4" xfId="33593" xr:uid="{00000000-0005-0000-0000-00002D1E0000}"/>
    <cellStyle name="Currency 5 11 3" xfId="10143" xr:uid="{00000000-0005-0000-0000-00002E1E0000}"/>
    <cellStyle name="Currency 5 11 3 2" xfId="22764" xr:uid="{00000000-0005-0000-0000-00002F1E0000}"/>
    <cellStyle name="Currency 5 11 3 2 2" xfId="57980" xr:uid="{00000000-0005-0000-0000-0000301E0000}"/>
    <cellStyle name="Currency 5 11 3 3" xfId="45383" xr:uid="{00000000-0005-0000-0000-0000311E0000}"/>
    <cellStyle name="Currency 5 11 3 4" xfId="35369" xr:uid="{00000000-0005-0000-0000-0000321E0000}"/>
    <cellStyle name="Currency 5 11 4" xfId="11939" xr:uid="{00000000-0005-0000-0000-0000331E0000}"/>
    <cellStyle name="Currency 5 11 4 2" xfId="24540" xr:uid="{00000000-0005-0000-0000-0000341E0000}"/>
    <cellStyle name="Currency 5 11 4 2 2" xfId="59756" xr:uid="{00000000-0005-0000-0000-0000351E0000}"/>
    <cellStyle name="Currency 5 11 4 3" xfId="47159" xr:uid="{00000000-0005-0000-0000-0000361E0000}"/>
    <cellStyle name="Currency 5 11 4 4" xfId="37145" xr:uid="{00000000-0005-0000-0000-0000371E0000}"/>
    <cellStyle name="Currency 5 11 5" xfId="16304" xr:uid="{00000000-0005-0000-0000-0000381E0000}"/>
    <cellStyle name="Currency 5 11 5 2" xfId="51520" xr:uid="{00000000-0005-0000-0000-0000391E0000}"/>
    <cellStyle name="Currency 5 11 5 3" xfId="28909" xr:uid="{00000000-0005-0000-0000-00003A1E0000}"/>
    <cellStyle name="Currency 5 11 6" xfId="14526" xr:uid="{00000000-0005-0000-0000-00003B1E0000}"/>
    <cellStyle name="Currency 5 11 6 2" xfId="49744" xr:uid="{00000000-0005-0000-0000-00003C1E0000}"/>
    <cellStyle name="Currency 5 11 7" xfId="38923" xr:uid="{00000000-0005-0000-0000-00003D1E0000}"/>
    <cellStyle name="Currency 5 11 8" xfId="27133" xr:uid="{00000000-0005-0000-0000-00003E1E0000}"/>
    <cellStyle name="Currency 5 12" xfId="3967" xr:uid="{00000000-0005-0000-0000-00003F1E0000}"/>
    <cellStyle name="Currency 5 12 2" xfId="16626" xr:uid="{00000000-0005-0000-0000-0000401E0000}"/>
    <cellStyle name="Currency 5 12 2 2" xfId="51842" xr:uid="{00000000-0005-0000-0000-0000411E0000}"/>
    <cellStyle name="Currency 5 12 2 3" xfId="29231" xr:uid="{00000000-0005-0000-0000-0000421E0000}"/>
    <cellStyle name="Currency 5 12 3" xfId="13072" xr:uid="{00000000-0005-0000-0000-0000431E0000}"/>
    <cellStyle name="Currency 5 12 3 2" xfId="48290" xr:uid="{00000000-0005-0000-0000-0000441E0000}"/>
    <cellStyle name="Currency 5 12 4" xfId="39245" xr:uid="{00000000-0005-0000-0000-0000451E0000}"/>
    <cellStyle name="Currency 5 12 5" xfId="25679" xr:uid="{00000000-0005-0000-0000-0000461E0000}"/>
    <cellStyle name="Currency 5 13" xfId="5449" xr:uid="{00000000-0005-0000-0000-0000471E0000}"/>
    <cellStyle name="Currency 5 13 2" xfId="18080" xr:uid="{00000000-0005-0000-0000-0000481E0000}"/>
    <cellStyle name="Currency 5 13 2 2" xfId="53296" xr:uid="{00000000-0005-0000-0000-0000491E0000}"/>
    <cellStyle name="Currency 5 13 3" xfId="40699" xr:uid="{00000000-0005-0000-0000-00004A1E0000}"/>
    <cellStyle name="Currency 5 13 4" xfId="30685" xr:uid="{00000000-0005-0000-0000-00004B1E0000}"/>
    <cellStyle name="Currency 5 14" xfId="6905" xr:uid="{00000000-0005-0000-0000-00004C1E0000}"/>
    <cellStyle name="Currency 5 14 2" xfId="19534" xr:uid="{00000000-0005-0000-0000-00004D1E0000}"/>
    <cellStyle name="Currency 5 14 2 2" xfId="54750" xr:uid="{00000000-0005-0000-0000-00004E1E0000}"/>
    <cellStyle name="Currency 5 14 3" xfId="42153" xr:uid="{00000000-0005-0000-0000-00004F1E0000}"/>
    <cellStyle name="Currency 5 14 4" xfId="32139" xr:uid="{00000000-0005-0000-0000-0000501E0000}"/>
    <cellStyle name="Currency 5 15" xfId="8687" xr:uid="{00000000-0005-0000-0000-0000511E0000}"/>
    <cellStyle name="Currency 5 15 2" xfId="21310" xr:uid="{00000000-0005-0000-0000-0000521E0000}"/>
    <cellStyle name="Currency 5 15 2 2" xfId="56526" xr:uid="{00000000-0005-0000-0000-0000531E0000}"/>
    <cellStyle name="Currency 5 15 3" xfId="43929" xr:uid="{00000000-0005-0000-0000-0000541E0000}"/>
    <cellStyle name="Currency 5 15 4" xfId="33915" xr:uid="{00000000-0005-0000-0000-0000551E0000}"/>
    <cellStyle name="Currency 5 16" xfId="10487" xr:uid="{00000000-0005-0000-0000-0000561E0000}"/>
    <cellStyle name="Currency 5 16 2" xfId="23098" xr:uid="{00000000-0005-0000-0000-0000571E0000}"/>
    <cellStyle name="Currency 5 16 2 2" xfId="58314" xr:uid="{00000000-0005-0000-0000-0000581E0000}"/>
    <cellStyle name="Currency 5 16 3" xfId="45717" xr:uid="{00000000-0005-0000-0000-0000591E0000}"/>
    <cellStyle name="Currency 5 16 4" xfId="35703" xr:uid="{00000000-0005-0000-0000-00005A1E0000}"/>
    <cellStyle name="Currency 5 17" xfId="14849" xr:uid="{00000000-0005-0000-0000-00005B1E0000}"/>
    <cellStyle name="Currency 5 17 2" xfId="50066" xr:uid="{00000000-0005-0000-0000-00005C1E0000}"/>
    <cellStyle name="Currency 5 17 3" xfId="27455" xr:uid="{00000000-0005-0000-0000-00005D1E0000}"/>
    <cellStyle name="Currency 5 18" xfId="12263" xr:uid="{00000000-0005-0000-0000-00005E1E0000}"/>
    <cellStyle name="Currency 5 18 2" xfId="47481" xr:uid="{00000000-0005-0000-0000-00005F1E0000}"/>
    <cellStyle name="Currency 5 19" xfId="37468" xr:uid="{00000000-0005-0000-0000-0000601E0000}"/>
    <cellStyle name="Currency 5 2" xfId="511" xr:uid="{00000000-0005-0000-0000-0000611E0000}"/>
    <cellStyle name="Currency 5 2 10" xfId="5450" xr:uid="{00000000-0005-0000-0000-0000621E0000}"/>
    <cellStyle name="Currency 5 2 10 2" xfId="18081" xr:uid="{00000000-0005-0000-0000-0000631E0000}"/>
    <cellStyle name="Currency 5 2 10 2 2" xfId="53297" xr:uid="{00000000-0005-0000-0000-0000641E0000}"/>
    <cellStyle name="Currency 5 2 10 3" xfId="40700" xr:uid="{00000000-0005-0000-0000-0000651E0000}"/>
    <cellStyle name="Currency 5 2 10 4" xfId="30686" xr:uid="{00000000-0005-0000-0000-0000661E0000}"/>
    <cellStyle name="Currency 5 2 11" xfId="6906" xr:uid="{00000000-0005-0000-0000-0000671E0000}"/>
    <cellStyle name="Currency 5 2 11 2" xfId="19535" xr:uid="{00000000-0005-0000-0000-0000681E0000}"/>
    <cellStyle name="Currency 5 2 11 2 2" xfId="54751" xr:uid="{00000000-0005-0000-0000-0000691E0000}"/>
    <cellStyle name="Currency 5 2 11 3" xfId="42154" xr:uid="{00000000-0005-0000-0000-00006A1E0000}"/>
    <cellStyle name="Currency 5 2 11 4" xfId="32140" xr:uid="{00000000-0005-0000-0000-00006B1E0000}"/>
    <cellStyle name="Currency 5 2 12" xfId="8688" xr:uid="{00000000-0005-0000-0000-00006C1E0000}"/>
    <cellStyle name="Currency 5 2 12 2" xfId="21311" xr:uid="{00000000-0005-0000-0000-00006D1E0000}"/>
    <cellStyle name="Currency 5 2 12 2 2" xfId="56527" xr:uid="{00000000-0005-0000-0000-00006E1E0000}"/>
    <cellStyle name="Currency 5 2 12 3" xfId="43930" xr:uid="{00000000-0005-0000-0000-00006F1E0000}"/>
    <cellStyle name="Currency 5 2 12 4" xfId="33916" xr:uid="{00000000-0005-0000-0000-0000701E0000}"/>
    <cellStyle name="Currency 5 2 13" xfId="10488" xr:uid="{00000000-0005-0000-0000-0000711E0000}"/>
    <cellStyle name="Currency 5 2 13 2" xfId="23099" xr:uid="{00000000-0005-0000-0000-0000721E0000}"/>
    <cellStyle name="Currency 5 2 13 2 2" xfId="58315" xr:uid="{00000000-0005-0000-0000-0000731E0000}"/>
    <cellStyle name="Currency 5 2 13 3" xfId="45718" xr:uid="{00000000-0005-0000-0000-0000741E0000}"/>
    <cellStyle name="Currency 5 2 13 4" xfId="35704" xr:uid="{00000000-0005-0000-0000-0000751E0000}"/>
    <cellStyle name="Currency 5 2 14" xfId="14850" xr:uid="{00000000-0005-0000-0000-0000761E0000}"/>
    <cellStyle name="Currency 5 2 14 2" xfId="50067" xr:uid="{00000000-0005-0000-0000-0000771E0000}"/>
    <cellStyle name="Currency 5 2 14 3" xfId="27456" xr:uid="{00000000-0005-0000-0000-0000781E0000}"/>
    <cellStyle name="Currency 5 2 15" xfId="12264" xr:uid="{00000000-0005-0000-0000-0000791E0000}"/>
    <cellStyle name="Currency 5 2 15 2" xfId="47482" xr:uid="{00000000-0005-0000-0000-00007A1E0000}"/>
    <cellStyle name="Currency 5 2 16" xfId="37469" xr:uid="{00000000-0005-0000-0000-00007B1E0000}"/>
    <cellStyle name="Currency 5 2 17" xfId="24871" xr:uid="{00000000-0005-0000-0000-00007C1E0000}"/>
    <cellStyle name="Currency 5 2 18" xfId="60084" xr:uid="{00000000-0005-0000-0000-00007D1E0000}"/>
    <cellStyle name="Currency 5 2 2" xfId="1722" xr:uid="{00000000-0005-0000-0000-00007E1E0000}"/>
    <cellStyle name="Currency 5 2 2 10" xfId="6980" xr:uid="{00000000-0005-0000-0000-00007F1E0000}"/>
    <cellStyle name="Currency 5 2 2 10 2" xfId="19607" xr:uid="{00000000-0005-0000-0000-0000801E0000}"/>
    <cellStyle name="Currency 5 2 2 10 2 2" xfId="54823" xr:uid="{00000000-0005-0000-0000-0000811E0000}"/>
    <cellStyle name="Currency 5 2 2 10 3" xfId="42226" xr:uid="{00000000-0005-0000-0000-0000821E0000}"/>
    <cellStyle name="Currency 5 2 2 10 4" xfId="32212" xr:uid="{00000000-0005-0000-0000-0000831E0000}"/>
    <cellStyle name="Currency 5 2 2 11" xfId="8761" xr:uid="{00000000-0005-0000-0000-0000841E0000}"/>
    <cellStyle name="Currency 5 2 2 11 2" xfId="21383" xr:uid="{00000000-0005-0000-0000-0000851E0000}"/>
    <cellStyle name="Currency 5 2 2 11 2 2" xfId="56599" xr:uid="{00000000-0005-0000-0000-0000861E0000}"/>
    <cellStyle name="Currency 5 2 2 11 3" xfId="44002" xr:uid="{00000000-0005-0000-0000-0000871E0000}"/>
    <cellStyle name="Currency 5 2 2 11 4" xfId="33988" xr:uid="{00000000-0005-0000-0000-0000881E0000}"/>
    <cellStyle name="Currency 5 2 2 12" xfId="10489" xr:uid="{00000000-0005-0000-0000-0000891E0000}"/>
    <cellStyle name="Currency 5 2 2 12 2" xfId="23100" xr:uid="{00000000-0005-0000-0000-00008A1E0000}"/>
    <cellStyle name="Currency 5 2 2 12 2 2" xfId="58316" xr:uid="{00000000-0005-0000-0000-00008B1E0000}"/>
    <cellStyle name="Currency 5 2 2 12 3" xfId="45719" xr:uid="{00000000-0005-0000-0000-00008C1E0000}"/>
    <cellStyle name="Currency 5 2 2 12 4" xfId="35705" xr:uid="{00000000-0005-0000-0000-00008D1E0000}"/>
    <cellStyle name="Currency 5 2 2 13" xfId="14922" xr:uid="{00000000-0005-0000-0000-00008E1E0000}"/>
    <cellStyle name="Currency 5 2 2 13 2" xfId="50139" xr:uid="{00000000-0005-0000-0000-00008F1E0000}"/>
    <cellStyle name="Currency 5 2 2 13 3" xfId="27528" xr:uid="{00000000-0005-0000-0000-0000901E0000}"/>
    <cellStyle name="Currency 5 2 2 14" xfId="12336" xr:uid="{00000000-0005-0000-0000-0000911E0000}"/>
    <cellStyle name="Currency 5 2 2 14 2" xfId="47554" xr:uid="{00000000-0005-0000-0000-0000921E0000}"/>
    <cellStyle name="Currency 5 2 2 15" xfId="37541" xr:uid="{00000000-0005-0000-0000-0000931E0000}"/>
    <cellStyle name="Currency 5 2 2 16" xfId="24943" xr:uid="{00000000-0005-0000-0000-0000941E0000}"/>
    <cellStyle name="Currency 5 2 2 17" xfId="60156" xr:uid="{00000000-0005-0000-0000-0000951E0000}"/>
    <cellStyle name="Currency 5 2 2 2" xfId="2366" xr:uid="{00000000-0005-0000-0000-0000961E0000}"/>
    <cellStyle name="Currency 5 2 2 2 10" xfId="10490" xr:uid="{00000000-0005-0000-0000-0000971E0000}"/>
    <cellStyle name="Currency 5 2 2 2 10 2" xfId="23101" xr:uid="{00000000-0005-0000-0000-0000981E0000}"/>
    <cellStyle name="Currency 5 2 2 2 10 2 2" xfId="58317" xr:uid="{00000000-0005-0000-0000-0000991E0000}"/>
    <cellStyle name="Currency 5 2 2 2 10 3" xfId="45720" xr:uid="{00000000-0005-0000-0000-00009A1E0000}"/>
    <cellStyle name="Currency 5 2 2 2 10 4" xfId="35706" xr:uid="{00000000-0005-0000-0000-00009B1E0000}"/>
    <cellStyle name="Currency 5 2 2 2 11" xfId="15077" xr:uid="{00000000-0005-0000-0000-00009C1E0000}"/>
    <cellStyle name="Currency 5 2 2 2 11 2" xfId="50293" xr:uid="{00000000-0005-0000-0000-00009D1E0000}"/>
    <cellStyle name="Currency 5 2 2 2 11 3" xfId="27682" xr:uid="{00000000-0005-0000-0000-00009E1E0000}"/>
    <cellStyle name="Currency 5 2 2 2 12" xfId="12490" xr:uid="{00000000-0005-0000-0000-00009F1E0000}"/>
    <cellStyle name="Currency 5 2 2 2 12 2" xfId="47708" xr:uid="{00000000-0005-0000-0000-0000A01E0000}"/>
    <cellStyle name="Currency 5 2 2 2 13" xfId="37696" xr:uid="{00000000-0005-0000-0000-0000A11E0000}"/>
    <cellStyle name="Currency 5 2 2 2 14" xfId="25097" xr:uid="{00000000-0005-0000-0000-0000A21E0000}"/>
    <cellStyle name="Currency 5 2 2 2 15" xfId="60310" xr:uid="{00000000-0005-0000-0000-0000A31E0000}"/>
    <cellStyle name="Currency 5 2 2 2 2" xfId="3212" xr:uid="{00000000-0005-0000-0000-0000A41E0000}"/>
    <cellStyle name="Currency 5 2 2 2 2 10" xfId="25581" xr:uid="{00000000-0005-0000-0000-0000A51E0000}"/>
    <cellStyle name="Currency 5 2 2 2 2 11" xfId="61116" xr:uid="{00000000-0005-0000-0000-0000A61E0000}"/>
    <cellStyle name="Currency 5 2 2 2 2 2" xfId="5012" xr:uid="{00000000-0005-0000-0000-0000A71E0000}"/>
    <cellStyle name="Currency 5 2 2 2 2 2 2" xfId="17659" xr:uid="{00000000-0005-0000-0000-0000A81E0000}"/>
    <cellStyle name="Currency 5 2 2 2 2 2 2 2" xfId="52875" xr:uid="{00000000-0005-0000-0000-0000A91E0000}"/>
    <cellStyle name="Currency 5 2 2 2 2 2 2 3" xfId="30264" xr:uid="{00000000-0005-0000-0000-0000AA1E0000}"/>
    <cellStyle name="Currency 5 2 2 2 2 2 3" xfId="14105" xr:uid="{00000000-0005-0000-0000-0000AB1E0000}"/>
    <cellStyle name="Currency 5 2 2 2 2 2 3 2" xfId="49323" xr:uid="{00000000-0005-0000-0000-0000AC1E0000}"/>
    <cellStyle name="Currency 5 2 2 2 2 2 4" xfId="40278" xr:uid="{00000000-0005-0000-0000-0000AD1E0000}"/>
    <cellStyle name="Currency 5 2 2 2 2 2 5" xfId="26712" xr:uid="{00000000-0005-0000-0000-0000AE1E0000}"/>
    <cellStyle name="Currency 5 2 2 2 2 3" xfId="6482" xr:uid="{00000000-0005-0000-0000-0000AF1E0000}"/>
    <cellStyle name="Currency 5 2 2 2 2 3 2" xfId="19113" xr:uid="{00000000-0005-0000-0000-0000B01E0000}"/>
    <cellStyle name="Currency 5 2 2 2 2 3 2 2" xfId="54329" xr:uid="{00000000-0005-0000-0000-0000B11E0000}"/>
    <cellStyle name="Currency 5 2 2 2 2 3 3" xfId="41732" xr:uid="{00000000-0005-0000-0000-0000B21E0000}"/>
    <cellStyle name="Currency 5 2 2 2 2 3 4" xfId="31718" xr:uid="{00000000-0005-0000-0000-0000B31E0000}"/>
    <cellStyle name="Currency 5 2 2 2 2 4" xfId="7941" xr:uid="{00000000-0005-0000-0000-0000B41E0000}"/>
    <cellStyle name="Currency 5 2 2 2 2 4 2" xfId="20567" xr:uid="{00000000-0005-0000-0000-0000B51E0000}"/>
    <cellStyle name="Currency 5 2 2 2 2 4 2 2" xfId="55783" xr:uid="{00000000-0005-0000-0000-0000B61E0000}"/>
    <cellStyle name="Currency 5 2 2 2 2 4 3" xfId="43186" xr:uid="{00000000-0005-0000-0000-0000B71E0000}"/>
    <cellStyle name="Currency 5 2 2 2 2 4 4" xfId="33172" xr:uid="{00000000-0005-0000-0000-0000B81E0000}"/>
    <cellStyle name="Currency 5 2 2 2 2 5" xfId="9722" xr:uid="{00000000-0005-0000-0000-0000B91E0000}"/>
    <cellStyle name="Currency 5 2 2 2 2 5 2" xfId="22343" xr:uid="{00000000-0005-0000-0000-0000BA1E0000}"/>
    <cellStyle name="Currency 5 2 2 2 2 5 2 2" xfId="57559" xr:uid="{00000000-0005-0000-0000-0000BB1E0000}"/>
    <cellStyle name="Currency 5 2 2 2 2 5 3" xfId="44962" xr:uid="{00000000-0005-0000-0000-0000BC1E0000}"/>
    <cellStyle name="Currency 5 2 2 2 2 5 4" xfId="34948" xr:uid="{00000000-0005-0000-0000-0000BD1E0000}"/>
    <cellStyle name="Currency 5 2 2 2 2 6" xfId="11516" xr:uid="{00000000-0005-0000-0000-0000BE1E0000}"/>
    <cellStyle name="Currency 5 2 2 2 2 6 2" xfId="24119" xr:uid="{00000000-0005-0000-0000-0000BF1E0000}"/>
    <cellStyle name="Currency 5 2 2 2 2 6 2 2" xfId="59335" xr:uid="{00000000-0005-0000-0000-0000C01E0000}"/>
    <cellStyle name="Currency 5 2 2 2 2 6 3" xfId="46738" xr:uid="{00000000-0005-0000-0000-0000C11E0000}"/>
    <cellStyle name="Currency 5 2 2 2 2 6 4" xfId="36724" xr:uid="{00000000-0005-0000-0000-0000C21E0000}"/>
    <cellStyle name="Currency 5 2 2 2 2 7" xfId="15883" xr:uid="{00000000-0005-0000-0000-0000C31E0000}"/>
    <cellStyle name="Currency 5 2 2 2 2 7 2" xfId="51099" xr:uid="{00000000-0005-0000-0000-0000C41E0000}"/>
    <cellStyle name="Currency 5 2 2 2 2 7 3" xfId="28488" xr:uid="{00000000-0005-0000-0000-0000C51E0000}"/>
    <cellStyle name="Currency 5 2 2 2 2 8" xfId="12974" xr:uid="{00000000-0005-0000-0000-0000C61E0000}"/>
    <cellStyle name="Currency 5 2 2 2 2 8 2" xfId="48192" xr:uid="{00000000-0005-0000-0000-0000C71E0000}"/>
    <cellStyle name="Currency 5 2 2 2 2 9" xfId="38502" xr:uid="{00000000-0005-0000-0000-0000C81E0000}"/>
    <cellStyle name="Currency 5 2 2 2 3" xfId="3541" xr:uid="{00000000-0005-0000-0000-0000C91E0000}"/>
    <cellStyle name="Currency 5 2 2 2 3 10" xfId="27037" xr:uid="{00000000-0005-0000-0000-0000CA1E0000}"/>
    <cellStyle name="Currency 5 2 2 2 3 11" xfId="61441" xr:uid="{00000000-0005-0000-0000-0000CB1E0000}"/>
    <cellStyle name="Currency 5 2 2 2 3 2" xfId="5337" xr:uid="{00000000-0005-0000-0000-0000CC1E0000}"/>
    <cellStyle name="Currency 5 2 2 2 3 2 2" xfId="17984" xr:uid="{00000000-0005-0000-0000-0000CD1E0000}"/>
    <cellStyle name="Currency 5 2 2 2 3 2 2 2" xfId="53200" xr:uid="{00000000-0005-0000-0000-0000CE1E0000}"/>
    <cellStyle name="Currency 5 2 2 2 3 2 3" xfId="40603" xr:uid="{00000000-0005-0000-0000-0000CF1E0000}"/>
    <cellStyle name="Currency 5 2 2 2 3 2 4" xfId="30589" xr:uid="{00000000-0005-0000-0000-0000D01E0000}"/>
    <cellStyle name="Currency 5 2 2 2 3 3" xfId="6807" xr:uid="{00000000-0005-0000-0000-0000D11E0000}"/>
    <cellStyle name="Currency 5 2 2 2 3 3 2" xfId="19438" xr:uid="{00000000-0005-0000-0000-0000D21E0000}"/>
    <cellStyle name="Currency 5 2 2 2 3 3 2 2" xfId="54654" xr:uid="{00000000-0005-0000-0000-0000D31E0000}"/>
    <cellStyle name="Currency 5 2 2 2 3 3 3" xfId="42057" xr:uid="{00000000-0005-0000-0000-0000D41E0000}"/>
    <cellStyle name="Currency 5 2 2 2 3 3 4" xfId="32043" xr:uid="{00000000-0005-0000-0000-0000D51E0000}"/>
    <cellStyle name="Currency 5 2 2 2 3 4" xfId="8266" xr:uid="{00000000-0005-0000-0000-0000D61E0000}"/>
    <cellStyle name="Currency 5 2 2 2 3 4 2" xfId="20892" xr:uid="{00000000-0005-0000-0000-0000D71E0000}"/>
    <cellStyle name="Currency 5 2 2 2 3 4 2 2" xfId="56108" xr:uid="{00000000-0005-0000-0000-0000D81E0000}"/>
    <cellStyle name="Currency 5 2 2 2 3 4 3" xfId="43511" xr:uid="{00000000-0005-0000-0000-0000D91E0000}"/>
    <cellStyle name="Currency 5 2 2 2 3 4 4" xfId="33497" xr:uid="{00000000-0005-0000-0000-0000DA1E0000}"/>
    <cellStyle name="Currency 5 2 2 2 3 5" xfId="10047" xr:uid="{00000000-0005-0000-0000-0000DB1E0000}"/>
    <cellStyle name="Currency 5 2 2 2 3 5 2" xfId="22668" xr:uid="{00000000-0005-0000-0000-0000DC1E0000}"/>
    <cellStyle name="Currency 5 2 2 2 3 5 2 2" xfId="57884" xr:uid="{00000000-0005-0000-0000-0000DD1E0000}"/>
    <cellStyle name="Currency 5 2 2 2 3 5 3" xfId="45287" xr:uid="{00000000-0005-0000-0000-0000DE1E0000}"/>
    <cellStyle name="Currency 5 2 2 2 3 5 4" xfId="35273" xr:uid="{00000000-0005-0000-0000-0000DF1E0000}"/>
    <cellStyle name="Currency 5 2 2 2 3 6" xfId="11841" xr:uid="{00000000-0005-0000-0000-0000E01E0000}"/>
    <cellStyle name="Currency 5 2 2 2 3 6 2" xfId="24444" xr:uid="{00000000-0005-0000-0000-0000E11E0000}"/>
    <cellStyle name="Currency 5 2 2 2 3 6 2 2" xfId="59660" xr:uid="{00000000-0005-0000-0000-0000E21E0000}"/>
    <cellStyle name="Currency 5 2 2 2 3 6 3" xfId="47063" xr:uid="{00000000-0005-0000-0000-0000E31E0000}"/>
    <cellStyle name="Currency 5 2 2 2 3 6 4" xfId="37049" xr:uid="{00000000-0005-0000-0000-0000E41E0000}"/>
    <cellStyle name="Currency 5 2 2 2 3 7" xfId="16208" xr:uid="{00000000-0005-0000-0000-0000E51E0000}"/>
    <cellStyle name="Currency 5 2 2 2 3 7 2" xfId="51424" xr:uid="{00000000-0005-0000-0000-0000E61E0000}"/>
    <cellStyle name="Currency 5 2 2 2 3 7 3" xfId="28813" xr:uid="{00000000-0005-0000-0000-0000E71E0000}"/>
    <cellStyle name="Currency 5 2 2 2 3 8" xfId="14430" xr:uid="{00000000-0005-0000-0000-0000E81E0000}"/>
    <cellStyle name="Currency 5 2 2 2 3 8 2" xfId="49648" xr:uid="{00000000-0005-0000-0000-0000E91E0000}"/>
    <cellStyle name="Currency 5 2 2 2 3 9" xfId="38827" xr:uid="{00000000-0005-0000-0000-0000EA1E0000}"/>
    <cellStyle name="Currency 5 2 2 2 4" xfId="2702" xr:uid="{00000000-0005-0000-0000-0000EB1E0000}"/>
    <cellStyle name="Currency 5 2 2 2 4 10" xfId="26228" xr:uid="{00000000-0005-0000-0000-0000EC1E0000}"/>
    <cellStyle name="Currency 5 2 2 2 4 11" xfId="60632" xr:uid="{00000000-0005-0000-0000-0000ED1E0000}"/>
    <cellStyle name="Currency 5 2 2 2 4 2" xfId="4528" xr:uid="{00000000-0005-0000-0000-0000EE1E0000}"/>
    <cellStyle name="Currency 5 2 2 2 4 2 2" xfId="17175" xr:uid="{00000000-0005-0000-0000-0000EF1E0000}"/>
    <cellStyle name="Currency 5 2 2 2 4 2 2 2" xfId="52391" xr:uid="{00000000-0005-0000-0000-0000F01E0000}"/>
    <cellStyle name="Currency 5 2 2 2 4 2 3" xfId="39794" xr:uid="{00000000-0005-0000-0000-0000F11E0000}"/>
    <cellStyle name="Currency 5 2 2 2 4 2 4" xfId="29780" xr:uid="{00000000-0005-0000-0000-0000F21E0000}"/>
    <cellStyle name="Currency 5 2 2 2 4 3" xfId="5998" xr:uid="{00000000-0005-0000-0000-0000F31E0000}"/>
    <cellStyle name="Currency 5 2 2 2 4 3 2" xfId="18629" xr:uid="{00000000-0005-0000-0000-0000F41E0000}"/>
    <cellStyle name="Currency 5 2 2 2 4 3 2 2" xfId="53845" xr:uid="{00000000-0005-0000-0000-0000F51E0000}"/>
    <cellStyle name="Currency 5 2 2 2 4 3 3" xfId="41248" xr:uid="{00000000-0005-0000-0000-0000F61E0000}"/>
    <cellStyle name="Currency 5 2 2 2 4 3 4" xfId="31234" xr:uid="{00000000-0005-0000-0000-0000F71E0000}"/>
    <cellStyle name="Currency 5 2 2 2 4 4" xfId="7457" xr:uid="{00000000-0005-0000-0000-0000F81E0000}"/>
    <cellStyle name="Currency 5 2 2 2 4 4 2" xfId="20083" xr:uid="{00000000-0005-0000-0000-0000F91E0000}"/>
    <cellStyle name="Currency 5 2 2 2 4 4 2 2" xfId="55299" xr:uid="{00000000-0005-0000-0000-0000FA1E0000}"/>
    <cellStyle name="Currency 5 2 2 2 4 4 3" xfId="42702" xr:uid="{00000000-0005-0000-0000-0000FB1E0000}"/>
    <cellStyle name="Currency 5 2 2 2 4 4 4" xfId="32688" xr:uid="{00000000-0005-0000-0000-0000FC1E0000}"/>
    <cellStyle name="Currency 5 2 2 2 4 5" xfId="9238" xr:uid="{00000000-0005-0000-0000-0000FD1E0000}"/>
    <cellStyle name="Currency 5 2 2 2 4 5 2" xfId="21859" xr:uid="{00000000-0005-0000-0000-0000FE1E0000}"/>
    <cellStyle name="Currency 5 2 2 2 4 5 2 2" xfId="57075" xr:uid="{00000000-0005-0000-0000-0000FF1E0000}"/>
    <cellStyle name="Currency 5 2 2 2 4 5 3" xfId="44478" xr:uid="{00000000-0005-0000-0000-0000001F0000}"/>
    <cellStyle name="Currency 5 2 2 2 4 5 4" xfId="34464" xr:uid="{00000000-0005-0000-0000-0000011F0000}"/>
    <cellStyle name="Currency 5 2 2 2 4 6" xfId="11032" xr:uid="{00000000-0005-0000-0000-0000021F0000}"/>
    <cellStyle name="Currency 5 2 2 2 4 6 2" xfId="23635" xr:uid="{00000000-0005-0000-0000-0000031F0000}"/>
    <cellStyle name="Currency 5 2 2 2 4 6 2 2" xfId="58851" xr:uid="{00000000-0005-0000-0000-0000041F0000}"/>
    <cellStyle name="Currency 5 2 2 2 4 6 3" xfId="46254" xr:uid="{00000000-0005-0000-0000-0000051F0000}"/>
    <cellStyle name="Currency 5 2 2 2 4 6 4" xfId="36240" xr:uid="{00000000-0005-0000-0000-0000061F0000}"/>
    <cellStyle name="Currency 5 2 2 2 4 7" xfId="15399" xr:uid="{00000000-0005-0000-0000-0000071F0000}"/>
    <cellStyle name="Currency 5 2 2 2 4 7 2" xfId="50615" xr:uid="{00000000-0005-0000-0000-0000081F0000}"/>
    <cellStyle name="Currency 5 2 2 2 4 7 3" xfId="28004" xr:uid="{00000000-0005-0000-0000-0000091F0000}"/>
    <cellStyle name="Currency 5 2 2 2 4 8" xfId="13621" xr:uid="{00000000-0005-0000-0000-00000A1F0000}"/>
    <cellStyle name="Currency 5 2 2 2 4 8 2" xfId="48839" xr:uid="{00000000-0005-0000-0000-00000B1F0000}"/>
    <cellStyle name="Currency 5 2 2 2 4 9" xfId="38018" xr:uid="{00000000-0005-0000-0000-00000C1F0000}"/>
    <cellStyle name="Currency 5 2 2 2 5" xfId="3866" xr:uid="{00000000-0005-0000-0000-00000D1F0000}"/>
    <cellStyle name="Currency 5 2 2 2 5 2" xfId="8589" xr:uid="{00000000-0005-0000-0000-00000E1F0000}"/>
    <cellStyle name="Currency 5 2 2 2 5 2 2" xfId="21215" xr:uid="{00000000-0005-0000-0000-00000F1F0000}"/>
    <cellStyle name="Currency 5 2 2 2 5 2 2 2" xfId="56431" xr:uid="{00000000-0005-0000-0000-0000101F0000}"/>
    <cellStyle name="Currency 5 2 2 2 5 2 3" xfId="43834" xr:uid="{00000000-0005-0000-0000-0000111F0000}"/>
    <cellStyle name="Currency 5 2 2 2 5 2 4" xfId="33820" xr:uid="{00000000-0005-0000-0000-0000121F0000}"/>
    <cellStyle name="Currency 5 2 2 2 5 3" xfId="10370" xr:uid="{00000000-0005-0000-0000-0000131F0000}"/>
    <cellStyle name="Currency 5 2 2 2 5 3 2" xfId="22991" xr:uid="{00000000-0005-0000-0000-0000141F0000}"/>
    <cellStyle name="Currency 5 2 2 2 5 3 2 2" xfId="58207" xr:uid="{00000000-0005-0000-0000-0000151F0000}"/>
    <cellStyle name="Currency 5 2 2 2 5 3 3" xfId="45610" xr:uid="{00000000-0005-0000-0000-0000161F0000}"/>
    <cellStyle name="Currency 5 2 2 2 5 3 4" xfId="35596" xr:uid="{00000000-0005-0000-0000-0000171F0000}"/>
    <cellStyle name="Currency 5 2 2 2 5 4" xfId="12166" xr:uid="{00000000-0005-0000-0000-0000181F0000}"/>
    <cellStyle name="Currency 5 2 2 2 5 4 2" xfId="24767" xr:uid="{00000000-0005-0000-0000-0000191F0000}"/>
    <cellStyle name="Currency 5 2 2 2 5 4 2 2" xfId="59983" xr:uid="{00000000-0005-0000-0000-00001A1F0000}"/>
    <cellStyle name="Currency 5 2 2 2 5 4 3" xfId="47386" xr:uid="{00000000-0005-0000-0000-00001B1F0000}"/>
    <cellStyle name="Currency 5 2 2 2 5 4 4" xfId="37372" xr:uid="{00000000-0005-0000-0000-00001C1F0000}"/>
    <cellStyle name="Currency 5 2 2 2 5 5" xfId="16531" xr:uid="{00000000-0005-0000-0000-00001D1F0000}"/>
    <cellStyle name="Currency 5 2 2 2 5 5 2" xfId="51747" xr:uid="{00000000-0005-0000-0000-00001E1F0000}"/>
    <cellStyle name="Currency 5 2 2 2 5 5 3" xfId="29136" xr:uid="{00000000-0005-0000-0000-00001F1F0000}"/>
    <cellStyle name="Currency 5 2 2 2 5 6" xfId="14753" xr:uid="{00000000-0005-0000-0000-0000201F0000}"/>
    <cellStyle name="Currency 5 2 2 2 5 6 2" xfId="49971" xr:uid="{00000000-0005-0000-0000-0000211F0000}"/>
    <cellStyle name="Currency 5 2 2 2 5 7" xfId="39150" xr:uid="{00000000-0005-0000-0000-0000221F0000}"/>
    <cellStyle name="Currency 5 2 2 2 5 8" xfId="27360" xr:uid="{00000000-0005-0000-0000-0000231F0000}"/>
    <cellStyle name="Currency 5 2 2 2 6" xfId="4206" xr:uid="{00000000-0005-0000-0000-0000241F0000}"/>
    <cellStyle name="Currency 5 2 2 2 6 2" xfId="16853" xr:uid="{00000000-0005-0000-0000-0000251F0000}"/>
    <cellStyle name="Currency 5 2 2 2 6 2 2" xfId="52069" xr:uid="{00000000-0005-0000-0000-0000261F0000}"/>
    <cellStyle name="Currency 5 2 2 2 6 2 3" xfId="29458" xr:uid="{00000000-0005-0000-0000-0000271F0000}"/>
    <cellStyle name="Currency 5 2 2 2 6 3" xfId="13299" xr:uid="{00000000-0005-0000-0000-0000281F0000}"/>
    <cellStyle name="Currency 5 2 2 2 6 3 2" xfId="48517" xr:uid="{00000000-0005-0000-0000-0000291F0000}"/>
    <cellStyle name="Currency 5 2 2 2 6 4" xfId="39472" xr:uid="{00000000-0005-0000-0000-00002A1F0000}"/>
    <cellStyle name="Currency 5 2 2 2 6 5" xfId="25906" xr:uid="{00000000-0005-0000-0000-00002B1F0000}"/>
    <cellStyle name="Currency 5 2 2 2 7" xfId="5676" xr:uid="{00000000-0005-0000-0000-00002C1F0000}"/>
    <cellStyle name="Currency 5 2 2 2 7 2" xfId="18307" xr:uid="{00000000-0005-0000-0000-00002D1F0000}"/>
    <cellStyle name="Currency 5 2 2 2 7 2 2" xfId="53523" xr:uid="{00000000-0005-0000-0000-00002E1F0000}"/>
    <cellStyle name="Currency 5 2 2 2 7 3" xfId="40926" xr:uid="{00000000-0005-0000-0000-00002F1F0000}"/>
    <cellStyle name="Currency 5 2 2 2 7 4" xfId="30912" xr:uid="{00000000-0005-0000-0000-0000301F0000}"/>
    <cellStyle name="Currency 5 2 2 2 8" xfId="7135" xr:uid="{00000000-0005-0000-0000-0000311F0000}"/>
    <cellStyle name="Currency 5 2 2 2 8 2" xfId="19761" xr:uid="{00000000-0005-0000-0000-0000321F0000}"/>
    <cellStyle name="Currency 5 2 2 2 8 2 2" xfId="54977" xr:uid="{00000000-0005-0000-0000-0000331F0000}"/>
    <cellStyle name="Currency 5 2 2 2 8 3" xfId="42380" xr:uid="{00000000-0005-0000-0000-0000341F0000}"/>
    <cellStyle name="Currency 5 2 2 2 8 4" xfId="32366" xr:uid="{00000000-0005-0000-0000-0000351F0000}"/>
    <cellStyle name="Currency 5 2 2 2 9" xfId="8916" xr:uid="{00000000-0005-0000-0000-0000361F0000}"/>
    <cellStyle name="Currency 5 2 2 2 9 2" xfId="21537" xr:uid="{00000000-0005-0000-0000-0000371F0000}"/>
    <cellStyle name="Currency 5 2 2 2 9 2 2" xfId="56753" xr:uid="{00000000-0005-0000-0000-0000381F0000}"/>
    <cellStyle name="Currency 5 2 2 2 9 3" xfId="44156" xr:uid="{00000000-0005-0000-0000-0000391F0000}"/>
    <cellStyle name="Currency 5 2 2 2 9 4" xfId="34142" xr:uid="{00000000-0005-0000-0000-00003A1F0000}"/>
    <cellStyle name="Currency 5 2 2 3" xfId="3052" xr:uid="{00000000-0005-0000-0000-00003B1F0000}"/>
    <cellStyle name="Currency 5 2 2 3 10" xfId="25424" xr:uid="{00000000-0005-0000-0000-00003C1F0000}"/>
    <cellStyle name="Currency 5 2 2 3 11" xfId="60959" xr:uid="{00000000-0005-0000-0000-00003D1F0000}"/>
    <cellStyle name="Currency 5 2 2 3 2" xfId="4855" xr:uid="{00000000-0005-0000-0000-00003E1F0000}"/>
    <cellStyle name="Currency 5 2 2 3 2 2" xfId="17502" xr:uid="{00000000-0005-0000-0000-00003F1F0000}"/>
    <cellStyle name="Currency 5 2 2 3 2 2 2" xfId="52718" xr:uid="{00000000-0005-0000-0000-0000401F0000}"/>
    <cellStyle name="Currency 5 2 2 3 2 2 3" xfId="30107" xr:uid="{00000000-0005-0000-0000-0000411F0000}"/>
    <cellStyle name="Currency 5 2 2 3 2 3" xfId="13948" xr:uid="{00000000-0005-0000-0000-0000421F0000}"/>
    <cellStyle name="Currency 5 2 2 3 2 3 2" xfId="49166" xr:uid="{00000000-0005-0000-0000-0000431F0000}"/>
    <cellStyle name="Currency 5 2 2 3 2 4" xfId="40121" xr:uid="{00000000-0005-0000-0000-0000441F0000}"/>
    <cellStyle name="Currency 5 2 2 3 2 5" xfId="26555" xr:uid="{00000000-0005-0000-0000-0000451F0000}"/>
    <cellStyle name="Currency 5 2 2 3 3" xfId="6325" xr:uid="{00000000-0005-0000-0000-0000461F0000}"/>
    <cellStyle name="Currency 5 2 2 3 3 2" xfId="18956" xr:uid="{00000000-0005-0000-0000-0000471F0000}"/>
    <cellStyle name="Currency 5 2 2 3 3 2 2" xfId="54172" xr:uid="{00000000-0005-0000-0000-0000481F0000}"/>
    <cellStyle name="Currency 5 2 2 3 3 3" xfId="41575" xr:uid="{00000000-0005-0000-0000-0000491F0000}"/>
    <cellStyle name="Currency 5 2 2 3 3 4" xfId="31561" xr:uid="{00000000-0005-0000-0000-00004A1F0000}"/>
    <cellStyle name="Currency 5 2 2 3 4" xfId="7784" xr:uid="{00000000-0005-0000-0000-00004B1F0000}"/>
    <cellStyle name="Currency 5 2 2 3 4 2" xfId="20410" xr:uid="{00000000-0005-0000-0000-00004C1F0000}"/>
    <cellStyle name="Currency 5 2 2 3 4 2 2" xfId="55626" xr:uid="{00000000-0005-0000-0000-00004D1F0000}"/>
    <cellStyle name="Currency 5 2 2 3 4 3" xfId="43029" xr:uid="{00000000-0005-0000-0000-00004E1F0000}"/>
    <cellStyle name="Currency 5 2 2 3 4 4" xfId="33015" xr:uid="{00000000-0005-0000-0000-00004F1F0000}"/>
    <cellStyle name="Currency 5 2 2 3 5" xfId="9565" xr:uid="{00000000-0005-0000-0000-0000501F0000}"/>
    <cellStyle name="Currency 5 2 2 3 5 2" xfId="22186" xr:uid="{00000000-0005-0000-0000-0000511F0000}"/>
    <cellStyle name="Currency 5 2 2 3 5 2 2" xfId="57402" xr:uid="{00000000-0005-0000-0000-0000521F0000}"/>
    <cellStyle name="Currency 5 2 2 3 5 3" xfId="44805" xr:uid="{00000000-0005-0000-0000-0000531F0000}"/>
    <cellStyle name="Currency 5 2 2 3 5 4" xfId="34791" xr:uid="{00000000-0005-0000-0000-0000541F0000}"/>
    <cellStyle name="Currency 5 2 2 3 6" xfId="11359" xr:uid="{00000000-0005-0000-0000-0000551F0000}"/>
    <cellStyle name="Currency 5 2 2 3 6 2" xfId="23962" xr:uid="{00000000-0005-0000-0000-0000561F0000}"/>
    <cellStyle name="Currency 5 2 2 3 6 2 2" xfId="59178" xr:uid="{00000000-0005-0000-0000-0000571F0000}"/>
    <cellStyle name="Currency 5 2 2 3 6 3" xfId="46581" xr:uid="{00000000-0005-0000-0000-0000581F0000}"/>
    <cellStyle name="Currency 5 2 2 3 6 4" xfId="36567" xr:uid="{00000000-0005-0000-0000-0000591F0000}"/>
    <cellStyle name="Currency 5 2 2 3 7" xfId="15726" xr:uid="{00000000-0005-0000-0000-00005A1F0000}"/>
    <cellStyle name="Currency 5 2 2 3 7 2" xfId="50942" xr:uid="{00000000-0005-0000-0000-00005B1F0000}"/>
    <cellStyle name="Currency 5 2 2 3 7 3" xfId="28331" xr:uid="{00000000-0005-0000-0000-00005C1F0000}"/>
    <cellStyle name="Currency 5 2 2 3 8" xfId="12817" xr:uid="{00000000-0005-0000-0000-00005D1F0000}"/>
    <cellStyle name="Currency 5 2 2 3 8 2" xfId="48035" xr:uid="{00000000-0005-0000-0000-00005E1F0000}"/>
    <cellStyle name="Currency 5 2 2 3 9" xfId="38345" xr:uid="{00000000-0005-0000-0000-00005F1F0000}"/>
    <cellStyle name="Currency 5 2 2 4" xfId="2878" xr:uid="{00000000-0005-0000-0000-0000601F0000}"/>
    <cellStyle name="Currency 5 2 2 4 10" xfId="25265" xr:uid="{00000000-0005-0000-0000-0000611F0000}"/>
    <cellStyle name="Currency 5 2 2 4 11" xfId="60800" xr:uid="{00000000-0005-0000-0000-0000621F0000}"/>
    <cellStyle name="Currency 5 2 2 4 2" xfId="4696" xr:uid="{00000000-0005-0000-0000-0000631F0000}"/>
    <cellStyle name="Currency 5 2 2 4 2 2" xfId="17343" xr:uid="{00000000-0005-0000-0000-0000641F0000}"/>
    <cellStyle name="Currency 5 2 2 4 2 2 2" xfId="52559" xr:uid="{00000000-0005-0000-0000-0000651F0000}"/>
    <cellStyle name="Currency 5 2 2 4 2 2 3" xfId="29948" xr:uid="{00000000-0005-0000-0000-0000661F0000}"/>
    <cellStyle name="Currency 5 2 2 4 2 3" xfId="13789" xr:uid="{00000000-0005-0000-0000-0000671F0000}"/>
    <cellStyle name="Currency 5 2 2 4 2 3 2" xfId="49007" xr:uid="{00000000-0005-0000-0000-0000681F0000}"/>
    <cellStyle name="Currency 5 2 2 4 2 4" xfId="39962" xr:uid="{00000000-0005-0000-0000-0000691F0000}"/>
    <cellStyle name="Currency 5 2 2 4 2 5" xfId="26396" xr:uid="{00000000-0005-0000-0000-00006A1F0000}"/>
    <cellStyle name="Currency 5 2 2 4 3" xfId="6166" xr:uid="{00000000-0005-0000-0000-00006B1F0000}"/>
    <cellStyle name="Currency 5 2 2 4 3 2" xfId="18797" xr:uid="{00000000-0005-0000-0000-00006C1F0000}"/>
    <cellStyle name="Currency 5 2 2 4 3 2 2" xfId="54013" xr:uid="{00000000-0005-0000-0000-00006D1F0000}"/>
    <cellStyle name="Currency 5 2 2 4 3 3" xfId="41416" xr:uid="{00000000-0005-0000-0000-00006E1F0000}"/>
    <cellStyle name="Currency 5 2 2 4 3 4" xfId="31402" xr:uid="{00000000-0005-0000-0000-00006F1F0000}"/>
    <cellStyle name="Currency 5 2 2 4 4" xfId="7625" xr:uid="{00000000-0005-0000-0000-0000701F0000}"/>
    <cellStyle name="Currency 5 2 2 4 4 2" xfId="20251" xr:uid="{00000000-0005-0000-0000-0000711F0000}"/>
    <cellStyle name="Currency 5 2 2 4 4 2 2" xfId="55467" xr:uid="{00000000-0005-0000-0000-0000721F0000}"/>
    <cellStyle name="Currency 5 2 2 4 4 3" xfId="42870" xr:uid="{00000000-0005-0000-0000-0000731F0000}"/>
    <cellStyle name="Currency 5 2 2 4 4 4" xfId="32856" xr:uid="{00000000-0005-0000-0000-0000741F0000}"/>
    <cellStyle name="Currency 5 2 2 4 5" xfId="9406" xr:uid="{00000000-0005-0000-0000-0000751F0000}"/>
    <cellStyle name="Currency 5 2 2 4 5 2" xfId="22027" xr:uid="{00000000-0005-0000-0000-0000761F0000}"/>
    <cellStyle name="Currency 5 2 2 4 5 2 2" xfId="57243" xr:uid="{00000000-0005-0000-0000-0000771F0000}"/>
    <cellStyle name="Currency 5 2 2 4 5 3" xfId="44646" xr:uid="{00000000-0005-0000-0000-0000781F0000}"/>
    <cellStyle name="Currency 5 2 2 4 5 4" xfId="34632" xr:uid="{00000000-0005-0000-0000-0000791F0000}"/>
    <cellStyle name="Currency 5 2 2 4 6" xfId="11200" xr:uid="{00000000-0005-0000-0000-00007A1F0000}"/>
    <cellStyle name="Currency 5 2 2 4 6 2" xfId="23803" xr:uid="{00000000-0005-0000-0000-00007B1F0000}"/>
    <cellStyle name="Currency 5 2 2 4 6 2 2" xfId="59019" xr:uid="{00000000-0005-0000-0000-00007C1F0000}"/>
    <cellStyle name="Currency 5 2 2 4 6 3" xfId="46422" xr:uid="{00000000-0005-0000-0000-00007D1F0000}"/>
    <cellStyle name="Currency 5 2 2 4 6 4" xfId="36408" xr:uid="{00000000-0005-0000-0000-00007E1F0000}"/>
    <cellStyle name="Currency 5 2 2 4 7" xfId="15567" xr:uid="{00000000-0005-0000-0000-00007F1F0000}"/>
    <cellStyle name="Currency 5 2 2 4 7 2" xfId="50783" xr:uid="{00000000-0005-0000-0000-0000801F0000}"/>
    <cellStyle name="Currency 5 2 2 4 7 3" xfId="28172" xr:uid="{00000000-0005-0000-0000-0000811F0000}"/>
    <cellStyle name="Currency 5 2 2 4 8" xfId="12658" xr:uid="{00000000-0005-0000-0000-0000821F0000}"/>
    <cellStyle name="Currency 5 2 2 4 8 2" xfId="47876" xr:uid="{00000000-0005-0000-0000-0000831F0000}"/>
    <cellStyle name="Currency 5 2 2 4 9" xfId="38186" xr:uid="{00000000-0005-0000-0000-0000841F0000}"/>
    <cellStyle name="Currency 5 2 2 5" xfId="3387" xr:uid="{00000000-0005-0000-0000-0000851F0000}"/>
    <cellStyle name="Currency 5 2 2 5 10" xfId="26883" xr:uid="{00000000-0005-0000-0000-0000861F0000}"/>
    <cellStyle name="Currency 5 2 2 5 11" xfId="61287" xr:uid="{00000000-0005-0000-0000-0000871F0000}"/>
    <cellStyle name="Currency 5 2 2 5 2" xfId="5183" xr:uid="{00000000-0005-0000-0000-0000881F0000}"/>
    <cellStyle name="Currency 5 2 2 5 2 2" xfId="17830" xr:uid="{00000000-0005-0000-0000-0000891F0000}"/>
    <cellStyle name="Currency 5 2 2 5 2 2 2" xfId="53046" xr:uid="{00000000-0005-0000-0000-00008A1F0000}"/>
    <cellStyle name="Currency 5 2 2 5 2 3" xfId="40449" xr:uid="{00000000-0005-0000-0000-00008B1F0000}"/>
    <cellStyle name="Currency 5 2 2 5 2 4" xfId="30435" xr:uid="{00000000-0005-0000-0000-00008C1F0000}"/>
    <cellStyle name="Currency 5 2 2 5 3" xfId="6653" xr:uid="{00000000-0005-0000-0000-00008D1F0000}"/>
    <cellStyle name="Currency 5 2 2 5 3 2" xfId="19284" xr:uid="{00000000-0005-0000-0000-00008E1F0000}"/>
    <cellStyle name="Currency 5 2 2 5 3 2 2" xfId="54500" xr:uid="{00000000-0005-0000-0000-00008F1F0000}"/>
    <cellStyle name="Currency 5 2 2 5 3 3" xfId="41903" xr:uid="{00000000-0005-0000-0000-0000901F0000}"/>
    <cellStyle name="Currency 5 2 2 5 3 4" xfId="31889" xr:uid="{00000000-0005-0000-0000-0000911F0000}"/>
    <cellStyle name="Currency 5 2 2 5 4" xfId="8112" xr:uid="{00000000-0005-0000-0000-0000921F0000}"/>
    <cellStyle name="Currency 5 2 2 5 4 2" xfId="20738" xr:uid="{00000000-0005-0000-0000-0000931F0000}"/>
    <cellStyle name="Currency 5 2 2 5 4 2 2" xfId="55954" xr:uid="{00000000-0005-0000-0000-0000941F0000}"/>
    <cellStyle name="Currency 5 2 2 5 4 3" xfId="43357" xr:uid="{00000000-0005-0000-0000-0000951F0000}"/>
    <cellStyle name="Currency 5 2 2 5 4 4" xfId="33343" xr:uid="{00000000-0005-0000-0000-0000961F0000}"/>
    <cellStyle name="Currency 5 2 2 5 5" xfId="9893" xr:uid="{00000000-0005-0000-0000-0000971F0000}"/>
    <cellStyle name="Currency 5 2 2 5 5 2" xfId="22514" xr:uid="{00000000-0005-0000-0000-0000981F0000}"/>
    <cellStyle name="Currency 5 2 2 5 5 2 2" xfId="57730" xr:uid="{00000000-0005-0000-0000-0000991F0000}"/>
    <cellStyle name="Currency 5 2 2 5 5 3" xfId="45133" xr:uid="{00000000-0005-0000-0000-00009A1F0000}"/>
    <cellStyle name="Currency 5 2 2 5 5 4" xfId="35119" xr:uid="{00000000-0005-0000-0000-00009B1F0000}"/>
    <cellStyle name="Currency 5 2 2 5 6" xfId="11687" xr:uid="{00000000-0005-0000-0000-00009C1F0000}"/>
    <cellStyle name="Currency 5 2 2 5 6 2" xfId="24290" xr:uid="{00000000-0005-0000-0000-00009D1F0000}"/>
    <cellStyle name="Currency 5 2 2 5 6 2 2" xfId="59506" xr:uid="{00000000-0005-0000-0000-00009E1F0000}"/>
    <cellStyle name="Currency 5 2 2 5 6 3" xfId="46909" xr:uid="{00000000-0005-0000-0000-00009F1F0000}"/>
    <cellStyle name="Currency 5 2 2 5 6 4" xfId="36895" xr:uid="{00000000-0005-0000-0000-0000A01F0000}"/>
    <cellStyle name="Currency 5 2 2 5 7" xfId="16054" xr:uid="{00000000-0005-0000-0000-0000A11F0000}"/>
    <cellStyle name="Currency 5 2 2 5 7 2" xfId="51270" xr:uid="{00000000-0005-0000-0000-0000A21F0000}"/>
    <cellStyle name="Currency 5 2 2 5 7 3" xfId="28659" xr:uid="{00000000-0005-0000-0000-0000A31F0000}"/>
    <cellStyle name="Currency 5 2 2 5 8" xfId="14276" xr:uid="{00000000-0005-0000-0000-0000A41F0000}"/>
    <cellStyle name="Currency 5 2 2 5 8 2" xfId="49494" xr:uid="{00000000-0005-0000-0000-0000A51F0000}"/>
    <cellStyle name="Currency 5 2 2 5 9" xfId="38673" xr:uid="{00000000-0005-0000-0000-0000A61F0000}"/>
    <cellStyle name="Currency 5 2 2 6" xfId="2547" xr:uid="{00000000-0005-0000-0000-0000A71F0000}"/>
    <cellStyle name="Currency 5 2 2 6 10" xfId="26074" xr:uid="{00000000-0005-0000-0000-0000A81F0000}"/>
    <cellStyle name="Currency 5 2 2 6 11" xfId="60478" xr:uid="{00000000-0005-0000-0000-0000A91F0000}"/>
    <cellStyle name="Currency 5 2 2 6 2" xfId="4374" xr:uid="{00000000-0005-0000-0000-0000AA1F0000}"/>
    <cellStyle name="Currency 5 2 2 6 2 2" xfId="17021" xr:uid="{00000000-0005-0000-0000-0000AB1F0000}"/>
    <cellStyle name="Currency 5 2 2 6 2 2 2" xfId="52237" xr:uid="{00000000-0005-0000-0000-0000AC1F0000}"/>
    <cellStyle name="Currency 5 2 2 6 2 3" xfId="39640" xr:uid="{00000000-0005-0000-0000-0000AD1F0000}"/>
    <cellStyle name="Currency 5 2 2 6 2 4" xfId="29626" xr:uid="{00000000-0005-0000-0000-0000AE1F0000}"/>
    <cellStyle name="Currency 5 2 2 6 3" xfId="5844" xr:uid="{00000000-0005-0000-0000-0000AF1F0000}"/>
    <cellStyle name="Currency 5 2 2 6 3 2" xfId="18475" xr:uid="{00000000-0005-0000-0000-0000B01F0000}"/>
    <cellStyle name="Currency 5 2 2 6 3 2 2" xfId="53691" xr:uid="{00000000-0005-0000-0000-0000B11F0000}"/>
    <cellStyle name="Currency 5 2 2 6 3 3" xfId="41094" xr:uid="{00000000-0005-0000-0000-0000B21F0000}"/>
    <cellStyle name="Currency 5 2 2 6 3 4" xfId="31080" xr:uid="{00000000-0005-0000-0000-0000B31F0000}"/>
    <cellStyle name="Currency 5 2 2 6 4" xfId="7303" xr:uid="{00000000-0005-0000-0000-0000B41F0000}"/>
    <cellStyle name="Currency 5 2 2 6 4 2" xfId="19929" xr:uid="{00000000-0005-0000-0000-0000B51F0000}"/>
    <cellStyle name="Currency 5 2 2 6 4 2 2" xfId="55145" xr:uid="{00000000-0005-0000-0000-0000B61F0000}"/>
    <cellStyle name="Currency 5 2 2 6 4 3" xfId="42548" xr:uid="{00000000-0005-0000-0000-0000B71F0000}"/>
    <cellStyle name="Currency 5 2 2 6 4 4" xfId="32534" xr:uid="{00000000-0005-0000-0000-0000B81F0000}"/>
    <cellStyle name="Currency 5 2 2 6 5" xfId="9084" xr:uid="{00000000-0005-0000-0000-0000B91F0000}"/>
    <cellStyle name="Currency 5 2 2 6 5 2" xfId="21705" xr:uid="{00000000-0005-0000-0000-0000BA1F0000}"/>
    <cellStyle name="Currency 5 2 2 6 5 2 2" xfId="56921" xr:uid="{00000000-0005-0000-0000-0000BB1F0000}"/>
    <cellStyle name="Currency 5 2 2 6 5 3" xfId="44324" xr:uid="{00000000-0005-0000-0000-0000BC1F0000}"/>
    <cellStyle name="Currency 5 2 2 6 5 4" xfId="34310" xr:uid="{00000000-0005-0000-0000-0000BD1F0000}"/>
    <cellStyle name="Currency 5 2 2 6 6" xfId="10878" xr:uid="{00000000-0005-0000-0000-0000BE1F0000}"/>
    <cellStyle name="Currency 5 2 2 6 6 2" xfId="23481" xr:uid="{00000000-0005-0000-0000-0000BF1F0000}"/>
    <cellStyle name="Currency 5 2 2 6 6 2 2" xfId="58697" xr:uid="{00000000-0005-0000-0000-0000C01F0000}"/>
    <cellStyle name="Currency 5 2 2 6 6 3" xfId="46100" xr:uid="{00000000-0005-0000-0000-0000C11F0000}"/>
    <cellStyle name="Currency 5 2 2 6 6 4" xfId="36086" xr:uid="{00000000-0005-0000-0000-0000C21F0000}"/>
    <cellStyle name="Currency 5 2 2 6 7" xfId="15245" xr:uid="{00000000-0005-0000-0000-0000C31F0000}"/>
    <cellStyle name="Currency 5 2 2 6 7 2" xfId="50461" xr:uid="{00000000-0005-0000-0000-0000C41F0000}"/>
    <cellStyle name="Currency 5 2 2 6 7 3" xfId="27850" xr:uid="{00000000-0005-0000-0000-0000C51F0000}"/>
    <cellStyle name="Currency 5 2 2 6 8" xfId="13467" xr:uid="{00000000-0005-0000-0000-0000C61F0000}"/>
    <cellStyle name="Currency 5 2 2 6 8 2" xfId="48685" xr:uid="{00000000-0005-0000-0000-0000C71F0000}"/>
    <cellStyle name="Currency 5 2 2 6 9" xfId="37864" xr:uid="{00000000-0005-0000-0000-0000C81F0000}"/>
    <cellStyle name="Currency 5 2 2 7" xfId="3711" xr:uid="{00000000-0005-0000-0000-0000C91F0000}"/>
    <cellStyle name="Currency 5 2 2 7 2" xfId="8435" xr:uid="{00000000-0005-0000-0000-0000CA1F0000}"/>
    <cellStyle name="Currency 5 2 2 7 2 2" xfId="21061" xr:uid="{00000000-0005-0000-0000-0000CB1F0000}"/>
    <cellStyle name="Currency 5 2 2 7 2 2 2" xfId="56277" xr:uid="{00000000-0005-0000-0000-0000CC1F0000}"/>
    <cellStyle name="Currency 5 2 2 7 2 3" xfId="43680" xr:uid="{00000000-0005-0000-0000-0000CD1F0000}"/>
    <cellStyle name="Currency 5 2 2 7 2 4" xfId="33666" xr:uid="{00000000-0005-0000-0000-0000CE1F0000}"/>
    <cellStyle name="Currency 5 2 2 7 3" xfId="10216" xr:uid="{00000000-0005-0000-0000-0000CF1F0000}"/>
    <cellStyle name="Currency 5 2 2 7 3 2" xfId="22837" xr:uid="{00000000-0005-0000-0000-0000D01F0000}"/>
    <cellStyle name="Currency 5 2 2 7 3 2 2" xfId="58053" xr:uid="{00000000-0005-0000-0000-0000D11F0000}"/>
    <cellStyle name="Currency 5 2 2 7 3 3" xfId="45456" xr:uid="{00000000-0005-0000-0000-0000D21F0000}"/>
    <cellStyle name="Currency 5 2 2 7 3 4" xfId="35442" xr:uid="{00000000-0005-0000-0000-0000D31F0000}"/>
    <cellStyle name="Currency 5 2 2 7 4" xfId="12012" xr:uid="{00000000-0005-0000-0000-0000D41F0000}"/>
    <cellStyle name="Currency 5 2 2 7 4 2" xfId="24613" xr:uid="{00000000-0005-0000-0000-0000D51F0000}"/>
    <cellStyle name="Currency 5 2 2 7 4 2 2" xfId="59829" xr:uid="{00000000-0005-0000-0000-0000D61F0000}"/>
    <cellStyle name="Currency 5 2 2 7 4 3" xfId="47232" xr:uid="{00000000-0005-0000-0000-0000D71F0000}"/>
    <cellStyle name="Currency 5 2 2 7 4 4" xfId="37218" xr:uid="{00000000-0005-0000-0000-0000D81F0000}"/>
    <cellStyle name="Currency 5 2 2 7 5" xfId="16377" xr:uid="{00000000-0005-0000-0000-0000D91F0000}"/>
    <cellStyle name="Currency 5 2 2 7 5 2" xfId="51593" xr:uid="{00000000-0005-0000-0000-0000DA1F0000}"/>
    <cellStyle name="Currency 5 2 2 7 5 3" xfId="28982" xr:uid="{00000000-0005-0000-0000-0000DB1F0000}"/>
    <cellStyle name="Currency 5 2 2 7 6" xfId="14599" xr:uid="{00000000-0005-0000-0000-0000DC1F0000}"/>
    <cellStyle name="Currency 5 2 2 7 6 2" xfId="49817" xr:uid="{00000000-0005-0000-0000-0000DD1F0000}"/>
    <cellStyle name="Currency 5 2 2 7 7" xfId="38996" xr:uid="{00000000-0005-0000-0000-0000DE1F0000}"/>
    <cellStyle name="Currency 5 2 2 7 8" xfId="27206" xr:uid="{00000000-0005-0000-0000-0000DF1F0000}"/>
    <cellStyle name="Currency 5 2 2 8" xfId="4049" xr:uid="{00000000-0005-0000-0000-0000E01F0000}"/>
    <cellStyle name="Currency 5 2 2 8 2" xfId="16699" xr:uid="{00000000-0005-0000-0000-0000E11F0000}"/>
    <cellStyle name="Currency 5 2 2 8 2 2" xfId="51915" xr:uid="{00000000-0005-0000-0000-0000E21F0000}"/>
    <cellStyle name="Currency 5 2 2 8 2 3" xfId="29304" xr:uid="{00000000-0005-0000-0000-0000E31F0000}"/>
    <cellStyle name="Currency 5 2 2 8 3" xfId="13145" xr:uid="{00000000-0005-0000-0000-0000E41F0000}"/>
    <cellStyle name="Currency 5 2 2 8 3 2" xfId="48363" xr:uid="{00000000-0005-0000-0000-0000E51F0000}"/>
    <cellStyle name="Currency 5 2 2 8 4" xfId="39318" xr:uid="{00000000-0005-0000-0000-0000E61F0000}"/>
    <cellStyle name="Currency 5 2 2 8 5" xfId="25752" xr:uid="{00000000-0005-0000-0000-0000E71F0000}"/>
    <cellStyle name="Currency 5 2 2 9" xfId="5522" xr:uid="{00000000-0005-0000-0000-0000E81F0000}"/>
    <cellStyle name="Currency 5 2 2 9 2" xfId="18153" xr:uid="{00000000-0005-0000-0000-0000E91F0000}"/>
    <cellStyle name="Currency 5 2 2 9 2 2" xfId="53369" xr:uid="{00000000-0005-0000-0000-0000EA1F0000}"/>
    <cellStyle name="Currency 5 2 2 9 3" xfId="40772" xr:uid="{00000000-0005-0000-0000-0000EB1F0000}"/>
    <cellStyle name="Currency 5 2 2 9 4" xfId="30758" xr:uid="{00000000-0005-0000-0000-0000EC1F0000}"/>
    <cellStyle name="Currency 5 2 3" xfId="2287" xr:uid="{00000000-0005-0000-0000-0000ED1F0000}"/>
    <cellStyle name="Currency 5 2 3 10" xfId="10491" xr:uid="{00000000-0005-0000-0000-0000EE1F0000}"/>
    <cellStyle name="Currency 5 2 3 10 2" xfId="23102" xr:uid="{00000000-0005-0000-0000-0000EF1F0000}"/>
    <cellStyle name="Currency 5 2 3 10 2 2" xfId="58318" xr:uid="{00000000-0005-0000-0000-0000F01F0000}"/>
    <cellStyle name="Currency 5 2 3 10 3" xfId="45721" xr:uid="{00000000-0005-0000-0000-0000F11F0000}"/>
    <cellStyle name="Currency 5 2 3 10 4" xfId="35707" xr:uid="{00000000-0005-0000-0000-0000F21F0000}"/>
    <cellStyle name="Currency 5 2 3 11" xfId="15003" xr:uid="{00000000-0005-0000-0000-0000F31F0000}"/>
    <cellStyle name="Currency 5 2 3 11 2" xfId="50219" xr:uid="{00000000-0005-0000-0000-0000F41F0000}"/>
    <cellStyle name="Currency 5 2 3 11 3" xfId="27608" xr:uid="{00000000-0005-0000-0000-0000F51F0000}"/>
    <cellStyle name="Currency 5 2 3 12" xfId="12416" xr:uid="{00000000-0005-0000-0000-0000F61F0000}"/>
    <cellStyle name="Currency 5 2 3 12 2" xfId="47634" xr:uid="{00000000-0005-0000-0000-0000F71F0000}"/>
    <cellStyle name="Currency 5 2 3 13" xfId="37622" xr:uid="{00000000-0005-0000-0000-0000F81F0000}"/>
    <cellStyle name="Currency 5 2 3 14" xfId="25023" xr:uid="{00000000-0005-0000-0000-0000F91F0000}"/>
    <cellStyle name="Currency 5 2 3 15" xfId="60236" xr:uid="{00000000-0005-0000-0000-0000FA1F0000}"/>
    <cellStyle name="Currency 5 2 3 2" xfId="3138" xr:uid="{00000000-0005-0000-0000-0000FB1F0000}"/>
    <cellStyle name="Currency 5 2 3 2 10" xfId="25507" xr:uid="{00000000-0005-0000-0000-0000FC1F0000}"/>
    <cellStyle name="Currency 5 2 3 2 11" xfId="61042" xr:uid="{00000000-0005-0000-0000-0000FD1F0000}"/>
    <cellStyle name="Currency 5 2 3 2 2" xfId="4938" xr:uid="{00000000-0005-0000-0000-0000FE1F0000}"/>
    <cellStyle name="Currency 5 2 3 2 2 2" xfId="17585" xr:uid="{00000000-0005-0000-0000-0000FF1F0000}"/>
    <cellStyle name="Currency 5 2 3 2 2 2 2" xfId="52801" xr:uid="{00000000-0005-0000-0000-000000200000}"/>
    <cellStyle name="Currency 5 2 3 2 2 2 3" xfId="30190" xr:uid="{00000000-0005-0000-0000-000001200000}"/>
    <cellStyle name="Currency 5 2 3 2 2 3" xfId="14031" xr:uid="{00000000-0005-0000-0000-000002200000}"/>
    <cellStyle name="Currency 5 2 3 2 2 3 2" xfId="49249" xr:uid="{00000000-0005-0000-0000-000003200000}"/>
    <cellStyle name="Currency 5 2 3 2 2 4" xfId="40204" xr:uid="{00000000-0005-0000-0000-000004200000}"/>
    <cellStyle name="Currency 5 2 3 2 2 5" xfId="26638" xr:uid="{00000000-0005-0000-0000-000005200000}"/>
    <cellStyle name="Currency 5 2 3 2 3" xfId="6408" xr:uid="{00000000-0005-0000-0000-000006200000}"/>
    <cellStyle name="Currency 5 2 3 2 3 2" xfId="19039" xr:uid="{00000000-0005-0000-0000-000007200000}"/>
    <cellStyle name="Currency 5 2 3 2 3 2 2" xfId="54255" xr:uid="{00000000-0005-0000-0000-000008200000}"/>
    <cellStyle name="Currency 5 2 3 2 3 3" xfId="41658" xr:uid="{00000000-0005-0000-0000-000009200000}"/>
    <cellStyle name="Currency 5 2 3 2 3 4" xfId="31644" xr:uid="{00000000-0005-0000-0000-00000A200000}"/>
    <cellStyle name="Currency 5 2 3 2 4" xfId="7867" xr:uid="{00000000-0005-0000-0000-00000B200000}"/>
    <cellStyle name="Currency 5 2 3 2 4 2" xfId="20493" xr:uid="{00000000-0005-0000-0000-00000C200000}"/>
    <cellStyle name="Currency 5 2 3 2 4 2 2" xfId="55709" xr:uid="{00000000-0005-0000-0000-00000D200000}"/>
    <cellStyle name="Currency 5 2 3 2 4 3" xfId="43112" xr:uid="{00000000-0005-0000-0000-00000E200000}"/>
    <cellStyle name="Currency 5 2 3 2 4 4" xfId="33098" xr:uid="{00000000-0005-0000-0000-00000F200000}"/>
    <cellStyle name="Currency 5 2 3 2 5" xfId="9648" xr:uid="{00000000-0005-0000-0000-000010200000}"/>
    <cellStyle name="Currency 5 2 3 2 5 2" xfId="22269" xr:uid="{00000000-0005-0000-0000-000011200000}"/>
    <cellStyle name="Currency 5 2 3 2 5 2 2" xfId="57485" xr:uid="{00000000-0005-0000-0000-000012200000}"/>
    <cellStyle name="Currency 5 2 3 2 5 3" xfId="44888" xr:uid="{00000000-0005-0000-0000-000013200000}"/>
    <cellStyle name="Currency 5 2 3 2 5 4" xfId="34874" xr:uid="{00000000-0005-0000-0000-000014200000}"/>
    <cellStyle name="Currency 5 2 3 2 6" xfId="11442" xr:uid="{00000000-0005-0000-0000-000015200000}"/>
    <cellStyle name="Currency 5 2 3 2 6 2" xfId="24045" xr:uid="{00000000-0005-0000-0000-000016200000}"/>
    <cellStyle name="Currency 5 2 3 2 6 2 2" xfId="59261" xr:uid="{00000000-0005-0000-0000-000017200000}"/>
    <cellStyle name="Currency 5 2 3 2 6 3" xfId="46664" xr:uid="{00000000-0005-0000-0000-000018200000}"/>
    <cellStyle name="Currency 5 2 3 2 6 4" xfId="36650" xr:uid="{00000000-0005-0000-0000-000019200000}"/>
    <cellStyle name="Currency 5 2 3 2 7" xfId="15809" xr:uid="{00000000-0005-0000-0000-00001A200000}"/>
    <cellStyle name="Currency 5 2 3 2 7 2" xfId="51025" xr:uid="{00000000-0005-0000-0000-00001B200000}"/>
    <cellStyle name="Currency 5 2 3 2 7 3" xfId="28414" xr:uid="{00000000-0005-0000-0000-00001C200000}"/>
    <cellStyle name="Currency 5 2 3 2 8" xfId="12900" xr:uid="{00000000-0005-0000-0000-00001D200000}"/>
    <cellStyle name="Currency 5 2 3 2 8 2" xfId="48118" xr:uid="{00000000-0005-0000-0000-00001E200000}"/>
    <cellStyle name="Currency 5 2 3 2 9" xfId="38428" xr:uid="{00000000-0005-0000-0000-00001F200000}"/>
    <cellStyle name="Currency 5 2 3 3" xfId="3467" xr:uid="{00000000-0005-0000-0000-000020200000}"/>
    <cellStyle name="Currency 5 2 3 3 10" xfId="26963" xr:uid="{00000000-0005-0000-0000-000021200000}"/>
    <cellStyle name="Currency 5 2 3 3 11" xfId="61367" xr:uid="{00000000-0005-0000-0000-000022200000}"/>
    <cellStyle name="Currency 5 2 3 3 2" xfId="5263" xr:uid="{00000000-0005-0000-0000-000023200000}"/>
    <cellStyle name="Currency 5 2 3 3 2 2" xfId="17910" xr:uid="{00000000-0005-0000-0000-000024200000}"/>
    <cellStyle name="Currency 5 2 3 3 2 2 2" xfId="53126" xr:uid="{00000000-0005-0000-0000-000025200000}"/>
    <cellStyle name="Currency 5 2 3 3 2 3" xfId="40529" xr:uid="{00000000-0005-0000-0000-000026200000}"/>
    <cellStyle name="Currency 5 2 3 3 2 4" xfId="30515" xr:uid="{00000000-0005-0000-0000-000027200000}"/>
    <cellStyle name="Currency 5 2 3 3 3" xfId="6733" xr:uid="{00000000-0005-0000-0000-000028200000}"/>
    <cellStyle name="Currency 5 2 3 3 3 2" xfId="19364" xr:uid="{00000000-0005-0000-0000-000029200000}"/>
    <cellStyle name="Currency 5 2 3 3 3 2 2" xfId="54580" xr:uid="{00000000-0005-0000-0000-00002A200000}"/>
    <cellStyle name="Currency 5 2 3 3 3 3" xfId="41983" xr:uid="{00000000-0005-0000-0000-00002B200000}"/>
    <cellStyle name="Currency 5 2 3 3 3 4" xfId="31969" xr:uid="{00000000-0005-0000-0000-00002C200000}"/>
    <cellStyle name="Currency 5 2 3 3 4" xfId="8192" xr:uid="{00000000-0005-0000-0000-00002D200000}"/>
    <cellStyle name="Currency 5 2 3 3 4 2" xfId="20818" xr:uid="{00000000-0005-0000-0000-00002E200000}"/>
    <cellStyle name="Currency 5 2 3 3 4 2 2" xfId="56034" xr:uid="{00000000-0005-0000-0000-00002F200000}"/>
    <cellStyle name="Currency 5 2 3 3 4 3" xfId="43437" xr:uid="{00000000-0005-0000-0000-000030200000}"/>
    <cellStyle name="Currency 5 2 3 3 4 4" xfId="33423" xr:uid="{00000000-0005-0000-0000-000031200000}"/>
    <cellStyle name="Currency 5 2 3 3 5" xfId="9973" xr:uid="{00000000-0005-0000-0000-000032200000}"/>
    <cellStyle name="Currency 5 2 3 3 5 2" xfId="22594" xr:uid="{00000000-0005-0000-0000-000033200000}"/>
    <cellStyle name="Currency 5 2 3 3 5 2 2" xfId="57810" xr:uid="{00000000-0005-0000-0000-000034200000}"/>
    <cellStyle name="Currency 5 2 3 3 5 3" xfId="45213" xr:uid="{00000000-0005-0000-0000-000035200000}"/>
    <cellStyle name="Currency 5 2 3 3 5 4" xfId="35199" xr:uid="{00000000-0005-0000-0000-000036200000}"/>
    <cellStyle name="Currency 5 2 3 3 6" xfId="11767" xr:uid="{00000000-0005-0000-0000-000037200000}"/>
    <cellStyle name="Currency 5 2 3 3 6 2" xfId="24370" xr:uid="{00000000-0005-0000-0000-000038200000}"/>
    <cellStyle name="Currency 5 2 3 3 6 2 2" xfId="59586" xr:uid="{00000000-0005-0000-0000-000039200000}"/>
    <cellStyle name="Currency 5 2 3 3 6 3" xfId="46989" xr:uid="{00000000-0005-0000-0000-00003A200000}"/>
    <cellStyle name="Currency 5 2 3 3 6 4" xfId="36975" xr:uid="{00000000-0005-0000-0000-00003B200000}"/>
    <cellStyle name="Currency 5 2 3 3 7" xfId="16134" xr:uid="{00000000-0005-0000-0000-00003C200000}"/>
    <cellStyle name="Currency 5 2 3 3 7 2" xfId="51350" xr:uid="{00000000-0005-0000-0000-00003D200000}"/>
    <cellStyle name="Currency 5 2 3 3 7 3" xfId="28739" xr:uid="{00000000-0005-0000-0000-00003E200000}"/>
    <cellStyle name="Currency 5 2 3 3 8" xfId="14356" xr:uid="{00000000-0005-0000-0000-00003F200000}"/>
    <cellStyle name="Currency 5 2 3 3 8 2" xfId="49574" xr:uid="{00000000-0005-0000-0000-000040200000}"/>
    <cellStyle name="Currency 5 2 3 3 9" xfId="38753" xr:uid="{00000000-0005-0000-0000-000041200000}"/>
    <cellStyle name="Currency 5 2 3 4" xfId="2628" xr:uid="{00000000-0005-0000-0000-000042200000}"/>
    <cellStyle name="Currency 5 2 3 4 10" xfId="26154" xr:uid="{00000000-0005-0000-0000-000043200000}"/>
    <cellStyle name="Currency 5 2 3 4 11" xfId="60558" xr:uid="{00000000-0005-0000-0000-000044200000}"/>
    <cellStyle name="Currency 5 2 3 4 2" xfId="4454" xr:uid="{00000000-0005-0000-0000-000045200000}"/>
    <cellStyle name="Currency 5 2 3 4 2 2" xfId="17101" xr:uid="{00000000-0005-0000-0000-000046200000}"/>
    <cellStyle name="Currency 5 2 3 4 2 2 2" xfId="52317" xr:uid="{00000000-0005-0000-0000-000047200000}"/>
    <cellStyle name="Currency 5 2 3 4 2 3" xfId="39720" xr:uid="{00000000-0005-0000-0000-000048200000}"/>
    <cellStyle name="Currency 5 2 3 4 2 4" xfId="29706" xr:uid="{00000000-0005-0000-0000-000049200000}"/>
    <cellStyle name="Currency 5 2 3 4 3" xfId="5924" xr:uid="{00000000-0005-0000-0000-00004A200000}"/>
    <cellStyle name="Currency 5 2 3 4 3 2" xfId="18555" xr:uid="{00000000-0005-0000-0000-00004B200000}"/>
    <cellStyle name="Currency 5 2 3 4 3 2 2" xfId="53771" xr:uid="{00000000-0005-0000-0000-00004C200000}"/>
    <cellStyle name="Currency 5 2 3 4 3 3" xfId="41174" xr:uid="{00000000-0005-0000-0000-00004D200000}"/>
    <cellStyle name="Currency 5 2 3 4 3 4" xfId="31160" xr:uid="{00000000-0005-0000-0000-00004E200000}"/>
    <cellStyle name="Currency 5 2 3 4 4" xfId="7383" xr:uid="{00000000-0005-0000-0000-00004F200000}"/>
    <cellStyle name="Currency 5 2 3 4 4 2" xfId="20009" xr:uid="{00000000-0005-0000-0000-000050200000}"/>
    <cellStyle name="Currency 5 2 3 4 4 2 2" xfId="55225" xr:uid="{00000000-0005-0000-0000-000051200000}"/>
    <cellStyle name="Currency 5 2 3 4 4 3" xfId="42628" xr:uid="{00000000-0005-0000-0000-000052200000}"/>
    <cellStyle name="Currency 5 2 3 4 4 4" xfId="32614" xr:uid="{00000000-0005-0000-0000-000053200000}"/>
    <cellStyle name="Currency 5 2 3 4 5" xfId="9164" xr:uid="{00000000-0005-0000-0000-000054200000}"/>
    <cellStyle name="Currency 5 2 3 4 5 2" xfId="21785" xr:uid="{00000000-0005-0000-0000-000055200000}"/>
    <cellStyle name="Currency 5 2 3 4 5 2 2" xfId="57001" xr:uid="{00000000-0005-0000-0000-000056200000}"/>
    <cellStyle name="Currency 5 2 3 4 5 3" xfId="44404" xr:uid="{00000000-0005-0000-0000-000057200000}"/>
    <cellStyle name="Currency 5 2 3 4 5 4" xfId="34390" xr:uid="{00000000-0005-0000-0000-000058200000}"/>
    <cellStyle name="Currency 5 2 3 4 6" xfId="10958" xr:uid="{00000000-0005-0000-0000-000059200000}"/>
    <cellStyle name="Currency 5 2 3 4 6 2" xfId="23561" xr:uid="{00000000-0005-0000-0000-00005A200000}"/>
    <cellStyle name="Currency 5 2 3 4 6 2 2" xfId="58777" xr:uid="{00000000-0005-0000-0000-00005B200000}"/>
    <cellStyle name="Currency 5 2 3 4 6 3" xfId="46180" xr:uid="{00000000-0005-0000-0000-00005C200000}"/>
    <cellStyle name="Currency 5 2 3 4 6 4" xfId="36166" xr:uid="{00000000-0005-0000-0000-00005D200000}"/>
    <cellStyle name="Currency 5 2 3 4 7" xfId="15325" xr:uid="{00000000-0005-0000-0000-00005E200000}"/>
    <cellStyle name="Currency 5 2 3 4 7 2" xfId="50541" xr:uid="{00000000-0005-0000-0000-00005F200000}"/>
    <cellStyle name="Currency 5 2 3 4 7 3" xfId="27930" xr:uid="{00000000-0005-0000-0000-000060200000}"/>
    <cellStyle name="Currency 5 2 3 4 8" xfId="13547" xr:uid="{00000000-0005-0000-0000-000061200000}"/>
    <cellStyle name="Currency 5 2 3 4 8 2" xfId="48765" xr:uid="{00000000-0005-0000-0000-000062200000}"/>
    <cellStyle name="Currency 5 2 3 4 9" xfId="37944" xr:uid="{00000000-0005-0000-0000-000063200000}"/>
    <cellStyle name="Currency 5 2 3 5" xfId="3792" xr:uid="{00000000-0005-0000-0000-000064200000}"/>
    <cellStyle name="Currency 5 2 3 5 2" xfId="8515" xr:uid="{00000000-0005-0000-0000-000065200000}"/>
    <cellStyle name="Currency 5 2 3 5 2 2" xfId="21141" xr:uid="{00000000-0005-0000-0000-000066200000}"/>
    <cellStyle name="Currency 5 2 3 5 2 2 2" xfId="56357" xr:uid="{00000000-0005-0000-0000-000067200000}"/>
    <cellStyle name="Currency 5 2 3 5 2 3" xfId="43760" xr:uid="{00000000-0005-0000-0000-000068200000}"/>
    <cellStyle name="Currency 5 2 3 5 2 4" xfId="33746" xr:uid="{00000000-0005-0000-0000-000069200000}"/>
    <cellStyle name="Currency 5 2 3 5 3" xfId="10296" xr:uid="{00000000-0005-0000-0000-00006A200000}"/>
    <cellStyle name="Currency 5 2 3 5 3 2" xfId="22917" xr:uid="{00000000-0005-0000-0000-00006B200000}"/>
    <cellStyle name="Currency 5 2 3 5 3 2 2" xfId="58133" xr:uid="{00000000-0005-0000-0000-00006C200000}"/>
    <cellStyle name="Currency 5 2 3 5 3 3" xfId="45536" xr:uid="{00000000-0005-0000-0000-00006D200000}"/>
    <cellStyle name="Currency 5 2 3 5 3 4" xfId="35522" xr:uid="{00000000-0005-0000-0000-00006E200000}"/>
    <cellStyle name="Currency 5 2 3 5 4" xfId="12092" xr:uid="{00000000-0005-0000-0000-00006F200000}"/>
    <cellStyle name="Currency 5 2 3 5 4 2" xfId="24693" xr:uid="{00000000-0005-0000-0000-000070200000}"/>
    <cellStyle name="Currency 5 2 3 5 4 2 2" xfId="59909" xr:uid="{00000000-0005-0000-0000-000071200000}"/>
    <cellStyle name="Currency 5 2 3 5 4 3" xfId="47312" xr:uid="{00000000-0005-0000-0000-000072200000}"/>
    <cellStyle name="Currency 5 2 3 5 4 4" xfId="37298" xr:uid="{00000000-0005-0000-0000-000073200000}"/>
    <cellStyle name="Currency 5 2 3 5 5" xfId="16457" xr:uid="{00000000-0005-0000-0000-000074200000}"/>
    <cellStyle name="Currency 5 2 3 5 5 2" xfId="51673" xr:uid="{00000000-0005-0000-0000-000075200000}"/>
    <cellStyle name="Currency 5 2 3 5 5 3" xfId="29062" xr:uid="{00000000-0005-0000-0000-000076200000}"/>
    <cellStyle name="Currency 5 2 3 5 6" xfId="14679" xr:uid="{00000000-0005-0000-0000-000077200000}"/>
    <cellStyle name="Currency 5 2 3 5 6 2" xfId="49897" xr:uid="{00000000-0005-0000-0000-000078200000}"/>
    <cellStyle name="Currency 5 2 3 5 7" xfId="39076" xr:uid="{00000000-0005-0000-0000-000079200000}"/>
    <cellStyle name="Currency 5 2 3 5 8" xfId="27286" xr:uid="{00000000-0005-0000-0000-00007A200000}"/>
    <cellStyle name="Currency 5 2 3 6" xfId="4132" xr:uid="{00000000-0005-0000-0000-00007B200000}"/>
    <cellStyle name="Currency 5 2 3 6 2" xfId="16779" xr:uid="{00000000-0005-0000-0000-00007C200000}"/>
    <cellStyle name="Currency 5 2 3 6 2 2" xfId="51995" xr:uid="{00000000-0005-0000-0000-00007D200000}"/>
    <cellStyle name="Currency 5 2 3 6 2 3" xfId="29384" xr:uid="{00000000-0005-0000-0000-00007E200000}"/>
    <cellStyle name="Currency 5 2 3 6 3" xfId="13225" xr:uid="{00000000-0005-0000-0000-00007F200000}"/>
    <cellStyle name="Currency 5 2 3 6 3 2" xfId="48443" xr:uid="{00000000-0005-0000-0000-000080200000}"/>
    <cellStyle name="Currency 5 2 3 6 4" xfId="39398" xr:uid="{00000000-0005-0000-0000-000081200000}"/>
    <cellStyle name="Currency 5 2 3 6 5" xfId="25832" xr:uid="{00000000-0005-0000-0000-000082200000}"/>
    <cellStyle name="Currency 5 2 3 7" xfId="5602" xr:uid="{00000000-0005-0000-0000-000083200000}"/>
    <cellStyle name="Currency 5 2 3 7 2" xfId="18233" xr:uid="{00000000-0005-0000-0000-000084200000}"/>
    <cellStyle name="Currency 5 2 3 7 2 2" xfId="53449" xr:uid="{00000000-0005-0000-0000-000085200000}"/>
    <cellStyle name="Currency 5 2 3 7 3" xfId="40852" xr:uid="{00000000-0005-0000-0000-000086200000}"/>
    <cellStyle name="Currency 5 2 3 7 4" xfId="30838" xr:uid="{00000000-0005-0000-0000-000087200000}"/>
    <cellStyle name="Currency 5 2 3 8" xfId="7061" xr:uid="{00000000-0005-0000-0000-000088200000}"/>
    <cellStyle name="Currency 5 2 3 8 2" xfId="19687" xr:uid="{00000000-0005-0000-0000-000089200000}"/>
    <cellStyle name="Currency 5 2 3 8 2 2" xfId="54903" xr:uid="{00000000-0005-0000-0000-00008A200000}"/>
    <cellStyle name="Currency 5 2 3 8 3" xfId="42306" xr:uid="{00000000-0005-0000-0000-00008B200000}"/>
    <cellStyle name="Currency 5 2 3 8 4" xfId="32292" xr:uid="{00000000-0005-0000-0000-00008C200000}"/>
    <cellStyle name="Currency 5 2 3 9" xfId="8842" xr:uid="{00000000-0005-0000-0000-00008D200000}"/>
    <cellStyle name="Currency 5 2 3 9 2" xfId="21463" xr:uid="{00000000-0005-0000-0000-00008E200000}"/>
    <cellStyle name="Currency 5 2 3 9 2 2" xfId="56679" xr:uid="{00000000-0005-0000-0000-00008F200000}"/>
    <cellStyle name="Currency 5 2 3 9 3" xfId="44082" xr:uid="{00000000-0005-0000-0000-000090200000}"/>
    <cellStyle name="Currency 5 2 3 9 4" xfId="34068" xr:uid="{00000000-0005-0000-0000-000091200000}"/>
    <cellStyle name="Currency 5 2 4" xfId="2968" xr:uid="{00000000-0005-0000-0000-000092200000}"/>
    <cellStyle name="Currency 5 2 4 10" xfId="25348" xr:uid="{00000000-0005-0000-0000-000093200000}"/>
    <cellStyle name="Currency 5 2 4 11" xfId="60883" xr:uid="{00000000-0005-0000-0000-000094200000}"/>
    <cellStyle name="Currency 5 2 4 2" xfId="4779" xr:uid="{00000000-0005-0000-0000-000095200000}"/>
    <cellStyle name="Currency 5 2 4 2 2" xfId="17426" xr:uid="{00000000-0005-0000-0000-000096200000}"/>
    <cellStyle name="Currency 5 2 4 2 2 2" xfId="52642" xr:uid="{00000000-0005-0000-0000-000097200000}"/>
    <cellStyle name="Currency 5 2 4 2 2 3" xfId="30031" xr:uid="{00000000-0005-0000-0000-000098200000}"/>
    <cellStyle name="Currency 5 2 4 2 3" xfId="13872" xr:uid="{00000000-0005-0000-0000-000099200000}"/>
    <cellStyle name="Currency 5 2 4 2 3 2" xfId="49090" xr:uid="{00000000-0005-0000-0000-00009A200000}"/>
    <cellStyle name="Currency 5 2 4 2 4" xfId="40045" xr:uid="{00000000-0005-0000-0000-00009B200000}"/>
    <cellStyle name="Currency 5 2 4 2 5" xfId="26479" xr:uid="{00000000-0005-0000-0000-00009C200000}"/>
    <cellStyle name="Currency 5 2 4 3" xfId="6249" xr:uid="{00000000-0005-0000-0000-00009D200000}"/>
    <cellStyle name="Currency 5 2 4 3 2" xfId="18880" xr:uid="{00000000-0005-0000-0000-00009E200000}"/>
    <cellStyle name="Currency 5 2 4 3 2 2" xfId="54096" xr:uid="{00000000-0005-0000-0000-00009F200000}"/>
    <cellStyle name="Currency 5 2 4 3 3" xfId="41499" xr:uid="{00000000-0005-0000-0000-0000A0200000}"/>
    <cellStyle name="Currency 5 2 4 3 4" xfId="31485" xr:uid="{00000000-0005-0000-0000-0000A1200000}"/>
    <cellStyle name="Currency 5 2 4 4" xfId="7708" xr:uid="{00000000-0005-0000-0000-0000A2200000}"/>
    <cellStyle name="Currency 5 2 4 4 2" xfId="20334" xr:uid="{00000000-0005-0000-0000-0000A3200000}"/>
    <cellStyle name="Currency 5 2 4 4 2 2" xfId="55550" xr:uid="{00000000-0005-0000-0000-0000A4200000}"/>
    <cellStyle name="Currency 5 2 4 4 3" xfId="42953" xr:uid="{00000000-0005-0000-0000-0000A5200000}"/>
    <cellStyle name="Currency 5 2 4 4 4" xfId="32939" xr:uid="{00000000-0005-0000-0000-0000A6200000}"/>
    <cellStyle name="Currency 5 2 4 5" xfId="9489" xr:uid="{00000000-0005-0000-0000-0000A7200000}"/>
    <cellStyle name="Currency 5 2 4 5 2" xfId="22110" xr:uid="{00000000-0005-0000-0000-0000A8200000}"/>
    <cellStyle name="Currency 5 2 4 5 2 2" xfId="57326" xr:uid="{00000000-0005-0000-0000-0000A9200000}"/>
    <cellStyle name="Currency 5 2 4 5 3" xfId="44729" xr:uid="{00000000-0005-0000-0000-0000AA200000}"/>
    <cellStyle name="Currency 5 2 4 5 4" xfId="34715" xr:uid="{00000000-0005-0000-0000-0000AB200000}"/>
    <cellStyle name="Currency 5 2 4 6" xfId="11283" xr:uid="{00000000-0005-0000-0000-0000AC200000}"/>
    <cellStyle name="Currency 5 2 4 6 2" xfId="23886" xr:uid="{00000000-0005-0000-0000-0000AD200000}"/>
    <cellStyle name="Currency 5 2 4 6 2 2" xfId="59102" xr:uid="{00000000-0005-0000-0000-0000AE200000}"/>
    <cellStyle name="Currency 5 2 4 6 3" xfId="46505" xr:uid="{00000000-0005-0000-0000-0000AF200000}"/>
    <cellStyle name="Currency 5 2 4 6 4" xfId="36491" xr:uid="{00000000-0005-0000-0000-0000B0200000}"/>
    <cellStyle name="Currency 5 2 4 7" xfId="15650" xr:uid="{00000000-0005-0000-0000-0000B1200000}"/>
    <cellStyle name="Currency 5 2 4 7 2" xfId="50866" xr:uid="{00000000-0005-0000-0000-0000B2200000}"/>
    <cellStyle name="Currency 5 2 4 7 3" xfId="28255" xr:uid="{00000000-0005-0000-0000-0000B3200000}"/>
    <cellStyle name="Currency 5 2 4 8" xfId="12741" xr:uid="{00000000-0005-0000-0000-0000B4200000}"/>
    <cellStyle name="Currency 5 2 4 8 2" xfId="47959" xr:uid="{00000000-0005-0000-0000-0000B5200000}"/>
    <cellStyle name="Currency 5 2 4 9" xfId="38269" xr:uid="{00000000-0005-0000-0000-0000B6200000}"/>
    <cellStyle name="Currency 5 2 5" xfId="2801" xr:uid="{00000000-0005-0000-0000-0000B7200000}"/>
    <cellStyle name="Currency 5 2 5 10" xfId="25193" xr:uid="{00000000-0005-0000-0000-0000B8200000}"/>
    <cellStyle name="Currency 5 2 5 11" xfId="60728" xr:uid="{00000000-0005-0000-0000-0000B9200000}"/>
    <cellStyle name="Currency 5 2 5 2" xfId="4624" xr:uid="{00000000-0005-0000-0000-0000BA200000}"/>
    <cellStyle name="Currency 5 2 5 2 2" xfId="17271" xr:uid="{00000000-0005-0000-0000-0000BB200000}"/>
    <cellStyle name="Currency 5 2 5 2 2 2" xfId="52487" xr:uid="{00000000-0005-0000-0000-0000BC200000}"/>
    <cellStyle name="Currency 5 2 5 2 2 3" xfId="29876" xr:uid="{00000000-0005-0000-0000-0000BD200000}"/>
    <cellStyle name="Currency 5 2 5 2 3" xfId="13717" xr:uid="{00000000-0005-0000-0000-0000BE200000}"/>
    <cellStyle name="Currency 5 2 5 2 3 2" xfId="48935" xr:uid="{00000000-0005-0000-0000-0000BF200000}"/>
    <cellStyle name="Currency 5 2 5 2 4" xfId="39890" xr:uid="{00000000-0005-0000-0000-0000C0200000}"/>
    <cellStyle name="Currency 5 2 5 2 5" xfId="26324" xr:uid="{00000000-0005-0000-0000-0000C1200000}"/>
    <cellStyle name="Currency 5 2 5 3" xfId="6094" xr:uid="{00000000-0005-0000-0000-0000C2200000}"/>
    <cellStyle name="Currency 5 2 5 3 2" xfId="18725" xr:uid="{00000000-0005-0000-0000-0000C3200000}"/>
    <cellStyle name="Currency 5 2 5 3 2 2" xfId="53941" xr:uid="{00000000-0005-0000-0000-0000C4200000}"/>
    <cellStyle name="Currency 5 2 5 3 3" xfId="41344" xr:uid="{00000000-0005-0000-0000-0000C5200000}"/>
    <cellStyle name="Currency 5 2 5 3 4" xfId="31330" xr:uid="{00000000-0005-0000-0000-0000C6200000}"/>
    <cellStyle name="Currency 5 2 5 4" xfId="7553" xr:uid="{00000000-0005-0000-0000-0000C7200000}"/>
    <cellStyle name="Currency 5 2 5 4 2" xfId="20179" xr:uid="{00000000-0005-0000-0000-0000C8200000}"/>
    <cellStyle name="Currency 5 2 5 4 2 2" xfId="55395" xr:uid="{00000000-0005-0000-0000-0000C9200000}"/>
    <cellStyle name="Currency 5 2 5 4 3" xfId="42798" xr:uid="{00000000-0005-0000-0000-0000CA200000}"/>
    <cellStyle name="Currency 5 2 5 4 4" xfId="32784" xr:uid="{00000000-0005-0000-0000-0000CB200000}"/>
    <cellStyle name="Currency 5 2 5 5" xfId="9334" xr:uid="{00000000-0005-0000-0000-0000CC200000}"/>
    <cellStyle name="Currency 5 2 5 5 2" xfId="21955" xr:uid="{00000000-0005-0000-0000-0000CD200000}"/>
    <cellStyle name="Currency 5 2 5 5 2 2" xfId="57171" xr:uid="{00000000-0005-0000-0000-0000CE200000}"/>
    <cellStyle name="Currency 5 2 5 5 3" xfId="44574" xr:uid="{00000000-0005-0000-0000-0000CF200000}"/>
    <cellStyle name="Currency 5 2 5 5 4" xfId="34560" xr:uid="{00000000-0005-0000-0000-0000D0200000}"/>
    <cellStyle name="Currency 5 2 5 6" xfId="11128" xr:uid="{00000000-0005-0000-0000-0000D1200000}"/>
    <cellStyle name="Currency 5 2 5 6 2" xfId="23731" xr:uid="{00000000-0005-0000-0000-0000D2200000}"/>
    <cellStyle name="Currency 5 2 5 6 2 2" xfId="58947" xr:uid="{00000000-0005-0000-0000-0000D3200000}"/>
    <cellStyle name="Currency 5 2 5 6 3" xfId="46350" xr:uid="{00000000-0005-0000-0000-0000D4200000}"/>
    <cellStyle name="Currency 5 2 5 6 4" xfId="36336" xr:uid="{00000000-0005-0000-0000-0000D5200000}"/>
    <cellStyle name="Currency 5 2 5 7" xfId="15495" xr:uid="{00000000-0005-0000-0000-0000D6200000}"/>
    <cellStyle name="Currency 5 2 5 7 2" xfId="50711" xr:uid="{00000000-0005-0000-0000-0000D7200000}"/>
    <cellStyle name="Currency 5 2 5 7 3" xfId="28100" xr:uid="{00000000-0005-0000-0000-0000D8200000}"/>
    <cellStyle name="Currency 5 2 5 8" xfId="12586" xr:uid="{00000000-0005-0000-0000-0000D9200000}"/>
    <cellStyle name="Currency 5 2 5 8 2" xfId="47804" xr:uid="{00000000-0005-0000-0000-0000DA200000}"/>
    <cellStyle name="Currency 5 2 5 9" xfId="38114" xr:uid="{00000000-0005-0000-0000-0000DB200000}"/>
    <cellStyle name="Currency 5 2 6" xfId="3315" xr:uid="{00000000-0005-0000-0000-0000DC200000}"/>
    <cellStyle name="Currency 5 2 6 10" xfId="26811" xr:uid="{00000000-0005-0000-0000-0000DD200000}"/>
    <cellStyle name="Currency 5 2 6 11" xfId="61215" xr:uid="{00000000-0005-0000-0000-0000DE200000}"/>
    <cellStyle name="Currency 5 2 6 2" xfId="5111" xr:uid="{00000000-0005-0000-0000-0000DF200000}"/>
    <cellStyle name="Currency 5 2 6 2 2" xfId="17758" xr:uid="{00000000-0005-0000-0000-0000E0200000}"/>
    <cellStyle name="Currency 5 2 6 2 2 2" xfId="52974" xr:uid="{00000000-0005-0000-0000-0000E1200000}"/>
    <cellStyle name="Currency 5 2 6 2 3" xfId="40377" xr:uid="{00000000-0005-0000-0000-0000E2200000}"/>
    <cellStyle name="Currency 5 2 6 2 4" xfId="30363" xr:uid="{00000000-0005-0000-0000-0000E3200000}"/>
    <cellStyle name="Currency 5 2 6 3" xfId="6581" xr:uid="{00000000-0005-0000-0000-0000E4200000}"/>
    <cellStyle name="Currency 5 2 6 3 2" xfId="19212" xr:uid="{00000000-0005-0000-0000-0000E5200000}"/>
    <cellStyle name="Currency 5 2 6 3 2 2" xfId="54428" xr:uid="{00000000-0005-0000-0000-0000E6200000}"/>
    <cellStyle name="Currency 5 2 6 3 3" xfId="41831" xr:uid="{00000000-0005-0000-0000-0000E7200000}"/>
    <cellStyle name="Currency 5 2 6 3 4" xfId="31817" xr:uid="{00000000-0005-0000-0000-0000E8200000}"/>
    <cellStyle name="Currency 5 2 6 4" xfId="8040" xr:uid="{00000000-0005-0000-0000-0000E9200000}"/>
    <cellStyle name="Currency 5 2 6 4 2" xfId="20666" xr:uid="{00000000-0005-0000-0000-0000EA200000}"/>
    <cellStyle name="Currency 5 2 6 4 2 2" xfId="55882" xr:uid="{00000000-0005-0000-0000-0000EB200000}"/>
    <cellStyle name="Currency 5 2 6 4 3" xfId="43285" xr:uid="{00000000-0005-0000-0000-0000EC200000}"/>
    <cellStyle name="Currency 5 2 6 4 4" xfId="33271" xr:uid="{00000000-0005-0000-0000-0000ED200000}"/>
    <cellStyle name="Currency 5 2 6 5" xfId="9821" xr:uid="{00000000-0005-0000-0000-0000EE200000}"/>
    <cellStyle name="Currency 5 2 6 5 2" xfId="22442" xr:uid="{00000000-0005-0000-0000-0000EF200000}"/>
    <cellStyle name="Currency 5 2 6 5 2 2" xfId="57658" xr:uid="{00000000-0005-0000-0000-0000F0200000}"/>
    <cellStyle name="Currency 5 2 6 5 3" xfId="45061" xr:uid="{00000000-0005-0000-0000-0000F1200000}"/>
    <cellStyle name="Currency 5 2 6 5 4" xfId="35047" xr:uid="{00000000-0005-0000-0000-0000F2200000}"/>
    <cellStyle name="Currency 5 2 6 6" xfId="11615" xr:uid="{00000000-0005-0000-0000-0000F3200000}"/>
    <cellStyle name="Currency 5 2 6 6 2" xfId="24218" xr:uid="{00000000-0005-0000-0000-0000F4200000}"/>
    <cellStyle name="Currency 5 2 6 6 2 2" xfId="59434" xr:uid="{00000000-0005-0000-0000-0000F5200000}"/>
    <cellStyle name="Currency 5 2 6 6 3" xfId="46837" xr:uid="{00000000-0005-0000-0000-0000F6200000}"/>
    <cellStyle name="Currency 5 2 6 6 4" xfId="36823" xr:uid="{00000000-0005-0000-0000-0000F7200000}"/>
    <cellStyle name="Currency 5 2 6 7" xfId="15982" xr:uid="{00000000-0005-0000-0000-0000F8200000}"/>
    <cellStyle name="Currency 5 2 6 7 2" xfId="51198" xr:uid="{00000000-0005-0000-0000-0000F9200000}"/>
    <cellStyle name="Currency 5 2 6 7 3" xfId="28587" xr:uid="{00000000-0005-0000-0000-0000FA200000}"/>
    <cellStyle name="Currency 5 2 6 8" xfId="14204" xr:uid="{00000000-0005-0000-0000-0000FB200000}"/>
    <cellStyle name="Currency 5 2 6 8 2" xfId="49422" xr:uid="{00000000-0005-0000-0000-0000FC200000}"/>
    <cellStyle name="Currency 5 2 6 9" xfId="38601" xr:uid="{00000000-0005-0000-0000-0000FD200000}"/>
    <cellStyle name="Currency 5 2 7" xfId="2471" xr:uid="{00000000-0005-0000-0000-0000FE200000}"/>
    <cellStyle name="Currency 5 2 7 10" xfId="26002" xr:uid="{00000000-0005-0000-0000-0000FF200000}"/>
    <cellStyle name="Currency 5 2 7 11" xfId="60406" xr:uid="{00000000-0005-0000-0000-000000210000}"/>
    <cellStyle name="Currency 5 2 7 2" xfId="4302" xr:uid="{00000000-0005-0000-0000-000001210000}"/>
    <cellStyle name="Currency 5 2 7 2 2" xfId="16949" xr:uid="{00000000-0005-0000-0000-000002210000}"/>
    <cellStyle name="Currency 5 2 7 2 2 2" xfId="52165" xr:uid="{00000000-0005-0000-0000-000003210000}"/>
    <cellStyle name="Currency 5 2 7 2 3" xfId="39568" xr:uid="{00000000-0005-0000-0000-000004210000}"/>
    <cellStyle name="Currency 5 2 7 2 4" xfId="29554" xr:uid="{00000000-0005-0000-0000-000005210000}"/>
    <cellStyle name="Currency 5 2 7 3" xfId="5772" xr:uid="{00000000-0005-0000-0000-000006210000}"/>
    <cellStyle name="Currency 5 2 7 3 2" xfId="18403" xr:uid="{00000000-0005-0000-0000-000007210000}"/>
    <cellStyle name="Currency 5 2 7 3 2 2" xfId="53619" xr:uid="{00000000-0005-0000-0000-000008210000}"/>
    <cellStyle name="Currency 5 2 7 3 3" xfId="41022" xr:uid="{00000000-0005-0000-0000-000009210000}"/>
    <cellStyle name="Currency 5 2 7 3 4" xfId="31008" xr:uid="{00000000-0005-0000-0000-00000A210000}"/>
    <cellStyle name="Currency 5 2 7 4" xfId="7231" xr:uid="{00000000-0005-0000-0000-00000B210000}"/>
    <cellStyle name="Currency 5 2 7 4 2" xfId="19857" xr:uid="{00000000-0005-0000-0000-00000C210000}"/>
    <cellStyle name="Currency 5 2 7 4 2 2" xfId="55073" xr:uid="{00000000-0005-0000-0000-00000D210000}"/>
    <cellStyle name="Currency 5 2 7 4 3" xfId="42476" xr:uid="{00000000-0005-0000-0000-00000E210000}"/>
    <cellStyle name="Currency 5 2 7 4 4" xfId="32462" xr:uid="{00000000-0005-0000-0000-00000F210000}"/>
    <cellStyle name="Currency 5 2 7 5" xfId="9012" xr:uid="{00000000-0005-0000-0000-000010210000}"/>
    <cellStyle name="Currency 5 2 7 5 2" xfId="21633" xr:uid="{00000000-0005-0000-0000-000011210000}"/>
    <cellStyle name="Currency 5 2 7 5 2 2" xfId="56849" xr:uid="{00000000-0005-0000-0000-000012210000}"/>
    <cellStyle name="Currency 5 2 7 5 3" xfId="44252" xr:uid="{00000000-0005-0000-0000-000013210000}"/>
    <cellStyle name="Currency 5 2 7 5 4" xfId="34238" xr:uid="{00000000-0005-0000-0000-000014210000}"/>
    <cellStyle name="Currency 5 2 7 6" xfId="10806" xr:uid="{00000000-0005-0000-0000-000015210000}"/>
    <cellStyle name="Currency 5 2 7 6 2" xfId="23409" xr:uid="{00000000-0005-0000-0000-000016210000}"/>
    <cellStyle name="Currency 5 2 7 6 2 2" xfId="58625" xr:uid="{00000000-0005-0000-0000-000017210000}"/>
    <cellStyle name="Currency 5 2 7 6 3" xfId="46028" xr:uid="{00000000-0005-0000-0000-000018210000}"/>
    <cellStyle name="Currency 5 2 7 6 4" xfId="36014" xr:uid="{00000000-0005-0000-0000-000019210000}"/>
    <cellStyle name="Currency 5 2 7 7" xfId="15173" xr:uid="{00000000-0005-0000-0000-00001A210000}"/>
    <cellStyle name="Currency 5 2 7 7 2" xfId="50389" xr:uid="{00000000-0005-0000-0000-00001B210000}"/>
    <cellStyle name="Currency 5 2 7 7 3" xfId="27778" xr:uid="{00000000-0005-0000-0000-00001C210000}"/>
    <cellStyle name="Currency 5 2 7 8" xfId="13395" xr:uid="{00000000-0005-0000-0000-00001D210000}"/>
    <cellStyle name="Currency 5 2 7 8 2" xfId="48613" xr:uid="{00000000-0005-0000-0000-00001E210000}"/>
    <cellStyle name="Currency 5 2 7 9" xfId="37792" xr:uid="{00000000-0005-0000-0000-00001F210000}"/>
    <cellStyle name="Currency 5 2 8" xfId="3639" xr:uid="{00000000-0005-0000-0000-000020210000}"/>
    <cellStyle name="Currency 5 2 8 2" xfId="8363" xr:uid="{00000000-0005-0000-0000-000021210000}"/>
    <cellStyle name="Currency 5 2 8 2 2" xfId="20989" xr:uid="{00000000-0005-0000-0000-000022210000}"/>
    <cellStyle name="Currency 5 2 8 2 2 2" xfId="56205" xr:uid="{00000000-0005-0000-0000-000023210000}"/>
    <cellStyle name="Currency 5 2 8 2 3" xfId="43608" xr:uid="{00000000-0005-0000-0000-000024210000}"/>
    <cellStyle name="Currency 5 2 8 2 4" xfId="33594" xr:uid="{00000000-0005-0000-0000-000025210000}"/>
    <cellStyle name="Currency 5 2 8 3" xfId="10144" xr:uid="{00000000-0005-0000-0000-000026210000}"/>
    <cellStyle name="Currency 5 2 8 3 2" xfId="22765" xr:uid="{00000000-0005-0000-0000-000027210000}"/>
    <cellStyle name="Currency 5 2 8 3 2 2" xfId="57981" xr:uid="{00000000-0005-0000-0000-000028210000}"/>
    <cellStyle name="Currency 5 2 8 3 3" xfId="45384" xr:uid="{00000000-0005-0000-0000-000029210000}"/>
    <cellStyle name="Currency 5 2 8 3 4" xfId="35370" xr:uid="{00000000-0005-0000-0000-00002A210000}"/>
    <cellStyle name="Currency 5 2 8 4" xfId="11940" xr:uid="{00000000-0005-0000-0000-00002B210000}"/>
    <cellStyle name="Currency 5 2 8 4 2" xfId="24541" xr:uid="{00000000-0005-0000-0000-00002C210000}"/>
    <cellStyle name="Currency 5 2 8 4 2 2" xfId="59757" xr:uid="{00000000-0005-0000-0000-00002D210000}"/>
    <cellStyle name="Currency 5 2 8 4 3" xfId="47160" xr:uid="{00000000-0005-0000-0000-00002E210000}"/>
    <cellStyle name="Currency 5 2 8 4 4" xfId="37146" xr:uid="{00000000-0005-0000-0000-00002F210000}"/>
    <cellStyle name="Currency 5 2 8 5" xfId="16305" xr:uid="{00000000-0005-0000-0000-000030210000}"/>
    <cellStyle name="Currency 5 2 8 5 2" xfId="51521" xr:uid="{00000000-0005-0000-0000-000031210000}"/>
    <cellStyle name="Currency 5 2 8 5 3" xfId="28910" xr:uid="{00000000-0005-0000-0000-000032210000}"/>
    <cellStyle name="Currency 5 2 8 6" xfId="14527" xr:uid="{00000000-0005-0000-0000-000033210000}"/>
    <cellStyle name="Currency 5 2 8 6 2" xfId="49745" xr:uid="{00000000-0005-0000-0000-000034210000}"/>
    <cellStyle name="Currency 5 2 8 7" xfId="38924" xr:uid="{00000000-0005-0000-0000-000035210000}"/>
    <cellStyle name="Currency 5 2 8 8" xfId="27134" xr:uid="{00000000-0005-0000-0000-000036210000}"/>
    <cellStyle name="Currency 5 2 9" xfId="3968" xr:uid="{00000000-0005-0000-0000-000037210000}"/>
    <cellStyle name="Currency 5 2 9 2" xfId="16627" xr:uid="{00000000-0005-0000-0000-000038210000}"/>
    <cellStyle name="Currency 5 2 9 2 2" xfId="51843" xr:uid="{00000000-0005-0000-0000-000039210000}"/>
    <cellStyle name="Currency 5 2 9 2 3" xfId="29232" xr:uid="{00000000-0005-0000-0000-00003A210000}"/>
    <cellStyle name="Currency 5 2 9 3" xfId="13073" xr:uid="{00000000-0005-0000-0000-00003B210000}"/>
    <cellStyle name="Currency 5 2 9 3 2" xfId="48291" xr:uid="{00000000-0005-0000-0000-00003C210000}"/>
    <cellStyle name="Currency 5 2 9 4" xfId="39246" xr:uid="{00000000-0005-0000-0000-00003D210000}"/>
    <cellStyle name="Currency 5 2 9 5" xfId="25680" xr:uid="{00000000-0005-0000-0000-00003E210000}"/>
    <cellStyle name="Currency 5 20" xfId="24870" xr:uid="{00000000-0005-0000-0000-00003F210000}"/>
    <cellStyle name="Currency 5 21" xfId="60083" xr:uid="{00000000-0005-0000-0000-000040210000}"/>
    <cellStyle name="Currency 5 3" xfId="512" xr:uid="{00000000-0005-0000-0000-000041210000}"/>
    <cellStyle name="Currency 5 4" xfId="513" xr:uid="{00000000-0005-0000-0000-000042210000}"/>
    <cellStyle name="Currency 5 4 10" xfId="5451" xr:uid="{00000000-0005-0000-0000-000043210000}"/>
    <cellStyle name="Currency 5 4 10 2" xfId="18082" xr:uid="{00000000-0005-0000-0000-000044210000}"/>
    <cellStyle name="Currency 5 4 10 2 2" xfId="53298" xr:uid="{00000000-0005-0000-0000-000045210000}"/>
    <cellStyle name="Currency 5 4 10 3" xfId="40701" xr:uid="{00000000-0005-0000-0000-000046210000}"/>
    <cellStyle name="Currency 5 4 10 4" xfId="30687" xr:uid="{00000000-0005-0000-0000-000047210000}"/>
    <cellStyle name="Currency 5 4 11" xfId="6907" xr:uid="{00000000-0005-0000-0000-000048210000}"/>
    <cellStyle name="Currency 5 4 11 2" xfId="19536" xr:uid="{00000000-0005-0000-0000-000049210000}"/>
    <cellStyle name="Currency 5 4 11 2 2" xfId="54752" xr:uid="{00000000-0005-0000-0000-00004A210000}"/>
    <cellStyle name="Currency 5 4 11 3" xfId="42155" xr:uid="{00000000-0005-0000-0000-00004B210000}"/>
    <cellStyle name="Currency 5 4 11 4" xfId="32141" xr:uid="{00000000-0005-0000-0000-00004C210000}"/>
    <cellStyle name="Currency 5 4 12" xfId="8689" xr:uid="{00000000-0005-0000-0000-00004D210000}"/>
    <cellStyle name="Currency 5 4 12 2" xfId="21312" xr:uid="{00000000-0005-0000-0000-00004E210000}"/>
    <cellStyle name="Currency 5 4 12 2 2" xfId="56528" xr:uid="{00000000-0005-0000-0000-00004F210000}"/>
    <cellStyle name="Currency 5 4 12 3" xfId="43931" xr:uid="{00000000-0005-0000-0000-000050210000}"/>
    <cellStyle name="Currency 5 4 12 4" xfId="33917" xr:uid="{00000000-0005-0000-0000-000051210000}"/>
    <cellStyle name="Currency 5 4 13" xfId="10492" xr:uid="{00000000-0005-0000-0000-000052210000}"/>
    <cellStyle name="Currency 5 4 13 2" xfId="23103" xr:uid="{00000000-0005-0000-0000-000053210000}"/>
    <cellStyle name="Currency 5 4 13 2 2" xfId="58319" xr:uid="{00000000-0005-0000-0000-000054210000}"/>
    <cellStyle name="Currency 5 4 13 3" xfId="45722" xr:uid="{00000000-0005-0000-0000-000055210000}"/>
    <cellStyle name="Currency 5 4 13 4" xfId="35708" xr:uid="{00000000-0005-0000-0000-000056210000}"/>
    <cellStyle name="Currency 5 4 14" xfId="14851" xr:uid="{00000000-0005-0000-0000-000057210000}"/>
    <cellStyle name="Currency 5 4 14 2" xfId="50068" xr:uid="{00000000-0005-0000-0000-000058210000}"/>
    <cellStyle name="Currency 5 4 14 3" xfId="27457" xr:uid="{00000000-0005-0000-0000-000059210000}"/>
    <cellStyle name="Currency 5 4 15" xfId="12265" xr:uid="{00000000-0005-0000-0000-00005A210000}"/>
    <cellStyle name="Currency 5 4 15 2" xfId="47483" xr:uid="{00000000-0005-0000-0000-00005B210000}"/>
    <cellStyle name="Currency 5 4 16" xfId="37470" xr:uid="{00000000-0005-0000-0000-00005C210000}"/>
    <cellStyle name="Currency 5 4 17" xfId="24872" xr:uid="{00000000-0005-0000-0000-00005D210000}"/>
    <cellStyle name="Currency 5 4 18" xfId="60085" xr:uid="{00000000-0005-0000-0000-00005E210000}"/>
    <cellStyle name="Currency 5 4 2" xfId="1723" xr:uid="{00000000-0005-0000-0000-00005F210000}"/>
    <cellStyle name="Currency 5 4 2 10" xfId="6981" xr:uid="{00000000-0005-0000-0000-000060210000}"/>
    <cellStyle name="Currency 5 4 2 10 2" xfId="19608" xr:uid="{00000000-0005-0000-0000-000061210000}"/>
    <cellStyle name="Currency 5 4 2 10 2 2" xfId="54824" xr:uid="{00000000-0005-0000-0000-000062210000}"/>
    <cellStyle name="Currency 5 4 2 10 3" xfId="42227" xr:uid="{00000000-0005-0000-0000-000063210000}"/>
    <cellStyle name="Currency 5 4 2 10 4" xfId="32213" xr:uid="{00000000-0005-0000-0000-000064210000}"/>
    <cellStyle name="Currency 5 4 2 11" xfId="8762" xr:uid="{00000000-0005-0000-0000-000065210000}"/>
    <cellStyle name="Currency 5 4 2 11 2" xfId="21384" xr:uid="{00000000-0005-0000-0000-000066210000}"/>
    <cellStyle name="Currency 5 4 2 11 2 2" xfId="56600" xr:uid="{00000000-0005-0000-0000-000067210000}"/>
    <cellStyle name="Currency 5 4 2 11 3" xfId="44003" xr:uid="{00000000-0005-0000-0000-000068210000}"/>
    <cellStyle name="Currency 5 4 2 11 4" xfId="33989" xr:uid="{00000000-0005-0000-0000-000069210000}"/>
    <cellStyle name="Currency 5 4 2 12" xfId="10493" xr:uid="{00000000-0005-0000-0000-00006A210000}"/>
    <cellStyle name="Currency 5 4 2 12 2" xfId="23104" xr:uid="{00000000-0005-0000-0000-00006B210000}"/>
    <cellStyle name="Currency 5 4 2 12 2 2" xfId="58320" xr:uid="{00000000-0005-0000-0000-00006C210000}"/>
    <cellStyle name="Currency 5 4 2 12 3" xfId="45723" xr:uid="{00000000-0005-0000-0000-00006D210000}"/>
    <cellStyle name="Currency 5 4 2 12 4" xfId="35709" xr:uid="{00000000-0005-0000-0000-00006E210000}"/>
    <cellStyle name="Currency 5 4 2 13" xfId="14923" xr:uid="{00000000-0005-0000-0000-00006F210000}"/>
    <cellStyle name="Currency 5 4 2 13 2" xfId="50140" xr:uid="{00000000-0005-0000-0000-000070210000}"/>
    <cellStyle name="Currency 5 4 2 13 3" xfId="27529" xr:uid="{00000000-0005-0000-0000-000071210000}"/>
    <cellStyle name="Currency 5 4 2 14" xfId="12337" xr:uid="{00000000-0005-0000-0000-000072210000}"/>
    <cellStyle name="Currency 5 4 2 14 2" xfId="47555" xr:uid="{00000000-0005-0000-0000-000073210000}"/>
    <cellStyle name="Currency 5 4 2 15" xfId="37542" xr:uid="{00000000-0005-0000-0000-000074210000}"/>
    <cellStyle name="Currency 5 4 2 16" xfId="24944" xr:uid="{00000000-0005-0000-0000-000075210000}"/>
    <cellStyle name="Currency 5 4 2 17" xfId="60157" xr:uid="{00000000-0005-0000-0000-000076210000}"/>
    <cellStyle name="Currency 5 4 2 2" xfId="2367" xr:uid="{00000000-0005-0000-0000-000077210000}"/>
    <cellStyle name="Currency 5 4 2 2 10" xfId="10494" xr:uid="{00000000-0005-0000-0000-000078210000}"/>
    <cellStyle name="Currency 5 4 2 2 10 2" xfId="23105" xr:uid="{00000000-0005-0000-0000-000079210000}"/>
    <cellStyle name="Currency 5 4 2 2 10 2 2" xfId="58321" xr:uid="{00000000-0005-0000-0000-00007A210000}"/>
    <cellStyle name="Currency 5 4 2 2 10 3" xfId="45724" xr:uid="{00000000-0005-0000-0000-00007B210000}"/>
    <cellStyle name="Currency 5 4 2 2 10 4" xfId="35710" xr:uid="{00000000-0005-0000-0000-00007C210000}"/>
    <cellStyle name="Currency 5 4 2 2 11" xfId="15078" xr:uid="{00000000-0005-0000-0000-00007D210000}"/>
    <cellStyle name="Currency 5 4 2 2 11 2" xfId="50294" xr:uid="{00000000-0005-0000-0000-00007E210000}"/>
    <cellStyle name="Currency 5 4 2 2 11 3" xfId="27683" xr:uid="{00000000-0005-0000-0000-00007F210000}"/>
    <cellStyle name="Currency 5 4 2 2 12" xfId="12491" xr:uid="{00000000-0005-0000-0000-000080210000}"/>
    <cellStyle name="Currency 5 4 2 2 12 2" xfId="47709" xr:uid="{00000000-0005-0000-0000-000081210000}"/>
    <cellStyle name="Currency 5 4 2 2 13" xfId="37697" xr:uid="{00000000-0005-0000-0000-000082210000}"/>
    <cellStyle name="Currency 5 4 2 2 14" xfId="25098" xr:uid="{00000000-0005-0000-0000-000083210000}"/>
    <cellStyle name="Currency 5 4 2 2 15" xfId="60311" xr:uid="{00000000-0005-0000-0000-000084210000}"/>
    <cellStyle name="Currency 5 4 2 2 2" xfId="3213" xr:uid="{00000000-0005-0000-0000-000085210000}"/>
    <cellStyle name="Currency 5 4 2 2 2 10" xfId="25582" xr:uid="{00000000-0005-0000-0000-000086210000}"/>
    <cellStyle name="Currency 5 4 2 2 2 11" xfId="61117" xr:uid="{00000000-0005-0000-0000-000087210000}"/>
    <cellStyle name="Currency 5 4 2 2 2 2" xfId="5013" xr:uid="{00000000-0005-0000-0000-000088210000}"/>
    <cellStyle name="Currency 5 4 2 2 2 2 2" xfId="17660" xr:uid="{00000000-0005-0000-0000-000089210000}"/>
    <cellStyle name="Currency 5 4 2 2 2 2 2 2" xfId="52876" xr:uid="{00000000-0005-0000-0000-00008A210000}"/>
    <cellStyle name="Currency 5 4 2 2 2 2 2 3" xfId="30265" xr:uid="{00000000-0005-0000-0000-00008B210000}"/>
    <cellStyle name="Currency 5 4 2 2 2 2 3" xfId="14106" xr:uid="{00000000-0005-0000-0000-00008C210000}"/>
    <cellStyle name="Currency 5 4 2 2 2 2 3 2" xfId="49324" xr:uid="{00000000-0005-0000-0000-00008D210000}"/>
    <cellStyle name="Currency 5 4 2 2 2 2 4" xfId="40279" xr:uid="{00000000-0005-0000-0000-00008E210000}"/>
    <cellStyle name="Currency 5 4 2 2 2 2 5" xfId="26713" xr:uid="{00000000-0005-0000-0000-00008F210000}"/>
    <cellStyle name="Currency 5 4 2 2 2 3" xfId="6483" xr:uid="{00000000-0005-0000-0000-000090210000}"/>
    <cellStyle name="Currency 5 4 2 2 2 3 2" xfId="19114" xr:uid="{00000000-0005-0000-0000-000091210000}"/>
    <cellStyle name="Currency 5 4 2 2 2 3 2 2" xfId="54330" xr:uid="{00000000-0005-0000-0000-000092210000}"/>
    <cellStyle name="Currency 5 4 2 2 2 3 3" xfId="41733" xr:uid="{00000000-0005-0000-0000-000093210000}"/>
    <cellStyle name="Currency 5 4 2 2 2 3 4" xfId="31719" xr:uid="{00000000-0005-0000-0000-000094210000}"/>
    <cellStyle name="Currency 5 4 2 2 2 4" xfId="7942" xr:uid="{00000000-0005-0000-0000-000095210000}"/>
    <cellStyle name="Currency 5 4 2 2 2 4 2" xfId="20568" xr:uid="{00000000-0005-0000-0000-000096210000}"/>
    <cellStyle name="Currency 5 4 2 2 2 4 2 2" xfId="55784" xr:uid="{00000000-0005-0000-0000-000097210000}"/>
    <cellStyle name="Currency 5 4 2 2 2 4 3" xfId="43187" xr:uid="{00000000-0005-0000-0000-000098210000}"/>
    <cellStyle name="Currency 5 4 2 2 2 4 4" xfId="33173" xr:uid="{00000000-0005-0000-0000-000099210000}"/>
    <cellStyle name="Currency 5 4 2 2 2 5" xfId="9723" xr:uid="{00000000-0005-0000-0000-00009A210000}"/>
    <cellStyle name="Currency 5 4 2 2 2 5 2" xfId="22344" xr:uid="{00000000-0005-0000-0000-00009B210000}"/>
    <cellStyle name="Currency 5 4 2 2 2 5 2 2" xfId="57560" xr:uid="{00000000-0005-0000-0000-00009C210000}"/>
    <cellStyle name="Currency 5 4 2 2 2 5 3" xfId="44963" xr:uid="{00000000-0005-0000-0000-00009D210000}"/>
    <cellStyle name="Currency 5 4 2 2 2 5 4" xfId="34949" xr:uid="{00000000-0005-0000-0000-00009E210000}"/>
    <cellStyle name="Currency 5 4 2 2 2 6" xfId="11517" xr:uid="{00000000-0005-0000-0000-00009F210000}"/>
    <cellStyle name="Currency 5 4 2 2 2 6 2" xfId="24120" xr:uid="{00000000-0005-0000-0000-0000A0210000}"/>
    <cellStyle name="Currency 5 4 2 2 2 6 2 2" xfId="59336" xr:uid="{00000000-0005-0000-0000-0000A1210000}"/>
    <cellStyle name="Currency 5 4 2 2 2 6 3" xfId="46739" xr:uid="{00000000-0005-0000-0000-0000A2210000}"/>
    <cellStyle name="Currency 5 4 2 2 2 6 4" xfId="36725" xr:uid="{00000000-0005-0000-0000-0000A3210000}"/>
    <cellStyle name="Currency 5 4 2 2 2 7" xfId="15884" xr:uid="{00000000-0005-0000-0000-0000A4210000}"/>
    <cellStyle name="Currency 5 4 2 2 2 7 2" xfId="51100" xr:uid="{00000000-0005-0000-0000-0000A5210000}"/>
    <cellStyle name="Currency 5 4 2 2 2 7 3" xfId="28489" xr:uid="{00000000-0005-0000-0000-0000A6210000}"/>
    <cellStyle name="Currency 5 4 2 2 2 8" xfId="12975" xr:uid="{00000000-0005-0000-0000-0000A7210000}"/>
    <cellStyle name="Currency 5 4 2 2 2 8 2" xfId="48193" xr:uid="{00000000-0005-0000-0000-0000A8210000}"/>
    <cellStyle name="Currency 5 4 2 2 2 9" xfId="38503" xr:uid="{00000000-0005-0000-0000-0000A9210000}"/>
    <cellStyle name="Currency 5 4 2 2 3" xfId="3542" xr:uid="{00000000-0005-0000-0000-0000AA210000}"/>
    <cellStyle name="Currency 5 4 2 2 3 10" xfId="27038" xr:uid="{00000000-0005-0000-0000-0000AB210000}"/>
    <cellStyle name="Currency 5 4 2 2 3 11" xfId="61442" xr:uid="{00000000-0005-0000-0000-0000AC210000}"/>
    <cellStyle name="Currency 5 4 2 2 3 2" xfId="5338" xr:uid="{00000000-0005-0000-0000-0000AD210000}"/>
    <cellStyle name="Currency 5 4 2 2 3 2 2" xfId="17985" xr:uid="{00000000-0005-0000-0000-0000AE210000}"/>
    <cellStyle name="Currency 5 4 2 2 3 2 2 2" xfId="53201" xr:uid="{00000000-0005-0000-0000-0000AF210000}"/>
    <cellStyle name="Currency 5 4 2 2 3 2 3" xfId="40604" xr:uid="{00000000-0005-0000-0000-0000B0210000}"/>
    <cellStyle name="Currency 5 4 2 2 3 2 4" xfId="30590" xr:uid="{00000000-0005-0000-0000-0000B1210000}"/>
    <cellStyle name="Currency 5 4 2 2 3 3" xfId="6808" xr:uid="{00000000-0005-0000-0000-0000B2210000}"/>
    <cellStyle name="Currency 5 4 2 2 3 3 2" xfId="19439" xr:uid="{00000000-0005-0000-0000-0000B3210000}"/>
    <cellStyle name="Currency 5 4 2 2 3 3 2 2" xfId="54655" xr:uid="{00000000-0005-0000-0000-0000B4210000}"/>
    <cellStyle name="Currency 5 4 2 2 3 3 3" xfId="42058" xr:uid="{00000000-0005-0000-0000-0000B5210000}"/>
    <cellStyle name="Currency 5 4 2 2 3 3 4" xfId="32044" xr:uid="{00000000-0005-0000-0000-0000B6210000}"/>
    <cellStyle name="Currency 5 4 2 2 3 4" xfId="8267" xr:uid="{00000000-0005-0000-0000-0000B7210000}"/>
    <cellStyle name="Currency 5 4 2 2 3 4 2" xfId="20893" xr:uid="{00000000-0005-0000-0000-0000B8210000}"/>
    <cellStyle name="Currency 5 4 2 2 3 4 2 2" xfId="56109" xr:uid="{00000000-0005-0000-0000-0000B9210000}"/>
    <cellStyle name="Currency 5 4 2 2 3 4 3" xfId="43512" xr:uid="{00000000-0005-0000-0000-0000BA210000}"/>
    <cellStyle name="Currency 5 4 2 2 3 4 4" xfId="33498" xr:uid="{00000000-0005-0000-0000-0000BB210000}"/>
    <cellStyle name="Currency 5 4 2 2 3 5" xfId="10048" xr:uid="{00000000-0005-0000-0000-0000BC210000}"/>
    <cellStyle name="Currency 5 4 2 2 3 5 2" xfId="22669" xr:uid="{00000000-0005-0000-0000-0000BD210000}"/>
    <cellStyle name="Currency 5 4 2 2 3 5 2 2" xfId="57885" xr:uid="{00000000-0005-0000-0000-0000BE210000}"/>
    <cellStyle name="Currency 5 4 2 2 3 5 3" xfId="45288" xr:uid="{00000000-0005-0000-0000-0000BF210000}"/>
    <cellStyle name="Currency 5 4 2 2 3 5 4" xfId="35274" xr:uid="{00000000-0005-0000-0000-0000C0210000}"/>
    <cellStyle name="Currency 5 4 2 2 3 6" xfId="11842" xr:uid="{00000000-0005-0000-0000-0000C1210000}"/>
    <cellStyle name="Currency 5 4 2 2 3 6 2" xfId="24445" xr:uid="{00000000-0005-0000-0000-0000C2210000}"/>
    <cellStyle name="Currency 5 4 2 2 3 6 2 2" xfId="59661" xr:uid="{00000000-0005-0000-0000-0000C3210000}"/>
    <cellStyle name="Currency 5 4 2 2 3 6 3" xfId="47064" xr:uid="{00000000-0005-0000-0000-0000C4210000}"/>
    <cellStyle name="Currency 5 4 2 2 3 6 4" xfId="37050" xr:uid="{00000000-0005-0000-0000-0000C5210000}"/>
    <cellStyle name="Currency 5 4 2 2 3 7" xfId="16209" xr:uid="{00000000-0005-0000-0000-0000C6210000}"/>
    <cellStyle name="Currency 5 4 2 2 3 7 2" xfId="51425" xr:uid="{00000000-0005-0000-0000-0000C7210000}"/>
    <cellStyle name="Currency 5 4 2 2 3 7 3" xfId="28814" xr:uid="{00000000-0005-0000-0000-0000C8210000}"/>
    <cellStyle name="Currency 5 4 2 2 3 8" xfId="14431" xr:uid="{00000000-0005-0000-0000-0000C9210000}"/>
    <cellStyle name="Currency 5 4 2 2 3 8 2" xfId="49649" xr:uid="{00000000-0005-0000-0000-0000CA210000}"/>
    <cellStyle name="Currency 5 4 2 2 3 9" xfId="38828" xr:uid="{00000000-0005-0000-0000-0000CB210000}"/>
    <cellStyle name="Currency 5 4 2 2 4" xfId="2703" xr:uid="{00000000-0005-0000-0000-0000CC210000}"/>
    <cellStyle name="Currency 5 4 2 2 4 10" xfId="26229" xr:uid="{00000000-0005-0000-0000-0000CD210000}"/>
    <cellStyle name="Currency 5 4 2 2 4 11" xfId="60633" xr:uid="{00000000-0005-0000-0000-0000CE210000}"/>
    <cellStyle name="Currency 5 4 2 2 4 2" xfId="4529" xr:uid="{00000000-0005-0000-0000-0000CF210000}"/>
    <cellStyle name="Currency 5 4 2 2 4 2 2" xfId="17176" xr:uid="{00000000-0005-0000-0000-0000D0210000}"/>
    <cellStyle name="Currency 5 4 2 2 4 2 2 2" xfId="52392" xr:uid="{00000000-0005-0000-0000-0000D1210000}"/>
    <cellStyle name="Currency 5 4 2 2 4 2 3" xfId="39795" xr:uid="{00000000-0005-0000-0000-0000D2210000}"/>
    <cellStyle name="Currency 5 4 2 2 4 2 4" xfId="29781" xr:uid="{00000000-0005-0000-0000-0000D3210000}"/>
    <cellStyle name="Currency 5 4 2 2 4 3" xfId="5999" xr:uid="{00000000-0005-0000-0000-0000D4210000}"/>
    <cellStyle name="Currency 5 4 2 2 4 3 2" xfId="18630" xr:uid="{00000000-0005-0000-0000-0000D5210000}"/>
    <cellStyle name="Currency 5 4 2 2 4 3 2 2" xfId="53846" xr:uid="{00000000-0005-0000-0000-0000D6210000}"/>
    <cellStyle name="Currency 5 4 2 2 4 3 3" xfId="41249" xr:uid="{00000000-0005-0000-0000-0000D7210000}"/>
    <cellStyle name="Currency 5 4 2 2 4 3 4" xfId="31235" xr:uid="{00000000-0005-0000-0000-0000D8210000}"/>
    <cellStyle name="Currency 5 4 2 2 4 4" xfId="7458" xr:uid="{00000000-0005-0000-0000-0000D9210000}"/>
    <cellStyle name="Currency 5 4 2 2 4 4 2" xfId="20084" xr:uid="{00000000-0005-0000-0000-0000DA210000}"/>
    <cellStyle name="Currency 5 4 2 2 4 4 2 2" xfId="55300" xr:uid="{00000000-0005-0000-0000-0000DB210000}"/>
    <cellStyle name="Currency 5 4 2 2 4 4 3" xfId="42703" xr:uid="{00000000-0005-0000-0000-0000DC210000}"/>
    <cellStyle name="Currency 5 4 2 2 4 4 4" xfId="32689" xr:uid="{00000000-0005-0000-0000-0000DD210000}"/>
    <cellStyle name="Currency 5 4 2 2 4 5" xfId="9239" xr:uid="{00000000-0005-0000-0000-0000DE210000}"/>
    <cellStyle name="Currency 5 4 2 2 4 5 2" xfId="21860" xr:uid="{00000000-0005-0000-0000-0000DF210000}"/>
    <cellStyle name="Currency 5 4 2 2 4 5 2 2" xfId="57076" xr:uid="{00000000-0005-0000-0000-0000E0210000}"/>
    <cellStyle name="Currency 5 4 2 2 4 5 3" xfId="44479" xr:uid="{00000000-0005-0000-0000-0000E1210000}"/>
    <cellStyle name="Currency 5 4 2 2 4 5 4" xfId="34465" xr:uid="{00000000-0005-0000-0000-0000E2210000}"/>
    <cellStyle name="Currency 5 4 2 2 4 6" xfId="11033" xr:uid="{00000000-0005-0000-0000-0000E3210000}"/>
    <cellStyle name="Currency 5 4 2 2 4 6 2" xfId="23636" xr:uid="{00000000-0005-0000-0000-0000E4210000}"/>
    <cellStyle name="Currency 5 4 2 2 4 6 2 2" xfId="58852" xr:uid="{00000000-0005-0000-0000-0000E5210000}"/>
    <cellStyle name="Currency 5 4 2 2 4 6 3" xfId="46255" xr:uid="{00000000-0005-0000-0000-0000E6210000}"/>
    <cellStyle name="Currency 5 4 2 2 4 6 4" xfId="36241" xr:uid="{00000000-0005-0000-0000-0000E7210000}"/>
    <cellStyle name="Currency 5 4 2 2 4 7" xfId="15400" xr:uid="{00000000-0005-0000-0000-0000E8210000}"/>
    <cellStyle name="Currency 5 4 2 2 4 7 2" xfId="50616" xr:uid="{00000000-0005-0000-0000-0000E9210000}"/>
    <cellStyle name="Currency 5 4 2 2 4 7 3" xfId="28005" xr:uid="{00000000-0005-0000-0000-0000EA210000}"/>
    <cellStyle name="Currency 5 4 2 2 4 8" xfId="13622" xr:uid="{00000000-0005-0000-0000-0000EB210000}"/>
    <cellStyle name="Currency 5 4 2 2 4 8 2" xfId="48840" xr:uid="{00000000-0005-0000-0000-0000EC210000}"/>
    <cellStyle name="Currency 5 4 2 2 4 9" xfId="38019" xr:uid="{00000000-0005-0000-0000-0000ED210000}"/>
    <cellStyle name="Currency 5 4 2 2 5" xfId="3867" xr:uid="{00000000-0005-0000-0000-0000EE210000}"/>
    <cellStyle name="Currency 5 4 2 2 5 2" xfId="8590" xr:uid="{00000000-0005-0000-0000-0000EF210000}"/>
    <cellStyle name="Currency 5 4 2 2 5 2 2" xfId="21216" xr:uid="{00000000-0005-0000-0000-0000F0210000}"/>
    <cellStyle name="Currency 5 4 2 2 5 2 2 2" xfId="56432" xr:uid="{00000000-0005-0000-0000-0000F1210000}"/>
    <cellStyle name="Currency 5 4 2 2 5 2 3" xfId="43835" xr:uid="{00000000-0005-0000-0000-0000F2210000}"/>
    <cellStyle name="Currency 5 4 2 2 5 2 4" xfId="33821" xr:uid="{00000000-0005-0000-0000-0000F3210000}"/>
    <cellStyle name="Currency 5 4 2 2 5 3" xfId="10371" xr:uid="{00000000-0005-0000-0000-0000F4210000}"/>
    <cellStyle name="Currency 5 4 2 2 5 3 2" xfId="22992" xr:uid="{00000000-0005-0000-0000-0000F5210000}"/>
    <cellStyle name="Currency 5 4 2 2 5 3 2 2" xfId="58208" xr:uid="{00000000-0005-0000-0000-0000F6210000}"/>
    <cellStyle name="Currency 5 4 2 2 5 3 3" xfId="45611" xr:uid="{00000000-0005-0000-0000-0000F7210000}"/>
    <cellStyle name="Currency 5 4 2 2 5 3 4" xfId="35597" xr:uid="{00000000-0005-0000-0000-0000F8210000}"/>
    <cellStyle name="Currency 5 4 2 2 5 4" xfId="12167" xr:uid="{00000000-0005-0000-0000-0000F9210000}"/>
    <cellStyle name="Currency 5 4 2 2 5 4 2" xfId="24768" xr:uid="{00000000-0005-0000-0000-0000FA210000}"/>
    <cellStyle name="Currency 5 4 2 2 5 4 2 2" xfId="59984" xr:uid="{00000000-0005-0000-0000-0000FB210000}"/>
    <cellStyle name="Currency 5 4 2 2 5 4 3" xfId="47387" xr:uid="{00000000-0005-0000-0000-0000FC210000}"/>
    <cellStyle name="Currency 5 4 2 2 5 4 4" xfId="37373" xr:uid="{00000000-0005-0000-0000-0000FD210000}"/>
    <cellStyle name="Currency 5 4 2 2 5 5" xfId="16532" xr:uid="{00000000-0005-0000-0000-0000FE210000}"/>
    <cellStyle name="Currency 5 4 2 2 5 5 2" xfId="51748" xr:uid="{00000000-0005-0000-0000-0000FF210000}"/>
    <cellStyle name="Currency 5 4 2 2 5 5 3" xfId="29137" xr:uid="{00000000-0005-0000-0000-000000220000}"/>
    <cellStyle name="Currency 5 4 2 2 5 6" xfId="14754" xr:uid="{00000000-0005-0000-0000-000001220000}"/>
    <cellStyle name="Currency 5 4 2 2 5 6 2" xfId="49972" xr:uid="{00000000-0005-0000-0000-000002220000}"/>
    <cellStyle name="Currency 5 4 2 2 5 7" xfId="39151" xr:uid="{00000000-0005-0000-0000-000003220000}"/>
    <cellStyle name="Currency 5 4 2 2 5 8" xfId="27361" xr:uid="{00000000-0005-0000-0000-000004220000}"/>
    <cellStyle name="Currency 5 4 2 2 6" xfId="4207" xr:uid="{00000000-0005-0000-0000-000005220000}"/>
    <cellStyle name="Currency 5 4 2 2 6 2" xfId="16854" xr:uid="{00000000-0005-0000-0000-000006220000}"/>
    <cellStyle name="Currency 5 4 2 2 6 2 2" xfId="52070" xr:uid="{00000000-0005-0000-0000-000007220000}"/>
    <cellStyle name="Currency 5 4 2 2 6 2 3" xfId="29459" xr:uid="{00000000-0005-0000-0000-000008220000}"/>
    <cellStyle name="Currency 5 4 2 2 6 3" xfId="13300" xr:uid="{00000000-0005-0000-0000-000009220000}"/>
    <cellStyle name="Currency 5 4 2 2 6 3 2" xfId="48518" xr:uid="{00000000-0005-0000-0000-00000A220000}"/>
    <cellStyle name="Currency 5 4 2 2 6 4" xfId="39473" xr:uid="{00000000-0005-0000-0000-00000B220000}"/>
    <cellStyle name="Currency 5 4 2 2 6 5" xfId="25907" xr:uid="{00000000-0005-0000-0000-00000C220000}"/>
    <cellStyle name="Currency 5 4 2 2 7" xfId="5677" xr:uid="{00000000-0005-0000-0000-00000D220000}"/>
    <cellStyle name="Currency 5 4 2 2 7 2" xfId="18308" xr:uid="{00000000-0005-0000-0000-00000E220000}"/>
    <cellStyle name="Currency 5 4 2 2 7 2 2" xfId="53524" xr:uid="{00000000-0005-0000-0000-00000F220000}"/>
    <cellStyle name="Currency 5 4 2 2 7 3" xfId="40927" xr:uid="{00000000-0005-0000-0000-000010220000}"/>
    <cellStyle name="Currency 5 4 2 2 7 4" xfId="30913" xr:uid="{00000000-0005-0000-0000-000011220000}"/>
    <cellStyle name="Currency 5 4 2 2 8" xfId="7136" xr:uid="{00000000-0005-0000-0000-000012220000}"/>
    <cellStyle name="Currency 5 4 2 2 8 2" xfId="19762" xr:uid="{00000000-0005-0000-0000-000013220000}"/>
    <cellStyle name="Currency 5 4 2 2 8 2 2" xfId="54978" xr:uid="{00000000-0005-0000-0000-000014220000}"/>
    <cellStyle name="Currency 5 4 2 2 8 3" xfId="42381" xr:uid="{00000000-0005-0000-0000-000015220000}"/>
    <cellStyle name="Currency 5 4 2 2 8 4" xfId="32367" xr:uid="{00000000-0005-0000-0000-000016220000}"/>
    <cellStyle name="Currency 5 4 2 2 9" xfId="8917" xr:uid="{00000000-0005-0000-0000-000017220000}"/>
    <cellStyle name="Currency 5 4 2 2 9 2" xfId="21538" xr:uid="{00000000-0005-0000-0000-000018220000}"/>
    <cellStyle name="Currency 5 4 2 2 9 2 2" xfId="56754" xr:uid="{00000000-0005-0000-0000-000019220000}"/>
    <cellStyle name="Currency 5 4 2 2 9 3" xfId="44157" xr:uid="{00000000-0005-0000-0000-00001A220000}"/>
    <cellStyle name="Currency 5 4 2 2 9 4" xfId="34143" xr:uid="{00000000-0005-0000-0000-00001B220000}"/>
    <cellStyle name="Currency 5 4 2 3" xfId="3053" xr:uid="{00000000-0005-0000-0000-00001C220000}"/>
    <cellStyle name="Currency 5 4 2 3 10" xfId="25425" xr:uid="{00000000-0005-0000-0000-00001D220000}"/>
    <cellStyle name="Currency 5 4 2 3 11" xfId="60960" xr:uid="{00000000-0005-0000-0000-00001E220000}"/>
    <cellStyle name="Currency 5 4 2 3 2" xfId="4856" xr:uid="{00000000-0005-0000-0000-00001F220000}"/>
    <cellStyle name="Currency 5 4 2 3 2 2" xfId="17503" xr:uid="{00000000-0005-0000-0000-000020220000}"/>
    <cellStyle name="Currency 5 4 2 3 2 2 2" xfId="52719" xr:uid="{00000000-0005-0000-0000-000021220000}"/>
    <cellStyle name="Currency 5 4 2 3 2 2 3" xfId="30108" xr:uid="{00000000-0005-0000-0000-000022220000}"/>
    <cellStyle name="Currency 5 4 2 3 2 3" xfId="13949" xr:uid="{00000000-0005-0000-0000-000023220000}"/>
    <cellStyle name="Currency 5 4 2 3 2 3 2" xfId="49167" xr:uid="{00000000-0005-0000-0000-000024220000}"/>
    <cellStyle name="Currency 5 4 2 3 2 4" xfId="40122" xr:uid="{00000000-0005-0000-0000-000025220000}"/>
    <cellStyle name="Currency 5 4 2 3 2 5" xfId="26556" xr:uid="{00000000-0005-0000-0000-000026220000}"/>
    <cellStyle name="Currency 5 4 2 3 3" xfId="6326" xr:uid="{00000000-0005-0000-0000-000027220000}"/>
    <cellStyle name="Currency 5 4 2 3 3 2" xfId="18957" xr:uid="{00000000-0005-0000-0000-000028220000}"/>
    <cellStyle name="Currency 5 4 2 3 3 2 2" xfId="54173" xr:uid="{00000000-0005-0000-0000-000029220000}"/>
    <cellStyle name="Currency 5 4 2 3 3 3" xfId="41576" xr:uid="{00000000-0005-0000-0000-00002A220000}"/>
    <cellStyle name="Currency 5 4 2 3 3 4" xfId="31562" xr:uid="{00000000-0005-0000-0000-00002B220000}"/>
    <cellStyle name="Currency 5 4 2 3 4" xfId="7785" xr:uid="{00000000-0005-0000-0000-00002C220000}"/>
    <cellStyle name="Currency 5 4 2 3 4 2" xfId="20411" xr:uid="{00000000-0005-0000-0000-00002D220000}"/>
    <cellStyle name="Currency 5 4 2 3 4 2 2" xfId="55627" xr:uid="{00000000-0005-0000-0000-00002E220000}"/>
    <cellStyle name="Currency 5 4 2 3 4 3" xfId="43030" xr:uid="{00000000-0005-0000-0000-00002F220000}"/>
    <cellStyle name="Currency 5 4 2 3 4 4" xfId="33016" xr:uid="{00000000-0005-0000-0000-000030220000}"/>
    <cellStyle name="Currency 5 4 2 3 5" xfId="9566" xr:uid="{00000000-0005-0000-0000-000031220000}"/>
    <cellStyle name="Currency 5 4 2 3 5 2" xfId="22187" xr:uid="{00000000-0005-0000-0000-000032220000}"/>
    <cellStyle name="Currency 5 4 2 3 5 2 2" xfId="57403" xr:uid="{00000000-0005-0000-0000-000033220000}"/>
    <cellStyle name="Currency 5 4 2 3 5 3" xfId="44806" xr:uid="{00000000-0005-0000-0000-000034220000}"/>
    <cellStyle name="Currency 5 4 2 3 5 4" xfId="34792" xr:uid="{00000000-0005-0000-0000-000035220000}"/>
    <cellStyle name="Currency 5 4 2 3 6" xfId="11360" xr:uid="{00000000-0005-0000-0000-000036220000}"/>
    <cellStyle name="Currency 5 4 2 3 6 2" xfId="23963" xr:uid="{00000000-0005-0000-0000-000037220000}"/>
    <cellStyle name="Currency 5 4 2 3 6 2 2" xfId="59179" xr:uid="{00000000-0005-0000-0000-000038220000}"/>
    <cellStyle name="Currency 5 4 2 3 6 3" xfId="46582" xr:uid="{00000000-0005-0000-0000-000039220000}"/>
    <cellStyle name="Currency 5 4 2 3 6 4" xfId="36568" xr:uid="{00000000-0005-0000-0000-00003A220000}"/>
    <cellStyle name="Currency 5 4 2 3 7" xfId="15727" xr:uid="{00000000-0005-0000-0000-00003B220000}"/>
    <cellStyle name="Currency 5 4 2 3 7 2" xfId="50943" xr:uid="{00000000-0005-0000-0000-00003C220000}"/>
    <cellStyle name="Currency 5 4 2 3 7 3" xfId="28332" xr:uid="{00000000-0005-0000-0000-00003D220000}"/>
    <cellStyle name="Currency 5 4 2 3 8" xfId="12818" xr:uid="{00000000-0005-0000-0000-00003E220000}"/>
    <cellStyle name="Currency 5 4 2 3 8 2" xfId="48036" xr:uid="{00000000-0005-0000-0000-00003F220000}"/>
    <cellStyle name="Currency 5 4 2 3 9" xfId="38346" xr:uid="{00000000-0005-0000-0000-000040220000}"/>
    <cellStyle name="Currency 5 4 2 4" xfId="2879" xr:uid="{00000000-0005-0000-0000-000041220000}"/>
    <cellStyle name="Currency 5 4 2 4 10" xfId="25266" xr:uid="{00000000-0005-0000-0000-000042220000}"/>
    <cellStyle name="Currency 5 4 2 4 11" xfId="60801" xr:uid="{00000000-0005-0000-0000-000043220000}"/>
    <cellStyle name="Currency 5 4 2 4 2" xfId="4697" xr:uid="{00000000-0005-0000-0000-000044220000}"/>
    <cellStyle name="Currency 5 4 2 4 2 2" xfId="17344" xr:uid="{00000000-0005-0000-0000-000045220000}"/>
    <cellStyle name="Currency 5 4 2 4 2 2 2" xfId="52560" xr:uid="{00000000-0005-0000-0000-000046220000}"/>
    <cellStyle name="Currency 5 4 2 4 2 2 3" xfId="29949" xr:uid="{00000000-0005-0000-0000-000047220000}"/>
    <cellStyle name="Currency 5 4 2 4 2 3" xfId="13790" xr:uid="{00000000-0005-0000-0000-000048220000}"/>
    <cellStyle name="Currency 5 4 2 4 2 3 2" xfId="49008" xr:uid="{00000000-0005-0000-0000-000049220000}"/>
    <cellStyle name="Currency 5 4 2 4 2 4" xfId="39963" xr:uid="{00000000-0005-0000-0000-00004A220000}"/>
    <cellStyle name="Currency 5 4 2 4 2 5" xfId="26397" xr:uid="{00000000-0005-0000-0000-00004B220000}"/>
    <cellStyle name="Currency 5 4 2 4 3" xfId="6167" xr:uid="{00000000-0005-0000-0000-00004C220000}"/>
    <cellStyle name="Currency 5 4 2 4 3 2" xfId="18798" xr:uid="{00000000-0005-0000-0000-00004D220000}"/>
    <cellStyle name="Currency 5 4 2 4 3 2 2" xfId="54014" xr:uid="{00000000-0005-0000-0000-00004E220000}"/>
    <cellStyle name="Currency 5 4 2 4 3 3" xfId="41417" xr:uid="{00000000-0005-0000-0000-00004F220000}"/>
    <cellStyle name="Currency 5 4 2 4 3 4" xfId="31403" xr:uid="{00000000-0005-0000-0000-000050220000}"/>
    <cellStyle name="Currency 5 4 2 4 4" xfId="7626" xr:uid="{00000000-0005-0000-0000-000051220000}"/>
    <cellStyle name="Currency 5 4 2 4 4 2" xfId="20252" xr:uid="{00000000-0005-0000-0000-000052220000}"/>
    <cellStyle name="Currency 5 4 2 4 4 2 2" xfId="55468" xr:uid="{00000000-0005-0000-0000-000053220000}"/>
    <cellStyle name="Currency 5 4 2 4 4 3" xfId="42871" xr:uid="{00000000-0005-0000-0000-000054220000}"/>
    <cellStyle name="Currency 5 4 2 4 4 4" xfId="32857" xr:uid="{00000000-0005-0000-0000-000055220000}"/>
    <cellStyle name="Currency 5 4 2 4 5" xfId="9407" xr:uid="{00000000-0005-0000-0000-000056220000}"/>
    <cellStyle name="Currency 5 4 2 4 5 2" xfId="22028" xr:uid="{00000000-0005-0000-0000-000057220000}"/>
    <cellStyle name="Currency 5 4 2 4 5 2 2" xfId="57244" xr:uid="{00000000-0005-0000-0000-000058220000}"/>
    <cellStyle name="Currency 5 4 2 4 5 3" xfId="44647" xr:uid="{00000000-0005-0000-0000-000059220000}"/>
    <cellStyle name="Currency 5 4 2 4 5 4" xfId="34633" xr:uid="{00000000-0005-0000-0000-00005A220000}"/>
    <cellStyle name="Currency 5 4 2 4 6" xfId="11201" xr:uid="{00000000-0005-0000-0000-00005B220000}"/>
    <cellStyle name="Currency 5 4 2 4 6 2" xfId="23804" xr:uid="{00000000-0005-0000-0000-00005C220000}"/>
    <cellStyle name="Currency 5 4 2 4 6 2 2" xfId="59020" xr:uid="{00000000-0005-0000-0000-00005D220000}"/>
    <cellStyle name="Currency 5 4 2 4 6 3" xfId="46423" xr:uid="{00000000-0005-0000-0000-00005E220000}"/>
    <cellStyle name="Currency 5 4 2 4 6 4" xfId="36409" xr:uid="{00000000-0005-0000-0000-00005F220000}"/>
    <cellStyle name="Currency 5 4 2 4 7" xfId="15568" xr:uid="{00000000-0005-0000-0000-000060220000}"/>
    <cellStyle name="Currency 5 4 2 4 7 2" xfId="50784" xr:uid="{00000000-0005-0000-0000-000061220000}"/>
    <cellStyle name="Currency 5 4 2 4 7 3" xfId="28173" xr:uid="{00000000-0005-0000-0000-000062220000}"/>
    <cellStyle name="Currency 5 4 2 4 8" xfId="12659" xr:uid="{00000000-0005-0000-0000-000063220000}"/>
    <cellStyle name="Currency 5 4 2 4 8 2" xfId="47877" xr:uid="{00000000-0005-0000-0000-000064220000}"/>
    <cellStyle name="Currency 5 4 2 4 9" xfId="38187" xr:uid="{00000000-0005-0000-0000-000065220000}"/>
    <cellStyle name="Currency 5 4 2 5" xfId="3388" xr:uid="{00000000-0005-0000-0000-000066220000}"/>
    <cellStyle name="Currency 5 4 2 5 10" xfId="26884" xr:uid="{00000000-0005-0000-0000-000067220000}"/>
    <cellStyle name="Currency 5 4 2 5 11" xfId="61288" xr:uid="{00000000-0005-0000-0000-000068220000}"/>
    <cellStyle name="Currency 5 4 2 5 2" xfId="5184" xr:uid="{00000000-0005-0000-0000-000069220000}"/>
    <cellStyle name="Currency 5 4 2 5 2 2" xfId="17831" xr:uid="{00000000-0005-0000-0000-00006A220000}"/>
    <cellStyle name="Currency 5 4 2 5 2 2 2" xfId="53047" xr:uid="{00000000-0005-0000-0000-00006B220000}"/>
    <cellStyle name="Currency 5 4 2 5 2 3" xfId="40450" xr:uid="{00000000-0005-0000-0000-00006C220000}"/>
    <cellStyle name="Currency 5 4 2 5 2 4" xfId="30436" xr:uid="{00000000-0005-0000-0000-00006D220000}"/>
    <cellStyle name="Currency 5 4 2 5 3" xfId="6654" xr:uid="{00000000-0005-0000-0000-00006E220000}"/>
    <cellStyle name="Currency 5 4 2 5 3 2" xfId="19285" xr:uid="{00000000-0005-0000-0000-00006F220000}"/>
    <cellStyle name="Currency 5 4 2 5 3 2 2" xfId="54501" xr:uid="{00000000-0005-0000-0000-000070220000}"/>
    <cellStyle name="Currency 5 4 2 5 3 3" xfId="41904" xr:uid="{00000000-0005-0000-0000-000071220000}"/>
    <cellStyle name="Currency 5 4 2 5 3 4" xfId="31890" xr:uid="{00000000-0005-0000-0000-000072220000}"/>
    <cellStyle name="Currency 5 4 2 5 4" xfId="8113" xr:uid="{00000000-0005-0000-0000-000073220000}"/>
    <cellStyle name="Currency 5 4 2 5 4 2" xfId="20739" xr:uid="{00000000-0005-0000-0000-000074220000}"/>
    <cellStyle name="Currency 5 4 2 5 4 2 2" xfId="55955" xr:uid="{00000000-0005-0000-0000-000075220000}"/>
    <cellStyle name="Currency 5 4 2 5 4 3" xfId="43358" xr:uid="{00000000-0005-0000-0000-000076220000}"/>
    <cellStyle name="Currency 5 4 2 5 4 4" xfId="33344" xr:uid="{00000000-0005-0000-0000-000077220000}"/>
    <cellStyle name="Currency 5 4 2 5 5" xfId="9894" xr:uid="{00000000-0005-0000-0000-000078220000}"/>
    <cellStyle name="Currency 5 4 2 5 5 2" xfId="22515" xr:uid="{00000000-0005-0000-0000-000079220000}"/>
    <cellStyle name="Currency 5 4 2 5 5 2 2" xfId="57731" xr:uid="{00000000-0005-0000-0000-00007A220000}"/>
    <cellStyle name="Currency 5 4 2 5 5 3" xfId="45134" xr:uid="{00000000-0005-0000-0000-00007B220000}"/>
    <cellStyle name="Currency 5 4 2 5 5 4" xfId="35120" xr:uid="{00000000-0005-0000-0000-00007C220000}"/>
    <cellStyle name="Currency 5 4 2 5 6" xfId="11688" xr:uid="{00000000-0005-0000-0000-00007D220000}"/>
    <cellStyle name="Currency 5 4 2 5 6 2" xfId="24291" xr:uid="{00000000-0005-0000-0000-00007E220000}"/>
    <cellStyle name="Currency 5 4 2 5 6 2 2" xfId="59507" xr:uid="{00000000-0005-0000-0000-00007F220000}"/>
    <cellStyle name="Currency 5 4 2 5 6 3" xfId="46910" xr:uid="{00000000-0005-0000-0000-000080220000}"/>
    <cellStyle name="Currency 5 4 2 5 6 4" xfId="36896" xr:uid="{00000000-0005-0000-0000-000081220000}"/>
    <cellStyle name="Currency 5 4 2 5 7" xfId="16055" xr:uid="{00000000-0005-0000-0000-000082220000}"/>
    <cellStyle name="Currency 5 4 2 5 7 2" xfId="51271" xr:uid="{00000000-0005-0000-0000-000083220000}"/>
    <cellStyle name="Currency 5 4 2 5 7 3" xfId="28660" xr:uid="{00000000-0005-0000-0000-000084220000}"/>
    <cellStyle name="Currency 5 4 2 5 8" xfId="14277" xr:uid="{00000000-0005-0000-0000-000085220000}"/>
    <cellStyle name="Currency 5 4 2 5 8 2" xfId="49495" xr:uid="{00000000-0005-0000-0000-000086220000}"/>
    <cellStyle name="Currency 5 4 2 5 9" xfId="38674" xr:uid="{00000000-0005-0000-0000-000087220000}"/>
    <cellStyle name="Currency 5 4 2 6" xfId="2548" xr:uid="{00000000-0005-0000-0000-000088220000}"/>
    <cellStyle name="Currency 5 4 2 6 10" xfId="26075" xr:uid="{00000000-0005-0000-0000-000089220000}"/>
    <cellStyle name="Currency 5 4 2 6 11" xfId="60479" xr:uid="{00000000-0005-0000-0000-00008A220000}"/>
    <cellStyle name="Currency 5 4 2 6 2" xfId="4375" xr:uid="{00000000-0005-0000-0000-00008B220000}"/>
    <cellStyle name="Currency 5 4 2 6 2 2" xfId="17022" xr:uid="{00000000-0005-0000-0000-00008C220000}"/>
    <cellStyle name="Currency 5 4 2 6 2 2 2" xfId="52238" xr:uid="{00000000-0005-0000-0000-00008D220000}"/>
    <cellStyle name="Currency 5 4 2 6 2 3" xfId="39641" xr:uid="{00000000-0005-0000-0000-00008E220000}"/>
    <cellStyle name="Currency 5 4 2 6 2 4" xfId="29627" xr:uid="{00000000-0005-0000-0000-00008F220000}"/>
    <cellStyle name="Currency 5 4 2 6 3" xfId="5845" xr:uid="{00000000-0005-0000-0000-000090220000}"/>
    <cellStyle name="Currency 5 4 2 6 3 2" xfId="18476" xr:uid="{00000000-0005-0000-0000-000091220000}"/>
    <cellStyle name="Currency 5 4 2 6 3 2 2" xfId="53692" xr:uid="{00000000-0005-0000-0000-000092220000}"/>
    <cellStyle name="Currency 5 4 2 6 3 3" xfId="41095" xr:uid="{00000000-0005-0000-0000-000093220000}"/>
    <cellStyle name="Currency 5 4 2 6 3 4" xfId="31081" xr:uid="{00000000-0005-0000-0000-000094220000}"/>
    <cellStyle name="Currency 5 4 2 6 4" xfId="7304" xr:uid="{00000000-0005-0000-0000-000095220000}"/>
    <cellStyle name="Currency 5 4 2 6 4 2" xfId="19930" xr:uid="{00000000-0005-0000-0000-000096220000}"/>
    <cellStyle name="Currency 5 4 2 6 4 2 2" xfId="55146" xr:uid="{00000000-0005-0000-0000-000097220000}"/>
    <cellStyle name="Currency 5 4 2 6 4 3" xfId="42549" xr:uid="{00000000-0005-0000-0000-000098220000}"/>
    <cellStyle name="Currency 5 4 2 6 4 4" xfId="32535" xr:uid="{00000000-0005-0000-0000-000099220000}"/>
    <cellStyle name="Currency 5 4 2 6 5" xfId="9085" xr:uid="{00000000-0005-0000-0000-00009A220000}"/>
    <cellStyle name="Currency 5 4 2 6 5 2" xfId="21706" xr:uid="{00000000-0005-0000-0000-00009B220000}"/>
    <cellStyle name="Currency 5 4 2 6 5 2 2" xfId="56922" xr:uid="{00000000-0005-0000-0000-00009C220000}"/>
    <cellStyle name="Currency 5 4 2 6 5 3" xfId="44325" xr:uid="{00000000-0005-0000-0000-00009D220000}"/>
    <cellStyle name="Currency 5 4 2 6 5 4" xfId="34311" xr:uid="{00000000-0005-0000-0000-00009E220000}"/>
    <cellStyle name="Currency 5 4 2 6 6" xfId="10879" xr:uid="{00000000-0005-0000-0000-00009F220000}"/>
    <cellStyle name="Currency 5 4 2 6 6 2" xfId="23482" xr:uid="{00000000-0005-0000-0000-0000A0220000}"/>
    <cellStyle name="Currency 5 4 2 6 6 2 2" xfId="58698" xr:uid="{00000000-0005-0000-0000-0000A1220000}"/>
    <cellStyle name="Currency 5 4 2 6 6 3" xfId="46101" xr:uid="{00000000-0005-0000-0000-0000A2220000}"/>
    <cellStyle name="Currency 5 4 2 6 6 4" xfId="36087" xr:uid="{00000000-0005-0000-0000-0000A3220000}"/>
    <cellStyle name="Currency 5 4 2 6 7" xfId="15246" xr:uid="{00000000-0005-0000-0000-0000A4220000}"/>
    <cellStyle name="Currency 5 4 2 6 7 2" xfId="50462" xr:uid="{00000000-0005-0000-0000-0000A5220000}"/>
    <cellStyle name="Currency 5 4 2 6 7 3" xfId="27851" xr:uid="{00000000-0005-0000-0000-0000A6220000}"/>
    <cellStyle name="Currency 5 4 2 6 8" xfId="13468" xr:uid="{00000000-0005-0000-0000-0000A7220000}"/>
    <cellStyle name="Currency 5 4 2 6 8 2" xfId="48686" xr:uid="{00000000-0005-0000-0000-0000A8220000}"/>
    <cellStyle name="Currency 5 4 2 6 9" xfId="37865" xr:uid="{00000000-0005-0000-0000-0000A9220000}"/>
    <cellStyle name="Currency 5 4 2 7" xfId="3712" xr:uid="{00000000-0005-0000-0000-0000AA220000}"/>
    <cellStyle name="Currency 5 4 2 7 2" xfId="8436" xr:uid="{00000000-0005-0000-0000-0000AB220000}"/>
    <cellStyle name="Currency 5 4 2 7 2 2" xfId="21062" xr:uid="{00000000-0005-0000-0000-0000AC220000}"/>
    <cellStyle name="Currency 5 4 2 7 2 2 2" xfId="56278" xr:uid="{00000000-0005-0000-0000-0000AD220000}"/>
    <cellStyle name="Currency 5 4 2 7 2 3" xfId="43681" xr:uid="{00000000-0005-0000-0000-0000AE220000}"/>
    <cellStyle name="Currency 5 4 2 7 2 4" xfId="33667" xr:uid="{00000000-0005-0000-0000-0000AF220000}"/>
    <cellStyle name="Currency 5 4 2 7 3" xfId="10217" xr:uid="{00000000-0005-0000-0000-0000B0220000}"/>
    <cellStyle name="Currency 5 4 2 7 3 2" xfId="22838" xr:uid="{00000000-0005-0000-0000-0000B1220000}"/>
    <cellStyle name="Currency 5 4 2 7 3 2 2" xfId="58054" xr:uid="{00000000-0005-0000-0000-0000B2220000}"/>
    <cellStyle name="Currency 5 4 2 7 3 3" xfId="45457" xr:uid="{00000000-0005-0000-0000-0000B3220000}"/>
    <cellStyle name="Currency 5 4 2 7 3 4" xfId="35443" xr:uid="{00000000-0005-0000-0000-0000B4220000}"/>
    <cellStyle name="Currency 5 4 2 7 4" xfId="12013" xr:uid="{00000000-0005-0000-0000-0000B5220000}"/>
    <cellStyle name="Currency 5 4 2 7 4 2" xfId="24614" xr:uid="{00000000-0005-0000-0000-0000B6220000}"/>
    <cellStyle name="Currency 5 4 2 7 4 2 2" xfId="59830" xr:uid="{00000000-0005-0000-0000-0000B7220000}"/>
    <cellStyle name="Currency 5 4 2 7 4 3" xfId="47233" xr:uid="{00000000-0005-0000-0000-0000B8220000}"/>
    <cellStyle name="Currency 5 4 2 7 4 4" xfId="37219" xr:uid="{00000000-0005-0000-0000-0000B9220000}"/>
    <cellStyle name="Currency 5 4 2 7 5" xfId="16378" xr:uid="{00000000-0005-0000-0000-0000BA220000}"/>
    <cellStyle name="Currency 5 4 2 7 5 2" xfId="51594" xr:uid="{00000000-0005-0000-0000-0000BB220000}"/>
    <cellStyle name="Currency 5 4 2 7 5 3" xfId="28983" xr:uid="{00000000-0005-0000-0000-0000BC220000}"/>
    <cellStyle name="Currency 5 4 2 7 6" xfId="14600" xr:uid="{00000000-0005-0000-0000-0000BD220000}"/>
    <cellStyle name="Currency 5 4 2 7 6 2" xfId="49818" xr:uid="{00000000-0005-0000-0000-0000BE220000}"/>
    <cellStyle name="Currency 5 4 2 7 7" xfId="38997" xr:uid="{00000000-0005-0000-0000-0000BF220000}"/>
    <cellStyle name="Currency 5 4 2 7 8" xfId="27207" xr:uid="{00000000-0005-0000-0000-0000C0220000}"/>
    <cellStyle name="Currency 5 4 2 8" xfId="4050" xr:uid="{00000000-0005-0000-0000-0000C1220000}"/>
    <cellStyle name="Currency 5 4 2 8 2" xfId="16700" xr:uid="{00000000-0005-0000-0000-0000C2220000}"/>
    <cellStyle name="Currency 5 4 2 8 2 2" xfId="51916" xr:uid="{00000000-0005-0000-0000-0000C3220000}"/>
    <cellStyle name="Currency 5 4 2 8 2 3" xfId="29305" xr:uid="{00000000-0005-0000-0000-0000C4220000}"/>
    <cellStyle name="Currency 5 4 2 8 3" xfId="13146" xr:uid="{00000000-0005-0000-0000-0000C5220000}"/>
    <cellStyle name="Currency 5 4 2 8 3 2" xfId="48364" xr:uid="{00000000-0005-0000-0000-0000C6220000}"/>
    <cellStyle name="Currency 5 4 2 8 4" xfId="39319" xr:uid="{00000000-0005-0000-0000-0000C7220000}"/>
    <cellStyle name="Currency 5 4 2 8 5" xfId="25753" xr:uid="{00000000-0005-0000-0000-0000C8220000}"/>
    <cellStyle name="Currency 5 4 2 9" xfId="5523" xr:uid="{00000000-0005-0000-0000-0000C9220000}"/>
    <cellStyle name="Currency 5 4 2 9 2" xfId="18154" xr:uid="{00000000-0005-0000-0000-0000CA220000}"/>
    <cellStyle name="Currency 5 4 2 9 2 2" xfId="53370" xr:uid="{00000000-0005-0000-0000-0000CB220000}"/>
    <cellStyle name="Currency 5 4 2 9 3" xfId="40773" xr:uid="{00000000-0005-0000-0000-0000CC220000}"/>
    <cellStyle name="Currency 5 4 2 9 4" xfId="30759" xr:uid="{00000000-0005-0000-0000-0000CD220000}"/>
    <cellStyle name="Currency 5 4 3" xfId="2288" xr:uid="{00000000-0005-0000-0000-0000CE220000}"/>
    <cellStyle name="Currency 5 4 3 10" xfId="10495" xr:uid="{00000000-0005-0000-0000-0000CF220000}"/>
    <cellStyle name="Currency 5 4 3 10 2" xfId="23106" xr:uid="{00000000-0005-0000-0000-0000D0220000}"/>
    <cellStyle name="Currency 5 4 3 10 2 2" xfId="58322" xr:uid="{00000000-0005-0000-0000-0000D1220000}"/>
    <cellStyle name="Currency 5 4 3 10 3" xfId="45725" xr:uid="{00000000-0005-0000-0000-0000D2220000}"/>
    <cellStyle name="Currency 5 4 3 10 4" xfId="35711" xr:uid="{00000000-0005-0000-0000-0000D3220000}"/>
    <cellStyle name="Currency 5 4 3 11" xfId="15004" xr:uid="{00000000-0005-0000-0000-0000D4220000}"/>
    <cellStyle name="Currency 5 4 3 11 2" xfId="50220" xr:uid="{00000000-0005-0000-0000-0000D5220000}"/>
    <cellStyle name="Currency 5 4 3 11 3" xfId="27609" xr:uid="{00000000-0005-0000-0000-0000D6220000}"/>
    <cellStyle name="Currency 5 4 3 12" xfId="12417" xr:uid="{00000000-0005-0000-0000-0000D7220000}"/>
    <cellStyle name="Currency 5 4 3 12 2" xfId="47635" xr:uid="{00000000-0005-0000-0000-0000D8220000}"/>
    <cellStyle name="Currency 5 4 3 13" xfId="37623" xr:uid="{00000000-0005-0000-0000-0000D9220000}"/>
    <cellStyle name="Currency 5 4 3 14" xfId="25024" xr:uid="{00000000-0005-0000-0000-0000DA220000}"/>
    <cellStyle name="Currency 5 4 3 15" xfId="60237" xr:uid="{00000000-0005-0000-0000-0000DB220000}"/>
    <cellStyle name="Currency 5 4 3 2" xfId="3139" xr:uid="{00000000-0005-0000-0000-0000DC220000}"/>
    <cellStyle name="Currency 5 4 3 2 10" xfId="25508" xr:uid="{00000000-0005-0000-0000-0000DD220000}"/>
    <cellStyle name="Currency 5 4 3 2 11" xfId="61043" xr:uid="{00000000-0005-0000-0000-0000DE220000}"/>
    <cellStyle name="Currency 5 4 3 2 2" xfId="4939" xr:uid="{00000000-0005-0000-0000-0000DF220000}"/>
    <cellStyle name="Currency 5 4 3 2 2 2" xfId="17586" xr:uid="{00000000-0005-0000-0000-0000E0220000}"/>
    <cellStyle name="Currency 5 4 3 2 2 2 2" xfId="52802" xr:uid="{00000000-0005-0000-0000-0000E1220000}"/>
    <cellStyle name="Currency 5 4 3 2 2 2 3" xfId="30191" xr:uid="{00000000-0005-0000-0000-0000E2220000}"/>
    <cellStyle name="Currency 5 4 3 2 2 3" xfId="14032" xr:uid="{00000000-0005-0000-0000-0000E3220000}"/>
    <cellStyle name="Currency 5 4 3 2 2 3 2" xfId="49250" xr:uid="{00000000-0005-0000-0000-0000E4220000}"/>
    <cellStyle name="Currency 5 4 3 2 2 4" xfId="40205" xr:uid="{00000000-0005-0000-0000-0000E5220000}"/>
    <cellStyle name="Currency 5 4 3 2 2 5" xfId="26639" xr:uid="{00000000-0005-0000-0000-0000E6220000}"/>
    <cellStyle name="Currency 5 4 3 2 3" xfId="6409" xr:uid="{00000000-0005-0000-0000-0000E7220000}"/>
    <cellStyle name="Currency 5 4 3 2 3 2" xfId="19040" xr:uid="{00000000-0005-0000-0000-0000E8220000}"/>
    <cellStyle name="Currency 5 4 3 2 3 2 2" xfId="54256" xr:uid="{00000000-0005-0000-0000-0000E9220000}"/>
    <cellStyle name="Currency 5 4 3 2 3 3" xfId="41659" xr:uid="{00000000-0005-0000-0000-0000EA220000}"/>
    <cellStyle name="Currency 5 4 3 2 3 4" xfId="31645" xr:uid="{00000000-0005-0000-0000-0000EB220000}"/>
    <cellStyle name="Currency 5 4 3 2 4" xfId="7868" xr:uid="{00000000-0005-0000-0000-0000EC220000}"/>
    <cellStyle name="Currency 5 4 3 2 4 2" xfId="20494" xr:uid="{00000000-0005-0000-0000-0000ED220000}"/>
    <cellStyle name="Currency 5 4 3 2 4 2 2" xfId="55710" xr:uid="{00000000-0005-0000-0000-0000EE220000}"/>
    <cellStyle name="Currency 5 4 3 2 4 3" xfId="43113" xr:uid="{00000000-0005-0000-0000-0000EF220000}"/>
    <cellStyle name="Currency 5 4 3 2 4 4" xfId="33099" xr:uid="{00000000-0005-0000-0000-0000F0220000}"/>
    <cellStyle name="Currency 5 4 3 2 5" xfId="9649" xr:uid="{00000000-0005-0000-0000-0000F1220000}"/>
    <cellStyle name="Currency 5 4 3 2 5 2" xfId="22270" xr:uid="{00000000-0005-0000-0000-0000F2220000}"/>
    <cellStyle name="Currency 5 4 3 2 5 2 2" xfId="57486" xr:uid="{00000000-0005-0000-0000-0000F3220000}"/>
    <cellStyle name="Currency 5 4 3 2 5 3" xfId="44889" xr:uid="{00000000-0005-0000-0000-0000F4220000}"/>
    <cellStyle name="Currency 5 4 3 2 5 4" xfId="34875" xr:uid="{00000000-0005-0000-0000-0000F5220000}"/>
    <cellStyle name="Currency 5 4 3 2 6" xfId="11443" xr:uid="{00000000-0005-0000-0000-0000F6220000}"/>
    <cellStyle name="Currency 5 4 3 2 6 2" xfId="24046" xr:uid="{00000000-0005-0000-0000-0000F7220000}"/>
    <cellStyle name="Currency 5 4 3 2 6 2 2" xfId="59262" xr:uid="{00000000-0005-0000-0000-0000F8220000}"/>
    <cellStyle name="Currency 5 4 3 2 6 3" xfId="46665" xr:uid="{00000000-0005-0000-0000-0000F9220000}"/>
    <cellStyle name="Currency 5 4 3 2 6 4" xfId="36651" xr:uid="{00000000-0005-0000-0000-0000FA220000}"/>
    <cellStyle name="Currency 5 4 3 2 7" xfId="15810" xr:uid="{00000000-0005-0000-0000-0000FB220000}"/>
    <cellStyle name="Currency 5 4 3 2 7 2" xfId="51026" xr:uid="{00000000-0005-0000-0000-0000FC220000}"/>
    <cellStyle name="Currency 5 4 3 2 7 3" xfId="28415" xr:uid="{00000000-0005-0000-0000-0000FD220000}"/>
    <cellStyle name="Currency 5 4 3 2 8" xfId="12901" xr:uid="{00000000-0005-0000-0000-0000FE220000}"/>
    <cellStyle name="Currency 5 4 3 2 8 2" xfId="48119" xr:uid="{00000000-0005-0000-0000-0000FF220000}"/>
    <cellStyle name="Currency 5 4 3 2 9" xfId="38429" xr:uid="{00000000-0005-0000-0000-000000230000}"/>
    <cellStyle name="Currency 5 4 3 3" xfId="3468" xr:uid="{00000000-0005-0000-0000-000001230000}"/>
    <cellStyle name="Currency 5 4 3 3 10" xfId="26964" xr:uid="{00000000-0005-0000-0000-000002230000}"/>
    <cellStyle name="Currency 5 4 3 3 11" xfId="61368" xr:uid="{00000000-0005-0000-0000-000003230000}"/>
    <cellStyle name="Currency 5 4 3 3 2" xfId="5264" xr:uid="{00000000-0005-0000-0000-000004230000}"/>
    <cellStyle name="Currency 5 4 3 3 2 2" xfId="17911" xr:uid="{00000000-0005-0000-0000-000005230000}"/>
    <cellStyle name="Currency 5 4 3 3 2 2 2" xfId="53127" xr:uid="{00000000-0005-0000-0000-000006230000}"/>
    <cellStyle name="Currency 5 4 3 3 2 3" xfId="40530" xr:uid="{00000000-0005-0000-0000-000007230000}"/>
    <cellStyle name="Currency 5 4 3 3 2 4" xfId="30516" xr:uid="{00000000-0005-0000-0000-000008230000}"/>
    <cellStyle name="Currency 5 4 3 3 3" xfId="6734" xr:uid="{00000000-0005-0000-0000-000009230000}"/>
    <cellStyle name="Currency 5 4 3 3 3 2" xfId="19365" xr:uid="{00000000-0005-0000-0000-00000A230000}"/>
    <cellStyle name="Currency 5 4 3 3 3 2 2" xfId="54581" xr:uid="{00000000-0005-0000-0000-00000B230000}"/>
    <cellStyle name="Currency 5 4 3 3 3 3" xfId="41984" xr:uid="{00000000-0005-0000-0000-00000C230000}"/>
    <cellStyle name="Currency 5 4 3 3 3 4" xfId="31970" xr:uid="{00000000-0005-0000-0000-00000D230000}"/>
    <cellStyle name="Currency 5 4 3 3 4" xfId="8193" xr:uid="{00000000-0005-0000-0000-00000E230000}"/>
    <cellStyle name="Currency 5 4 3 3 4 2" xfId="20819" xr:uid="{00000000-0005-0000-0000-00000F230000}"/>
    <cellStyle name="Currency 5 4 3 3 4 2 2" xfId="56035" xr:uid="{00000000-0005-0000-0000-000010230000}"/>
    <cellStyle name="Currency 5 4 3 3 4 3" xfId="43438" xr:uid="{00000000-0005-0000-0000-000011230000}"/>
    <cellStyle name="Currency 5 4 3 3 4 4" xfId="33424" xr:uid="{00000000-0005-0000-0000-000012230000}"/>
    <cellStyle name="Currency 5 4 3 3 5" xfId="9974" xr:uid="{00000000-0005-0000-0000-000013230000}"/>
    <cellStyle name="Currency 5 4 3 3 5 2" xfId="22595" xr:uid="{00000000-0005-0000-0000-000014230000}"/>
    <cellStyle name="Currency 5 4 3 3 5 2 2" xfId="57811" xr:uid="{00000000-0005-0000-0000-000015230000}"/>
    <cellStyle name="Currency 5 4 3 3 5 3" xfId="45214" xr:uid="{00000000-0005-0000-0000-000016230000}"/>
    <cellStyle name="Currency 5 4 3 3 5 4" xfId="35200" xr:uid="{00000000-0005-0000-0000-000017230000}"/>
    <cellStyle name="Currency 5 4 3 3 6" xfId="11768" xr:uid="{00000000-0005-0000-0000-000018230000}"/>
    <cellStyle name="Currency 5 4 3 3 6 2" xfId="24371" xr:uid="{00000000-0005-0000-0000-000019230000}"/>
    <cellStyle name="Currency 5 4 3 3 6 2 2" xfId="59587" xr:uid="{00000000-0005-0000-0000-00001A230000}"/>
    <cellStyle name="Currency 5 4 3 3 6 3" xfId="46990" xr:uid="{00000000-0005-0000-0000-00001B230000}"/>
    <cellStyle name="Currency 5 4 3 3 6 4" xfId="36976" xr:uid="{00000000-0005-0000-0000-00001C230000}"/>
    <cellStyle name="Currency 5 4 3 3 7" xfId="16135" xr:uid="{00000000-0005-0000-0000-00001D230000}"/>
    <cellStyle name="Currency 5 4 3 3 7 2" xfId="51351" xr:uid="{00000000-0005-0000-0000-00001E230000}"/>
    <cellStyle name="Currency 5 4 3 3 7 3" xfId="28740" xr:uid="{00000000-0005-0000-0000-00001F230000}"/>
    <cellStyle name="Currency 5 4 3 3 8" xfId="14357" xr:uid="{00000000-0005-0000-0000-000020230000}"/>
    <cellStyle name="Currency 5 4 3 3 8 2" xfId="49575" xr:uid="{00000000-0005-0000-0000-000021230000}"/>
    <cellStyle name="Currency 5 4 3 3 9" xfId="38754" xr:uid="{00000000-0005-0000-0000-000022230000}"/>
    <cellStyle name="Currency 5 4 3 4" xfId="2629" xr:uid="{00000000-0005-0000-0000-000023230000}"/>
    <cellStyle name="Currency 5 4 3 4 10" xfId="26155" xr:uid="{00000000-0005-0000-0000-000024230000}"/>
    <cellStyle name="Currency 5 4 3 4 11" xfId="60559" xr:uid="{00000000-0005-0000-0000-000025230000}"/>
    <cellStyle name="Currency 5 4 3 4 2" xfId="4455" xr:uid="{00000000-0005-0000-0000-000026230000}"/>
    <cellStyle name="Currency 5 4 3 4 2 2" xfId="17102" xr:uid="{00000000-0005-0000-0000-000027230000}"/>
    <cellStyle name="Currency 5 4 3 4 2 2 2" xfId="52318" xr:uid="{00000000-0005-0000-0000-000028230000}"/>
    <cellStyle name="Currency 5 4 3 4 2 3" xfId="39721" xr:uid="{00000000-0005-0000-0000-000029230000}"/>
    <cellStyle name="Currency 5 4 3 4 2 4" xfId="29707" xr:uid="{00000000-0005-0000-0000-00002A230000}"/>
    <cellStyle name="Currency 5 4 3 4 3" xfId="5925" xr:uid="{00000000-0005-0000-0000-00002B230000}"/>
    <cellStyle name="Currency 5 4 3 4 3 2" xfId="18556" xr:uid="{00000000-0005-0000-0000-00002C230000}"/>
    <cellStyle name="Currency 5 4 3 4 3 2 2" xfId="53772" xr:uid="{00000000-0005-0000-0000-00002D230000}"/>
    <cellStyle name="Currency 5 4 3 4 3 3" xfId="41175" xr:uid="{00000000-0005-0000-0000-00002E230000}"/>
    <cellStyle name="Currency 5 4 3 4 3 4" xfId="31161" xr:uid="{00000000-0005-0000-0000-00002F230000}"/>
    <cellStyle name="Currency 5 4 3 4 4" xfId="7384" xr:uid="{00000000-0005-0000-0000-000030230000}"/>
    <cellStyle name="Currency 5 4 3 4 4 2" xfId="20010" xr:uid="{00000000-0005-0000-0000-000031230000}"/>
    <cellStyle name="Currency 5 4 3 4 4 2 2" xfId="55226" xr:uid="{00000000-0005-0000-0000-000032230000}"/>
    <cellStyle name="Currency 5 4 3 4 4 3" xfId="42629" xr:uid="{00000000-0005-0000-0000-000033230000}"/>
    <cellStyle name="Currency 5 4 3 4 4 4" xfId="32615" xr:uid="{00000000-0005-0000-0000-000034230000}"/>
    <cellStyle name="Currency 5 4 3 4 5" xfId="9165" xr:uid="{00000000-0005-0000-0000-000035230000}"/>
    <cellStyle name="Currency 5 4 3 4 5 2" xfId="21786" xr:uid="{00000000-0005-0000-0000-000036230000}"/>
    <cellStyle name="Currency 5 4 3 4 5 2 2" xfId="57002" xr:uid="{00000000-0005-0000-0000-000037230000}"/>
    <cellStyle name="Currency 5 4 3 4 5 3" xfId="44405" xr:uid="{00000000-0005-0000-0000-000038230000}"/>
    <cellStyle name="Currency 5 4 3 4 5 4" xfId="34391" xr:uid="{00000000-0005-0000-0000-000039230000}"/>
    <cellStyle name="Currency 5 4 3 4 6" xfId="10959" xr:uid="{00000000-0005-0000-0000-00003A230000}"/>
    <cellStyle name="Currency 5 4 3 4 6 2" xfId="23562" xr:uid="{00000000-0005-0000-0000-00003B230000}"/>
    <cellStyle name="Currency 5 4 3 4 6 2 2" xfId="58778" xr:uid="{00000000-0005-0000-0000-00003C230000}"/>
    <cellStyle name="Currency 5 4 3 4 6 3" xfId="46181" xr:uid="{00000000-0005-0000-0000-00003D230000}"/>
    <cellStyle name="Currency 5 4 3 4 6 4" xfId="36167" xr:uid="{00000000-0005-0000-0000-00003E230000}"/>
    <cellStyle name="Currency 5 4 3 4 7" xfId="15326" xr:uid="{00000000-0005-0000-0000-00003F230000}"/>
    <cellStyle name="Currency 5 4 3 4 7 2" xfId="50542" xr:uid="{00000000-0005-0000-0000-000040230000}"/>
    <cellStyle name="Currency 5 4 3 4 7 3" xfId="27931" xr:uid="{00000000-0005-0000-0000-000041230000}"/>
    <cellStyle name="Currency 5 4 3 4 8" xfId="13548" xr:uid="{00000000-0005-0000-0000-000042230000}"/>
    <cellStyle name="Currency 5 4 3 4 8 2" xfId="48766" xr:uid="{00000000-0005-0000-0000-000043230000}"/>
    <cellStyle name="Currency 5 4 3 4 9" xfId="37945" xr:uid="{00000000-0005-0000-0000-000044230000}"/>
    <cellStyle name="Currency 5 4 3 5" xfId="3793" xr:uid="{00000000-0005-0000-0000-000045230000}"/>
    <cellStyle name="Currency 5 4 3 5 2" xfId="8516" xr:uid="{00000000-0005-0000-0000-000046230000}"/>
    <cellStyle name="Currency 5 4 3 5 2 2" xfId="21142" xr:uid="{00000000-0005-0000-0000-000047230000}"/>
    <cellStyle name="Currency 5 4 3 5 2 2 2" xfId="56358" xr:uid="{00000000-0005-0000-0000-000048230000}"/>
    <cellStyle name="Currency 5 4 3 5 2 3" xfId="43761" xr:uid="{00000000-0005-0000-0000-000049230000}"/>
    <cellStyle name="Currency 5 4 3 5 2 4" xfId="33747" xr:uid="{00000000-0005-0000-0000-00004A230000}"/>
    <cellStyle name="Currency 5 4 3 5 3" xfId="10297" xr:uid="{00000000-0005-0000-0000-00004B230000}"/>
    <cellStyle name="Currency 5 4 3 5 3 2" xfId="22918" xr:uid="{00000000-0005-0000-0000-00004C230000}"/>
    <cellStyle name="Currency 5 4 3 5 3 2 2" xfId="58134" xr:uid="{00000000-0005-0000-0000-00004D230000}"/>
    <cellStyle name="Currency 5 4 3 5 3 3" xfId="45537" xr:uid="{00000000-0005-0000-0000-00004E230000}"/>
    <cellStyle name="Currency 5 4 3 5 3 4" xfId="35523" xr:uid="{00000000-0005-0000-0000-00004F230000}"/>
    <cellStyle name="Currency 5 4 3 5 4" xfId="12093" xr:uid="{00000000-0005-0000-0000-000050230000}"/>
    <cellStyle name="Currency 5 4 3 5 4 2" xfId="24694" xr:uid="{00000000-0005-0000-0000-000051230000}"/>
    <cellStyle name="Currency 5 4 3 5 4 2 2" xfId="59910" xr:uid="{00000000-0005-0000-0000-000052230000}"/>
    <cellStyle name="Currency 5 4 3 5 4 3" xfId="47313" xr:uid="{00000000-0005-0000-0000-000053230000}"/>
    <cellStyle name="Currency 5 4 3 5 4 4" xfId="37299" xr:uid="{00000000-0005-0000-0000-000054230000}"/>
    <cellStyle name="Currency 5 4 3 5 5" xfId="16458" xr:uid="{00000000-0005-0000-0000-000055230000}"/>
    <cellStyle name="Currency 5 4 3 5 5 2" xfId="51674" xr:uid="{00000000-0005-0000-0000-000056230000}"/>
    <cellStyle name="Currency 5 4 3 5 5 3" xfId="29063" xr:uid="{00000000-0005-0000-0000-000057230000}"/>
    <cellStyle name="Currency 5 4 3 5 6" xfId="14680" xr:uid="{00000000-0005-0000-0000-000058230000}"/>
    <cellStyle name="Currency 5 4 3 5 6 2" xfId="49898" xr:uid="{00000000-0005-0000-0000-000059230000}"/>
    <cellStyle name="Currency 5 4 3 5 7" xfId="39077" xr:uid="{00000000-0005-0000-0000-00005A230000}"/>
    <cellStyle name="Currency 5 4 3 5 8" xfId="27287" xr:uid="{00000000-0005-0000-0000-00005B230000}"/>
    <cellStyle name="Currency 5 4 3 6" xfId="4133" xr:uid="{00000000-0005-0000-0000-00005C230000}"/>
    <cellStyle name="Currency 5 4 3 6 2" xfId="16780" xr:uid="{00000000-0005-0000-0000-00005D230000}"/>
    <cellStyle name="Currency 5 4 3 6 2 2" xfId="51996" xr:uid="{00000000-0005-0000-0000-00005E230000}"/>
    <cellStyle name="Currency 5 4 3 6 2 3" xfId="29385" xr:uid="{00000000-0005-0000-0000-00005F230000}"/>
    <cellStyle name="Currency 5 4 3 6 3" xfId="13226" xr:uid="{00000000-0005-0000-0000-000060230000}"/>
    <cellStyle name="Currency 5 4 3 6 3 2" xfId="48444" xr:uid="{00000000-0005-0000-0000-000061230000}"/>
    <cellStyle name="Currency 5 4 3 6 4" xfId="39399" xr:uid="{00000000-0005-0000-0000-000062230000}"/>
    <cellStyle name="Currency 5 4 3 6 5" xfId="25833" xr:uid="{00000000-0005-0000-0000-000063230000}"/>
    <cellStyle name="Currency 5 4 3 7" xfId="5603" xr:uid="{00000000-0005-0000-0000-000064230000}"/>
    <cellStyle name="Currency 5 4 3 7 2" xfId="18234" xr:uid="{00000000-0005-0000-0000-000065230000}"/>
    <cellStyle name="Currency 5 4 3 7 2 2" xfId="53450" xr:uid="{00000000-0005-0000-0000-000066230000}"/>
    <cellStyle name="Currency 5 4 3 7 3" xfId="40853" xr:uid="{00000000-0005-0000-0000-000067230000}"/>
    <cellStyle name="Currency 5 4 3 7 4" xfId="30839" xr:uid="{00000000-0005-0000-0000-000068230000}"/>
    <cellStyle name="Currency 5 4 3 8" xfId="7062" xr:uid="{00000000-0005-0000-0000-000069230000}"/>
    <cellStyle name="Currency 5 4 3 8 2" xfId="19688" xr:uid="{00000000-0005-0000-0000-00006A230000}"/>
    <cellStyle name="Currency 5 4 3 8 2 2" xfId="54904" xr:uid="{00000000-0005-0000-0000-00006B230000}"/>
    <cellStyle name="Currency 5 4 3 8 3" xfId="42307" xr:uid="{00000000-0005-0000-0000-00006C230000}"/>
    <cellStyle name="Currency 5 4 3 8 4" xfId="32293" xr:uid="{00000000-0005-0000-0000-00006D230000}"/>
    <cellStyle name="Currency 5 4 3 9" xfId="8843" xr:uid="{00000000-0005-0000-0000-00006E230000}"/>
    <cellStyle name="Currency 5 4 3 9 2" xfId="21464" xr:uid="{00000000-0005-0000-0000-00006F230000}"/>
    <cellStyle name="Currency 5 4 3 9 2 2" xfId="56680" xr:uid="{00000000-0005-0000-0000-000070230000}"/>
    <cellStyle name="Currency 5 4 3 9 3" xfId="44083" xr:uid="{00000000-0005-0000-0000-000071230000}"/>
    <cellStyle name="Currency 5 4 3 9 4" xfId="34069" xr:uid="{00000000-0005-0000-0000-000072230000}"/>
    <cellStyle name="Currency 5 4 4" xfId="2969" xr:uid="{00000000-0005-0000-0000-000073230000}"/>
    <cellStyle name="Currency 5 4 4 10" xfId="25349" xr:uid="{00000000-0005-0000-0000-000074230000}"/>
    <cellStyle name="Currency 5 4 4 11" xfId="60884" xr:uid="{00000000-0005-0000-0000-000075230000}"/>
    <cellStyle name="Currency 5 4 4 2" xfId="4780" xr:uid="{00000000-0005-0000-0000-000076230000}"/>
    <cellStyle name="Currency 5 4 4 2 2" xfId="17427" xr:uid="{00000000-0005-0000-0000-000077230000}"/>
    <cellStyle name="Currency 5 4 4 2 2 2" xfId="52643" xr:uid="{00000000-0005-0000-0000-000078230000}"/>
    <cellStyle name="Currency 5 4 4 2 2 3" xfId="30032" xr:uid="{00000000-0005-0000-0000-000079230000}"/>
    <cellStyle name="Currency 5 4 4 2 3" xfId="13873" xr:uid="{00000000-0005-0000-0000-00007A230000}"/>
    <cellStyle name="Currency 5 4 4 2 3 2" xfId="49091" xr:uid="{00000000-0005-0000-0000-00007B230000}"/>
    <cellStyle name="Currency 5 4 4 2 4" xfId="40046" xr:uid="{00000000-0005-0000-0000-00007C230000}"/>
    <cellStyle name="Currency 5 4 4 2 5" xfId="26480" xr:uid="{00000000-0005-0000-0000-00007D230000}"/>
    <cellStyle name="Currency 5 4 4 3" xfId="6250" xr:uid="{00000000-0005-0000-0000-00007E230000}"/>
    <cellStyle name="Currency 5 4 4 3 2" xfId="18881" xr:uid="{00000000-0005-0000-0000-00007F230000}"/>
    <cellStyle name="Currency 5 4 4 3 2 2" xfId="54097" xr:uid="{00000000-0005-0000-0000-000080230000}"/>
    <cellStyle name="Currency 5 4 4 3 3" xfId="41500" xr:uid="{00000000-0005-0000-0000-000081230000}"/>
    <cellStyle name="Currency 5 4 4 3 4" xfId="31486" xr:uid="{00000000-0005-0000-0000-000082230000}"/>
    <cellStyle name="Currency 5 4 4 4" xfId="7709" xr:uid="{00000000-0005-0000-0000-000083230000}"/>
    <cellStyle name="Currency 5 4 4 4 2" xfId="20335" xr:uid="{00000000-0005-0000-0000-000084230000}"/>
    <cellStyle name="Currency 5 4 4 4 2 2" xfId="55551" xr:uid="{00000000-0005-0000-0000-000085230000}"/>
    <cellStyle name="Currency 5 4 4 4 3" xfId="42954" xr:uid="{00000000-0005-0000-0000-000086230000}"/>
    <cellStyle name="Currency 5 4 4 4 4" xfId="32940" xr:uid="{00000000-0005-0000-0000-000087230000}"/>
    <cellStyle name="Currency 5 4 4 5" xfId="9490" xr:uid="{00000000-0005-0000-0000-000088230000}"/>
    <cellStyle name="Currency 5 4 4 5 2" xfId="22111" xr:uid="{00000000-0005-0000-0000-000089230000}"/>
    <cellStyle name="Currency 5 4 4 5 2 2" xfId="57327" xr:uid="{00000000-0005-0000-0000-00008A230000}"/>
    <cellStyle name="Currency 5 4 4 5 3" xfId="44730" xr:uid="{00000000-0005-0000-0000-00008B230000}"/>
    <cellStyle name="Currency 5 4 4 5 4" xfId="34716" xr:uid="{00000000-0005-0000-0000-00008C230000}"/>
    <cellStyle name="Currency 5 4 4 6" xfId="11284" xr:uid="{00000000-0005-0000-0000-00008D230000}"/>
    <cellStyle name="Currency 5 4 4 6 2" xfId="23887" xr:uid="{00000000-0005-0000-0000-00008E230000}"/>
    <cellStyle name="Currency 5 4 4 6 2 2" xfId="59103" xr:uid="{00000000-0005-0000-0000-00008F230000}"/>
    <cellStyle name="Currency 5 4 4 6 3" xfId="46506" xr:uid="{00000000-0005-0000-0000-000090230000}"/>
    <cellStyle name="Currency 5 4 4 6 4" xfId="36492" xr:uid="{00000000-0005-0000-0000-000091230000}"/>
    <cellStyle name="Currency 5 4 4 7" xfId="15651" xr:uid="{00000000-0005-0000-0000-000092230000}"/>
    <cellStyle name="Currency 5 4 4 7 2" xfId="50867" xr:uid="{00000000-0005-0000-0000-000093230000}"/>
    <cellStyle name="Currency 5 4 4 7 3" xfId="28256" xr:uid="{00000000-0005-0000-0000-000094230000}"/>
    <cellStyle name="Currency 5 4 4 8" xfId="12742" xr:uid="{00000000-0005-0000-0000-000095230000}"/>
    <cellStyle name="Currency 5 4 4 8 2" xfId="47960" xr:uid="{00000000-0005-0000-0000-000096230000}"/>
    <cellStyle name="Currency 5 4 4 9" xfId="38270" xr:uid="{00000000-0005-0000-0000-000097230000}"/>
    <cellStyle name="Currency 5 4 5" xfId="2802" xr:uid="{00000000-0005-0000-0000-000098230000}"/>
    <cellStyle name="Currency 5 4 5 10" xfId="25194" xr:uid="{00000000-0005-0000-0000-000099230000}"/>
    <cellStyle name="Currency 5 4 5 11" xfId="60729" xr:uid="{00000000-0005-0000-0000-00009A230000}"/>
    <cellStyle name="Currency 5 4 5 2" xfId="4625" xr:uid="{00000000-0005-0000-0000-00009B230000}"/>
    <cellStyle name="Currency 5 4 5 2 2" xfId="17272" xr:uid="{00000000-0005-0000-0000-00009C230000}"/>
    <cellStyle name="Currency 5 4 5 2 2 2" xfId="52488" xr:uid="{00000000-0005-0000-0000-00009D230000}"/>
    <cellStyle name="Currency 5 4 5 2 2 3" xfId="29877" xr:uid="{00000000-0005-0000-0000-00009E230000}"/>
    <cellStyle name="Currency 5 4 5 2 3" xfId="13718" xr:uid="{00000000-0005-0000-0000-00009F230000}"/>
    <cellStyle name="Currency 5 4 5 2 3 2" xfId="48936" xr:uid="{00000000-0005-0000-0000-0000A0230000}"/>
    <cellStyle name="Currency 5 4 5 2 4" xfId="39891" xr:uid="{00000000-0005-0000-0000-0000A1230000}"/>
    <cellStyle name="Currency 5 4 5 2 5" xfId="26325" xr:uid="{00000000-0005-0000-0000-0000A2230000}"/>
    <cellStyle name="Currency 5 4 5 3" xfId="6095" xr:uid="{00000000-0005-0000-0000-0000A3230000}"/>
    <cellStyle name="Currency 5 4 5 3 2" xfId="18726" xr:uid="{00000000-0005-0000-0000-0000A4230000}"/>
    <cellStyle name="Currency 5 4 5 3 2 2" xfId="53942" xr:uid="{00000000-0005-0000-0000-0000A5230000}"/>
    <cellStyle name="Currency 5 4 5 3 3" xfId="41345" xr:uid="{00000000-0005-0000-0000-0000A6230000}"/>
    <cellStyle name="Currency 5 4 5 3 4" xfId="31331" xr:uid="{00000000-0005-0000-0000-0000A7230000}"/>
    <cellStyle name="Currency 5 4 5 4" xfId="7554" xr:uid="{00000000-0005-0000-0000-0000A8230000}"/>
    <cellStyle name="Currency 5 4 5 4 2" xfId="20180" xr:uid="{00000000-0005-0000-0000-0000A9230000}"/>
    <cellStyle name="Currency 5 4 5 4 2 2" xfId="55396" xr:uid="{00000000-0005-0000-0000-0000AA230000}"/>
    <cellStyle name="Currency 5 4 5 4 3" xfId="42799" xr:uid="{00000000-0005-0000-0000-0000AB230000}"/>
    <cellStyle name="Currency 5 4 5 4 4" xfId="32785" xr:uid="{00000000-0005-0000-0000-0000AC230000}"/>
    <cellStyle name="Currency 5 4 5 5" xfId="9335" xr:uid="{00000000-0005-0000-0000-0000AD230000}"/>
    <cellStyle name="Currency 5 4 5 5 2" xfId="21956" xr:uid="{00000000-0005-0000-0000-0000AE230000}"/>
    <cellStyle name="Currency 5 4 5 5 2 2" xfId="57172" xr:uid="{00000000-0005-0000-0000-0000AF230000}"/>
    <cellStyle name="Currency 5 4 5 5 3" xfId="44575" xr:uid="{00000000-0005-0000-0000-0000B0230000}"/>
    <cellStyle name="Currency 5 4 5 5 4" xfId="34561" xr:uid="{00000000-0005-0000-0000-0000B1230000}"/>
    <cellStyle name="Currency 5 4 5 6" xfId="11129" xr:uid="{00000000-0005-0000-0000-0000B2230000}"/>
    <cellStyle name="Currency 5 4 5 6 2" xfId="23732" xr:uid="{00000000-0005-0000-0000-0000B3230000}"/>
    <cellStyle name="Currency 5 4 5 6 2 2" xfId="58948" xr:uid="{00000000-0005-0000-0000-0000B4230000}"/>
    <cellStyle name="Currency 5 4 5 6 3" xfId="46351" xr:uid="{00000000-0005-0000-0000-0000B5230000}"/>
    <cellStyle name="Currency 5 4 5 6 4" xfId="36337" xr:uid="{00000000-0005-0000-0000-0000B6230000}"/>
    <cellStyle name="Currency 5 4 5 7" xfId="15496" xr:uid="{00000000-0005-0000-0000-0000B7230000}"/>
    <cellStyle name="Currency 5 4 5 7 2" xfId="50712" xr:uid="{00000000-0005-0000-0000-0000B8230000}"/>
    <cellStyle name="Currency 5 4 5 7 3" xfId="28101" xr:uid="{00000000-0005-0000-0000-0000B9230000}"/>
    <cellStyle name="Currency 5 4 5 8" xfId="12587" xr:uid="{00000000-0005-0000-0000-0000BA230000}"/>
    <cellStyle name="Currency 5 4 5 8 2" xfId="47805" xr:uid="{00000000-0005-0000-0000-0000BB230000}"/>
    <cellStyle name="Currency 5 4 5 9" xfId="38115" xr:uid="{00000000-0005-0000-0000-0000BC230000}"/>
    <cellStyle name="Currency 5 4 6" xfId="3316" xr:uid="{00000000-0005-0000-0000-0000BD230000}"/>
    <cellStyle name="Currency 5 4 6 10" xfId="26812" xr:uid="{00000000-0005-0000-0000-0000BE230000}"/>
    <cellStyle name="Currency 5 4 6 11" xfId="61216" xr:uid="{00000000-0005-0000-0000-0000BF230000}"/>
    <cellStyle name="Currency 5 4 6 2" xfId="5112" xr:uid="{00000000-0005-0000-0000-0000C0230000}"/>
    <cellStyle name="Currency 5 4 6 2 2" xfId="17759" xr:uid="{00000000-0005-0000-0000-0000C1230000}"/>
    <cellStyle name="Currency 5 4 6 2 2 2" xfId="52975" xr:uid="{00000000-0005-0000-0000-0000C2230000}"/>
    <cellStyle name="Currency 5 4 6 2 3" xfId="40378" xr:uid="{00000000-0005-0000-0000-0000C3230000}"/>
    <cellStyle name="Currency 5 4 6 2 4" xfId="30364" xr:uid="{00000000-0005-0000-0000-0000C4230000}"/>
    <cellStyle name="Currency 5 4 6 3" xfId="6582" xr:uid="{00000000-0005-0000-0000-0000C5230000}"/>
    <cellStyle name="Currency 5 4 6 3 2" xfId="19213" xr:uid="{00000000-0005-0000-0000-0000C6230000}"/>
    <cellStyle name="Currency 5 4 6 3 2 2" xfId="54429" xr:uid="{00000000-0005-0000-0000-0000C7230000}"/>
    <cellStyle name="Currency 5 4 6 3 3" xfId="41832" xr:uid="{00000000-0005-0000-0000-0000C8230000}"/>
    <cellStyle name="Currency 5 4 6 3 4" xfId="31818" xr:uid="{00000000-0005-0000-0000-0000C9230000}"/>
    <cellStyle name="Currency 5 4 6 4" xfId="8041" xr:uid="{00000000-0005-0000-0000-0000CA230000}"/>
    <cellStyle name="Currency 5 4 6 4 2" xfId="20667" xr:uid="{00000000-0005-0000-0000-0000CB230000}"/>
    <cellStyle name="Currency 5 4 6 4 2 2" xfId="55883" xr:uid="{00000000-0005-0000-0000-0000CC230000}"/>
    <cellStyle name="Currency 5 4 6 4 3" xfId="43286" xr:uid="{00000000-0005-0000-0000-0000CD230000}"/>
    <cellStyle name="Currency 5 4 6 4 4" xfId="33272" xr:uid="{00000000-0005-0000-0000-0000CE230000}"/>
    <cellStyle name="Currency 5 4 6 5" xfId="9822" xr:uid="{00000000-0005-0000-0000-0000CF230000}"/>
    <cellStyle name="Currency 5 4 6 5 2" xfId="22443" xr:uid="{00000000-0005-0000-0000-0000D0230000}"/>
    <cellStyle name="Currency 5 4 6 5 2 2" xfId="57659" xr:uid="{00000000-0005-0000-0000-0000D1230000}"/>
    <cellStyle name="Currency 5 4 6 5 3" xfId="45062" xr:uid="{00000000-0005-0000-0000-0000D2230000}"/>
    <cellStyle name="Currency 5 4 6 5 4" xfId="35048" xr:uid="{00000000-0005-0000-0000-0000D3230000}"/>
    <cellStyle name="Currency 5 4 6 6" xfId="11616" xr:uid="{00000000-0005-0000-0000-0000D4230000}"/>
    <cellStyle name="Currency 5 4 6 6 2" xfId="24219" xr:uid="{00000000-0005-0000-0000-0000D5230000}"/>
    <cellStyle name="Currency 5 4 6 6 2 2" xfId="59435" xr:uid="{00000000-0005-0000-0000-0000D6230000}"/>
    <cellStyle name="Currency 5 4 6 6 3" xfId="46838" xr:uid="{00000000-0005-0000-0000-0000D7230000}"/>
    <cellStyle name="Currency 5 4 6 6 4" xfId="36824" xr:uid="{00000000-0005-0000-0000-0000D8230000}"/>
    <cellStyle name="Currency 5 4 6 7" xfId="15983" xr:uid="{00000000-0005-0000-0000-0000D9230000}"/>
    <cellStyle name="Currency 5 4 6 7 2" xfId="51199" xr:uid="{00000000-0005-0000-0000-0000DA230000}"/>
    <cellStyle name="Currency 5 4 6 7 3" xfId="28588" xr:uid="{00000000-0005-0000-0000-0000DB230000}"/>
    <cellStyle name="Currency 5 4 6 8" xfId="14205" xr:uid="{00000000-0005-0000-0000-0000DC230000}"/>
    <cellStyle name="Currency 5 4 6 8 2" xfId="49423" xr:uid="{00000000-0005-0000-0000-0000DD230000}"/>
    <cellStyle name="Currency 5 4 6 9" xfId="38602" xr:uid="{00000000-0005-0000-0000-0000DE230000}"/>
    <cellStyle name="Currency 5 4 7" xfId="2472" xr:uid="{00000000-0005-0000-0000-0000DF230000}"/>
    <cellStyle name="Currency 5 4 7 10" xfId="26003" xr:uid="{00000000-0005-0000-0000-0000E0230000}"/>
    <cellStyle name="Currency 5 4 7 11" xfId="60407" xr:uid="{00000000-0005-0000-0000-0000E1230000}"/>
    <cellStyle name="Currency 5 4 7 2" xfId="4303" xr:uid="{00000000-0005-0000-0000-0000E2230000}"/>
    <cellStyle name="Currency 5 4 7 2 2" xfId="16950" xr:uid="{00000000-0005-0000-0000-0000E3230000}"/>
    <cellStyle name="Currency 5 4 7 2 2 2" xfId="52166" xr:uid="{00000000-0005-0000-0000-0000E4230000}"/>
    <cellStyle name="Currency 5 4 7 2 3" xfId="39569" xr:uid="{00000000-0005-0000-0000-0000E5230000}"/>
    <cellStyle name="Currency 5 4 7 2 4" xfId="29555" xr:uid="{00000000-0005-0000-0000-0000E6230000}"/>
    <cellStyle name="Currency 5 4 7 3" xfId="5773" xr:uid="{00000000-0005-0000-0000-0000E7230000}"/>
    <cellStyle name="Currency 5 4 7 3 2" xfId="18404" xr:uid="{00000000-0005-0000-0000-0000E8230000}"/>
    <cellStyle name="Currency 5 4 7 3 2 2" xfId="53620" xr:uid="{00000000-0005-0000-0000-0000E9230000}"/>
    <cellStyle name="Currency 5 4 7 3 3" xfId="41023" xr:uid="{00000000-0005-0000-0000-0000EA230000}"/>
    <cellStyle name="Currency 5 4 7 3 4" xfId="31009" xr:uid="{00000000-0005-0000-0000-0000EB230000}"/>
    <cellStyle name="Currency 5 4 7 4" xfId="7232" xr:uid="{00000000-0005-0000-0000-0000EC230000}"/>
    <cellStyle name="Currency 5 4 7 4 2" xfId="19858" xr:uid="{00000000-0005-0000-0000-0000ED230000}"/>
    <cellStyle name="Currency 5 4 7 4 2 2" xfId="55074" xr:uid="{00000000-0005-0000-0000-0000EE230000}"/>
    <cellStyle name="Currency 5 4 7 4 3" xfId="42477" xr:uid="{00000000-0005-0000-0000-0000EF230000}"/>
    <cellStyle name="Currency 5 4 7 4 4" xfId="32463" xr:uid="{00000000-0005-0000-0000-0000F0230000}"/>
    <cellStyle name="Currency 5 4 7 5" xfId="9013" xr:uid="{00000000-0005-0000-0000-0000F1230000}"/>
    <cellStyle name="Currency 5 4 7 5 2" xfId="21634" xr:uid="{00000000-0005-0000-0000-0000F2230000}"/>
    <cellStyle name="Currency 5 4 7 5 2 2" xfId="56850" xr:uid="{00000000-0005-0000-0000-0000F3230000}"/>
    <cellStyle name="Currency 5 4 7 5 3" xfId="44253" xr:uid="{00000000-0005-0000-0000-0000F4230000}"/>
    <cellStyle name="Currency 5 4 7 5 4" xfId="34239" xr:uid="{00000000-0005-0000-0000-0000F5230000}"/>
    <cellStyle name="Currency 5 4 7 6" xfId="10807" xr:uid="{00000000-0005-0000-0000-0000F6230000}"/>
    <cellStyle name="Currency 5 4 7 6 2" xfId="23410" xr:uid="{00000000-0005-0000-0000-0000F7230000}"/>
    <cellStyle name="Currency 5 4 7 6 2 2" xfId="58626" xr:uid="{00000000-0005-0000-0000-0000F8230000}"/>
    <cellStyle name="Currency 5 4 7 6 3" xfId="46029" xr:uid="{00000000-0005-0000-0000-0000F9230000}"/>
    <cellStyle name="Currency 5 4 7 6 4" xfId="36015" xr:uid="{00000000-0005-0000-0000-0000FA230000}"/>
    <cellStyle name="Currency 5 4 7 7" xfId="15174" xr:uid="{00000000-0005-0000-0000-0000FB230000}"/>
    <cellStyle name="Currency 5 4 7 7 2" xfId="50390" xr:uid="{00000000-0005-0000-0000-0000FC230000}"/>
    <cellStyle name="Currency 5 4 7 7 3" xfId="27779" xr:uid="{00000000-0005-0000-0000-0000FD230000}"/>
    <cellStyle name="Currency 5 4 7 8" xfId="13396" xr:uid="{00000000-0005-0000-0000-0000FE230000}"/>
    <cellStyle name="Currency 5 4 7 8 2" xfId="48614" xr:uid="{00000000-0005-0000-0000-0000FF230000}"/>
    <cellStyle name="Currency 5 4 7 9" xfId="37793" xr:uid="{00000000-0005-0000-0000-000000240000}"/>
    <cellStyle name="Currency 5 4 8" xfId="3640" xr:uid="{00000000-0005-0000-0000-000001240000}"/>
    <cellStyle name="Currency 5 4 8 2" xfId="8364" xr:uid="{00000000-0005-0000-0000-000002240000}"/>
    <cellStyle name="Currency 5 4 8 2 2" xfId="20990" xr:uid="{00000000-0005-0000-0000-000003240000}"/>
    <cellStyle name="Currency 5 4 8 2 2 2" xfId="56206" xr:uid="{00000000-0005-0000-0000-000004240000}"/>
    <cellStyle name="Currency 5 4 8 2 3" xfId="43609" xr:uid="{00000000-0005-0000-0000-000005240000}"/>
    <cellStyle name="Currency 5 4 8 2 4" xfId="33595" xr:uid="{00000000-0005-0000-0000-000006240000}"/>
    <cellStyle name="Currency 5 4 8 3" xfId="10145" xr:uid="{00000000-0005-0000-0000-000007240000}"/>
    <cellStyle name="Currency 5 4 8 3 2" xfId="22766" xr:uid="{00000000-0005-0000-0000-000008240000}"/>
    <cellStyle name="Currency 5 4 8 3 2 2" xfId="57982" xr:uid="{00000000-0005-0000-0000-000009240000}"/>
    <cellStyle name="Currency 5 4 8 3 3" xfId="45385" xr:uid="{00000000-0005-0000-0000-00000A240000}"/>
    <cellStyle name="Currency 5 4 8 3 4" xfId="35371" xr:uid="{00000000-0005-0000-0000-00000B240000}"/>
    <cellStyle name="Currency 5 4 8 4" xfId="11941" xr:uid="{00000000-0005-0000-0000-00000C240000}"/>
    <cellStyle name="Currency 5 4 8 4 2" xfId="24542" xr:uid="{00000000-0005-0000-0000-00000D240000}"/>
    <cellStyle name="Currency 5 4 8 4 2 2" xfId="59758" xr:uid="{00000000-0005-0000-0000-00000E240000}"/>
    <cellStyle name="Currency 5 4 8 4 3" xfId="47161" xr:uid="{00000000-0005-0000-0000-00000F240000}"/>
    <cellStyle name="Currency 5 4 8 4 4" xfId="37147" xr:uid="{00000000-0005-0000-0000-000010240000}"/>
    <cellStyle name="Currency 5 4 8 5" xfId="16306" xr:uid="{00000000-0005-0000-0000-000011240000}"/>
    <cellStyle name="Currency 5 4 8 5 2" xfId="51522" xr:uid="{00000000-0005-0000-0000-000012240000}"/>
    <cellStyle name="Currency 5 4 8 5 3" xfId="28911" xr:uid="{00000000-0005-0000-0000-000013240000}"/>
    <cellStyle name="Currency 5 4 8 6" xfId="14528" xr:uid="{00000000-0005-0000-0000-000014240000}"/>
    <cellStyle name="Currency 5 4 8 6 2" xfId="49746" xr:uid="{00000000-0005-0000-0000-000015240000}"/>
    <cellStyle name="Currency 5 4 8 7" xfId="38925" xr:uid="{00000000-0005-0000-0000-000016240000}"/>
    <cellStyle name="Currency 5 4 8 8" xfId="27135" xr:uid="{00000000-0005-0000-0000-000017240000}"/>
    <cellStyle name="Currency 5 4 9" xfId="3969" xr:uid="{00000000-0005-0000-0000-000018240000}"/>
    <cellStyle name="Currency 5 4 9 2" xfId="16628" xr:uid="{00000000-0005-0000-0000-000019240000}"/>
    <cellStyle name="Currency 5 4 9 2 2" xfId="51844" xr:uid="{00000000-0005-0000-0000-00001A240000}"/>
    <cellStyle name="Currency 5 4 9 2 3" xfId="29233" xr:uid="{00000000-0005-0000-0000-00001B240000}"/>
    <cellStyle name="Currency 5 4 9 3" xfId="13074" xr:uid="{00000000-0005-0000-0000-00001C240000}"/>
    <cellStyle name="Currency 5 4 9 3 2" xfId="48292" xr:uid="{00000000-0005-0000-0000-00001D240000}"/>
    <cellStyle name="Currency 5 4 9 4" xfId="39247" xr:uid="{00000000-0005-0000-0000-00001E240000}"/>
    <cellStyle name="Currency 5 4 9 5" xfId="25681" xr:uid="{00000000-0005-0000-0000-00001F240000}"/>
    <cellStyle name="Currency 5 5" xfId="1721" xr:uid="{00000000-0005-0000-0000-000020240000}"/>
    <cellStyle name="Currency 5 5 10" xfId="6979" xr:uid="{00000000-0005-0000-0000-000021240000}"/>
    <cellStyle name="Currency 5 5 10 2" xfId="19606" xr:uid="{00000000-0005-0000-0000-000022240000}"/>
    <cellStyle name="Currency 5 5 10 2 2" xfId="54822" xr:uid="{00000000-0005-0000-0000-000023240000}"/>
    <cellStyle name="Currency 5 5 10 3" xfId="42225" xr:uid="{00000000-0005-0000-0000-000024240000}"/>
    <cellStyle name="Currency 5 5 10 4" xfId="32211" xr:uid="{00000000-0005-0000-0000-000025240000}"/>
    <cellStyle name="Currency 5 5 11" xfId="8760" xr:uid="{00000000-0005-0000-0000-000026240000}"/>
    <cellStyle name="Currency 5 5 11 2" xfId="21382" xr:uid="{00000000-0005-0000-0000-000027240000}"/>
    <cellStyle name="Currency 5 5 11 2 2" xfId="56598" xr:uid="{00000000-0005-0000-0000-000028240000}"/>
    <cellStyle name="Currency 5 5 11 3" xfId="44001" xr:uid="{00000000-0005-0000-0000-000029240000}"/>
    <cellStyle name="Currency 5 5 11 4" xfId="33987" xr:uid="{00000000-0005-0000-0000-00002A240000}"/>
    <cellStyle name="Currency 5 5 12" xfId="10496" xr:uid="{00000000-0005-0000-0000-00002B240000}"/>
    <cellStyle name="Currency 5 5 12 2" xfId="23107" xr:uid="{00000000-0005-0000-0000-00002C240000}"/>
    <cellStyle name="Currency 5 5 12 2 2" xfId="58323" xr:uid="{00000000-0005-0000-0000-00002D240000}"/>
    <cellStyle name="Currency 5 5 12 3" xfId="45726" xr:uid="{00000000-0005-0000-0000-00002E240000}"/>
    <cellStyle name="Currency 5 5 12 4" xfId="35712" xr:uid="{00000000-0005-0000-0000-00002F240000}"/>
    <cellStyle name="Currency 5 5 13" xfId="14921" xr:uid="{00000000-0005-0000-0000-000030240000}"/>
    <cellStyle name="Currency 5 5 13 2" xfId="50138" xr:uid="{00000000-0005-0000-0000-000031240000}"/>
    <cellStyle name="Currency 5 5 13 3" xfId="27527" xr:uid="{00000000-0005-0000-0000-000032240000}"/>
    <cellStyle name="Currency 5 5 14" xfId="12335" xr:uid="{00000000-0005-0000-0000-000033240000}"/>
    <cellStyle name="Currency 5 5 14 2" xfId="47553" xr:uid="{00000000-0005-0000-0000-000034240000}"/>
    <cellStyle name="Currency 5 5 15" xfId="37540" xr:uid="{00000000-0005-0000-0000-000035240000}"/>
    <cellStyle name="Currency 5 5 16" xfId="24942" xr:uid="{00000000-0005-0000-0000-000036240000}"/>
    <cellStyle name="Currency 5 5 17" xfId="60155" xr:uid="{00000000-0005-0000-0000-000037240000}"/>
    <cellStyle name="Currency 5 5 2" xfId="2365" xr:uid="{00000000-0005-0000-0000-000038240000}"/>
    <cellStyle name="Currency 5 5 2 10" xfId="10497" xr:uid="{00000000-0005-0000-0000-000039240000}"/>
    <cellStyle name="Currency 5 5 2 10 2" xfId="23108" xr:uid="{00000000-0005-0000-0000-00003A240000}"/>
    <cellStyle name="Currency 5 5 2 10 2 2" xfId="58324" xr:uid="{00000000-0005-0000-0000-00003B240000}"/>
    <cellStyle name="Currency 5 5 2 10 3" xfId="45727" xr:uid="{00000000-0005-0000-0000-00003C240000}"/>
    <cellStyle name="Currency 5 5 2 10 4" xfId="35713" xr:uid="{00000000-0005-0000-0000-00003D240000}"/>
    <cellStyle name="Currency 5 5 2 11" xfId="15076" xr:uid="{00000000-0005-0000-0000-00003E240000}"/>
    <cellStyle name="Currency 5 5 2 11 2" xfId="50292" xr:uid="{00000000-0005-0000-0000-00003F240000}"/>
    <cellStyle name="Currency 5 5 2 11 3" xfId="27681" xr:uid="{00000000-0005-0000-0000-000040240000}"/>
    <cellStyle name="Currency 5 5 2 12" xfId="12489" xr:uid="{00000000-0005-0000-0000-000041240000}"/>
    <cellStyle name="Currency 5 5 2 12 2" xfId="47707" xr:uid="{00000000-0005-0000-0000-000042240000}"/>
    <cellStyle name="Currency 5 5 2 13" xfId="37695" xr:uid="{00000000-0005-0000-0000-000043240000}"/>
    <cellStyle name="Currency 5 5 2 14" xfId="25096" xr:uid="{00000000-0005-0000-0000-000044240000}"/>
    <cellStyle name="Currency 5 5 2 15" xfId="60309" xr:uid="{00000000-0005-0000-0000-000045240000}"/>
    <cellStyle name="Currency 5 5 2 2" xfId="3211" xr:uid="{00000000-0005-0000-0000-000046240000}"/>
    <cellStyle name="Currency 5 5 2 2 10" xfId="25580" xr:uid="{00000000-0005-0000-0000-000047240000}"/>
    <cellStyle name="Currency 5 5 2 2 11" xfId="61115" xr:uid="{00000000-0005-0000-0000-000048240000}"/>
    <cellStyle name="Currency 5 5 2 2 2" xfId="5011" xr:uid="{00000000-0005-0000-0000-000049240000}"/>
    <cellStyle name="Currency 5 5 2 2 2 2" xfId="17658" xr:uid="{00000000-0005-0000-0000-00004A240000}"/>
    <cellStyle name="Currency 5 5 2 2 2 2 2" xfId="52874" xr:uid="{00000000-0005-0000-0000-00004B240000}"/>
    <cellStyle name="Currency 5 5 2 2 2 2 3" xfId="30263" xr:uid="{00000000-0005-0000-0000-00004C240000}"/>
    <cellStyle name="Currency 5 5 2 2 2 3" xfId="14104" xr:uid="{00000000-0005-0000-0000-00004D240000}"/>
    <cellStyle name="Currency 5 5 2 2 2 3 2" xfId="49322" xr:uid="{00000000-0005-0000-0000-00004E240000}"/>
    <cellStyle name="Currency 5 5 2 2 2 4" xfId="40277" xr:uid="{00000000-0005-0000-0000-00004F240000}"/>
    <cellStyle name="Currency 5 5 2 2 2 5" xfId="26711" xr:uid="{00000000-0005-0000-0000-000050240000}"/>
    <cellStyle name="Currency 5 5 2 2 3" xfId="6481" xr:uid="{00000000-0005-0000-0000-000051240000}"/>
    <cellStyle name="Currency 5 5 2 2 3 2" xfId="19112" xr:uid="{00000000-0005-0000-0000-000052240000}"/>
    <cellStyle name="Currency 5 5 2 2 3 2 2" xfId="54328" xr:uid="{00000000-0005-0000-0000-000053240000}"/>
    <cellStyle name="Currency 5 5 2 2 3 3" xfId="41731" xr:uid="{00000000-0005-0000-0000-000054240000}"/>
    <cellStyle name="Currency 5 5 2 2 3 4" xfId="31717" xr:uid="{00000000-0005-0000-0000-000055240000}"/>
    <cellStyle name="Currency 5 5 2 2 4" xfId="7940" xr:uid="{00000000-0005-0000-0000-000056240000}"/>
    <cellStyle name="Currency 5 5 2 2 4 2" xfId="20566" xr:uid="{00000000-0005-0000-0000-000057240000}"/>
    <cellStyle name="Currency 5 5 2 2 4 2 2" xfId="55782" xr:uid="{00000000-0005-0000-0000-000058240000}"/>
    <cellStyle name="Currency 5 5 2 2 4 3" xfId="43185" xr:uid="{00000000-0005-0000-0000-000059240000}"/>
    <cellStyle name="Currency 5 5 2 2 4 4" xfId="33171" xr:uid="{00000000-0005-0000-0000-00005A240000}"/>
    <cellStyle name="Currency 5 5 2 2 5" xfId="9721" xr:uid="{00000000-0005-0000-0000-00005B240000}"/>
    <cellStyle name="Currency 5 5 2 2 5 2" xfId="22342" xr:uid="{00000000-0005-0000-0000-00005C240000}"/>
    <cellStyle name="Currency 5 5 2 2 5 2 2" xfId="57558" xr:uid="{00000000-0005-0000-0000-00005D240000}"/>
    <cellStyle name="Currency 5 5 2 2 5 3" xfId="44961" xr:uid="{00000000-0005-0000-0000-00005E240000}"/>
    <cellStyle name="Currency 5 5 2 2 5 4" xfId="34947" xr:uid="{00000000-0005-0000-0000-00005F240000}"/>
    <cellStyle name="Currency 5 5 2 2 6" xfId="11515" xr:uid="{00000000-0005-0000-0000-000060240000}"/>
    <cellStyle name="Currency 5 5 2 2 6 2" xfId="24118" xr:uid="{00000000-0005-0000-0000-000061240000}"/>
    <cellStyle name="Currency 5 5 2 2 6 2 2" xfId="59334" xr:uid="{00000000-0005-0000-0000-000062240000}"/>
    <cellStyle name="Currency 5 5 2 2 6 3" xfId="46737" xr:uid="{00000000-0005-0000-0000-000063240000}"/>
    <cellStyle name="Currency 5 5 2 2 6 4" xfId="36723" xr:uid="{00000000-0005-0000-0000-000064240000}"/>
    <cellStyle name="Currency 5 5 2 2 7" xfId="15882" xr:uid="{00000000-0005-0000-0000-000065240000}"/>
    <cellStyle name="Currency 5 5 2 2 7 2" xfId="51098" xr:uid="{00000000-0005-0000-0000-000066240000}"/>
    <cellStyle name="Currency 5 5 2 2 7 3" xfId="28487" xr:uid="{00000000-0005-0000-0000-000067240000}"/>
    <cellStyle name="Currency 5 5 2 2 8" xfId="12973" xr:uid="{00000000-0005-0000-0000-000068240000}"/>
    <cellStyle name="Currency 5 5 2 2 8 2" xfId="48191" xr:uid="{00000000-0005-0000-0000-000069240000}"/>
    <cellStyle name="Currency 5 5 2 2 9" xfId="38501" xr:uid="{00000000-0005-0000-0000-00006A240000}"/>
    <cellStyle name="Currency 5 5 2 3" xfId="3540" xr:uid="{00000000-0005-0000-0000-00006B240000}"/>
    <cellStyle name="Currency 5 5 2 3 10" xfId="27036" xr:uid="{00000000-0005-0000-0000-00006C240000}"/>
    <cellStyle name="Currency 5 5 2 3 11" xfId="61440" xr:uid="{00000000-0005-0000-0000-00006D240000}"/>
    <cellStyle name="Currency 5 5 2 3 2" xfId="5336" xr:uid="{00000000-0005-0000-0000-00006E240000}"/>
    <cellStyle name="Currency 5 5 2 3 2 2" xfId="17983" xr:uid="{00000000-0005-0000-0000-00006F240000}"/>
    <cellStyle name="Currency 5 5 2 3 2 2 2" xfId="53199" xr:uid="{00000000-0005-0000-0000-000070240000}"/>
    <cellStyle name="Currency 5 5 2 3 2 3" xfId="40602" xr:uid="{00000000-0005-0000-0000-000071240000}"/>
    <cellStyle name="Currency 5 5 2 3 2 4" xfId="30588" xr:uid="{00000000-0005-0000-0000-000072240000}"/>
    <cellStyle name="Currency 5 5 2 3 3" xfId="6806" xr:uid="{00000000-0005-0000-0000-000073240000}"/>
    <cellStyle name="Currency 5 5 2 3 3 2" xfId="19437" xr:uid="{00000000-0005-0000-0000-000074240000}"/>
    <cellStyle name="Currency 5 5 2 3 3 2 2" xfId="54653" xr:uid="{00000000-0005-0000-0000-000075240000}"/>
    <cellStyle name="Currency 5 5 2 3 3 3" xfId="42056" xr:uid="{00000000-0005-0000-0000-000076240000}"/>
    <cellStyle name="Currency 5 5 2 3 3 4" xfId="32042" xr:uid="{00000000-0005-0000-0000-000077240000}"/>
    <cellStyle name="Currency 5 5 2 3 4" xfId="8265" xr:uid="{00000000-0005-0000-0000-000078240000}"/>
    <cellStyle name="Currency 5 5 2 3 4 2" xfId="20891" xr:uid="{00000000-0005-0000-0000-000079240000}"/>
    <cellStyle name="Currency 5 5 2 3 4 2 2" xfId="56107" xr:uid="{00000000-0005-0000-0000-00007A240000}"/>
    <cellStyle name="Currency 5 5 2 3 4 3" xfId="43510" xr:uid="{00000000-0005-0000-0000-00007B240000}"/>
    <cellStyle name="Currency 5 5 2 3 4 4" xfId="33496" xr:uid="{00000000-0005-0000-0000-00007C240000}"/>
    <cellStyle name="Currency 5 5 2 3 5" xfId="10046" xr:uid="{00000000-0005-0000-0000-00007D240000}"/>
    <cellStyle name="Currency 5 5 2 3 5 2" xfId="22667" xr:uid="{00000000-0005-0000-0000-00007E240000}"/>
    <cellStyle name="Currency 5 5 2 3 5 2 2" xfId="57883" xr:uid="{00000000-0005-0000-0000-00007F240000}"/>
    <cellStyle name="Currency 5 5 2 3 5 3" xfId="45286" xr:uid="{00000000-0005-0000-0000-000080240000}"/>
    <cellStyle name="Currency 5 5 2 3 5 4" xfId="35272" xr:uid="{00000000-0005-0000-0000-000081240000}"/>
    <cellStyle name="Currency 5 5 2 3 6" xfId="11840" xr:uid="{00000000-0005-0000-0000-000082240000}"/>
    <cellStyle name="Currency 5 5 2 3 6 2" xfId="24443" xr:uid="{00000000-0005-0000-0000-000083240000}"/>
    <cellStyle name="Currency 5 5 2 3 6 2 2" xfId="59659" xr:uid="{00000000-0005-0000-0000-000084240000}"/>
    <cellStyle name="Currency 5 5 2 3 6 3" xfId="47062" xr:uid="{00000000-0005-0000-0000-000085240000}"/>
    <cellStyle name="Currency 5 5 2 3 6 4" xfId="37048" xr:uid="{00000000-0005-0000-0000-000086240000}"/>
    <cellStyle name="Currency 5 5 2 3 7" xfId="16207" xr:uid="{00000000-0005-0000-0000-000087240000}"/>
    <cellStyle name="Currency 5 5 2 3 7 2" xfId="51423" xr:uid="{00000000-0005-0000-0000-000088240000}"/>
    <cellStyle name="Currency 5 5 2 3 7 3" xfId="28812" xr:uid="{00000000-0005-0000-0000-000089240000}"/>
    <cellStyle name="Currency 5 5 2 3 8" xfId="14429" xr:uid="{00000000-0005-0000-0000-00008A240000}"/>
    <cellStyle name="Currency 5 5 2 3 8 2" xfId="49647" xr:uid="{00000000-0005-0000-0000-00008B240000}"/>
    <cellStyle name="Currency 5 5 2 3 9" xfId="38826" xr:uid="{00000000-0005-0000-0000-00008C240000}"/>
    <cellStyle name="Currency 5 5 2 4" xfId="2701" xr:uid="{00000000-0005-0000-0000-00008D240000}"/>
    <cellStyle name="Currency 5 5 2 4 10" xfId="26227" xr:uid="{00000000-0005-0000-0000-00008E240000}"/>
    <cellStyle name="Currency 5 5 2 4 11" xfId="60631" xr:uid="{00000000-0005-0000-0000-00008F240000}"/>
    <cellStyle name="Currency 5 5 2 4 2" xfId="4527" xr:uid="{00000000-0005-0000-0000-000090240000}"/>
    <cellStyle name="Currency 5 5 2 4 2 2" xfId="17174" xr:uid="{00000000-0005-0000-0000-000091240000}"/>
    <cellStyle name="Currency 5 5 2 4 2 2 2" xfId="52390" xr:uid="{00000000-0005-0000-0000-000092240000}"/>
    <cellStyle name="Currency 5 5 2 4 2 3" xfId="39793" xr:uid="{00000000-0005-0000-0000-000093240000}"/>
    <cellStyle name="Currency 5 5 2 4 2 4" xfId="29779" xr:uid="{00000000-0005-0000-0000-000094240000}"/>
    <cellStyle name="Currency 5 5 2 4 3" xfId="5997" xr:uid="{00000000-0005-0000-0000-000095240000}"/>
    <cellStyle name="Currency 5 5 2 4 3 2" xfId="18628" xr:uid="{00000000-0005-0000-0000-000096240000}"/>
    <cellStyle name="Currency 5 5 2 4 3 2 2" xfId="53844" xr:uid="{00000000-0005-0000-0000-000097240000}"/>
    <cellStyle name="Currency 5 5 2 4 3 3" xfId="41247" xr:uid="{00000000-0005-0000-0000-000098240000}"/>
    <cellStyle name="Currency 5 5 2 4 3 4" xfId="31233" xr:uid="{00000000-0005-0000-0000-000099240000}"/>
    <cellStyle name="Currency 5 5 2 4 4" xfId="7456" xr:uid="{00000000-0005-0000-0000-00009A240000}"/>
    <cellStyle name="Currency 5 5 2 4 4 2" xfId="20082" xr:uid="{00000000-0005-0000-0000-00009B240000}"/>
    <cellStyle name="Currency 5 5 2 4 4 2 2" xfId="55298" xr:uid="{00000000-0005-0000-0000-00009C240000}"/>
    <cellStyle name="Currency 5 5 2 4 4 3" xfId="42701" xr:uid="{00000000-0005-0000-0000-00009D240000}"/>
    <cellStyle name="Currency 5 5 2 4 4 4" xfId="32687" xr:uid="{00000000-0005-0000-0000-00009E240000}"/>
    <cellStyle name="Currency 5 5 2 4 5" xfId="9237" xr:uid="{00000000-0005-0000-0000-00009F240000}"/>
    <cellStyle name="Currency 5 5 2 4 5 2" xfId="21858" xr:uid="{00000000-0005-0000-0000-0000A0240000}"/>
    <cellStyle name="Currency 5 5 2 4 5 2 2" xfId="57074" xr:uid="{00000000-0005-0000-0000-0000A1240000}"/>
    <cellStyle name="Currency 5 5 2 4 5 3" xfId="44477" xr:uid="{00000000-0005-0000-0000-0000A2240000}"/>
    <cellStyle name="Currency 5 5 2 4 5 4" xfId="34463" xr:uid="{00000000-0005-0000-0000-0000A3240000}"/>
    <cellStyle name="Currency 5 5 2 4 6" xfId="11031" xr:uid="{00000000-0005-0000-0000-0000A4240000}"/>
    <cellStyle name="Currency 5 5 2 4 6 2" xfId="23634" xr:uid="{00000000-0005-0000-0000-0000A5240000}"/>
    <cellStyle name="Currency 5 5 2 4 6 2 2" xfId="58850" xr:uid="{00000000-0005-0000-0000-0000A6240000}"/>
    <cellStyle name="Currency 5 5 2 4 6 3" xfId="46253" xr:uid="{00000000-0005-0000-0000-0000A7240000}"/>
    <cellStyle name="Currency 5 5 2 4 6 4" xfId="36239" xr:uid="{00000000-0005-0000-0000-0000A8240000}"/>
    <cellStyle name="Currency 5 5 2 4 7" xfId="15398" xr:uid="{00000000-0005-0000-0000-0000A9240000}"/>
    <cellStyle name="Currency 5 5 2 4 7 2" xfId="50614" xr:uid="{00000000-0005-0000-0000-0000AA240000}"/>
    <cellStyle name="Currency 5 5 2 4 7 3" xfId="28003" xr:uid="{00000000-0005-0000-0000-0000AB240000}"/>
    <cellStyle name="Currency 5 5 2 4 8" xfId="13620" xr:uid="{00000000-0005-0000-0000-0000AC240000}"/>
    <cellStyle name="Currency 5 5 2 4 8 2" xfId="48838" xr:uid="{00000000-0005-0000-0000-0000AD240000}"/>
    <cellStyle name="Currency 5 5 2 4 9" xfId="38017" xr:uid="{00000000-0005-0000-0000-0000AE240000}"/>
    <cellStyle name="Currency 5 5 2 5" xfId="3865" xr:uid="{00000000-0005-0000-0000-0000AF240000}"/>
    <cellStyle name="Currency 5 5 2 5 2" xfId="8588" xr:uid="{00000000-0005-0000-0000-0000B0240000}"/>
    <cellStyle name="Currency 5 5 2 5 2 2" xfId="21214" xr:uid="{00000000-0005-0000-0000-0000B1240000}"/>
    <cellStyle name="Currency 5 5 2 5 2 2 2" xfId="56430" xr:uid="{00000000-0005-0000-0000-0000B2240000}"/>
    <cellStyle name="Currency 5 5 2 5 2 3" xfId="43833" xr:uid="{00000000-0005-0000-0000-0000B3240000}"/>
    <cellStyle name="Currency 5 5 2 5 2 4" xfId="33819" xr:uid="{00000000-0005-0000-0000-0000B4240000}"/>
    <cellStyle name="Currency 5 5 2 5 3" xfId="10369" xr:uid="{00000000-0005-0000-0000-0000B5240000}"/>
    <cellStyle name="Currency 5 5 2 5 3 2" xfId="22990" xr:uid="{00000000-0005-0000-0000-0000B6240000}"/>
    <cellStyle name="Currency 5 5 2 5 3 2 2" xfId="58206" xr:uid="{00000000-0005-0000-0000-0000B7240000}"/>
    <cellStyle name="Currency 5 5 2 5 3 3" xfId="45609" xr:uid="{00000000-0005-0000-0000-0000B8240000}"/>
    <cellStyle name="Currency 5 5 2 5 3 4" xfId="35595" xr:uid="{00000000-0005-0000-0000-0000B9240000}"/>
    <cellStyle name="Currency 5 5 2 5 4" xfId="12165" xr:uid="{00000000-0005-0000-0000-0000BA240000}"/>
    <cellStyle name="Currency 5 5 2 5 4 2" xfId="24766" xr:uid="{00000000-0005-0000-0000-0000BB240000}"/>
    <cellStyle name="Currency 5 5 2 5 4 2 2" xfId="59982" xr:uid="{00000000-0005-0000-0000-0000BC240000}"/>
    <cellStyle name="Currency 5 5 2 5 4 3" xfId="47385" xr:uid="{00000000-0005-0000-0000-0000BD240000}"/>
    <cellStyle name="Currency 5 5 2 5 4 4" xfId="37371" xr:uid="{00000000-0005-0000-0000-0000BE240000}"/>
    <cellStyle name="Currency 5 5 2 5 5" xfId="16530" xr:uid="{00000000-0005-0000-0000-0000BF240000}"/>
    <cellStyle name="Currency 5 5 2 5 5 2" xfId="51746" xr:uid="{00000000-0005-0000-0000-0000C0240000}"/>
    <cellStyle name="Currency 5 5 2 5 5 3" xfId="29135" xr:uid="{00000000-0005-0000-0000-0000C1240000}"/>
    <cellStyle name="Currency 5 5 2 5 6" xfId="14752" xr:uid="{00000000-0005-0000-0000-0000C2240000}"/>
    <cellStyle name="Currency 5 5 2 5 6 2" xfId="49970" xr:uid="{00000000-0005-0000-0000-0000C3240000}"/>
    <cellStyle name="Currency 5 5 2 5 7" xfId="39149" xr:uid="{00000000-0005-0000-0000-0000C4240000}"/>
    <cellStyle name="Currency 5 5 2 5 8" xfId="27359" xr:uid="{00000000-0005-0000-0000-0000C5240000}"/>
    <cellStyle name="Currency 5 5 2 6" xfId="4205" xr:uid="{00000000-0005-0000-0000-0000C6240000}"/>
    <cellStyle name="Currency 5 5 2 6 2" xfId="16852" xr:uid="{00000000-0005-0000-0000-0000C7240000}"/>
    <cellStyle name="Currency 5 5 2 6 2 2" xfId="52068" xr:uid="{00000000-0005-0000-0000-0000C8240000}"/>
    <cellStyle name="Currency 5 5 2 6 2 3" xfId="29457" xr:uid="{00000000-0005-0000-0000-0000C9240000}"/>
    <cellStyle name="Currency 5 5 2 6 3" xfId="13298" xr:uid="{00000000-0005-0000-0000-0000CA240000}"/>
    <cellStyle name="Currency 5 5 2 6 3 2" xfId="48516" xr:uid="{00000000-0005-0000-0000-0000CB240000}"/>
    <cellStyle name="Currency 5 5 2 6 4" xfId="39471" xr:uid="{00000000-0005-0000-0000-0000CC240000}"/>
    <cellStyle name="Currency 5 5 2 6 5" xfId="25905" xr:uid="{00000000-0005-0000-0000-0000CD240000}"/>
    <cellStyle name="Currency 5 5 2 7" xfId="5675" xr:uid="{00000000-0005-0000-0000-0000CE240000}"/>
    <cellStyle name="Currency 5 5 2 7 2" xfId="18306" xr:uid="{00000000-0005-0000-0000-0000CF240000}"/>
    <cellStyle name="Currency 5 5 2 7 2 2" xfId="53522" xr:uid="{00000000-0005-0000-0000-0000D0240000}"/>
    <cellStyle name="Currency 5 5 2 7 3" xfId="40925" xr:uid="{00000000-0005-0000-0000-0000D1240000}"/>
    <cellStyle name="Currency 5 5 2 7 4" xfId="30911" xr:uid="{00000000-0005-0000-0000-0000D2240000}"/>
    <cellStyle name="Currency 5 5 2 8" xfId="7134" xr:uid="{00000000-0005-0000-0000-0000D3240000}"/>
    <cellStyle name="Currency 5 5 2 8 2" xfId="19760" xr:uid="{00000000-0005-0000-0000-0000D4240000}"/>
    <cellStyle name="Currency 5 5 2 8 2 2" xfId="54976" xr:uid="{00000000-0005-0000-0000-0000D5240000}"/>
    <cellStyle name="Currency 5 5 2 8 3" xfId="42379" xr:uid="{00000000-0005-0000-0000-0000D6240000}"/>
    <cellStyle name="Currency 5 5 2 8 4" xfId="32365" xr:uid="{00000000-0005-0000-0000-0000D7240000}"/>
    <cellStyle name="Currency 5 5 2 9" xfId="8915" xr:uid="{00000000-0005-0000-0000-0000D8240000}"/>
    <cellStyle name="Currency 5 5 2 9 2" xfId="21536" xr:uid="{00000000-0005-0000-0000-0000D9240000}"/>
    <cellStyle name="Currency 5 5 2 9 2 2" xfId="56752" xr:uid="{00000000-0005-0000-0000-0000DA240000}"/>
    <cellStyle name="Currency 5 5 2 9 3" xfId="44155" xr:uid="{00000000-0005-0000-0000-0000DB240000}"/>
    <cellStyle name="Currency 5 5 2 9 4" xfId="34141" xr:uid="{00000000-0005-0000-0000-0000DC240000}"/>
    <cellStyle name="Currency 5 5 3" xfId="3051" xr:uid="{00000000-0005-0000-0000-0000DD240000}"/>
    <cellStyle name="Currency 5 5 3 10" xfId="25423" xr:uid="{00000000-0005-0000-0000-0000DE240000}"/>
    <cellStyle name="Currency 5 5 3 11" xfId="60958" xr:uid="{00000000-0005-0000-0000-0000DF240000}"/>
    <cellStyle name="Currency 5 5 3 2" xfId="4854" xr:uid="{00000000-0005-0000-0000-0000E0240000}"/>
    <cellStyle name="Currency 5 5 3 2 2" xfId="17501" xr:uid="{00000000-0005-0000-0000-0000E1240000}"/>
    <cellStyle name="Currency 5 5 3 2 2 2" xfId="52717" xr:uid="{00000000-0005-0000-0000-0000E2240000}"/>
    <cellStyle name="Currency 5 5 3 2 2 3" xfId="30106" xr:uid="{00000000-0005-0000-0000-0000E3240000}"/>
    <cellStyle name="Currency 5 5 3 2 3" xfId="13947" xr:uid="{00000000-0005-0000-0000-0000E4240000}"/>
    <cellStyle name="Currency 5 5 3 2 3 2" xfId="49165" xr:uid="{00000000-0005-0000-0000-0000E5240000}"/>
    <cellStyle name="Currency 5 5 3 2 4" xfId="40120" xr:uid="{00000000-0005-0000-0000-0000E6240000}"/>
    <cellStyle name="Currency 5 5 3 2 5" xfId="26554" xr:uid="{00000000-0005-0000-0000-0000E7240000}"/>
    <cellStyle name="Currency 5 5 3 3" xfId="6324" xr:uid="{00000000-0005-0000-0000-0000E8240000}"/>
    <cellStyle name="Currency 5 5 3 3 2" xfId="18955" xr:uid="{00000000-0005-0000-0000-0000E9240000}"/>
    <cellStyle name="Currency 5 5 3 3 2 2" xfId="54171" xr:uid="{00000000-0005-0000-0000-0000EA240000}"/>
    <cellStyle name="Currency 5 5 3 3 3" xfId="41574" xr:uid="{00000000-0005-0000-0000-0000EB240000}"/>
    <cellStyle name="Currency 5 5 3 3 4" xfId="31560" xr:uid="{00000000-0005-0000-0000-0000EC240000}"/>
    <cellStyle name="Currency 5 5 3 4" xfId="7783" xr:uid="{00000000-0005-0000-0000-0000ED240000}"/>
    <cellStyle name="Currency 5 5 3 4 2" xfId="20409" xr:uid="{00000000-0005-0000-0000-0000EE240000}"/>
    <cellStyle name="Currency 5 5 3 4 2 2" xfId="55625" xr:uid="{00000000-0005-0000-0000-0000EF240000}"/>
    <cellStyle name="Currency 5 5 3 4 3" xfId="43028" xr:uid="{00000000-0005-0000-0000-0000F0240000}"/>
    <cellStyle name="Currency 5 5 3 4 4" xfId="33014" xr:uid="{00000000-0005-0000-0000-0000F1240000}"/>
    <cellStyle name="Currency 5 5 3 5" xfId="9564" xr:uid="{00000000-0005-0000-0000-0000F2240000}"/>
    <cellStyle name="Currency 5 5 3 5 2" xfId="22185" xr:uid="{00000000-0005-0000-0000-0000F3240000}"/>
    <cellStyle name="Currency 5 5 3 5 2 2" xfId="57401" xr:uid="{00000000-0005-0000-0000-0000F4240000}"/>
    <cellStyle name="Currency 5 5 3 5 3" xfId="44804" xr:uid="{00000000-0005-0000-0000-0000F5240000}"/>
    <cellStyle name="Currency 5 5 3 5 4" xfId="34790" xr:uid="{00000000-0005-0000-0000-0000F6240000}"/>
    <cellStyle name="Currency 5 5 3 6" xfId="11358" xr:uid="{00000000-0005-0000-0000-0000F7240000}"/>
    <cellStyle name="Currency 5 5 3 6 2" xfId="23961" xr:uid="{00000000-0005-0000-0000-0000F8240000}"/>
    <cellStyle name="Currency 5 5 3 6 2 2" xfId="59177" xr:uid="{00000000-0005-0000-0000-0000F9240000}"/>
    <cellStyle name="Currency 5 5 3 6 3" xfId="46580" xr:uid="{00000000-0005-0000-0000-0000FA240000}"/>
    <cellStyle name="Currency 5 5 3 6 4" xfId="36566" xr:uid="{00000000-0005-0000-0000-0000FB240000}"/>
    <cellStyle name="Currency 5 5 3 7" xfId="15725" xr:uid="{00000000-0005-0000-0000-0000FC240000}"/>
    <cellStyle name="Currency 5 5 3 7 2" xfId="50941" xr:uid="{00000000-0005-0000-0000-0000FD240000}"/>
    <cellStyle name="Currency 5 5 3 7 3" xfId="28330" xr:uid="{00000000-0005-0000-0000-0000FE240000}"/>
    <cellStyle name="Currency 5 5 3 8" xfId="12816" xr:uid="{00000000-0005-0000-0000-0000FF240000}"/>
    <cellStyle name="Currency 5 5 3 8 2" xfId="48034" xr:uid="{00000000-0005-0000-0000-000000250000}"/>
    <cellStyle name="Currency 5 5 3 9" xfId="38344" xr:uid="{00000000-0005-0000-0000-000001250000}"/>
    <cellStyle name="Currency 5 5 4" xfId="2877" xr:uid="{00000000-0005-0000-0000-000002250000}"/>
    <cellStyle name="Currency 5 5 4 10" xfId="25264" xr:uid="{00000000-0005-0000-0000-000003250000}"/>
    <cellStyle name="Currency 5 5 4 11" xfId="60799" xr:uid="{00000000-0005-0000-0000-000004250000}"/>
    <cellStyle name="Currency 5 5 4 2" xfId="4695" xr:uid="{00000000-0005-0000-0000-000005250000}"/>
    <cellStyle name="Currency 5 5 4 2 2" xfId="17342" xr:uid="{00000000-0005-0000-0000-000006250000}"/>
    <cellStyle name="Currency 5 5 4 2 2 2" xfId="52558" xr:uid="{00000000-0005-0000-0000-000007250000}"/>
    <cellStyle name="Currency 5 5 4 2 2 3" xfId="29947" xr:uid="{00000000-0005-0000-0000-000008250000}"/>
    <cellStyle name="Currency 5 5 4 2 3" xfId="13788" xr:uid="{00000000-0005-0000-0000-000009250000}"/>
    <cellStyle name="Currency 5 5 4 2 3 2" xfId="49006" xr:uid="{00000000-0005-0000-0000-00000A250000}"/>
    <cellStyle name="Currency 5 5 4 2 4" xfId="39961" xr:uid="{00000000-0005-0000-0000-00000B250000}"/>
    <cellStyle name="Currency 5 5 4 2 5" xfId="26395" xr:uid="{00000000-0005-0000-0000-00000C250000}"/>
    <cellStyle name="Currency 5 5 4 3" xfId="6165" xr:uid="{00000000-0005-0000-0000-00000D250000}"/>
    <cellStyle name="Currency 5 5 4 3 2" xfId="18796" xr:uid="{00000000-0005-0000-0000-00000E250000}"/>
    <cellStyle name="Currency 5 5 4 3 2 2" xfId="54012" xr:uid="{00000000-0005-0000-0000-00000F250000}"/>
    <cellStyle name="Currency 5 5 4 3 3" xfId="41415" xr:uid="{00000000-0005-0000-0000-000010250000}"/>
    <cellStyle name="Currency 5 5 4 3 4" xfId="31401" xr:uid="{00000000-0005-0000-0000-000011250000}"/>
    <cellStyle name="Currency 5 5 4 4" xfId="7624" xr:uid="{00000000-0005-0000-0000-000012250000}"/>
    <cellStyle name="Currency 5 5 4 4 2" xfId="20250" xr:uid="{00000000-0005-0000-0000-000013250000}"/>
    <cellStyle name="Currency 5 5 4 4 2 2" xfId="55466" xr:uid="{00000000-0005-0000-0000-000014250000}"/>
    <cellStyle name="Currency 5 5 4 4 3" xfId="42869" xr:uid="{00000000-0005-0000-0000-000015250000}"/>
    <cellStyle name="Currency 5 5 4 4 4" xfId="32855" xr:uid="{00000000-0005-0000-0000-000016250000}"/>
    <cellStyle name="Currency 5 5 4 5" xfId="9405" xr:uid="{00000000-0005-0000-0000-000017250000}"/>
    <cellStyle name="Currency 5 5 4 5 2" xfId="22026" xr:uid="{00000000-0005-0000-0000-000018250000}"/>
    <cellStyle name="Currency 5 5 4 5 2 2" xfId="57242" xr:uid="{00000000-0005-0000-0000-000019250000}"/>
    <cellStyle name="Currency 5 5 4 5 3" xfId="44645" xr:uid="{00000000-0005-0000-0000-00001A250000}"/>
    <cellStyle name="Currency 5 5 4 5 4" xfId="34631" xr:uid="{00000000-0005-0000-0000-00001B250000}"/>
    <cellStyle name="Currency 5 5 4 6" xfId="11199" xr:uid="{00000000-0005-0000-0000-00001C250000}"/>
    <cellStyle name="Currency 5 5 4 6 2" xfId="23802" xr:uid="{00000000-0005-0000-0000-00001D250000}"/>
    <cellStyle name="Currency 5 5 4 6 2 2" xfId="59018" xr:uid="{00000000-0005-0000-0000-00001E250000}"/>
    <cellStyle name="Currency 5 5 4 6 3" xfId="46421" xr:uid="{00000000-0005-0000-0000-00001F250000}"/>
    <cellStyle name="Currency 5 5 4 6 4" xfId="36407" xr:uid="{00000000-0005-0000-0000-000020250000}"/>
    <cellStyle name="Currency 5 5 4 7" xfId="15566" xr:uid="{00000000-0005-0000-0000-000021250000}"/>
    <cellStyle name="Currency 5 5 4 7 2" xfId="50782" xr:uid="{00000000-0005-0000-0000-000022250000}"/>
    <cellStyle name="Currency 5 5 4 7 3" xfId="28171" xr:uid="{00000000-0005-0000-0000-000023250000}"/>
    <cellStyle name="Currency 5 5 4 8" xfId="12657" xr:uid="{00000000-0005-0000-0000-000024250000}"/>
    <cellStyle name="Currency 5 5 4 8 2" xfId="47875" xr:uid="{00000000-0005-0000-0000-000025250000}"/>
    <cellStyle name="Currency 5 5 4 9" xfId="38185" xr:uid="{00000000-0005-0000-0000-000026250000}"/>
    <cellStyle name="Currency 5 5 5" xfId="3386" xr:uid="{00000000-0005-0000-0000-000027250000}"/>
    <cellStyle name="Currency 5 5 5 10" xfId="26882" xr:uid="{00000000-0005-0000-0000-000028250000}"/>
    <cellStyle name="Currency 5 5 5 11" xfId="61286" xr:uid="{00000000-0005-0000-0000-000029250000}"/>
    <cellStyle name="Currency 5 5 5 2" xfId="5182" xr:uid="{00000000-0005-0000-0000-00002A250000}"/>
    <cellStyle name="Currency 5 5 5 2 2" xfId="17829" xr:uid="{00000000-0005-0000-0000-00002B250000}"/>
    <cellStyle name="Currency 5 5 5 2 2 2" xfId="53045" xr:uid="{00000000-0005-0000-0000-00002C250000}"/>
    <cellStyle name="Currency 5 5 5 2 3" xfId="40448" xr:uid="{00000000-0005-0000-0000-00002D250000}"/>
    <cellStyle name="Currency 5 5 5 2 4" xfId="30434" xr:uid="{00000000-0005-0000-0000-00002E250000}"/>
    <cellStyle name="Currency 5 5 5 3" xfId="6652" xr:uid="{00000000-0005-0000-0000-00002F250000}"/>
    <cellStyle name="Currency 5 5 5 3 2" xfId="19283" xr:uid="{00000000-0005-0000-0000-000030250000}"/>
    <cellStyle name="Currency 5 5 5 3 2 2" xfId="54499" xr:uid="{00000000-0005-0000-0000-000031250000}"/>
    <cellStyle name="Currency 5 5 5 3 3" xfId="41902" xr:uid="{00000000-0005-0000-0000-000032250000}"/>
    <cellStyle name="Currency 5 5 5 3 4" xfId="31888" xr:uid="{00000000-0005-0000-0000-000033250000}"/>
    <cellStyle name="Currency 5 5 5 4" xfId="8111" xr:uid="{00000000-0005-0000-0000-000034250000}"/>
    <cellStyle name="Currency 5 5 5 4 2" xfId="20737" xr:uid="{00000000-0005-0000-0000-000035250000}"/>
    <cellStyle name="Currency 5 5 5 4 2 2" xfId="55953" xr:uid="{00000000-0005-0000-0000-000036250000}"/>
    <cellStyle name="Currency 5 5 5 4 3" xfId="43356" xr:uid="{00000000-0005-0000-0000-000037250000}"/>
    <cellStyle name="Currency 5 5 5 4 4" xfId="33342" xr:uid="{00000000-0005-0000-0000-000038250000}"/>
    <cellStyle name="Currency 5 5 5 5" xfId="9892" xr:uid="{00000000-0005-0000-0000-000039250000}"/>
    <cellStyle name="Currency 5 5 5 5 2" xfId="22513" xr:uid="{00000000-0005-0000-0000-00003A250000}"/>
    <cellStyle name="Currency 5 5 5 5 2 2" xfId="57729" xr:uid="{00000000-0005-0000-0000-00003B250000}"/>
    <cellStyle name="Currency 5 5 5 5 3" xfId="45132" xr:uid="{00000000-0005-0000-0000-00003C250000}"/>
    <cellStyle name="Currency 5 5 5 5 4" xfId="35118" xr:uid="{00000000-0005-0000-0000-00003D250000}"/>
    <cellStyle name="Currency 5 5 5 6" xfId="11686" xr:uid="{00000000-0005-0000-0000-00003E250000}"/>
    <cellStyle name="Currency 5 5 5 6 2" xfId="24289" xr:uid="{00000000-0005-0000-0000-00003F250000}"/>
    <cellStyle name="Currency 5 5 5 6 2 2" xfId="59505" xr:uid="{00000000-0005-0000-0000-000040250000}"/>
    <cellStyle name="Currency 5 5 5 6 3" xfId="46908" xr:uid="{00000000-0005-0000-0000-000041250000}"/>
    <cellStyle name="Currency 5 5 5 6 4" xfId="36894" xr:uid="{00000000-0005-0000-0000-000042250000}"/>
    <cellStyle name="Currency 5 5 5 7" xfId="16053" xr:uid="{00000000-0005-0000-0000-000043250000}"/>
    <cellStyle name="Currency 5 5 5 7 2" xfId="51269" xr:uid="{00000000-0005-0000-0000-000044250000}"/>
    <cellStyle name="Currency 5 5 5 7 3" xfId="28658" xr:uid="{00000000-0005-0000-0000-000045250000}"/>
    <cellStyle name="Currency 5 5 5 8" xfId="14275" xr:uid="{00000000-0005-0000-0000-000046250000}"/>
    <cellStyle name="Currency 5 5 5 8 2" xfId="49493" xr:uid="{00000000-0005-0000-0000-000047250000}"/>
    <cellStyle name="Currency 5 5 5 9" xfId="38672" xr:uid="{00000000-0005-0000-0000-000048250000}"/>
    <cellStyle name="Currency 5 5 6" xfId="2546" xr:uid="{00000000-0005-0000-0000-000049250000}"/>
    <cellStyle name="Currency 5 5 6 10" xfId="26073" xr:uid="{00000000-0005-0000-0000-00004A250000}"/>
    <cellStyle name="Currency 5 5 6 11" xfId="60477" xr:uid="{00000000-0005-0000-0000-00004B250000}"/>
    <cellStyle name="Currency 5 5 6 2" xfId="4373" xr:uid="{00000000-0005-0000-0000-00004C250000}"/>
    <cellStyle name="Currency 5 5 6 2 2" xfId="17020" xr:uid="{00000000-0005-0000-0000-00004D250000}"/>
    <cellStyle name="Currency 5 5 6 2 2 2" xfId="52236" xr:uid="{00000000-0005-0000-0000-00004E250000}"/>
    <cellStyle name="Currency 5 5 6 2 3" xfId="39639" xr:uid="{00000000-0005-0000-0000-00004F250000}"/>
    <cellStyle name="Currency 5 5 6 2 4" xfId="29625" xr:uid="{00000000-0005-0000-0000-000050250000}"/>
    <cellStyle name="Currency 5 5 6 3" xfId="5843" xr:uid="{00000000-0005-0000-0000-000051250000}"/>
    <cellStyle name="Currency 5 5 6 3 2" xfId="18474" xr:uid="{00000000-0005-0000-0000-000052250000}"/>
    <cellStyle name="Currency 5 5 6 3 2 2" xfId="53690" xr:uid="{00000000-0005-0000-0000-000053250000}"/>
    <cellStyle name="Currency 5 5 6 3 3" xfId="41093" xr:uid="{00000000-0005-0000-0000-000054250000}"/>
    <cellStyle name="Currency 5 5 6 3 4" xfId="31079" xr:uid="{00000000-0005-0000-0000-000055250000}"/>
    <cellStyle name="Currency 5 5 6 4" xfId="7302" xr:uid="{00000000-0005-0000-0000-000056250000}"/>
    <cellStyle name="Currency 5 5 6 4 2" xfId="19928" xr:uid="{00000000-0005-0000-0000-000057250000}"/>
    <cellStyle name="Currency 5 5 6 4 2 2" xfId="55144" xr:uid="{00000000-0005-0000-0000-000058250000}"/>
    <cellStyle name="Currency 5 5 6 4 3" xfId="42547" xr:uid="{00000000-0005-0000-0000-000059250000}"/>
    <cellStyle name="Currency 5 5 6 4 4" xfId="32533" xr:uid="{00000000-0005-0000-0000-00005A250000}"/>
    <cellStyle name="Currency 5 5 6 5" xfId="9083" xr:uid="{00000000-0005-0000-0000-00005B250000}"/>
    <cellStyle name="Currency 5 5 6 5 2" xfId="21704" xr:uid="{00000000-0005-0000-0000-00005C250000}"/>
    <cellStyle name="Currency 5 5 6 5 2 2" xfId="56920" xr:uid="{00000000-0005-0000-0000-00005D250000}"/>
    <cellStyle name="Currency 5 5 6 5 3" xfId="44323" xr:uid="{00000000-0005-0000-0000-00005E250000}"/>
    <cellStyle name="Currency 5 5 6 5 4" xfId="34309" xr:uid="{00000000-0005-0000-0000-00005F250000}"/>
    <cellStyle name="Currency 5 5 6 6" xfId="10877" xr:uid="{00000000-0005-0000-0000-000060250000}"/>
    <cellStyle name="Currency 5 5 6 6 2" xfId="23480" xr:uid="{00000000-0005-0000-0000-000061250000}"/>
    <cellStyle name="Currency 5 5 6 6 2 2" xfId="58696" xr:uid="{00000000-0005-0000-0000-000062250000}"/>
    <cellStyle name="Currency 5 5 6 6 3" xfId="46099" xr:uid="{00000000-0005-0000-0000-000063250000}"/>
    <cellStyle name="Currency 5 5 6 6 4" xfId="36085" xr:uid="{00000000-0005-0000-0000-000064250000}"/>
    <cellStyle name="Currency 5 5 6 7" xfId="15244" xr:uid="{00000000-0005-0000-0000-000065250000}"/>
    <cellStyle name="Currency 5 5 6 7 2" xfId="50460" xr:uid="{00000000-0005-0000-0000-000066250000}"/>
    <cellStyle name="Currency 5 5 6 7 3" xfId="27849" xr:uid="{00000000-0005-0000-0000-000067250000}"/>
    <cellStyle name="Currency 5 5 6 8" xfId="13466" xr:uid="{00000000-0005-0000-0000-000068250000}"/>
    <cellStyle name="Currency 5 5 6 8 2" xfId="48684" xr:uid="{00000000-0005-0000-0000-000069250000}"/>
    <cellStyle name="Currency 5 5 6 9" xfId="37863" xr:uid="{00000000-0005-0000-0000-00006A250000}"/>
    <cellStyle name="Currency 5 5 7" xfId="3710" xr:uid="{00000000-0005-0000-0000-00006B250000}"/>
    <cellStyle name="Currency 5 5 7 2" xfId="8434" xr:uid="{00000000-0005-0000-0000-00006C250000}"/>
    <cellStyle name="Currency 5 5 7 2 2" xfId="21060" xr:uid="{00000000-0005-0000-0000-00006D250000}"/>
    <cellStyle name="Currency 5 5 7 2 2 2" xfId="56276" xr:uid="{00000000-0005-0000-0000-00006E250000}"/>
    <cellStyle name="Currency 5 5 7 2 3" xfId="43679" xr:uid="{00000000-0005-0000-0000-00006F250000}"/>
    <cellStyle name="Currency 5 5 7 2 4" xfId="33665" xr:uid="{00000000-0005-0000-0000-000070250000}"/>
    <cellStyle name="Currency 5 5 7 3" xfId="10215" xr:uid="{00000000-0005-0000-0000-000071250000}"/>
    <cellStyle name="Currency 5 5 7 3 2" xfId="22836" xr:uid="{00000000-0005-0000-0000-000072250000}"/>
    <cellStyle name="Currency 5 5 7 3 2 2" xfId="58052" xr:uid="{00000000-0005-0000-0000-000073250000}"/>
    <cellStyle name="Currency 5 5 7 3 3" xfId="45455" xr:uid="{00000000-0005-0000-0000-000074250000}"/>
    <cellStyle name="Currency 5 5 7 3 4" xfId="35441" xr:uid="{00000000-0005-0000-0000-000075250000}"/>
    <cellStyle name="Currency 5 5 7 4" xfId="12011" xr:uid="{00000000-0005-0000-0000-000076250000}"/>
    <cellStyle name="Currency 5 5 7 4 2" xfId="24612" xr:uid="{00000000-0005-0000-0000-000077250000}"/>
    <cellStyle name="Currency 5 5 7 4 2 2" xfId="59828" xr:uid="{00000000-0005-0000-0000-000078250000}"/>
    <cellStyle name="Currency 5 5 7 4 3" xfId="47231" xr:uid="{00000000-0005-0000-0000-000079250000}"/>
    <cellStyle name="Currency 5 5 7 4 4" xfId="37217" xr:uid="{00000000-0005-0000-0000-00007A250000}"/>
    <cellStyle name="Currency 5 5 7 5" xfId="16376" xr:uid="{00000000-0005-0000-0000-00007B250000}"/>
    <cellStyle name="Currency 5 5 7 5 2" xfId="51592" xr:uid="{00000000-0005-0000-0000-00007C250000}"/>
    <cellStyle name="Currency 5 5 7 5 3" xfId="28981" xr:uid="{00000000-0005-0000-0000-00007D250000}"/>
    <cellStyle name="Currency 5 5 7 6" xfId="14598" xr:uid="{00000000-0005-0000-0000-00007E250000}"/>
    <cellStyle name="Currency 5 5 7 6 2" xfId="49816" xr:uid="{00000000-0005-0000-0000-00007F250000}"/>
    <cellStyle name="Currency 5 5 7 7" xfId="38995" xr:uid="{00000000-0005-0000-0000-000080250000}"/>
    <cellStyle name="Currency 5 5 7 8" xfId="27205" xr:uid="{00000000-0005-0000-0000-000081250000}"/>
    <cellStyle name="Currency 5 5 8" xfId="4048" xr:uid="{00000000-0005-0000-0000-000082250000}"/>
    <cellStyle name="Currency 5 5 8 2" xfId="16698" xr:uid="{00000000-0005-0000-0000-000083250000}"/>
    <cellStyle name="Currency 5 5 8 2 2" xfId="51914" xr:uid="{00000000-0005-0000-0000-000084250000}"/>
    <cellStyle name="Currency 5 5 8 2 3" xfId="29303" xr:uid="{00000000-0005-0000-0000-000085250000}"/>
    <cellStyle name="Currency 5 5 8 3" xfId="13144" xr:uid="{00000000-0005-0000-0000-000086250000}"/>
    <cellStyle name="Currency 5 5 8 3 2" xfId="48362" xr:uid="{00000000-0005-0000-0000-000087250000}"/>
    <cellStyle name="Currency 5 5 8 4" xfId="39317" xr:uid="{00000000-0005-0000-0000-000088250000}"/>
    <cellStyle name="Currency 5 5 8 5" xfId="25751" xr:uid="{00000000-0005-0000-0000-000089250000}"/>
    <cellStyle name="Currency 5 5 9" xfId="5521" xr:uid="{00000000-0005-0000-0000-00008A250000}"/>
    <cellStyle name="Currency 5 5 9 2" xfId="18152" xr:uid="{00000000-0005-0000-0000-00008B250000}"/>
    <cellStyle name="Currency 5 5 9 2 2" xfId="53368" xr:uid="{00000000-0005-0000-0000-00008C250000}"/>
    <cellStyle name="Currency 5 5 9 3" xfId="40771" xr:uid="{00000000-0005-0000-0000-00008D250000}"/>
    <cellStyle name="Currency 5 5 9 4" xfId="30757" xr:uid="{00000000-0005-0000-0000-00008E250000}"/>
    <cellStyle name="Currency 5 6" xfId="2286" xr:uid="{00000000-0005-0000-0000-00008F250000}"/>
    <cellStyle name="Currency 5 6 10" xfId="10498" xr:uid="{00000000-0005-0000-0000-000090250000}"/>
    <cellStyle name="Currency 5 6 10 2" xfId="23109" xr:uid="{00000000-0005-0000-0000-000091250000}"/>
    <cellStyle name="Currency 5 6 10 2 2" xfId="58325" xr:uid="{00000000-0005-0000-0000-000092250000}"/>
    <cellStyle name="Currency 5 6 10 3" xfId="45728" xr:uid="{00000000-0005-0000-0000-000093250000}"/>
    <cellStyle name="Currency 5 6 10 4" xfId="35714" xr:uid="{00000000-0005-0000-0000-000094250000}"/>
    <cellStyle name="Currency 5 6 11" xfId="15002" xr:uid="{00000000-0005-0000-0000-000095250000}"/>
    <cellStyle name="Currency 5 6 11 2" xfId="50218" xr:uid="{00000000-0005-0000-0000-000096250000}"/>
    <cellStyle name="Currency 5 6 11 3" xfId="27607" xr:uid="{00000000-0005-0000-0000-000097250000}"/>
    <cellStyle name="Currency 5 6 12" xfId="12415" xr:uid="{00000000-0005-0000-0000-000098250000}"/>
    <cellStyle name="Currency 5 6 12 2" xfId="47633" xr:uid="{00000000-0005-0000-0000-000099250000}"/>
    <cellStyle name="Currency 5 6 13" xfId="37621" xr:uid="{00000000-0005-0000-0000-00009A250000}"/>
    <cellStyle name="Currency 5 6 14" xfId="25022" xr:uid="{00000000-0005-0000-0000-00009B250000}"/>
    <cellStyle name="Currency 5 6 15" xfId="60235" xr:uid="{00000000-0005-0000-0000-00009C250000}"/>
    <cellStyle name="Currency 5 6 2" xfId="3137" xr:uid="{00000000-0005-0000-0000-00009D250000}"/>
    <cellStyle name="Currency 5 6 2 10" xfId="25506" xr:uid="{00000000-0005-0000-0000-00009E250000}"/>
    <cellStyle name="Currency 5 6 2 11" xfId="61041" xr:uid="{00000000-0005-0000-0000-00009F250000}"/>
    <cellStyle name="Currency 5 6 2 2" xfId="4937" xr:uid="{00000000-0005-0000-0000-0000A0250000}"/>
    <cellStyle name="Currency 5 6 2 2 2" xfId="17584" xr:uid="{00000000-0005-0000-0000-0000A1250000}"/>
    <cellStyle name="Currency 5 6 2 2 2 2" xfId="52800" xr:uid="{00000000-0005-0000-0000-0000A2250000}"/>
    <cellStyle name="Currency 5 6 2 2 2 3" xfId="30189" xr:uid="{00000000-0005-0000-0000-0000A3250000}"/>
    <cellStyle name="Currency 5 6 2 2 3" xfId="14030" xr:uid="{00000000-0005-0000-0000-0000A4250000}"/>
    <cellStyle name="Currency 5 6 2 2 3 2" xfId="49248" xr:uid="{00000000-0005-0000-0000-0000A5250000}"/>
    <cellStyle name="Currency 5 6 2 2 4" xfId="40203" xr:uid="{00000000-0005-0000-0000-0000A6250000}"/>
    <cellStyle name="Currency 5 6 2 2 5" xfId="26637" xr:uid="{00000000-0005-0000-0000-0000A7250000}"/>
    <cellStyle name="Currency 5 6 2 3" xfId="6407" xr:uid="{00000000-0005-0000-0000-0000A8250000}"/>
    <cellStyle name="Currency 5 6 2 3 2" xfId="19038" xr:uid="{00000000-0005-0000-0000-0000A9250000}"/>
    <cellStyle name="Currency 5 6 2 3 2 2" xfId="54254" xr:uid="{00000000-0005-0000-0000-0000AA250000}"/>
    <cellStyle name="Currency 5 6 2 3 3" xfId="41657" xr:uid="{00000000-0005-0000-0000-0000AB250000}"/>
    <cellStyle name="Currency 5 6 2 3 4" xfId="31643" xr:uid="{00000000-0005-0000-0000-0000AC250000}"/>
    <cellStyle name="Currency 5 6 2 4" xfId="7866" xr:uid="{00000000-0005-0000-0000-0000AD250000}"/>
    <cellStyle name="Currency 5 6 2 4 2" xfId="20492" xr:uid="{00000000-0005-0000-0000-0000AE250000}"/>
    <cellStyle name="Currency 5 6 2 4 2 2" xfId="55708" xr:uid="{00000000-0005-0000-0000-0000AF250000}"/>
    <cellStyle name="Currency 5 6 2 4 3" xfId="43111" xr:uid="{00000000-0005-0000-0000-0000B0250000}"/>
    <cellStyle name="Currency 5 6 2 4 4" xfId="33097" xr:uid="{00000000-0005-0000-0000-0000B1250000}"/>
    <cellStyle name="Currency 5 6 2 5" xfId="9647" xr:uid="{00000000-0005-0000-0000-0000B2250000}"/>
    <cellStyle name="Currency 5 6 2 5 2" xfId="22268" xr:uid="{00000000-0005-0000-0000-0000B3250000}"/>
    <cellStyle name="Currency 5 6 2 5 2 2" xfId="57484" xr:uid="{00000000-0005-0000-0000-0000B4250000}"/>
    <cellStyle name="Currency 5 6 2 5 3" xfId="44887" xr:uid="{00000000-0005-0000-0000-0000B5250000}"/>
    <cellStyle name="Currency 5 6 2 5 4" xfId="34873" xr:uid="{00000000-0005-0000-0000-0000B6250000}"/>
    <cellStyle name="Currency 5 6 2 6" xfId="11441" xr:uid="{00000000-0005-0000-0000-0000B7250000}"/>
    <cellStyle name="Currency 5 6 2 6 2" xfId="24044" xr:uid="{00000000-0005-0000-0000-0000B8250000}"/>
    <cellStyle name="Currency 5 6 2 6 2 2" xfId="59260" xr:uid="{00000000-0005-0000-0000-0000B9250000}"/>
    <cellStyle name="Currency 5 6 2 6 3" xfId="46663" xr:uid="{00000000-0005-0000-0000-0000BA250000}"/>
    <cellStyle name="Currency 5 6 2 6 4" xfId="36649" xr:uid="{00000000-0005-0000-0000-0000BB250000}"/>
    <cellStyle name="Currency 5 6 2 7" xfId="15808" xr:uid="{00000000-0005-0000-0000-0000BC250000}"/>
    <cellStyle name="Currency 5 6 2 7 2" xfId="51024" xr:uid="{00000000-0005-0000-0000-0000BD250000}"/>
    <cellStyle name="Currency 5 6 2 7 3" xfId="28413" xr:uid="{00000000-0005-0000-0000-0000BE250000}"/>
    <cellStyle name="Currency 5 6 2 8" xfId="12899" xr:uid="{00000000-0005-0000-0000-0000BF250000}"/>
    <cellStyle name="Currency 5 6 2 8 2" xfId="48117" xr:uid="{00000000-0005-0000-0000-0000C0250000}"/>
    <cellStyle name="Currency 5 6 2 9" xfId="38427" xr:uid="{00000000-0005-0000-0000-0000C1250000}"/>
    <cellStyle name="Currency 5 6 3" xfId="3466" xr:uid="{00000000-0005-0000-0000-0000C2250000}"/>
    <cellStyle name="Currency 5 6 3 10" xfId="26962" xr:uid="{00000000-0005-0000-0000-0000C3250000}"/>
    <cellStyle name="Currency 5 6 3 11" xfId="61366" xr:uid="{00000000-0005-0000-0000-0000C4250000}"/>
    <cellStyle name="Currency 5 6 3 2" xfId="5262" xr:uid="{00000000-0005-0000-0000-0000C5250000}"/>
    <cellStyle name="Currency 5 6 3 2 2" xfId="17909" xr:uid="{00000000-0005-0000-0000-0000C6250000}"/>
    <cellStyle name="Currency 5 6 3 2 2 2" xfId="53125" xr:uid="{00000000-0005-0000-0000-0000C7250000}"/>
    <cellStyle name="Currency 5 6 3 2 3" xfId="40528" xr:uid="{00000000-0005-0000-0000-0000C8250000}"/>
    <cellStyle name="Currency 5 6 3 2 4" xfId="30514" xr:uid="{00000000-0005-0000-0000-0000C9250000}"/>
    <cellStyle name="Currency 5 6 3 3" xfId="6732" xr:uid="{00000000-0005-0000-0000-0000CA250000}"/>
    <cellStyle name="Currency 5 6 3 3 2" xfId="19363" xr:uid="{00000000-0005-0000-0000-0000CB250000}"/>
    <cellStyle name="Currency 5 6 3 3 2 2" xfId="54579" xr:uid="{00000000-0005-0000-0000-0000CC250000}"/>
    <cellStyle name="Currency 5 6 3 3 3" xfId="41982" xr:uid="{00000000-0005-0000-0000-0000CD250000}"/>
    <cellStyle name="Currency 5 6 3 3 4" xfId="31968" xr:uid="{00000000-0005-0000-0000-0000CE250000}"/>
    <cellStyle name="Currency 5 6 3 4" xfId="8191" xr:uid="{00000000-0005-0000-0000-0000CF250000}"/>
    <cellStyle name="Currency 5 6 3 4 2" xfId="20817" xr:uid="{00000000-0005-0000-0000-0000D0250000}"/>
    <cellStyle name="Currency 5 6 3 4 2 2" xfId="56033" xr:uid="{00000000-0005-0000-0000-0000D1250000}"/>
    <cellStyle name="Currency 5 6 3 4 3" xfId="43436" xr:uid="{00000000-0005-0000-0000-0000D2250000}"/>
    <cellStyle name="Currency 5 6 3 4 4" xfId="33422" xr:uid="{00000000-0005-0000-0000-0000D3250000}"/>
    <cellStyle name="Currency 5 6 3 5" xfId="9972" xr:uid="{00000000-0005-0000-0000-0000D4250000}"/>
    <cellStyle name="Currency 5 6 3 5 2" xfId="22593" xr:uid="{00000000-0005-0000-0000-0000D5250000}"/>
    <cellStyle name="Currency 5 6 3 5 2 2" xfId="57809" xr:uid="{00000000-0005-0000-0000-0000D6250000}"/>
    <cellStyle name="Currency 5 6 3 5 3" xfId="45212" xr:uid="{00000000-0005-0000-0000-0000D7250000}"/>
    <cellStyle name="Currency 5 6 3 5 4" xfId="35198" xr:uid="{00000000-0005-0000-0000-0000D8250000}"/>
    <cellStyle name="Currency 5 6 3 6" xfId="11766" xr:uid="{00000000-0005-0000-0000-0000D9250000}"/>
    <cellStyle name="Currency 5 6 3 6 2" xfId="24369" xr:uid="{00000000-0005-0000-0000-0000DA250000}"/>
    <cellStyle name="Currency 5 6 3 6 2 2" xfId="59585" xr:uid="{00000000-0005-0000-0000-0000DB250000}"/>
    <cellStyle name="Currency 5 6 3 6 3" xfId="46988" xr:uid="{00000000-0005-0000-0000-0000DC250000}"/>
    <cellStyle name="Currency 5 6 3 6 4" xfId="36974" xr:uid="{00000000-0005-0000-0000-0000DD250000}"/>
    <cellStyle name="Currency 5 6 3 7" xfId="16133" xr:uid="{00000000-0005-0000-0000-0000DE250000}"/>
    <cellStyle name="Currency 5 6 3 7 2" xfId="51349" xr:uid="{00000000-0005-0000-0000-0000DF250000}"/>
    <cellStyle name="Currency 5 6 3 7 3" xfId="28738" xr:uid="{00000000-0005-0000-0000-0000E0250000}"/>
    <cellStyle name="Currency 5 6 3 8" xfId="14355" xr:uid="{00000000-0005-0000-0000-0000E1250000}"/>
    <cellStyle name="Currency 5 6 3 8 2" xfId="49573" xr:uid="{00000000-0005-0000-0000-0000E2250000}"/>
    <cellStyle name="Currency 5 6 3 9" xfId="38752" xr:uid="{00000000-0005-0000-0000-0000E3250000}"/>
    <cellStyle name="Currency 5 6 4" xfId="2627" xr:uid="{00000000-0005-0000-0000-0000E4250000}"/>
    <cellStyle name="Currency 5 6 4 10" xfId="26153" xr:uid="{00000000-0005-0000-0000-0000E5250000}"/>
    <cellStyle name="Currency 5 6 4 11" xfId="60557" xr:uid="{00000000-0005-0000-0000-0000E6250000}"/>
    <cellStyle name="Currency 5 6 4 2" xfId="4453" xr:uid="{00000000-0005-0000-0000-0000E7250000}"/>
    <cellStyle name="Currency 5 6 4 2 2" xfId="17100" xr:uid="{00000000-0005-0000-0000-0000E8250000}"/>
    <cellStyle name="Currency 5 6 4 2 2 2" xfId="52316" xr:uid="{00000000-0005-0000-0000-0000E9250000}"/>
    <cellStyle name="Currency 5 6 4 2 3" xfId="39719" xr:uid="{00000000-0005-0000-0000-0000EA250000}"/>
    <cellStyle name="Currency 5 6 4 2 4" xfId="29705" xr:uid="{00000000-0005-0000-0000-0000EB250000}"/>
    <cellStyle name="Currency 5 6 4 3" xfId="5923" xr:uid="{00000000-0005-0000-0000-0000EC250000}"/>
    <cellStyle name="Currency 5 6 4 3 2" xfId="18554" xr:uid="{00000000-0005-0000-0000-0000ED250000}"/>
    <cellStyle name="Currency 5 6 4 3 2 2" xfId="53770" xr:uid="{00000000-0005-0000-0000-0000EE250000}"/>
    <cellStyle name="Currency 5 6 4 3 3" xfId="41173" xr:uid="{00000000-0005-0000-0000-0000EF250000}"/>
    <cellStyle name="Currency 5 6 4 3 4" xfId="31159" xr:uid="{00000000-0005-0000-0000-0000F0250000}"/>
    <cellStyle name="Currency 5 6 4 4" xfId="7382" xr:uid="{00000000-0005-0000-0000-0000F1250000}"/>
    <cellStyle name="Currency 5 6 4 4 2" xfId="20008" xr:uid="{00000000-0005-0000-0000-0000F2250000}"/>
    <cellStyle name="Currency 5 6 4 4 2 2" xfId="55224" xr:uid="{00000000-0005-0000-0000-0000F3250000}"/>
    <cellStyle name="Currency 5 6 4 4 3" xfId="42627" xr:uid="{00000000-0005-0000-0000-0000F4250000}"/>
    <cellStyle name="Currency 5 6 4 4 4" xfId="32613" xr:uid="{00000000-0005-0000-0000-0000F5250000}"/>
    <cellStyle name="Currency 5 6 4 5" xfId="9163" xr:uid="{00000000-0005-0000-0000-0000F6250000}"/>
    <cellStyle name="Currency 5 6 4 5 2" xfId="21784" xr:uid="{00000000-0005-0000-0000-0000F7250000}"/>
    <cellStyle name="Currency 5 6 4 5 2 2" xfId="57000" xr:uid="{00000000-0005-0000-0000-0000F8250000}"/>
    <cellStyle name="Currency 5 6 4 5 3" xfId="44403" xr:uid="{00000000-0005-0000-0000-0000F9250000}"/>
    <cellStyle name="Currency 5 6 4 5 4" xfId="34389" xr:uid="{00000000-0005-0000-0000-0000FA250000}"/>
    <cellStyle name="Currency 5 6 4 6" xfId="10957" xr:uid="{00000000-0005-0000-0000-0000FB250000}"/>
    <cellStyle name="Currency 5 6 4 6 2" xfId="23560" xr:uid="{00000000-0005-0000-0000-0000FC250000}"/>
    <cellStyle name="Currency 5 6 4 6 2 2" xfId="58776" xr:uid="{00000000-0005-0000-0000-0000FD250000}"/>
    <cellStyle name="Currency 5 6 4 6 3" xfId="46179" xr:uid="{00000000-0005-0000-0000-0000FE250000}"/>
    <cellStyle name="Currency 5 6 4 6 4" xfId="36165" xr:uid="{00000000-0005-0000-0000-0000FF250000}"/>
    <cellStyle name="Currency 5 6 4 7" xfId="15324" xr:uid="{00000000-0005-0000-0000-000000260000}"/>
    <cellStyle name="Currency 5 6 4 7 2" xfId="50540" xr:uid="{00000000-0005-0000-0000-000001260000}"/>
    <cellStyle name="Currency 5 6 4 7 3" xfId="27929" xr:uid="{00000000-0005-0000-0000-000002260000}"/>
    <cellStyle name="Currency 5 6 4 8" xfId="13546" xr:uid="{00000000-0005-0000-0000-000003260000}"/>
    <cellStyle name="Currency 5 6 4 8 2" xfId="48764" xr:uid="{00000000-0005-0000-0000-000004260000}"/>
    <cellStyle name="Currency 5 6 4 9" xfId="37943" xr:uid="{00000000-0005-0000-0000-000005260000}"/>
    <cellStyle name="Currency 5 6 5" xfId="3791" xr:uid="{00000000-0005-0000-0000-000006260000}"/>
    <cellStyle name="Currency 5 6 5 2" xfId="8514" xr:uid="{00000000-0005-0000-0000-000007260000}"/>
    <cellStyle name="Currency 5 6 5 2 2" xfId="21140" xr:uid="{00000000-0005-0000-0000-000008260000}"/>
    <cellStyle name="Currency 5 6 5 2 2 2" xfId="56356" xr:uid="{00000000-0005-0000-0000-000009260000}"/>
    <cellStyle name="Currency 5 6 5 2 3" xfId="43759" xr:uid="{00000000-0005-0000-0000-00000A260000}"/>
    <cellStyle name="Currency 5 6 5 2 4" xfId="33745" xr:uid="{00000000-0005-0000-0000-00000B260000}"/>
    <cellStyle name="Currency 5 6 5 3" xfId="10295" xr:uid="{00000000-0005-0000-0000-00000C260000}"/>
    <cellStyle name="Currency 5 6 5 3 2" xfId="22916" xr:uid="{00000000-0005-0000-0000-00000D260000}"/>
    <cellStyle name="Currency 5 6 5 3 2 2" xfId="58132" xr:uid="{00000000-0005-0000-0000-00000E260000}"/>
    <cellStyle name="Currency 5 6 5 3 3" xfId="45535" xr:uid="{00000000-0005-0000-0000-00000F260000}"/>
    <cellStyle name="Currency 5 6 5 3 4" xfId="35521" xr:uid="{00000000-0005-0000-0000-000010260000}"/>
    <cellStyle name="Currency 5 6 5 4" xfId="12091" xr:uid="{00000000-0005-0000-0000-000011260000}"/>
    <cellStyle name="Currency 5 6 5 4 2" xfId="24692" xr:uid="{00000000-0005-0000-0000-000012260000}"/>
    <cellStyle name="Currency 5 6 5 4 2 2" xfId="59908" xr:uid="{00000000-0005-0000-0000-000013260000}"/>
    <cellStyle name="Currency 5 6 5 4 3" xfId="47311" xr:uid="{00000000-0005-0000-0000-000014260000}"/>
    <cellStyle name="Currency 5 6 5 4 4" xfId="37297" xr:uid="{00000000-0005-0000-0000-000015260000}"/>
    <cellStyle name="Currency 5 6 5 5" xfId="16456" xr:uid="{00000000-0005-0000-0000-000016260000}"/>
    <cellStyle name="Currency 5 6 5 5 2" xfId="51672" xr:uid="{00000000-0005-0000-0000-000017260000}"/>
    <cellStyle name="Currency 5 6 5 5 3" xfId="29061" xr:uid="{00000000-0005-0000-0000-000018260000}"/>
    <cellStyle name="Currency 5 6 5 6" xfId="14678" xr:uid="{00000000-0005-0000-0000-000019260000}"/>
    <cellStyle name="Currency 5 6 5 6 2" xfId="49896" xr:uid="{00000000-0005-0000-0000-00001A260000}"/>
    <cellStyle name="Currency 5 6 5 7" xfId="39075" xr:uid="{00000000-0005-0000-0000-00001B260000}"/>
    <cellStyle name="Currency 5 6 5 8" xfId="27285" xr:uid="{00000000-0005-0000-0000-00001C260000}"/>
    <cellStyle name="Currency 5 6 6" xfId="4131" xr:uid="{00000000-0005-0000-0000-00001D260000}"/>
    <cellStyle name="Currency 5 6 6 2" xfId="16778" xr:uid="{00000000-0005-0000-0000-00001E260000}"/>
    <cellStyle name="Currency 5 6 6 2 2" xfId="51994" xr:uid="{00000000-0005-0000-0000-00001F260000}"/>
    <cellStyle name="Currency 5 6 6 2 3" xfId="29383" xr:uid="{00000000-0005-0000-0000-000020260000}"/>
    <cellStyle name="Currency 5 6 6 3" xfId="13224" xr:uid="{00000000-0005-0000-0000-000021260000}"/>
    <cellStyle name="Currency 5 6 6 3 2" xfId="48442" xr:uid="{00000000-0005-0000-0000-000022260000}"/>
    <cellStyle name="Currency 5 6 6 4" xfId="39397" xr:uid="{00000000-0005-0000-0000-000023260000}"/>
    <cellStyle name="Currency 5 6 6 5" xfId="25831" xr:uid="{00000000-0005-0000-0000-000024260000}"/>
    <cellStyle name="Currency 5 6 7" xfId="5601" xr:uid="{00000000-0005-0000-0000-000025260000}"/>
    <cellStyle name="Currency 5 6 7 2" xfId="18232" xr:uid="{00000000-0005-0000-0000-000026260000}"/>
    <cellStyle name="Currency 5 6 7 2 2" xfId="53448" xr:uid="{00000000-0005-0000-0000-000027260000}"/>
    <cellStyle name="Currency 5 6 7 3" xfId="40851" xr:uid="{00000000-0005-0000-0000-000028260000}"/>
    <cellStyle name="Currency 5 6 7 4" xfId="30837" xr:uid="{00000000-0005-0000-0000-000029260000}"/>
    <cellStyle name="Currency 5 6 8" xfId="7060" xr:uid="{00000000-0005-0000-0000-00002A260000}"/>
    <cellStyle name="Currency 5 6 8 2" xfId="19686" xr:uid="{00000000-0005-0000-0000-00002B260000}"/>
    <cellStyle name="Currency 5 6 8 2 2" xfId="54902" xr:uid="{00000000-0005-0000-0000-00002C260000}"/>
    <cellStyle name="Currency 5 6 8 3" xfId="42305" xr:uid="{00000000-0005-0000-0000-00002D260000}"/>
    <cellStyle name="Currency 5 6 8 4" xfId="32291" xr:uid="{00000000-0005-0000-0000-00002E260000}"/>
    <cellStyle name="Currency 5 6 9" xfId="8841" xr:uid="{00000000-0005-0000-0000-00002F260000}"/>
    <cellStyle name="Currency 5 6 9 2" xfId="21462" xr:uid="{00000000-0005-0000-0000-000030260000}"/>
    <cellStyle name="Currency 5 6 9 2 2" xfId="56678" xr:uid="{00000000-0005-0000-0000-000031260000}"/>
    <cellStyle name="Currency 5 6 9 3" xfId="44081" xr:uid="{00000000-0005-0000-0000-000032260000}"/>
    <cellStyle name="Currency 5 6 9 4" xfId="34067" xr:uid="{00000000-0005-0000-0000-000033260000}"/>
    <cellStyle name="Currency 5 7" xfId="2967" xr:uid="{00000000-0005-0000-0000-000034260000}"/>
    <cellStyle name="Currency 5 7 10" xfId="25347" xr:uid="{00000000-0005-0000-0000-000035260000}"/>
    <cellStyle name="Currency 5 7 11" xfId="60882" xr:uid="{00000000-0005-0000-0000-000036260000}"/>
    <cellStyle name="Currency 5 7 2" xfId="4778" xr:uid="{00000000-0005-0000-0000-000037260000}"/>
    <cellStyle name="Currency 5 7 2 2" xfId="17425" xr:uid="{00000000-0005-0000-0000-000038260000}"/>
    <cellStyle name="Currency 5 7 2 2 2" xfId="52641" xr:uid="{00000000-0005-0000-0000-000039260000}"/>
    <cellStyle name="Currency 5 7 2 2 3" xfId="30030" xr:uid="{00000000-0005-0000-0000-00003A260000}"/>
    <cellStyle name="Currency 5 7 2 3" xfId="13871" xr:uid="{00000000-0005-0000-0000-00003B260000}"/>
    <cellStyle name="Currency 5 7 2 3 2" xfId="49089" xr:uid="{00000000-0005-0000-0000-00003C260000}"/>
    <cellStyle name="Currency 5 7 2 4" xfId="40044" xr:uid="{00000000-0005-0000-0000-00003D260000}"/>
    <cellStyle name="Currency 5 7 2 5" xfId="26478" xr:uid="{00000000-0005-0000-0000-00003E260000}"/>
    <cellStyle name="Currency 5 7 3" xfId="6248" xr:uid="{00000000-0005-0000-0000-00003F260000}"/>
    <cellStyle name="Currency 5 7 3 2" xfId="18879" xr:uid="{00000000-0005-0000-0000-000040260000}"/>
    <cellStyle name="Currency 5 7 3 2 2" xfId="54095" xr:uid="{00000000-0005-0000-0000-000041260000}"/>
    <cellStyle name="Currency 5 7 3 3" xfId="41498" xr:uid="{00000000-0005-0000-0000-000042260000}"/>
    <cellStyle name="Currency 5 7 3 4" xfId="31484" xr:uid="{00000000-0005-0000-0000-000043260000}"/>
    <cellStyle name="Currency 5 7 4" xfId="7707" xr:uid="{00000000-0005-0000-0000-000044260000}"/>
    <cellStyle name="Currency 5 7 4 2" xfId="20333" xr:uid="{00000000-0005-0000-0000-000045260000}"/>
    <cellStyle name="Currency 5 7 4 2 2" xfId="55549" xr:uid="{00000000-0005-0000-0000-000046260000}"/>
    <cellStyle name="Currency 5 7 4 3" xfId="42952" xr:uid="{00000000-0005-0000-0000-000047260000}"/>
    <cellStyle name="Currency 5 7 4 4" xfId="32938" xr:uid="{00000000-0005-0000-0000-000048260000}"/>
    <cellStyle name="Currency 5 7 5" xfId="9488" xr:uid="{00000000-0005-0000-0000-000049260000}"/>
    <cellStyle name="Currency 5 7 5 2" xfId="22109" xr:uid="{00000000-0005-0000-0000-00004A260000}"/>
    <cellStyle name="Currency 5 7 5 2 2" xfId="57325" xr:uid="{00000000-0005-0000-0000-00004B260000}"/>
    <cellStyle name="Currency 5 7 5 3" xfId="44728" xr:uid="{00000000-0005-0000-0000-00004C260000}"/>
    <cellStyle name="Currency 5 7 5 4" xfId="34714" xr:uid="{00000000-0005-0000-0000-00004D260000}"/>
    <cellStyle name="Currency 5 7 6" xfId="11282" xr:uid="{00000000-0005-0000-0000-00004E260000}"/>
    <cellStyle name="Currency 5 7 6 2" xfId="23885" xr:uid="{00000000-0005-0000-0000-00004F260000}"/>
    <cellStyle name="Currency 5 7 6 2 2" xfId="59101" xr:uid="{00000000-0005-0000-0000-000050260000}"/>
    <cellStyle name="Currency 5 7 6 3" xfId="46504" xr:uid="{00000000-0005-0000-0000-000051260000}"/>
    <cellStyle name="Currency 5 7 6 4" xfId="36490" xr:uid="{00000000-0005-0000-0000-000052260000}"/>
    <cellStyle name="Currency 5 7 7" xfId="15649" xr:uid="{00000000-0005-0000-0000-000053260000}"/>
    <cellStyle name="Currency 5 7 7 2" xfId="50865" xr:uid="{00000000-0005-0000-0000-000054260000}"/>
    <cellStyle name="Currency 5 7 7 3" xfId="28254" xr:uid="{00000000-0005-0000-0000-000055260000}"/>
    <cellStyle name="Currency 5 7 8" xfId="12740" xr:uid="{00000000-0005-0000-0000-000056260000}"/>
    <cellStyle name="Currency 5 7 8 2" xfId="47958" xr:uid="{00000000-0005-0000-0000-000057260000}"/>
    <cellStyle name="Currency 5 7 9" xfId="38268" xr:uid="{00000000-0005-0000-0000-000058260000}"/>
    <cellStyle name="Currency 5 8" xfId="2800" xr:uid="{00000000-0005-0000-0000-000059260000}"/>
    <cellStyle name="Currency 5 8 10" xfId="25192" xr:uid="{00000000-0005-0000-0000-00005A260000}"/>
    <cellStyle name="Currency 5 8 11" xfId="60727" xr:uid="{00000000-0005-0000-0000-00005B260000}"/>
    <cellStyle name="Currency 5 8 2" xfId="4623" xr:uid="{00000000-0005-0000-0000-00005C260000}"/>
    <cellStyle name="Currency 5 8 2 2" xfId="17270" xr:uid="{00000000-0005-0000-0000-00005D260000}"/>
    <cellStyle name="Currency 5 8 2 2 2" xfId="52486" xr:uid="{00000000-0005-0000-0000-00005E260000}"/>
    <cellStyle name="Currency 5 8 2 2 3" xfId="29875" xr:uid="{00000000-0005-0000-0000-00005F260000}"/>
    <cellStyle name="Currency 5 8 2 3" xfId="13716" xr:uid="{00000000-0005-0000-0000-000060260000}"/>
    <cellStyle name="Currency 5 8 2 3 2" xfId="48934" xr:uid="{00000000-0005-0000-0000-000061260000}"/>
    <cellStyle name="Currency 5 8 2 4" xfId="39889" xr:uid="{00000000-0005-0000-0000-000062260000}"/>
    <cellStyle name="Currency 5 8 2 5" xfId="26323" xr:uid="{00000000-0005-0000-0000-000063260000}"/>
    <cellStyle name="Currency 5 8 3" xfId="6093" xr:uid="{00000000-0005-0000-0000-000064260000}"/>
    <cellStyle name="Currency 5 8 3 2" xfId="18724" xr:uid="{00000000-0005-0000-0000-000065260000}"/>
    <cellStyle name="Currency 5 8 3 2 2" xfId="53940" xr:uid="{00000000-0005-0000-0000-000066260000}"/>
    <cellStyle name="Currency 5 8 3 3" xfId="41343" xr:uid="{00000000-0005-0000-0000-000067260000}"/>
    <cellStyle name="Currency 5 8 3 4" xfId="31329" xr:uid="{00000000-0005-0000-0000-000068260000}"/>
    <cellStyle name="Currency 5 8 4" xfId="7552" xr:uid="{00000000-0005-0000-0000-000069260000}"/>
    <cellStyle name="Currency 5 8 4 2" xfId="20178" xr:uid="{00000000-0005-0000-0000-00006A260000}"/>
    <cellStyle name="Currency 5 8 4 2 2" xfId="55394" xr:uid="{00000000-0005-0000-0000-00006B260000}"/>
    <cellStyle name="Currency 5 8 4 3" xfId="42797" xr:uid="{00000000-0005-0000-0000-00006C260000}"/>
    <cellStyle name="Currency 5 8 4 4" xfId="32783" xr:uid="{00000000-0005-0000-0000-00006D260000}"/>
    <cellStyle name="Currency 5 8 5" xfId="9333" xr:uid="{00000000-0005-0000-0000-00006E260000}"/>
    <cellStyle name="Currency 5 8 5 2" xfId="21954" xr:uid="{00000000-0005-0000-0000-00006F260000}"/>
    <cellStyle name="Currency 5 8 5 2 2" xfId="57170" xr:uid="{00000000-0005-0000-0000-000070260000}"/>
    <cellStyle name="Currency 5 8 5 3" xfId="44573" xr:uid="{00000000-0005-0000-0000-000071260000}"/>
    <cellStyle name="Currency 5 8 5 4" xfId="34559" xr:uid="{00000000-0005-0000-0000-000072260000}"/>
    <cellStyle name="Currency 5 8 6" xfId="11127" xr:uid="{00000000-0005-0000-0000-000073260000}"/>
    <cellStyle name="Currency 5 8 6 2" xfId="23730" xr:uid="{00000000-0005-0000-0000-000074260000}"/>
    <cellStyle name="Currency 5 8 6 2 2" xfId="58946" xr:uid="{00000000-0005-0000-0000-000075260000}"/>
    <cellStyle name="Currency 5 8 6 3" xfId="46349" xr:uid="{00000000-0005-0000-0000-000076260000}"/>
    <cellStyle name="Currency 5 8 6 4" xfId="36335" xr:uid="{00000000-0005-0000-0000-000077260000}"/>
    <cellStyle name="Currency 5 8 7" xfId="15494" xr:uid="{00000000-0005-0000-0000-000078260000}"/>
    <cellStyle name="Currency 5 8 7 2" xfId="50710" xr:uid="{00000000-0005-0000-0000-000079260000}"/>
    <cellStyle name="Currency 5 8 7 3" xfId="28099" xr:uid="{00000000-0005-0000-0000-00007A260000}"/>
    <cellStyle name="Currency 5 8 8" xfId="12585" xr:uid="{00000000-0005-0000-0000-00007B260000}"/>
    <cellStyle name="Currency 5 8 8 2" xfId="47803" xr:uid="{00000000-0005-0000-0000-00007C260000}"/>
    <cellStyle name="Currency 5 8 9" xfId="38113" xr:uid="{00000000-0005-0000-0000-00007D260000}"/>
    <cellStyle name="Currency 5 9" xfId="3314" xr:uid="{00000000-0005-0000-0000-00007E260000}"/>
    <cellStyle name="Currency 5 9 10" xfId="26810" xr:uid="{00000000-0005-0000-0000-00007F260000}"/>
    <cellStyle name="Currency 5 9 11" xfId="61214" xr:uid="{00000000-0005-0000-0000-000080260000}"/>
    <cellStyle name="Currency 5 9 2" xfId="5110" xr:uid="{00000000-0005-0000-0000-000081260000}"/>
    <cellStyle name="Currency 5 9 2 2" xfId="17757" xr:uid="{00000000-0005-0000-0000-000082260000}"/>
    <cellStyle name="Currency 5 9 2 2 2" xfId="52973" xr:uid="{00000000-0005-0000-0000-000083260000}"/>
    <cellStyle name="Currency 5 9 2 3" xfId="40376" xr:uid="{00000000-0005-0000-0000-000084260000}"/>
    <cellStyle name="Currency 5 9 2 4" xfId="30362" xr:uid="{00000000-0005-0000-0000-000085260000}"/>
    <cellStyle name="Currency 5 9 3" xfId="6580" xr:uid="{00000000-0005-0000-0000-000086260000}"/>
    <cellStyle name="Currency 5 9 3 2" xfId="19211" xr:uid="{00000000-0005-0000-0000-000087260000}"/>
    <cellStyle name="Currency 5 9 3 2 2" xfId="54427" xr:uid="{00000000-0005-0000-0000-000088260000}"/>
    <cellStyle name="Currency 5 9 3 3" xfId="41830" xr:uid="{00000000-0005-0000-0000-000089260000}"/>
    <cellStyle name="Currency 5 9 3 4" xfId="31816" xr:uid="{00000000-0005-0000-0000-00008A260000}"/>
    <cellStyle name="Currency 5 9 4" xfId="8039" xr:uid="{00000000-0005-0000-0000-00008B260000}"/>
    <cellStyle name="Currency 5 9 4 2" xfId="20665" xr:uid="{00000000-0005-0000-0000-00008C260000}"/>
    <cellStyle name="Currency 5 9 4 2 2" xfId="55881" xr:uid="{00000000-0005-0000-0000-00008D260000}"/>
    <cellStyle name="Currency 5 9 4 3" xfId="43284" xr:uid="{00000000-0005-0000-0000-00008E260000}"/>
    <cellStyle name="Currency 5 9 4 4" xfId="33270" xr:uid="{00000000-0005-0000-0000-00008F260000}"/>
    <cellStyle name="Currency 5 9 5" xfId="9820" xr:uid="{00000000-0005-0000-0000-000090260000}"/>
    <cellStyle name="Currency 5 9 5 2" xfId="22441" xr:uid="{00000000-0005-0000-0000-000091260000}"/>
    <cellStyle name="Currency 5 9 5 2 2" xfId="57657" xr:uid="{00000000-0005-0000-0000-000092260000}"/>
    <cellStyle name="Currency 5 9 5 3" xfId="45060" xr:uid="{00000000-0005-0000-0000-000093260000}"/>
    <cellStyle name="Currency 5 9 5 4" xfId="35046" xr:uid="{00000000-0005-0000-0000-000094260000}"/>
    <cellStyle name="Currency 5 9 6" xfId="11614" xr:uid="{00000000-0005-0000-0000-000095260000}"/>
    <cellStyle name="Currency 5 9 6 2" xfId="24217" xr:uid="{00000000-0005-0000-0000-000096260000}"/>
    <cellStyle name="Currency 5 9 6 2 2" xfId="59433" xr:uid="{00000000-0005-0000-0000-000097260000}"/>
    <cellStyle name="Currency 5 9 6 3" xfId="46836" xr:uid="{00000000-0005-0000-0000-000098260000}"/>
    <cellStyle name="Currency 5 9 6 4" xfId="36822" xr:uid="{00000000-0005-0000-0000-000099260000}"/>
    <cellStyle name="Currency 5 9 7" xfId="15981" xr:uid="{00000000-0005-0000-0000-00009A260000}"/>
    <cellStyle name="Currency 5 9 7 2" xfId="51197" xr:uid="{00000000-0005-0000-0000-00009B260000}"/>
    <cellStyle name="Currency 5 9 7 3" xfId="28586" xr:uid="{00000000-0005-0000-0000-00009C260000}"/>
    <cellStyle name="Currency 5 9 8" xfId="14203" xr:uid="{00000000-0005-0000-0000-00009D260000}"/>
    <cellStyle name="Currency 5 9 8 2" xfId="49421" xr:uid="{00000000-0005-0000-0000-00009E260000}"/>
    <cellStyle name="Currency 5 9 9" xfId="38600" xr:uid="{00000000-0005-0000-0000-00009F260000}"/>
    <cellStyle name="Currency 6" xfId="514" xr:uid="{00000000-0005-0000-0000-0000A0260000}"/>
    <cellStyle name="Currency 6 2" xfId="515" xr:uid="{00000000-0005-0000-0000-0000A1260000}"/>
    <cellStyle name="Currency 6 2 2" xfId="516" xr:uid="{00000000-0005-0000-0000-0000A2260000}"/>
    <cellStyle name="Currency 6 2 2 2" xfId="1726" xr:uid="{00000000-0005-0000-0000-0000A3260000}"/>
    <cellStyle name="Currency 6 2 3" xfId="517" xr:uid="{00000000-0005-0000-0000-0000A4260000}"/>
    <cellStyle name="Currency 6 2 3 2" xfId="518" xr:uid="{00000000-0005-0000-0000-0000A5260000}"/>
    <cellStyle name="Currency 6 2 3 2 2" xfId="1728" xr:uid="{00000000-0005-0000-0000-0000A6260000}"/>
    <cellStyle name="Currency 6 2 3 3" xfId="519" xr:uid="{00000000-0005-0000-0000-0000A7260000}"/>
    <cellStyle name="Currency 6 2 3 3 2" xfId="520" xr:uid="{00000000-0005-0000-0000-0000A8260000}"/>
    <cellStyle name="Currency 6 2 3 3 2 2" xfId="1730" xr:uid="{00000000-0005-0000-0000-0000A9260000}"/>
    <cellStyle name="Currency 6 2 3 3 3" xfId="1729" xr:uid="{00000000-0005-0000-0000-0000AA260000}"/>
    <cellStyle name="Currency 6 2 3 4" xfId="1727" xr:uid="{00000000-0005-0000-0000-0000AB260000}"/>
    <cellStyle name="Currency 6 2 4" xfId="1725" xr:uid="{00000000-0005-0000-0000-0000AC260000}"/>
    <cellStyle name="Currency 6 3" xfId="521" xr:uid="{00000000-0005-0000-0000-0000AD260000}"/>
    <cellStyle name="Currency 6 3 2" xfId="1731" xr:uid="{00000000-0005-0000-0000-0000AE260000}"/>
    <cellStyle name="Currency 6 4" xfId="522" xr:uid="{00000000-0005-0000-0000-0000AF260000}"/>
    <cellStyle name="Currency 6 4 2" xfId="523" xr:uid="{00000000-0005-0000-0000-0000B0260000}"/>
    <cellStyle name="Currency 6 4 2 2" xfId="1733" xr:uid="{00000000-0005-0000-0000-0000B1260000}"/>
    <cellStyle name="Currency 6 4 3" xfId="524" xr:uid="{00000000-0005-0000-0000-0000B2260000}"/>
    <cellStyle name="Currency 6 4 3 2" xfId="525" xr:uid="{00000000-0005-0000-0000-0000B3260000}"/>
    <cellStyle name="Currency 6 4 3 2 2" xfId="1735" xr:uid="{00000000-0005-0000-0000-0000B4260000}"/>
    <cellStyle name="Currency 6 4 3 3" xfId="1734" xr:uid="{00000000-0005-0000-0000-0000B5260000}"/>
    <cellStyle name="Currency 6 4 4" xfId="1732" xr:uid="{00000000-0005-0000-0000-0000B6260000}"/>
    <cellStyle name="Currency 6 5" xfId="1724" xr:uid="{00000000-0005-0000-0000-0000B7260000}"/>
    <cellStyle name="Currency 7" xfId="526" xr:uid="{00000000-0005-0000-0000-0000B8260000}"/>
    <cellStyle name="Currency 7 2" xfId="527" xr:uid="{00000000-0005-0000-0000-0000B9260000}"/>
    <cellStyle name="Currency 7 2 2" xfId="1737" xr:uid="{00000000-0005-0000-0000-0000BA260000}"/>
    <cellStyle name="Currency 7 3" xfId="1736" xr:uid="{00000000-0005-0000-0000-0000BB260000}"/>
    <cellStyle name="Entry" xfId="528" xr:uid="{00000000-0005-0000-0000-0000BC260000}"/>
    <cellStyle name="heading" xfId="529" xr:uid="{00000000-0005-0000-0000-0000BD260000}"/>
    <cellStyle name="Hyperlink 2" xfId="530" xr:uid="{00000000-0005-0000-0000-0000BE260000}"/>
    <cellStyle name="Normal" xfId="0" builtinId="0"/>
    <cellStyle name="Normal 10" xfId="20" xr:uid="{00000000-0005-0000-0000-0000C0260000}"/>
    <cellStyle name="Normal 10 10" xfId="3613" xr:uid="{00000000-0005-0000-0000-0000C1260000}"/>
    <cellStyle name="Normal 10 10 2" xfId="8338" xr:uid="{00000000-0005-0000-0000-0000C2260000}"/>
    <cellStyle name="Normal 10 10 2 2" xfId="20964" xr:uid="{00000000-0005-0000-0000-0000C3260000}"/>
    <cellStyle name="Normal 10 10 2 2 2" xfId="56180" xr:uid="{00000000-0005-0000-0000-0000C4260000}"/>
    <cellStyle name="Normal 10 10 2 3" xfId="43583" xr:uid="{00000000-0005-0000-0000-0000C5260000}"/>
    <cellStyle name="Normal 10 10 2 4" xfId="33569" xr:uid="{00000000-0005-0000-0000-0000C6260000}"/>
    <cellStyle name="Normal 10 10 3" xfId="10119" xr:uid="{00000000-0005-0000-0000-0000C7260000}"/>
    <cellStyle name="Normal 10 10 3 2" xfId="22740" xr:uid="{00000000-0005-0000-0000-0000C8260000}"/>
    <cellStyle name="Normal 10 10 3 2 2" xfId="57956" xr:uid="{00000000-0005-0000-0000-0000C9260000}"/>
    <cellStyle name="Normal 10 10 3 3" xfId="45359" xr:uid="{00000000-0005-0000-0000-0000CA260000}"/>
    <cellStyle name="Normal 10 10 3 4" xfId="35345" xr:uid="{00000000-0005-0000-0000-0000CB260000}"/>
    <cellStyle name="Normal 10 10 4" xfId="11915" xr:uid="{00000000-0005-0000-0000-0000CC260000}"/>
    <cellStyle name="Normal 10 10 4 2" xfId="24516" xr:uid="{00000000-0005-0000-0000-0000CD260000}"/>
    <cellStyle name="Normal 10 10 4 2 2" xfId="59732" xr:uid="{00000000-0005-0000-0000-0000CE260000}"/>
    <cellStyle name="Normal 10 10 4 3" xfId="47135" xr:uid="{00000000-0005-0000-0000-0000CF260000}"/>
    <cellStyle name="Normal 10 10 4 4" xfId="37121" xr:uid="{00000000-0005-0000-0000-0000D0260000}"/>
    <cellStyle name="Normal 10 10 5" xfId="16280" xr:uid="{00000000-0005-0000-0000-0000D1260000}"/>
    <cellStyle name="Normal 10 10 5 2" xfId="51496" xr:uid="{00000000-0005-0000-0000-0000D2260000}"/>
    <cellStyle name="Normal 10 10 5 3" xfId="28885" xr:uid="{00000000-0005-0000-0000-0000D3260000}"/>
    <cellStyle name="Normal 10 10 6" xfId="14502" xr:uid="{00000000-0005-0000-0000-0000D4260000}"/>
    <cellStyle name="Normal 10 10 6 2" xfId="49720" xr:uid="{00000000-0005-0000-0000-0000D5260000}"/>
    <cellStyle name="Normal 10 10 7" xfId="38899" xr:uid="{00000000-0005-0000-0000-0000D6260000}"/>
    <cellStyle name="Normal 10 10 8" xfId="27109" xr:uid="{00000000-0005-0000-0000-0000D7260000}"/>
    <cellStyle name="Normal 10 11" xfId="3938" xr:uid="{00000000-0005-0000-0000-0000D8260000}"/>
    <cellStyle name="Normal 10 11 2" xfId="16602" xr:uid="{00000000-0005-0000-0000-0000D9260000}"/>
    <cellStyle name="Normal 10 11 2 2" xfId="51818" xr:uid="{00000000-0005-0000-0000-0000DA260000}"/>
    <cellStyle name="Normal 10 11 2 3" xfId="29207" xr:uid="{00000000-0005-0000-0000-0000DB260000}"/>
    <cellStyle name="Normal 10 11 3" xfId="13048" xr:uid="{00000000-0005-0000-0000-0000DC260000}"/>
    <cellStyle name="Normal 10 11 3 2" xfId="48266" xr:uid="{00000000-0005-0000-0000-0000DD260000}"/>
    <cellStyle name="Normal 10 11 4" xfId="39221" xr:uid="{00000000-0005-0000-0000-0000DE260000}"/>
    <cellStyle name="Normal 10 11 5" xfId="25655" xr:uid="{00000000-0005-0000-0000-0000DF260000}"/>
    <cellStyle name="Normal 10 12" xfId="5424" xr:uid="{00000000-0005-0000-0000-0000E0260000}"/>
    <cellStyle name="Normal 10 12 2" xfId="18056" xr:uid="{00000000-0005-0000-0000-0000E1260000}"/>
    <cellStyle name="Normal 10 12 2 2" xfId="53272" xr:uid="{00000000-0005-0000-0000-0000E2260000}"/>
    <cellStyle name="Normal 10 12 3" xfId="40675" xr:uid="{00000000-0005-0000-0000-0000E3260000}"/>
    <cellStyle name="Normal 10 12 4" xfId="30661" xr:uid="{00000000-0005-0000-0000-0000E4260000}"/>
    <cellStyle name="Normal 10 13" xfId="6880" xr:uid="{00000000-0005-0000-0000-0000E5260000}"/>
    <cellStyle name="Normal 10 13 2" xfId="19510" xr:uid="{00000000-0005-0000-0000-0000E6260000}"/>
    <cellStyle name="Normal 10 13 2 2" xfId="54726" xr:uid="{00000000-0005-0000-0000-0000E7260000}"/>
    <cellStyle name="Normal 10 13 3" xfId="42129" xr:uid="{00000000-0005-0000-0000-0000E8260000}"/>
    <cellStyle name="Normal 10 13 4" xfId="32115" xr:uid="{00000000-0005-0000-0000-0000E9260000}"/>
    <cellStyle name="Normal 10 14" xfId="8662" xr:uid="{00000000-0005-0000-0000-0000EA260000}"/>
    <cellStyle name="Normal 10 14 2" xfId="21286" xr:uid="{00000000-0005-0000-0000-0000EB260000}"/>
    <cellStyle name="Normal 10 14 2 2" xfId="56502" xr:uid="{00000000-0005-0000-0000-0000EC260000}"/>
    <cellStyle name="Normal 10 14 3" xfId="43905" xr:uid="{00000000-0005-0000-0000-0000ED260000}"/>
    <cellStyle name="Normal 10 14 4" xfId="33891" xr:uid="{00000000-0005-0000-0000-0000EE260000}"/>
    <cellStyle name="Normal 10 15" xfId="10499" xr:uid="{00000000-0005-0000-0000-0000EF260000}"/>
    <cellStyle name="Normal 10 15 2" xfId="23110" xr:uid="{00000000-0005-0000-0000-0000F0260000}"/>
    <cellStyle name="Normal 10 15 2 2" xfId="58326" xr:uid="{00000000-0005-0000-0000-0000F1260000}"/>
    <cellStyle name="Normal 10 15 3" xfId="45729" xr:uid="{00000000-0005-0000-0000-0000F2260000}"/>
    <cellStyle name="Normal 10 15 4" xfId="35715" xr:uid="{00000000-0005-0000-0000-0000F3260000}"/>
    <cellStyle name="Normal 10 16" xfId="14824" xr:uid="{00000000-0005-0000-0000-0000F4260000}"/>
    <cellStyle name="Normal 10 16 2" xfId="50042" xr:uid="{00000000-0005-0000-0000-0000F5260000}"/>
    <cellStyle name="Normal 10 16 3" xfId="27431" xr:uid="{00000000-0005-0000-0000-0000F6260000}"/>
    <cellStyle name="Normal 10 17" xfId="12238" xr:uid="{00000000-0005-0000-0000-0000F7260000}"/>
    <cellStyle name="Normal 10 17 2" xfId="47457" xr:uid="{00000000-0005-0000-0000-0000F8260000}"/>
    <cellStyle name="Normal 10 18" xfId="37443" xr:uid="{00000000-0005-0000-0000-0000F9260000}"/>
    <cellStyle name="Normal 10 19" xfId="24845" xr:uid="{00000000-0005-0000-0000-0000FA260000}"/>
    <cellStyle name="Normal 10 2" xfId="531" xr:uid="{00000000-0005-0000-0000-0000FB260000}"/>
    <cellStyle name="Normal 10 2 2" xfId="532" xr:uid="{00000000-0005-0000-0000-0000FC260000}"/>
    <cellStyle name="Normal 10 2 2 10" xfId="5452" xr:uid="{00000000-0005-0000-0000-0000FD260000}"/>
    <cellStyle name="Normal 10 2 2 10 2" xfId="18083" xr:uid="{00000000-0005-0000-0000-0000FE260000}"/>
    <cellStyle name="Normal 10 2 2 10 2 2" xfId="53299" xr:uid="{00000000-0005-0000-0000-0000FF260000}"/>
    <cellStyle name="Normal 10 2 2 10 3" xfId="40702" xr:uid="{00000000-0005-0000-0000-000000270000}"/>
    <cellStyle name="Normal 10 2 2 10 4" xfId="30688" xr:uid="{00000000-0005-0000-0000-000001270000}"/>
    <cellStyle name="Normal 10 2 2 11" xfId="6908" xr:uid="{00000000-0005-0000-0000-000002270000}"/>
    <cellStyle name="Normal 10 2 2 11 2" xfId="19537" xr:uid="{00000000-0005-0000-0000-000003270000}"/>
    <cellStyle name="Normal 10 2 2 11 2 2" xfId="54753" xr:uid="{00000000-0005-0000-0000-000004270000}"/>
    <cellStyle name="Normal 10 2 2 11 3" xfId="42156" xr:uid="{00000000-0005-0000-0000-000005270000}"/>
    <cellStyle name="Normal 10 2 2 11 4" xfId="32142" xr:uid="{00000000-0005-0000-0000-000006270000}"/>
    <cellStyle name="Normal 10 2 2 12" xfId="8690" xr:uid="{00000000-0005-0000-0000-000007270000}"/>
    <cellStyle name="Normal 10 2 2 12 2" xfId="21313" xr:uid="{00000000-0005-0000-0000-000008270000}"/>
    <cellStyle name="Normal 10 2 2 12 2 2" xfId="56529" xr:uid="{00000000-0005-0000-0000-000009270000}"/>
    <cellStyle name="Normal 10 2 2 12 3" xfId="43932" xr:uid="{00000000-0005-0000-0000-00000A270000}"/>
    <cellStyle name="Normal 10 2 2 12 4" xfId="33918" xr:uid="{00000000-0005-0000-0000-00000B270000}"/>
    <cellStyle name="Normal 10 2 2 13" xfId="10500" xr:uid="{00000000-0005-0000-0000-00000C270000}"/>
    <cellStyle name="Normal 10 2 2 13 2" xfId="23111" xr:uid="{00000000-0005-0000-0000-00000D270000}"/>
    <cellStyle name="Normal 10 2 2 13 2 2" xfId="58327" xr:uid="{00000000-0005-0000-0000-00000E270000}"/>
    <cellStyle name="Normal 10 2 2 13 3" xfId="45730" xr:uid="{00000000-0005-0000-0000-00000F270000}"/>
    <cellStyle name="Normal 10 2 2 13 4" xfId="35716" xr:uid="{00000000-0005-0000-0000-000010270000}"/>
    <cellStyle name="Normal 10 2 2 14" xfId="14852" xr:uid="{00000000-0005-0000-0000-000011270000}"/>
    <cellStyle name="Normal 10 2 2 14 2" xfId="50069" xr:uid="{00000000-0005-0000-0000-000012270000}"/>
    <cellStyle name="Normal 10 2 2 14 3" xfId="27458" xr:uid="{00000000-0005-0000-0000-000013270000}"/>
    <cellStyle name="Normal 10 2 2 15" xfId="12266" xr:uid="{00000000-0005-0000-0000-000014270000}"/>
    <cellStyle name="Normal 10 2 2 15 2" xfId="47484" xr:uid="{00000000-0005-0000-0000-000015270000}"/>
    <cellStyle name="Normal 10 2 2 16" xfId="37471" xr:uid="{00000000-0005-0000-0000-000016270000}"/>
    <cellStyle name="Normal 10 2 2 17" xfId="24873" xr:uid="{00000000-0005-0000-0000-000017270000}"/>
    <cellStyle name="Normal 10 2 2 18" xfId="60086" xr:uid="{00000000-0005-0000-0000-000018270000}"/>
    <cellStyle name="Normal 10 2 2 2" xfId="1738" xr:uid="{00000000-0005-0000-0000-000019270000}"/>
    <cellStyle name="Normal 10 2 2 2 10" xfId="6982" xr:uid="{00000000-0005-0000-0000-00001A270000}"/>
    <cellStyle name="Normal 10 2 2 2 10 2" xfId="19609" xr:uid="{00000000-0005-0000-0000-00001B270000}"/>
    <cellStyle name="Normal 10 2 2 2 10 2 2" xfId="54825" xr:uid="{00000000-0005-0000-0000-00001C270000}"/>
    <cellStyle name="Normal 10 2 2 2 10 3" xfId="42228" xr:uid="{00000000-0005-0000-0000-00001D270000}"/>
    <cellStyle name="Normal 10 2 2 2 10 4" xfId="32214" xr:uid="{00000000-0005-0000-0000-00001E270000}"/>
    <cellStyle name="Normal 10 2 2 2 11" xfId="8763" xr:uid="{00000000-0005-0000-0000-00001F270000}"/>
    <cellStyle name="Normal 10 2 2 2 11 2" xfId="21385" xr:uid="{00000000-0005-0000-0000-000020270000}"/>
    <cellStyle name="Normal 10 2 2 2 11 2 2" xfId="56601" xr:uid="{00000000-0005-0000-0000-000021270000}"/>
    <cellStyle name="Normal 10 2 2 2 11 3" xfId="44004" xr:uid="{00000000-0005-0000-0000-000022270000}"/>
    <cellStyle name="Normal 10 2 2 2 11 4" xfId="33990" xr:uid="{00000000-0005-0000-0000-000023270000}"/>
    <cellStyle name="Normal 10 2 2 2 12" xfId="10501" xr:uid="{00000000-0005-0000-0000-000024270000}"/>
    <cellStyle name="Normal 10 2 2 2 12 2" xfId="23112" xr:uid="{00000000-0005-0000-0000-000025270000}"/>
    <cellStyle name="Normal 10 2 2 2 12 2 2" xfId="58328" xr:uid="{00000000-0005-0000-0000-000026270000}"/>
    <cellStyle name="Normal 10 2 2 2 12 3" xfId="45731" xr:uid="{00000000-0005-0000-0000-000027270000}"/>
    <cellStyle name="Normal 10 2 2 2 12 4" xfId="35717" xr:uid="{00000000-0005-0000-0000-000028270000}"/>
    <cellStyle name="Normal 10 2 2 2 13" xfId="14924" xr:uid="{00000000-0005-0000-0000-000029270000}"/>
    <cellStyle name="Normal 10 2 2 2 13 2" xfId="50141" xr:uid="{00000000-0005-0000-0000-00002A270000}"/>
    <cellStyle name="Normal 10 2 2 2 13 3" xfId="27530" xr:uid="{00000000-0005-0000-0000-00002B270000}"/>
    <cellStyle name="Normal 10 2 2 2 14" xfId="12338" xr:uid="{00000000-0005-0000-0000-00002C270000}"/>
    <cellStyle name="Normal 10 2 2 2 14 2" xfId="47556" xr:uid="{00000000-0005-0000-0000-00002D270000}"/>
    <cellStyle name="Normal 10 2 2 2 15" xfId="37543" xr:uid="{00000000-0005-0000-0000-00002E270000}"/>
    <cellStyle name="Normal 10 2 2 2 16" xfId="24945" xr:uid="{00000000-0005-0000-0000-00002F270000}"/>
    <cellStyle name="Normal 10 2 2 2 17" xfId="60158" xr:uid="{00000000-0005-0000-0000-000030270000}"/>
    <cellStyle name="Normal 10 2 2 2 2" xfId="2368" xr:uid="{00000000-0005-0000-0000-000031270000}"/>
    <cellStyle name="Normal 10 2 2 2 2 10" xfId="10502" xr:uid="{00000000-0005-0000-0000-000032270000}"/>
    <cellStyle name="Normal 10 2 2 2 2 10 2" xfId="23113" xr:uid="{00000000-0005-0000-0000-000033270000}"/>
    <cellStyle name="Normal 10 2 2 2 2 10 2 2" xfId="58329" xr:uid="{00000000-0005-0000-0000-000034270000}"/>
    <cellStyle name="Normal 10 2 2 2 2 10 3" xfId="45732" xr:uid="{00000000-0005-0000-0000-000035270000}"/>
    <cellStyle name="Normal 10 2 2 2 2 10 4" xfId="35718" xr:uid="{00000000-0005-0000-0000-000036270000}"/>
    <cellStyle name="Normal 10 2 2 2 2 11" xfId="15079" xr:uid="{00000000-0005-0000-0000-000037270000}"/>
    <cellStyle name="Normal 10 2 2 2 2 11 2" xfId="50295" xr:uid="{00000000-0005-0000-0000-000038270000}"/>
    <cellStyle name="Normal 10 2 2 2 2 11 3" xfId="27684" xr:uid="{00000000-0005-0000-0000-000039270000}"/>
    <cellStyle name="Normal 10 2 2 2 2 12" xfId="12492" xr:uid="{00000000-0005-0000-0000-00003A270000}"/>
    <cellStyle name="Normal 10 2 2 2 2 12 2" xfId="47710" xr:uid="{00000000-0005-0000-0000-00003B270000}"/>
    <cellStyle name="Normal 10 2 2 2 2 13" xfId="37698" xr:uid="{00000000-0005-0000-0000-00003C270000}"/>
    <cellStyle name="Normal 10 2 2 2 2 14" xfId="25099" xr:uid="{00000000-0005-0000-0000-00003D270000}"/>
    <cellStyle name="Normal 10 2 2 2 2 15" xfId="60312" xr:uid="{00000000-0005-0000-0000-00003E270000}"/>
    <cellStyle name="Normal 10 2 2 2 2 2" xfId="3214" xr:uid="{00000000-0005-0000-0000-00003F270000}"/>
    <cellStyle name="Normal 10 2 2 2 2 2 10" xfId="25583" xr:uid="{00000000-0005-0000-0000-000040270000}"/>
    <cellStyle name="Normal 10 2 2 2 2 2 11" xfId="61118" xr:uid="{00000000-0005-0000-0000-000041270000}"/>
    <cellStyle name="Normal 10 2 2 2 2 2 2" xfId="5014" xr:uid="{00000000-0005-0000-0000-000042270000}"/>
    <cellStyle name="Normal 10 2 2 2 2 2 2 2" xfId="17661" xr:uid="{00000000-0005-0000-0000-000043270000}"/>
    <cellStyle name="Normal 10 2 2 2 2 2 2 2 2" xfId="52877" xr:uid="{00000000-0005-0000-0000-000044270000}"/>
    <cellStyle name="Normal 10 2 2 2 2 2 2 2 3" xfId="30266" xr:uid="{00000000-0005-0000-0000-000045270000}"/>
    <cellStyle name="Normal 10 2 2 2 2 2 2 3" xfId="14107" xr:uid="{00000000-0005-0000-0000-000046270000}"/>
    <cellStyle name="Normal 10 2 2 2 2 2 2 3 2" xfId="49325" xr:uid="{00000000-0005-0000-0000-000047270000}"/>
    <cellStyle name="Normal 10 2 2 2 2 2 2 4" xfId="40280" xr:uid="{00000000-0005-0000-0000-000048270000}"/>
    <cellStyle name="Normal 10 2 2 2 2 2 2 5" xfId="26714" xr:uid="{00000000-0005-0000-0000-000049270000}"/>
    <cellStyle name="Normal 10 2 2 2 2 2 3" xfId="6484" xr:uid="{00000000-0005-0000-0000-00004A270000}"/>
    <cellStyle name="Normal 10 2 2 2 2 2 3 2" xfId="19115" xr:uid="{00000000-0005-0000-0000-00004B270000}"/>
    <cellStyle name="Normal 10 2 2 2 2 2 3 2 2" xfId="54331" xr:uid="{00000000-0005-0000-0000-00004C270000}"/>
    <cellStyle name="Normal 10 2 2 2 2 2 3 3" xfId="41734" xr:uid="{00000000-0005-0000-0000-00004D270000}"/>
    <cellStyle name="Normal 10 2 2 2 2 2 3 4" xfId="31720" xr:uid="{00000000-0005-0000-0000-00004E270000}"/>
    <cellStyle name="Normal 10 2 2 2 2 2 4" xfId="7943" xr:uid="{00000000-0005-0000-0000-00004F270000}"/>
    <cellStyle name="Normal 10 2 2 2 2 2 4 2" xfId="20569" xr:uid="{00000000-0005-0000-0000-000050270000}"/>
    <cellStyle name="Normal 10 2 2 2 2 2 4 2 2" xfId="55785" xr:uid="{00000000-0005-0000-0000-000051270000}"/>
    <cellStyle name="Normal 10 2 2 2 2 2 4 3" xfId="43188" xr:uid="{00000000-0005-0000-0000-000052270000}"/>
    <cellStyle name="Normal 10 2 2 2 2 2 4 4" xfId="33174" xr:uid="{00000000-0005-0000-0000-000053270000}"/>
    <cellStyle name="Normal 10 2 2 2 2 2 5" xfId="9724" xr:uid="{00000000-0005-0000-0000-000054270000}"/>
    <cellStyle name="Normal 10 2 2 2 2 2 5 2" xfId="22345" xr:uid="{00000000-0005-0000-0000-000055270000}"/>
    <cellStyle name="Normal 10 2 2 2 2 2 5 2 2" xfId="57561" xr:uid="{00000000-0005-0000-0000-000056270000}"/>
    <cellStyle name="Normal 10 2 2 2 2 2 5 3" xfId="44964" xr:uid="{00000000-0005-0000-0000-000057270000}"/>
    <cellStyle name="Normal 10 2 2 2 2 2 5 4" xfId="34950" xr:uid="{00000000-0005-0000-0000-000058270000}"/>
    <cellStyle name="Normal 10 2 2 2 2 2 6" xfId="11518" xr:uid="{00000000-0005-0000-0000-000059270000}"/>
    <cellStyle name="Normal 10 2 2 2 2 2 6 2" xfId="24121" xr:uid="{00000000-0005-0000-0000-00005A270000}"/>
    <cellStyle name="Normal 10 2 2 2 2 2 6 2 2" xfId="59337" xr:uid="{00000000-0005-0000-0000-00005B270000}"/>
    <cellStyle name="Normal 10 2 2 2 2 2 6 3" xfId="46740" xr:uid="{00000000-0005-0000-0000-00005C270000}"/>
    <cellStyle name="Normal 10 2 2 2 2 2 6 4" xfId="36726" xr:uid="{00000000-0005-0000-0000-00005D270000}"/>
    <cellStyle name="Normal 10 2 2 2 2 2 7" xfId="15885" xr:uid="{00000000-0005-0000-0000-00005E270000}"/>
    <cellStyle name="Normal 10 2 2 2 2 2 7 2" xfId="51101" xr:uid="{00000000-0005-0000-0000-00005F270000}"/>
    <cellStyle name="Normal 10 2 2 2 2 2 7 3" xfId="28490" xr:uid="{00000000-0005-0000-0000-000060270000}"/>
    <cellStyle name="Normal 10 2 2 2 2 2 8" xfId="12976" xr:uid="{00000000-0005-0000-0000-000061270000}"/>
    <cellStyle name="Normal 10 2 2 2 2 2 8 2" xfId="48194" xr:uid="{00000000-0005-0000-0000-000062270000}"/>
    <cellStyle name="Normal 10 2 2 2 2 2 9" xfId="38504" xr:uid="{00000000-0005-0000-0000-000063270000}"/>
    <cellStyle name="Normal 10 2 2 2 2 3" xfId="3543" xr:uid="{00000000-0005-0000-0000-000064270000}"/>
    <cellStyle name="Normal 10 2 2 2 2 3 10" xfId="27039" xr:uid="{00000000-0005-0000-0000-000065270000}"/>
    <cellStyle name="Normal 10 2 2 2 2 3 11" xfId="61443" xr:uid="{00000000-0005-0000-0000-000066270000}"/>
    <cellStyle name="Normal 10 2 2 2 2 3 2" xfId="5339" xr:uid="{00000000-0005-0000-0000-000067270000}"/>
    <cellStyle name="Normal 10 2 2 2 2 3 2 2" xfId="17986" xr:uid="{00000000-0005-0000-0000-000068270000}"/>
    <cellStyle name="Normal 10 2 2 2 2 3 2 2 2" xfId="53202" xr:uid="{00000000-0005-0000-0000-000069270000}"/>
    <cellStyle name="Normal 10 2 2 2 2 3 2 3" xfId="40605" xr:uid="{00000000-0005-0000-0000-00006A270000}"/>
    <cellStyle name="Normal 10 2 2 2 2 3 2 4" xfId="30591" xr:uid="{00000000-0005-0000-0000-00006B270000}"/>
    <cellStyle name="Normal 10 2 2 2 2 3 3" xfId="6809" xr:uid="{00000000-0005-0000-0000-00006C270000}"/>
    <cellStyle name="Normal 10 2 2 2 2 3 3 2" xfId="19440" xr:uid="{00000000-0005-0000-0000-00006D270000}"/>
    <cellStyle name="Normal 10 2 2 2 2 3 3 2 2" xfId="54656" xr:uid="{00000000-0005-0000-0000-00006E270000}"/>
    <cellStyle name="Normal 10 2 2 2 2 3 3 3" xfId="42059" xr:uid="{00000000-0005-0000-0000-00006F270000}"/>
    <cellStyle name="Normal 10 2 2 2 2 3 3 4" xfId="32045" xr:uid="{00000000-0005-0000-0000-000070270000}"/>
    <cellStyle name="Normal 10 2 2 2 2 3 4" xfId="8268" xr:uid="{00000000-0005-0000-0000-000071270000}"/>
    <cellStyle name="Normal 10 2 2 2 2 3 4 2" xfId="20894" xr:uid="{00000000-0005-0000-0000-000072270000}"/>
    <cellStyle name="Normal 10 2 2 2 2 3 4 2 2" xfId="56110" xr:uid="{00000000-0005-0000-0000-000073270000}"/>
    <cellStyle name="Normal 10 2 2 2 2 3 4 3" xfId="43513" xr:uid="{00000000-0005-0000-0000-000074270000}"/>
    <cellStyle name="Normal 10 2 2 2 2 3 4 4" xfId="33499" xr:uid="{00000000-0005-0000-0000-000075270000}"/>
    <cellStyle name="Normal 10 2 2 2 2 3 5" xfId="10049" xr:uid="{00000000-0005-0000-0000-000076270000}"/>
    <cellStyle name="Normal 10 2 2 2 2 3 5 2" xfId="22670" xr:uid="{00000000-0005-0000-0000-000077270000}"/>
    <cellStyle name="Normal 10 2 2 2 2 3 5 2 2" xfId="57886" xr:uid="{00000000-0005-0000-0000-000078270000}"/>
    <cellStyle name="Normal 10 2 2 2 2 3 5 3" xfId="45289" xr:uid="{00000000-0005-0000-0000-000079270000}"/>
    <cellStyle name="Normal 10 2 2 2 2 3 5 4" xfId="35275" xr:uid="{00000000-0005-0000-0000-00007A270000}"/>
    <cellStyle name="Normal 10 2 2 2 2 3 6" xfId="11843" xr:uid="{00000000-0005-0000-0000-00007B270000}"/>
    <cellStyle name="Normal 10 2 2 2 2 3 6 2" xfId="24446" xr:uid="{00000000-0005-0000-0000-00007C270000}"/>
    <cellStyle name="Normal 10 2 2 2 2 3 6 2 2" xfId="59662" xr:uid="{00000000-0005-0000-0000-00007D270000}"/>
    <cellStyle name="Normal 10 2 2 2 2 3 6 3" xfId="47065" xr:uid="{00000000-0005-0000-0000-00007E270000}"/>
    <cellStyle name="Normal 10 2 2 2 2 3 6 4" xfId="37051" xr:uid="{00000000-0005-0000-0000-00007F270000}"/>
    <cellStyle name="Normal 10 2 2 2 2 3 7" xfId="16210" xr:uid="{00000000-0005-0000-0000-000080270000}"/>
    <cellStyle name="Normal 10 2 2 2 2 3 7 2" xfId="51426" xr:uid="{00000000-0005-0000-0000-000081270000}"/>
    <cellStyle name="Normal 10 2 2 2 2 3 7 3" xfId="28815" xr:uid="{00000000-0005-0000-0000-000082270000}"/>
    <cellStyle name="Normal 10 2 2 2 2 3 8" xfId="14432" xr:uid="{00000000-0005-0000-0000-000083270000}"/>
    <cellStyle name="Normal 10 2 2 2 2 3 8 2" xfId="49650" xr:uid="{00000000-0005-0000-0000-000084270000}"/>
    <cellStyle name="Normal 10 2 2 2 2 3 9" xfId="38829" xr:uid="{00000000-0005-0000-0000-000085270000}"/>
    <cellStyle name="Normal 10 2 2 2 2 4" xfId="2704" xr:uid="{00000000-0005-0000-0000-000086270000}"/>
    <cellStyle name="Normal 10 2 2 2 2 4 10" xfId="26230" xr:uid="{00000000-0005-0000-0000-000087270000}"/>
    <cellStyle name="Normal 10 2 2 2 2 4 11" xfId="60634" xr:uid="{00000000-0005-0000-0000-000088270000}"/>
    <cellStyle name="Normal 10 2 2 2 2 4 2" xfId="4530" xr:uid="{00000000-0005-0000-0000-000089270000}"/>
    <cellStyle name="Normal 10 2 2 2 2 4 2 2" xfId="17177" xr:uid="{00000000-0005-0000-0000-00008A270000}"/>
    <cellStyle name="Normal 10 2 2 2 2 4 2 2 2" xfId="52393" xr:uid="{00000000-0005-0000-0000-00008B270000}"/>
    <cellStyle name="Normal 10 2 2 2 2 4 2 3" xfId="39796" xr:uid="{00000000-0005-0000-0000-00008C270000}"/>
    <cellStyle name="Normal 10 2 2 2 2 4 2 4" xfId="29782" xr:uid="{00000000-0005-0000-0000-00008D270000}"/>
    <cellStyle name="Normal 10 2 2 2 2 4 3" xfId="6000" xr:uid="{00000000-0005-0000-0000-00008E270000}"/>
    <cellStyle name="Normal 10 2 2 2 2 4 3 2" xfId="18631" xr:uid="{00000000-0005-0000-0000-00008F270000}"/>
    <cellStyle name="Normal 10 2 2 2 2 4 3 2 2" xfId="53847" xr:uid="{00000000-0005-0000-0000-000090270000}"/>
    <cellStyle name="Normal 10 2 2 2 2 4 3 3" xfId="41250" xr:uid="{00000000-0005-0000-0000-000091270000}"/>
    <cellStyle name="Normal 10 2 2 2 2 4 3 4" xfId="31236" xr:uid="{00000000-0005-0000-0000-000092270000}"/>
    <cellStyle name="Normal 10 2 2 2 2 4 4" xfId="7459" xr:uid="{00000000-0005-0000-0000-000093270000}"/>
    <cellStyle name="Normal 10 2 2 2 2 4 4 2" xfId="20085" xr:uid="{00000000-0005-0000-0000-000094270000}"/>
    <cellStyle name="Normal 10 2 2 2 2 4 4 2 2" xfId="55301" xr:uid="{00000000-0005-0000-0000-000095270000}"/>
    <cellStyle name="Normal 10 2 2 2 2 4 4 3" xfId="42704" xr:uid="{00000000-0005-0000-0000-000096270000}"/>
    <cellStyle name="Normal 10 2 2 2 2 4 4 4" xfId="32690" xr:uid="{00000000-0005-0000-0000-000097270000}"/>
    <cellStyle name="Normal 10 2 2 2 2 4 5" xfId="9240" xr:uid="{00000000-0005-0000-0000-000098270000}"/>
    <cellStyle name="Normal 10 2 2 2 2 4 5 2" xfId="21861" xr:uid="{00000000-0005-0000-0000-000099270000}"/>
    <cellStyle name="Normal 10 2 2 2 2 4 5 2 2" xfId="57077" xr:uid="{00000000-0005-0000-0000-00009A270000}"/>
    <cellStyle name="Normal 10 2 2 2 2 4 5 3" xfId="44480" xr:uid="{00000000-0005-0000-0000-00009B270000}"/>
    <cellStyle name="Normal 10 2 2 2 2 4 5 4" xfId="34466" xr:uid="{00000000-0005-0000-0000-00009C270000}"/>
    <cellStyle name="Normal 10 2 2 2 2 4 6" xfId="11034" xr:uid="{00000000-0005-0000-0000-00009D270000}"/>
    <cellStyle name="Normal 10 2 2 2 2 4 6 2" xfId="23637" xr:uid="{00000000-0005-0000-0000-00009E270000}"/>
    <cellStyle name="Normal 10 2 2 2 2 4 6 2 2" xfId="58853" xr:uid="{00000000-0005-0000-0000-00009F270000}"/>
    <cellStyle name="Normal 10 2 2 2 2 4 6 3" xfId="46256" xr:uid="{00000000-0005-0000-0000-0000A0270000}"/>
    <cellStyle name="Normal 10 2 2 2 2 4 6 4" xfId="36242" xr:uid="{00000000-0005-0000-0000-0000A1270000}"/>
    <cellStyle name="Normal 10 2 2 2 2 4 7" xfId="15401" xr:uid="{00000000-0005-0000-0000-0000A2270000}"/>
    <cellStyle name="Normal 10 2 2 2 2 4 7 2" xfId="50617" xr:uid="{00000000-0005-0000-0000-0000A3270000}"/>
    <cellStyle name="Normal 10 2 2 2 2 4 7 3" xfId="28006" xr:uid="{00000000-0005-0000-0000-0000A4270000}"/>
    <cellStyle name="Normal 10 2 2 2 2 4 8" xfId="13623" xr:uid="{00000000-0005-0000-0000-0000A5270000}"/>
    <cellStyle name="Normal 10 2 2 2 2 4 8 2" xfId="48841" xr:uid="{00000000-0005-0000-0000-0000A6270000}"/>
    <cellStyle name="Normal 10 2 2 2 2 4 9" xfId="38020" xr:uid="{00000000-0005-0000-0000-0000A7270000}"/>
    <cellStyle name="Normal 10 2 2 2 2 5" xfId="3868" xr:uid="{00000000-0005-0000-0000-0000A8270000}"/>
    <cellStyle name="Normal 10 2 2 2 2 5 2" xfId="8591" xr:uid="{00000000-0005-0000-0000-0000A9270000}"/>
    <cellStyle name="Normal 10 2 2 2 2 5 2 2" xfId="21217" xr:uid="{00000000-0005-0000-0000-0000AA270000}"/>
    <cellStyle name="Normal 10 2 2 2 2 5 2 2 2" xfId="56433" xr:uid="{00000000-0005-0000-0000-0000AB270000}"/>
    <cellStyle name="Normal 10 2 2 2 2 5 2 3" xfId="43836" xr:uid="{00000000-0005-0000-0000-0000AC270000}"/>
    <cellStyle name="Normal 10 2 2 2 2 5 2 4" xfId="33822" xr:uid="{00000000-0005-0000-0000-0000AD270000}"/>
    <cellStyle name="Normal 10 2 2 2 2 5 3" xfId="10372" xr:uid="{00000000-0005-0000-0000-0000AE270000}"/>
    <cellStyle name="Normal 10 2 2 2 2 5 3 2" xfId="22993" xr:uid="{00000000-0005-0000-0000-0000AF270000}"/>
    <cellStyle name="Normal 10 2 2 2 2 5 3 2 2" xfId="58209" xr:uid="{00000000-0005-0000-0000-0000B0270000}"/>
    <cellStyle name="Normal 10 2 2 2 2 5 3 3" xfId="45612" xr:uid="{00000000-0005-0000-0000-0000B1270000}"/>
    <cellStyle name="Normal 10 2 2 2 2 5 3 4" xfId="35598" xr:uid="{00000000-0005-0000-0000-0000B2270000}"/>
    <cellStyle name="Normal 10 2 2 2 2 5 4" xfId="12168" xr:uid="{00000000-0005-0000-0000-0000B3270000}"/>
    <cellStyle name="Normal 10 2 2 2 2 5 4 2" xfId="24769" xr:uid="{00000000-0005-0000-0000-0000B4270000}"/>
    <cellStyle name="Normal 10 2 2 2 2 5 4 2 2" xfId="59985" xr:uid="{00000000-0005-0000-0000-0000B5270000}"/>
    <cellStyle name="Normal 10 2 2 2 2 5 4 3" xfId="47388" xr:uid="{00000000-0005-0000-0000-0000B6270000}"/>
    <cellStyle name="Normal 10 2 2 2 2 5 4 4" xfId="37374" xr:uid="{00000000-0005-0000-0000-0000B7270000}"/>
    <cellStyle name="Normal 10 2 2 2 2 5 5" xfId="16533" xr:uid="{00000000-0005-0000-0000-0000B8270000}"/>
    <cellStyle name="Normal 10 2 2 2 2 5 5 2" xfId="51749" xr:uid="{00000000-0005-0000-0000-0000B9270000}"/>
    <cellStyle name="Normal 10 2 2 2 2 5 5 3" xfId="29138" xr:uid="{00000000-0005-0000-0000-0000BA270000}"/>
    <cellStyle name="Normal 10 2 2 2 2 5 6" xfId="14755" xr:uid="{00000000-0005-0000-0000-0000BB270000}"/>
    <cellStyle name="Normal 10 2 2 2 2 5 6 2" xfId="49973" xr:uid="{00000000-0005-0000-0000-0000BC270000}"/>
    <cellStyle name="Normal 10 2 2 2 2 5 7" xfId="39152" xr:uid="{00000000-0005-0000-0000-0000BD270000}"/>
    <cellStyle name="Normal 10 2 2 2 2 5 8" xfId="27362" xr:uid="{00000000-0005-0000-0000-0000BE270000}"/>
    <cellStyle name="Normal 10 2 2 2 2 6" xfId="4208" xr:uid="{00000000-0005-0000-0000-0000BF270000}"/>
    <cellStyle name="Normal 10 2 2 2 2 6 2" xfId="16855" xr:uid="{00000000-0005-0000-0000-0000C0270000}"/>
    <cellStyle name="Normal 10 2 2 2 2 6 2 2" xfId="52071" xr:uid="{00000000-0005-0000-0000-0000C1270000}"/>
    <cellStyle name="Normal 10 2 2 2 2 6 2 3" xfId="29460" xr:uid="{00000000-0005-0000-0000-0000C2270000}"/>
    <cellStyle name="Normal 10 2 2 2 2 6 3" xfId="13301" xr:uid="{00000000-0005-0000-0000-0000C3270000}"/>
    <cellStyle name="Normal 10 2 2 2 2 6 3 2" xfId="48519" xr:uid="{00000000-0005-0000-0000-0000C4270000}"/>
    <cellStyle name="Normal 10 2 2 2 2 6 4" xfId="39474" xr:uid="{00000000-0005-0000-0000-0000C5270000}"/>
    <cellStyle name="Normal 10 2 2 2 2 6 5" xfId="25908" xr:uid="{00000000-0005-0000-0000-0000C6270000}"/>
    <cellStyle name="Normal 10 2 2 2 2 7" xfId="5678" xr:uid="{00000000-0005-0000-0000-0000C7270000}"/>
    <cellStyle name="Normal 10 2 2 2 2 7 2" xfId="18309" xr:uid="{00000000-0005-0000-0000-0000C8270000}"/>
    <cellStyle name="Normal 10 2 2 2 2 7 2 2" xfId="53525" xr:uid="{00000000-0005-0000-0000-0000C9270000}"/>
    <cellStyle name="Normal 10 2 2 2 2 7 3" xfId="40928" xr:uid="{00000000-0005-0000-0000-0000CA270000}"/>
    <cellStyle name="Normal 10 2 2 2 2 7 4" xfId="30914" xr:uid="{00000000-0005-0000-0000-0000CB270000}"/>
    <cellStyle name="Normal 10 2 2 2 2 8" xfId="7137" xr:uid="{00000000-0005-0000-0000-0000CC270000}"/>
    <cellStyle name="Normal 10 2 2 2 2 8 2" xfId="19763" xr:uid="{00000000-0005-0000-0000-0000CD270000}"/>
    <cellStyle name="Normal 10 2 2 2 2 8 2 2" xfId="54979" xr:uid="{00000000-0005-0000-0000-0000CE270000}"/>
    <cellStyle name="Normal 10 2 2 2 2 8 3" xfId="42382" xr:uid="{00000000-0005-0000-0000-0000CF270000}"/>
    <cellStyle name="Normal 10 2 2 2 2 8 4" xfId="32368" xr:uid="{00000000-0005-0000-0000-0000D0270000}"/>
    <cellStyle name="Normal 10 2 2 2 2 9" xfId="8918" xr:uid="{00000000-0005-0000-0000-0000D1270000}"/>
    <cellStyle name="Normal 10 2 2 2 2 9 2" xfId="21539" xr:uid="{00000000-0005-0000-0000-0000D2270000}"/>
    <cellStyle name="Normal 10 2 2 2 2 9 2 2" xfId="56755" xr:uid="{00000000-0005-0000-0000-0000D3270000}"/>
    <cellStyle name="Normal 10 2 2 2 2 9 3" xfId="44158" xr:uid="{00000000-0005-0000-0000-0000D4270000}"/>
    <cellStyle name="Normal 10 2 2 2 2 9 4" xfId="34144" xr:uid="{00000000-0005-0000-0000-0000D5270000}"/>
    <cellStyle name="Normal 10 2 2 2 3" xfId="3054" xr:uid="{00000000-0005-0000-0000-0000D6270000}"/>
    <cellStyle name="Normal 10 2 2 2 3 10" xfId="25426" xr:uid="{00000000-0005-0000-0000-0000D7270000}"/>
    <cellStyle name="Normal 10 2 2 2 3 11" xfId="60961" xr:uid="{00000000-0005-0000-0000-0000D8270000}"/>
    <cellStyle name="Normal 10 2 2 2 3 2" xfId="4857" xr:uid="{00000000-0005-0000-0000-0000D9270000}"/>
    <cellStyle name="Normal 10 2 2 2 3 2 2" xfId="17504" xr:uid="{00000000-0005-0000-0000-0000DA270000}"/>
    <cellStyle name="Normal 10 2 2 2 3 2 2 2" xfId="52720" xr:uid="{00000000-0005-0000-0000-0000DB270000}"/>
    <cellStyle name="Normal 10 2 2 2 3 2 2 3" xfId="30109" xr:uid="{00000000-0005-0000-0000-0000DC270000}"/>
    <cellStyle name="Normal 10 2 2 2 3 2 3" xfId="13950" xr:uid="{00000000-0005-0000-0000-0000DD270000}"/>
    <cellStyle name="Normal 10 2 2 2 3 2 3 2" xfId="49168" xr:uid="{00000000-0005-0000-0000-0000DE270000}"/>
    <cellStyle name="Normal 10 2 2 2 3 2 4" xfId="40123" xr:uid="{00000000-0005-0000-0000-0000DF270000}"/>
    <cellStyle name="Normal 10 2 2 2 3 2 5" xfId="26557" xr:uid="{00000000-0005-0000-0000-0000E0270000}"/>
    <cellStyle name="Normal 10 2 2 2 3 3" xfId="6327" xr:uid="{00000000-0005-0000-0000-0000E1270000}"/>
    <cellStyle name="Normal 10 2 2 2 3 3 2" xfId="18958" xr:uid="{00000000-0005-0000-0000-0000E2270000}"/>
    <cellStyle name="Normal 10 2 2 2 3 3 2 2" xfId="54174" xr:uid="{00000000-0005-0000-0000-0000E3270000}"/>
    <cellStyle name="Normal 10 2 2 2 3 3 3" xfId="41577" xr:uid="{00000000-0005-0000-0000-0000E4270000}"/>
    <cellStyle name="Normal 10 2 2 2 3 3 4" xfId="31563" xr:uid="{00000000-0005-0000-0000-0000E5270000}"/>
    <cellStyle name="Normal 10 2 2 2 3 4" xfId="7786" xr:uid="{00000000-0005-0000-0000-0000E6270000}"/>
    <cellStyle name="Normal 10 2 2 2 3 4 2" xfId="20412" xr:uid="{00000000-0005-0000-0000-0000E7270000}"/>
    <cellStyle name="Normal 10 2 2 2 3 4 2 2" xfId="55628" xr:uid="{00000000-0005-0000-0000-0000E8270000}"/>
    <cellStyle name="Normal 10 2 2 2 3 4 3" xfId="43031" xr:uid="{00000000-0005-0000-0000-0000E9270000}"/>
    <cellStyle name="Normal 10 2 2 2 3 4 4" xfId="33017" xr:uid="{00000000-0005-0000-0000-0000EA270000}"/>
    <cellStyle name="Normal 10 2 2 2 3 5" xfId="9567" xr:uid="{00000000-0005-0000-0000-0000EB270000}"/>
    <cellStyle name="Normal 10 2 2 2 3 5 2" xfId="22188" xr:uid="{00000000-0005-0000-0000-0000EC270000}"/>
    <cellStyle name="Normal 10 2 2 2 3 5 2 2" xfId="57404" xr:uid="{00000000-0005-0000-0000-0000ED270000}"/>
    <cellStyle name="Normal 10 2 2 2 3 5 3" xfId="44807" xr:uid="{00000000-0005-0000-0000-0000EE270000}"/>
    <cellStyle name="Normal 10 2 2 2 3 5 4" xfId="34793" xr:uid="{00000000-0005-0000-0000-0000EF270000}"/>
    <cellStyle name="Normal 10 2 2 2 3 6" xfId="11361" xr:uid="{00000000-0005-0000-0000-0000F0270000}"/>
    <cellStyle name="Normal 10 2 2 2 3 6 2" xfId="23964" xr:uid="{00000000-0005-0000-0000-0000F1270000}"/>
    <cellStyle name="Normal 10 2 2 2 3 6 2 2" xfId="59180" xr:uid="{00000000-0005-0000-0000-0000F2270000}"/>
    <cellStyle name="Normal 10 2 2 2 3 6 3" xfId="46583" xr:uid="{00000000-0005-0000-0000-0000F3270000}"/>
    <cellStyle name="Normal 10 2 2 2 3 6 4" xfId="36569" xr:uid="{00000000-0005-0000-0000-0000F4270000}"/>
    <cellStyle name="Normal 10 2 2 2 3 7" xfId="15728" xr:uid="{00000000-0005-0000-0000-0000F5270000}"/>
    <cellStyle name="Normal 10 2 2 2 3 7 2" xfId="50944" xr:uid="{00000000-0005-0000-0000-0000F6270000}"/>
    <cellStyle name="Normal 10 2 2 2 3 7 3" xfId="28333" xr:uid="{00000000-0005-0000-0000-0000F7270000}"/>
    <cellStyle name="Normal 10 2 2 2 3 8" xfId="12819" xr:uid="{00000000-0005-0000-0000-0000F8270000}"/>
    <cellStyle name="Normal 10 2 2 2 3 8 2" xfId="48037" xr:uid="{00000000-0005-0000-0000-0000F9270000}"/>
    <cellStyle name="Normal 10 2 2 2 3 9" xfId="38347" xr:uid="{00000000-0005-0000-0000-0000FA270000}"/>
    <cellStyle name="Normal 10 2 2 2 4" xfId="2880" xr:uid="{00000000-0005-0000-0000-0000FB270000}"/>
    <cellStyle name="Normal 10 2 2 2 4 10" xfId="25267" xr:uid="{00000000-0005-0000-0000-0000FC270000}"/>
    <cellStyle name="Normal 10 2 2 2 4 11" xfId="60802" xr:uid="{00000000-0005-0000-0000-0000FD270000}"/>
    <cellStyle name="Normal 10 2 2 2 4 2" xfId="4698" xr:uid="{00000000-0005-0000-0000-0000FE270000}"/>
    <cellStyle name="Normal 10 2 2 2 4 2 2" xfId="17345" xr:uid="{00000000-0005-0000-0000-0000FF270000}"/>
    <cellStyle name="Normal 10 2 2 2 4 2 2 2" xfId="52561" xr:uid="{00000000-0005-0000-0000-000000280000}"/>
    <cellStyle name="Normal 10 2 2 2 4 2 2 3" xfId="29950" xr:uid="{00000000-0005-0000-0000-000001280000}"/>
    <cellStyle name="Normal 10 2 2 2 4 2 3" xfId="13791" xr:uid="{00000000-0005-0000-0000-000002280000}"/>
    <cellStyle name="Normal 10 2 2 2 4 2 3 2" xfId="49009" xr:uid="{00000000-0005-0000-0000-000003280000}"/>
    <cellStyle name="Normal 10 2 2 2 4 2 4" xfId="39964" xr:uid="{00000000-0005-0000-0000-000004280000}"/>
    <cellStyle name="Normal 10 2 2 2 4 2 5" xfId="26398" xr:uid="{00000000-0005-0000-0000-000005280000}"/>
    <cellStyle name="Normal 10 2 2 2 4 3" xfId="6168" xr:uid="{00000000-0005-0000-0000-000006280000}"/>
    <cellStyle name="Normal 10 2 2 2 4 3 2" xfId="18799" xr:uid="{00000000-0005-0000-0000-000007280000}"/>
    <cellStyle name="Normal 10 2 2 2 4 3 2 2" xfId="54015" xr:uid="{00000000-0005-0000-0000-000008280000}"/>
    <cellStyle name="Normal 10 2 2 2 4 3 3" xfId="41418" xr:uid="{00000000-0005-0000-0000-000009280000}"/>
    <cellStyle name="Normal 10 2 2 2 4 3 4" xfId="31404" xr:uid="{00000000-0005-0000-0000-00000A280000}"/>
    <cellStyle name="Normal 10 2 2 2 4 4" xfId="7627" xr:uid="{00000000-0005-0000-0000-00000B280000}"/>
    <cellStyle name="Normal 10 2 2 2 4 4 2" xfId="20253" xr:uid="{00000000-0005-0000-0000-00000C280000}"/>
    <cellStyle name="Normal 10 2 2 2 4 4 2 2" xfId="55469" xr:uid="{00000000-0005-0000-0000-00000D280000}"/>
    <cellStyle name="Normal 10 2 2 2 4 4 3" xfId="42872" xr:uid="{00000000-0005-0000-0000-00000E280000}"/>
    <cellStyle name="Normal 10 2 2 2 4 4 4" xfId="32858" xr:uid="{00000000-0005-0000-0000-00000F280000}"/>
    <cellStyle name="Normal 10 2 2 2 4 5" xfId="9408" xr:uid="{00000000-0005-0000-0000-000010280000}"/>
    <cellStyle name="Normal 10 2 2 2 4 5 2" xfId="22029" xr:uid="{00000000-0005-0000-0000-000011280000}"/>
    <cellStyle name="Normal 10 2 2 2 4 5 2 2" xfId="57245" xr:uid="{00000000-0005-0000-0000-000012280000}"/>
    <cellStyle name="Normal 10 2 2 2 4 5 3" xfId="44648" xr:uid="{00000000-0005-0000-0000-000013280000}"/>
    <cellStyle name="Normal 10 2 2 2 4 5 4" xfId="34634" xr:uid="{00000000-0005-0000-0000-000014280000}"/>
    <cellStyle name="Normal 10 2 2 2 4 6" xfId="11202" xr:uid="{00000000-0005-0000-0000-000015280000}"/>
    <cellStyle name="Normal 10 2 2 2 4 6 2" xfId="23805" xr:uid="{00000000-0005-0000-0000-000016280000}"/>
    <cellStyle name="Normal 10 2 2 2 4 6 2 2" xfId="59021" xr:uid="{00000000-0005-0000-0000-000017280000}"/>
    <cellStyle name="Normal 10 2 2 2 4 6 3" xfId="46424" xr:uid="{00000000-0005-0000-0000-000018280000}"/>
    <cellStyle name="Normal 10 2 2 2 4 6 4" xfId="36410" xr:uid="{00000000-0005-0000-0000-000019280000}"/>
    <cellStyle name="Normal 10 2 2 2 4 7" xfId="15569" xr:uid="{00000000-0005-0000-0000-00001A280000}"/>
    <cellStyle name="Normal 10 2 2 2 4 7 2" xfId="50785" xr:uid="{00000000-0005-0000-0000-00001B280000}"/>
    <cellStyle name="Normal 10 2 2 2 4 7 3" xfId="28174" xr:uid="{00000000-0005-0000-0000-00001C280000}"/>
    <cellStyle name="Normal 10 2 2 2 4 8" xfId="12660" xr:uid="{00000000-0005-0000-0000-00001D280000}"/>
    <cellStyle name="Normal 10 2 2 2 4 8 2" xfId="47878" xr:uid="{00000000-0005-0000-0000-00001E280000}"/>
    <cellStyle name="Normal 10 2 2 2 4 9" xfId="38188" xr:uid="{00000000-0005-0000-0000-00001F280000}"/>
    <cellStyle name="Normal 10 2 2 2 5" xfId="3389" xr:uid="{00000000-0005-0000-0000-000020280000}"/>
    <cellStyle name="Normal 10 2 2 2 5 10" xfId="26885" xr:uid="{00000000-0005-0000-0000-000021280000}"/>
    <cellStyle name="Normal 10 2 2 2 5 11" xfId="61289" xr:uid="{00000000-0005-0000-0000-000022280000}"/>
    <cellStyle name="Normal 10 2 2 2 5 2" xfId="5185" xr:uid="{00000000-0005-0000-0000-000023280000}"/>
    <cellStyle name="Normal 10 2 2 2 5 2 2" xfId="17832" xr:uid="{00000000-0005-0000-0000-000024280000}"/>
    <cellStyle name="Normal 10 2 2 2 5 2 2 2" xfId="53048" xr:uid="{00000000-0005-0000-0000-000025280000}"/>
    <cellStyle name="Normal 10 2 2 2 5 2 3" xfId="40451" xr:uid="{00000000-0005-0000-0000-000026280000}"/>
    <cellStyle name="Normal 10 2 2 2 5 2 4" xfId="30437" xr:uid="{00000000-0005-0000-0000-000027280000}"/>
    <cellStyle name="Normal 10 2 2 2 5 3" xfId="6655" xr:uid="{00000000-0005-0000-0000-000028280000}"/>
    <cellStyle name="Normal 10 2 2 2 5 3 2" xfId="19286" xr:uid="{00000000-0005-0000-0000-000029280000}"/>
    <cellStyle name="Normal 10 2 2 2 5 3 2 2" xfId="54502" xr:uid="{00000000-0005-0000-0000-00002A280000}"/>
    <cellStyle name="Normal 10 2 2 2 5 3 3" xfId="41905" xr:uid="{00000000-0005-0000-0000-00002B280000}"/>
    <cellStyle name="Normal 10 2 2 2 5 3 4" xfId="31891" xr:uid="{00000000-0005-0000-0000-00002C280000}"/>
    <cellStyle name="Normal 10 2 2 2 5 4" xfId="8114" xr:uid="{00000000-0005-0000-0000-00002D280000}"/>
    <cellStyle name="Normal 10 2 2 2 5 4 2" xfId="20740" xr:uid="{00000000-0005-0000-0000-00002E280000}"/>
    <cellStyle name="Normal 10 2 2 2 5 4 2 2" xfId="55956" xr:uid="{00000000-0005-0000-0000-00002F280000}"/>
    <cellStyle name="Normal 10 2 2 2 5 4 3" xfId="43359" xr:uid="{00000000-0005-0000-0000-000030280000}"/>
    <cellStyle name="Normal 10 2 2 2 5 4 4" xfId="33345" xr:uid="{00000000-0005-0000-0000-000031280000}"/>
    <cellStyle name="Normal 10 2 2 2 5 5" xfId="9895" xr:uid="{00000000-0005-0000-0000-000032280000}"/>
    <cellStyle name="Normal 10 2 2 2 5 5 2" xfId="22516" xr:uid="{00000000-0005-0000-0000-000033280000}"/>
    <cellStyle name="Normal 10 2 2 2 5 5 2 2" xfId="57732" xr:uid="{00000000-0005-0000-0000-000034280000}"/>
    <cellStyle name="Normal 10 2 2 2 5 5 3" xfId="45135" xr:uid="{00000000-0005-0000-0000-000035280000}"/>
    <cellStyle name="Normal 10 2 2 2 5 5 4" xfId="35121" xr:uid="{00000000-0005-0000-0000-000036280000}"/>
    <cellStyle name="Normal 10 2 2 2 5 6" xfId="11689" xr:uid="{00000000-0005-0000-0000-000037280000}"/>
    <cellStyle name="Normal 10 2 2 2 5 6 2" xfId="24292" xr:uid="{00000000-0005-0000-0000-000038280000}"/>
    <cellStyle name="Normal 10 2 2 2 5 6 2 2" xfId="59508" xr:uid="{00000000-0005-0000-0000-000039280000}"/>
    <cellStyle name="Normal 10 2 2 2 5 6 3" xfId="46911" xr:uid="{00000000-0005-0000-0000-00003A280000}"/>
    <cellStyle name="Normal 10 2 2 2 5 6 4" xfId="36897" xr:uid="{00000000-0005-0000-0000-00003B280000}"/>
    <cellStyle name="Normal 10 2 2 2 5 7" xfId="16056" xr:uid="{00000000-0005-0000-0000-00003C280000}"/>
    <cellStyle name="Normal 10 2 2 2 5 7 2" xfId="51272" xr:uid="{00000000-0005-0000-0000-00003D280000}"/>
    <cellStyle name="Normal 10 2 2 2 5 7 3" xfId="28661" xr:uid="{00000000-0005-0000-0000-00003E280000}"/>
    <cellStyle name="Normal 10 2 2 2 5 8" xfId="14278" xr:uid="{00000000-0005-0000-0000-00003F280000}"/>
    <cellStyle name="Normal 10 2 2 2 5 8 2" xfId="49496" xr:uid="{00000000-0005-0000-0000-000040280000}"/>
    <cellStyle name="Normal 10 2 2 2 5 9" xfId="38675" xr:uid="{00000000-0005-0000-0000-000041280000}"/>
    <cellStyle name="Normal 10 2 2 2 6" xfId="2549" xr:uid="{00000000-0005-0000-0000-000042280000}"/>
    <cellStyle name="Normal 10 2 2 2 6 10" xfId="26076" xr:uid="{00000000-0005-0000-0000-000043280000}"/>
    <cellStyle name="Normal 10 2 2 2 6 11" xfId="60480" xr:uid="{00000000-0005-0000-0000-000044280000}"/>
    <cellStyle name="Normal 10 2 2 2 6 2" xfId="4376" xr:uid="{00000000-0005-0000-0000-000045280000}"/>
    <cellStyle name="Normal 10 2 2 2 6 2 2" xfId="17023" xr:uid="{00000000-0005-0000-0000-000046280000}"/>
    <cellStyle name="Normal 10 2 2 2 6 2 2 2" xfId="52239" xr:uid="{00000000-0005-0000-0000-000047280000}"/>
    <cellStyle name="Normal 10 2 2 2 6 2 3" xfId="39642" xr:uid="{00000000-0005-0000-0000-000048280000}"/>
    <cellStyle name="Normal 10 2 2 2 6 2 4" xfId="29628" xr:uid="{00000000-0005-0000-0000-000049280000}"/>
    <cellStyle name="Normal 10 2 2 2 6 3" xfId="5846" xr:uid="{00000000-0005-0000-0000-00004A280000}"/>
    <cellStyle name="Normal 10 2 2 2 6 3 2" xfId="18477" xr:uid="{00000000-0005-0000-0000-00004B280000}"/>
    <cellStyle name="Normal 10 2 2 2 6 3 2 2" xfId="53693" xr:uid="{00000000-0005-0000-0000-00004C280000}"/>
    <cellStyle name="Normal 10 2 2 2 6 3 3" xfId="41096" xr:uid="{00000000-0005-0000-0000-00004D280000}"/>
    <cellStyle name="Normal 10 2 2 2 6 3 4" xfId="31082" xr:uid="{00000000-0005-0000-0000-00004E280000}"/>
    <cellStyle name="Normal 10 2 2 2 6 4" xfId="7305" xr:uid="{00000000-0005-0000-0000-00004F280000}"/>
    <cellStyle name="Normal 10 2 2 2 6 4 2" xfId="19931" xr:uid="{00000000-0005-0000-0000-000050280000}"/>
    <cellStyle name="Normal 10 2 2 2 6 4 2 2" xfId="55147" xr:uid="{00000000-0005-0000-0000-000051280000}"/>
    <cellStyle name="Normal 10 2 2 2 6 4 3" xfId="42550" xr:uid="{00000000-0005-0000-0000-000052280000}"/>
    <cellStyle name="Normal 10 2 2 2 6 4 4" xfId="32536" xr:uid="{00000000-0005-0000-0000-000053280000}"/>
    <cellStyle name="Normal 10 2 2 2 6 5" xfId="9086" xr:uid="{00000000-0005-0000-0000-000054280000}"/>
    <cellStyle name="Normal 10 2 2 2 6 5 2" xfId="21707" xr:uid="{00000000-0005-0000-0000-000055280000}"/>
    <cellStyle name="Normal 10 2 2 2 6 5 2 2" xfId="56923" xr:uid="{00000000-0005-0000-0000-000056280000}"/>
    <cellStyle name="Normal 10 2 2 2 6 5 3" xfId="44326" xr:uid="{00000000-0005-0000-0000-000057280000}"/>
    <cellStyle name="Normal 10 2 2 2 6 5 4" xfId="34312" xr:uid="{00000000-0005-0000-0000-000058280000}"/>
    <cellStyle name="Normal 10 2 2 2 6 6" xfId="10880" xr:uid="{00000000-0005-0000-0000-000059280000}"/>
    <cellStyle name="Normal 10 2 2 2 6 6 2" xfId="23483" xr:uid="{00000000-0005-0000-0000-00005A280000}"/>
    <cellStyle name="Normal 10 2 2 2 6 6 2 2" xfId="58699" xr:uid="{00000000-0005-0000-0000-00005B280000}"/>
    <cellStyle name="Normal 10 2 2 2 6 6 3" xfId="46102" xr:uid="{00000000-0005-0000-0000-00005C280000}"/>
    <cellStyle name="Normal 10 2 2 2 6 6 4" xfId="36088" xr:uid="{00000000-0005-0000-0000-00005D280000}"/>
    <cellStyle name="Normal 10 2 2 2 6 7" xfId="15247" xr:uid="{00000000-0005-0000-0000-00005E280000}"/>
    <cellStyle name="Normal 10 2 2 2 6 7 2" xfId="50463" xr:uid="{00000000-0005-0000-0000-00005F280000}"/>
    <cellStyle name="Normal 10 2 2 2 6 7 3" xfId="27852" xr:uid="{00000000-0005-0000-0000-000060280000}"/>
    <cellStyle name="Normal 10 2 2 2 6 8" xfId="13469" xr:uid="{00000000-0005-0000-0000-000061280000}"/>
    <cellStyle name="Normal 10 2 2 2 6 8 2" xfId="48687" xr:uid="{00000000-0005-0000-0000-000062280000}"/>
    <cellStyle name="Normal 10 2 2 2 6 9" xfId="37866" xr:uid="{00000000-0005-0000-0000-000063280000}"/>
    <cellStyle name="Normal 10 2 2 2 7" xfId="3713" xr:uid="{00000000-0005-0000-0000-000064280000}"/>
    <cellStyle name="Normal 10 2 2 2 7 2" xfId="8437" xr:uid="{00000000-0005-0000-0000-000065280000}"/>
    <cellStyle name="Normal 10 2 2 2 7 2 2" xfId="21063" xr:uid="{00000000-0005-0000-0000-000066280000}"/>
    <cellStyle name="Normal 10 2 2 2 7 2 2 2" xfId="56279" xr:uid="{00000000-0005-0000-0000-000067280000}"/>
    <cellStyle name="Normal 10 2 2 2 7 2 3" xfId="43682" xr:uid="{00000000-0005-0000-0000-000068280000}"/>
    <cellStyle name="Normal 10 2 2 2 7 2 4" xfId="33668" xr:uid="{00000000-0005-0000-0000-000069280000}"/>
    <cellStyle name="Normal 10 2 2 2 7 3" xfId="10218" xr:uid="{00000000-0005-0000-0000-00006A280000}"/>
    <cellStyle name="Normal 10 2 2 2 7 3 2" xfId="22839" xr:uid="{00000000-0005-0000-0000-00006B280000}"/>
    <cellStyle name="Normal 10 2 2 2 7 3 2 2" xfId="58055" xr:uid="{00000000-0005-0000-0000-00006C280000}"/>
    <cellStyle name="Normal 10 2 2 2 7 3 3" xfId="45458" xr:uid="{00000000-0005-0000-0000-00006D280000}"/>
    <cellStyle name="Normal 10 2 2 2 7 3 4" xfId="35444" xr:uid="{00000000-0005-0000-0000-00006E280000}"/>
    <cellStyle name="Normal 10 2 2 2 7 4" xfId="12014" xr:uid="{00000000-0005-0000-0000-00006F280000}"/>
    <cellStyle name="Normal 10 2 2 2 7 4 2" xfId="24615" xr:uid="{00000000-0005-0000-0000-000070280000}"/>
    <cellStyle name="Normal 10 2 2 2 7 4 2 2" xfId="59831" xr:uid="{00000000-0005-0000-0000-000071280000}"/>
    <cellStyle name="Normal 10 2 2 2 7 4 3" xfId="47234" xr:uid="{00000000-0005-0000-0000-000072280000}"/>
    <cellStyle name="Normal 10 2 2 2 7 4 4" xfId="37220" xr:uid="{00000000-0005-0000-0000-000073280000}"/>
    <cellStyle name="Normal 10 2 2 2 7 5" xfId="16379" xr:uid="{00000000-0005-0000-0000-000074280000}"/>
    <cellStyle name="Normal 10 2 2 2 7 5 2" xfId="51595" xr:uid="{00000000-0005-0000-0000-000075280000}"/>
    <cellStyle name="Normal 10 2 2 2 7 5 3" xfId="28984" xr:uid="{00000000-0005-0000-0000-000076280000}"/>
    <cellStyle name="Normal 10 2 2 2 7 6" xfId="14601" xr:uid="{00000000-0005-0000-0000-000077280000}"/>
    <cellStyle name="Normal 10 2 2 2 7 6 2" xfId="49819" xr:uid="{00000000-0005-0000-0000-000078280000}"/>
    <cellStyle name="Normal 10 2 2 2 7 7" xfId="38998" xr:uid="{00000000-0005-0000-0000-000079280000}"/>
    <cellStyle name="Normal 10 2 2 2 7 8" xfId="27208" xr:uid="{00000000-0005-0000-0000-00007A280000}"/>
    <cellStyle name="Normal 10 2 2 2 8" xfId="4051" xr:uid="{00000000-0005-0000-0000-00007B280000}"/>
    <cellStyle name="Normal 10 2 2 2 8 2" xfId="16701" xr:uid="{00000000-0005-0000-0000-00007C280000}"/>
    <cellStyle name="Normal 10 2 2 2 8 2 2" xfId="51917" xr:uid="{00000000-0005-0000-0000-00007D280000}"/>
    <cellStyle name="Normal 10 2 2 2 8 2 3" xfId="29306" xr:uid="{00000000-0005-0000-0000-00007E280000}"/>
    <cellStyle name="Normal 10 2 2 2 8 3" xfId="13147" xr:uid="{00000000-0005-0000-0000-00007F280000}"/>
    <cellStyle name="Normal 10 2 2 2 8 3 2" xfId="48365" xr:uid="{00000000-0005-0000-0000-000080280000}"/>
    <cellStyle name="Normal 10 2 2 2 8 4" xfId="39320" xr:uid="{00000000-0005-0000-0000-000081280000}"/>
    <cellStyle name="Normal 10 2 2 2 8 5" xfId="25754" xr:uid="{00000000-0005-0000-0000-000082280000}"/>
    <cellStyle name="Normal 10 2 2 2 9" xfId="5524" xr:uid="{00000000-0005-0000-0000-000083280000}"/>
    <cellStyle name="Normal 10 2 2 2 9 2" xfId="18155" xr:uid="{00000000-0005-0000-0000-000084280000}"/>
    <cellStyle name="Normal 10 2 2 2 9 2 2" xfId="53371" xr:uid="{00000000-0005-0000-0000-000085280000}"/>
    <cellStyle name="Normal 10 2 2 2 9 3" xfId="40774" xr:uid="{00000000-0005-0000-0000-000086280000}"/>
    <cellStyle name="Normal 10 2 2 2 9 4" xfId="30760" xr:uid="{00000000-0005-0000-0000-000087280000}"/>
    <cellStyle name="Normal 10 2 2 3" xfId="2289" xr:uid="{00000000-0005-0000-0000-000088280000}"/>
    <cellStyle name="Normal 10 2 2 3 10" xfId="10503" xr:uid="{00000000-0005-0000-0000-000089280000}"/>
    <cellStyle name="Normal 10 2 2 3 10 2" xfId="23114" xr:uid="{00000000-0005-0000-0000-00008A280000}"/>
    <cellStyle name="Normal 10 2 2 3 10 2 2" xfId="58330" xr:uid="{00000000-0005-0000-0000-00008B280000}"/>
    <cellStyle name="Normal 10 2 2 3 10 3" xfId="45733" xr:uid="{00000000-0005-0000-0000-00008C280000}"/>
    <cellStyle name="Normal 10 2 2 3 10 4" xfId="35719" xr:uid="{00000000-0005-0000-0000-00008D280000}"/>
    <cellStyle name="Normal 10 2 2 3 11" xfId="15005" xr:uid="{00000000-0005-0000-0000-00008E280000}"/>
    <cellStyle name="Normal 10 2 2 3 11 2" xfId="50221" xr:uid="{00000000-0005-0000-0000-00008F280000}"/>
    <cellStyle name="Normal 10 2 2 3 11 3" xfId="27610" xr:uid="{00000000-0005-0000-0000-000090280000}"/>
    <cellStyle name="Normal 10 2 2 3 12" xfId="12418" xr:uid="{00000000-0005-0000-0000-000091280000}"/>
    <cellStyle name="Normal 10 2 2 3 12 2" xfId="47636" xr:uid="{00000000-0005-0000-0000-000092280000}"/>
    <cellStyle name="Normal 10 2 2 3 13" xfId="37624" xr:uid="{00000000-0005-0000-0000-000093280000}"/>
    <cellStyle name="Normal 10 2 2 3 14" xfId="25025" xr:uid="{00000000-0005-0000-0000-000094280000}"/>
    <cellStyle name="Normal 10 2 2 3 15" xfId="60238" xr:uid="{00000000-0005-0000-0000-000095280000}"/>
    <cellStyle name="Normal 10 2 2 3 2" xfId="3140" xr:uid="{00000000-0005-0000-0000-000096280000}"/>
    <cellStyle name="Normal 10 2 2 3 2 10" xfId="25509" xr:uid="{00000000-0005-0000-0000-000097280000}"/>
    <cellStyle name="Normal 10 2 2 3 2 11" xfId="61044" xr:uid="{00000000-0005-0000-0000-000098280000}"/>
    <cellStyle name="Normal 10 2 2 3 2 2" xfId="4940" xr:uid="{00000000-0005-0000-0000-000099280000}"/>
    <cellStyle name="Normal 10 2 2 3 2 2 2" xfId="17587" xr:uid="{00000000-0005-0000-0000-00009A280000}"/>
    <cellStyle name="Normal 10 2 2 3 2 2 2 2" xfId="52803" xr:uid="{00000000-0005-0000-0000-00009B280000}"/>
    <cellStyle name="Normal 10 2 2 3 2 2 2 3" xfId="30192" xr:uid="{00000000-0005-0000-0000-00009C280000}"/>
    <cellStyle name="Normal 10 2 2 3 2 2 3" xfId="14033" xr:uid="{00000000-0005-0000-0000-00009D280000}"/>
    <cellStyle name="Normal 10 2 2 3 2 2 3 2" xfId="49251" xr:uid="{00000000-0005-0000-0000-00009E280000}"/>
    <cellStyle name="Normal 10 2 2 3 2 2 4" xfId="40206" xr:uid="{00000000-0005-0000-0000-00009F280000}"/>
    <cellStyle name="Normal 10 2 2 3 2 2 5" xfId="26640" xr:uid="{00000000-0005-0000-0000-0000A0280000}"/>
    <cellStyle name="Normal 10 2 2 3 2 3" xfId="6410" xr:uid="{00000000-0005-0000-0000-0000A1280000}"/>
    <cellStyle name="Normal 10 2 2 3 2 3 2" xfId="19041" xr:uid="{00000000-0005-0000-0000-0000A2280000}"/>
    <cellStyle name="Normal 10 2 2 3 2 3 2 2" xfId="54257" xr:uid="{00000000-0005-0000-0000-0000A3280000}"/>
    <cellStyle name="Normal 10 2 2 3 2 3 3" xfId="41660" xr:uid="{00000000-0005-0000-0000-0000A4280000}"/>
    <cellStyle name="Normal 10 2 2 3 2 3 4" xfId="31646" xr:uid="{00000000-0005-0000-0000-0000A5280000}"/>
    <cellStyle name="Normal 10 2 2 3 2 4" xfId="7869" xr:uid="{00000000-0005-0000-0000-0000A6280000}"/>
    <cellStyle name="Normal 10 2 2 3 2 4 2" xfId="20495" xr:uid="{00000000-0005-0000-0000-0000A7280000}"/>
    <cellStyle name="Normal 10 2 2 3 2 4 2 2" xfId="55711" xr:uid="{00000000-0005-0000-0000-0000A8280000}"/>
    <cellStyle name="Normal 10 2 2 3 2 4 3" xfId="43114" xr:uid="{00000000-0005-0000-0000-0000A9280000}"/>
    <cellStyle name="Normal 10 2 2 3 2 4 4" xfId="33100" xr:uid="{00000000-0005-0000-0000-0000AA280000}"/>
    <cellStyle name="Normal 10 2 2 3 2 5" xfId="9650" xr:uid="{00000000-0005-0000-0000-0000AB280000}"/>
    <cellStyle name="Normal 10 2 2 3 2 5 2" xfId="22271" xr:uid="{00000000-0005-0000-0000-0000AC280000}"/>
    <cellStyle name="Normal 10 2 2 3 2 5 2 2" xfId="57487" xr:uid="{00000000-0005-0000-0000-0000AD280000}"/>
    <cellStyle name="Normal 10 2 2 3 2 5 3" xfId="44890" xr:uid="{00000000-0005-0000-0000-0000AE280000}"/>
    <cellStyle name="Normal 10 2 2 3 2 5 4" xfId="34876" xr:uid="{00000000-0005-0000-0000-0000AF280000}"/>
    <cellStyle name="Normal 10 2 2 3 2 6" xfId="11444" xr:uid="{00000000-0005-0000-0000-0000B0280000}"/>
    <cellStyle name="Normal 10 2 2 3 2 6 2" xfId="24047" xr:uid="{00000000-0005-0000-0000-0000B1280000}"/>
    <cellStyle name="Normal 10 2 2 3 2 6 2 2" xfId="59263" xr:uid="{00000000-0005-0000-0000-0000B2280000}"/>
    <cellStyle name="Normal 10 2 2 3 2 6 3" xfId="46666" xr:uid="{00000000-0005-0000-0000-0000B3280000}"/>
    <cellStyle name="Normal 10 2 2 3 2 6 4" xfId="36652" xr:uid="{00000000-0005-0000-0000-0000B4280000}"/>
    <cellStyle name="Normal 10 2 2 3 2 7" xfId="15811" xr:uid="{00000000-0005-0000-0000-0000B5280000}"/>
    <cellStyle name="Normal 10 2 2 3 2 7 2" xfId="51027" xr:uid="{00000000-0005-0000-0000-0000B6280000}"/>
    <cellStyle name="Normal 10 2 2 3 2 7 3" xfId="28416" xr:uid="{00000000-0005-0000-0000-0000B7280000}"/>
    <cellStyle name="Normal 10 2 2 3 2 8" xfId="12902" xr:uid="{00000000-0005-0000-0000-0000B8280000}"/>
    <cellStyle name="Normal 10 2 2 3 2 8 2" xfId="48120" xr:uid="{00000000-0005-0000-0000-0000B9280000}"/>
    <cellStyle name="Normal 10 2 2 3 2 9" xfId="38430" xr:uid="{00000000-0005-0000-0000-0000BA280000}"/>
    <cellStyle name="Normal 10 2 2 3 3" xfId="3469" xr:uid="{00000000-0005-0000-0000-0000BB280000}"/>
    <cellStyle name="Normal 10 2 2 3 3 10" xfId="26965" xr:uid="{00000000-0005-0000-0000-0000BC280000}"/>
    <cellStyle name="Normal 10 2 2 3 3 11" xfId="61369" xr:uid="{00000000-0005-0000-0000-0000BD280000}"/>
    <cellStyle name="Normal 10 2 2 3 3 2" xfId="5265" xr:uid="{00000000-0005-0000-0000-0000BE280000}"/>
    <cellStyle name="Normal 10 2 2 3 3 2 2" xfId="17912" xr:uid="{00000000-0005-0000-0000-0000BF280000}"/>
    <cellStyle name="Normal 10 2 2 3 3 2 2 2" xfId="53128" xr:uid="{00000000-0005-0000-0000-0000C0280000}"/>
    <cellStyle name="Normal 10 2 2 3 3 2 3" xfId="40531" xr:uid="{00000000-0005-0000-0000-0000C1280000}"/>
    <cellStyle name="Normal 10 2 2 3 3 2 4" xfId="30517" xr:uid="{00000000-0005-0000-0000-0000C2280000}"/>
    <cellStyle name="Normal 10 2 2 3 3 3" xfId="6735" xr:uid="{00000000-0005-0000-0000-0000C3280000}"/>
    <cellStyle name="Normal 10 2 2 3 3 3 2" xfId="19366" xr:uid="{00000000-0005-0000-0000-0000C4280000}"/>
    <cellStyle name="Normal 10 2 2 3 3 3 2 2" xfId="54582" xr:uid="{00000000-0005-0000-0000-0000C5280000}"/>
    <cellStyle name="Normal 10 2 2 3 3 3 3" xfId="41985" xr:uid="{00000000-0005-0000-0000-0000C6280000}"/>
    <cellStyle name="Normal 10 2 2 3 3 3 4" xfId="31971" xr:uid="{00000000-0005-0000-0000-0000C7280000}"/>
    <cellStyle name="Normal 10 2 2 3 3 4" xfId="8194" xr:uid="{00000000-0005-0000-0000-0000C8280000}"/>
    <cellStyle name="Normal 10 2 2 3 3 4 2" xfId="20820" xr:uid="{00000000-0005-0000-0000-0000C9280000}"/>
    <cellStyle name="Normal 10 2 2 3 3 4 2 2" xfId="56036" xr:uid="{00000000-0005-0000-0000-0000CA280000}"/>
    <cellStyle name="Normal 10 2 2 3 3 4 3" xfId="43439" xr:uid="{00000000-0005-0000-0000-0000CB280000}"/>
    <cellStyle name="Normal 10 2 2 3 3 4 4" xfId="33425" xr:uid="{00000000-0005-0000-0000-0000CC280000}"/>
    <cellStyle name="Normal 10 2 2 3 3 5" xfId="9975" xr:uid="{00000000-0005-0000-0000-0000CD280000}"/>
    <cellStyle name="Normal 10 2 2 3 3 5 2" xfId="22596" xr:uid="{00000000-0005-0000-0000-0000CE280000}"/>
    <cellStyle name="Normal 10 2 2 3 3 5 2 2" xfId="57812" xr:uid="{00000000-0005-0000-0000-0000CF280000}"/>
    <cellStyle name="Normal 10 2 2 3 3 5 3" xfId="45215" xr:uid="{00000000-0005-0000-0000-0000D0280000}"/>
    <cellStyle name="Normal 10 2 2 3 3 5 4" xfId="35201" xr:uid="{00000000-0005-0000-0000-0000D1280000}"/>
    <cellStyle name="Normal 10 2 2 3 3 6" xfId="11769" xr:uid="{00000000-0005-0000-0000-0000D2280000}"/>
    <cellStyle name="Normal 10 2 2 3 3 6 2" xfId="24372" xr:uid="{00000000-0005-0000-0000-0000D3280000}"/>
    <cellStyle name="Normal 10 2 2 3 3 6 2 2" xfId="59588" xr:uid="{00000000-0005-0000-0000-0000D4280000}"/>
    <cellStyle name="Normal 10 2 2 3 3 6 3" xfId="46991" xr:uid="{00000000-0005-0000-0000-0000D5280000}"/>
    <cellStyle name="Normal 10 2 2 3 3 6 4" xfId="36977" xr:uid="{00000000-0005-0000-0000-0000D6280000}"/>
    <cellStyle name="Normal 10 2 2 3 3 7" xfId="16136" xr:uid="{00000000-0005-0000-0000-0000D7280000}"/>
    <cellStyle name="Normal 10 2 2 3 3 7 2" xfId="51352" xr:uid="{00000000-0005-0000-0000-0000D8280000}"/>
    <cellStyle name="Normal 10 2 2 3 3 7 3" xfId="28741" xr:uid="{00000000-0005-0000-0000-0000D9280000}"/>
    <cellStyle name="Normal 10 2 2 3 3 8" xfId="14358" xr:uid="{00000000-0005-0000-0000-0000DA280000}"/>
    <cellStyle name="Normal 10 2 2 3 3 8 2" xfId="49576" xr:uid="{00000000-0005-0000-0000-0000DB280000}"/>
    <cellStyle name="Normal 10 2 2 3 3 9" xfId="38755" xr:uid="{00000000-0005-0000-0000-0000DC280000}"/>
    <cellStyle name="Normal 10 2 2 3 4" xfId="2630" xr:uid="{00000000-0005-0000-0000-0000DD280000}"/>
    <cellStyle name="Normal 10 2 2 3 4 10" xfId="26156" xr:uid="{00000000-0005-0000-0000-0000DE280000}"/>
    <cellStyle name="Normal 10 2 2 3 4 11" xfId="60560" xr:uid="{00000000-0005-0000-0000-0000DF280000}"/>
    <cellStyle name="Normal 10 2 2 3 4 2" xfId="4456" xr:uid="{00000000-0005-0000-0000-0000E0280000}"/>
    <cellStyle name="Normal 10 2 2 3 4 2 2" xfId="17103" xr:uid="{00000000-0005-0000-0000-0000E1280000}"/>
    <cellStyle name="Normal 10 2 2 3 4 2 2 2" xfId="52319" xr:uid="{00000000-0005-0000-0000-0000E2280000}"/>
    <cellStyle name="Normal 10 2 2 3 4 2 3" xfId="39722" xr:uid="{00000000-0005-0000-0000-0000E3280000}"/>
    <cellStyle name="Normal 10 2 2 3 4 2 4" xfId="29708" xr:uid="{00000000-0005-0000-0000-0000E4280000}"/>
    <cellStyle name="Normal 10 2 2 3 4 3" xfId="5926" xr:uid="{00000000-0005-0000-0000-0000E5280000}"/>
    <cellStyle name="Normal 10 2 2 3 4 3 2" xfId="18557" xr:uid="{00000000-0005-0000-0000-0000E6280000}"/>
    <cellStyle name="Normal 10 2 2 3 4 3 2 2" xfId="53773" xr:uid="{00000000-0005-0000-0000-0000E7280000}"/>
    <cellStyle name="Normal 10 2 2 3 4 3 3" xfId="41176" xr:uid="{00000000-0005-0000-0000-0000E8280000}"/>
    <cellStyle name="Normal 10 2 2 3 4 3 4" xfId="31162" xr:uid="{00000000-0005-0000-0000-0000E9280000}"/>
    <cellStyle name="Normal 10 2 2 3 4 4" xfId="7385" xr:uid="{00000000-0005-0000-0000-0000EA280000}"/>
    <cellStyle name="Normal 10 2 2 3 4 4 2" xfId="20011" xr:uid="{00000000-0005-0000-0000-0000EB280000}"/>
    <cellStyle name="Normal 10 2 2 3 4 4 2 2" xfId="55227" xr:uid="{00000000-0005-0000-0000-0000EC280000}"/>
    <cellStyle name="Normal 10 2 2 3 4 4 3" xfId="42630" xr:uid="{00000000-0005-0000-0000-0000ED280000}"/>
    <cellStyle name="Normal 10 2 2 3 4 4 4" xfId="32616" xr:uid="{00000000-0005-0000-0000-0000EE280000}"/>
    <cellStyle name="Normal 10 2 2 3 4 5" xfId="9166" xr:uid="{00000000-0005-0000-0000-0000EF280000}"/>
    <cellStyle name="Normal 10 2 2 3 4 5 2" xfId="21787" xr:uid="{00000000-0005-0000-0000-0000F0280000}"/>
    <cellStyle name="Normal 10 2 2 3 4 5 2 2" xfId="57003" xr:uid="{00000000-0005-0000-0000-0000F1280000}"/>
    <cellStyle name="Normal 10 2 2 3 4 5 3" xfId="44406" xr:uid="{00000000-0005-0000-0000-0000F2280000}"/>
    <cellStyle name="Normal 10 2 2 3 4 5 4" xfId="34392" xr:uid="{00000000-0005-0000-0000-0000F3280000}"/>
    <cellStyle name="Normal 10 2 2 3 4 6" xfId="10960" xr:uid="{00000000-0005-0000-0000-0000F4280000}"/>
    <cellStyle name="Normal 10 2 2 3 4 6 2" xfId="23563" xr:uid="{00000000-0005-0000-0000-0000F5280000}"/>
    <cellStyle name="Normal 10 2 2 3 4 6 2 2" xfId="58779" xr:uid="{00000000-0005-0000-0000-0000F6280000}"/>
    <cellStyle name="Normal 10 2 2 3 4 6 3" xfId="46182" xr:uid="{00000000-0005-0000-0000-0000F7280000}"/>
    <cellStyle name="Normal 10 2 2 3 4 6 4" xfId="36168" xr:uid="{00000000-0005-0000-0000-0000F8280000}"/>
    <cellStyle name="Normal 10 2 2 3 4 7" xfId="15327" xr:uid="{00000000-0005-0000-0000-0000F9280000}"/>
    <cellStyle name="Normal 10 2 2 3 4 7 2" xfId="50543" xr:uid="{00000000-0005-0000-0000-0000FA280000}"/>
    <cellStyle name="Normal 10 2 2 3 4 7 3" xfId="27932" xr:uid="{00000000-0005-0000-0000-0000FB280000}"/>
    <cellStyle name="Normal 10 2 2 3 4 8" xfId="13549" xr:uid="{00000000-0005-0000-0000-0000FC280000}"/>
    <cellStyle name="Normal 10 2 2 3 4 8 2" xfId="48767" xr:uid="{00000000-0005-0000-0000-0000FD280000}"/>
    <cellStyle name="Normal 10 2 2 3 4 9" xfId="37946" xr:uid="{00000000-0005-0000-0000-0000FE280000}"/>
    <cellStyle name="Normal 10 2 2 3 5" xfId="3794" xr:uid="{00000000-0005-0000-0000-0000FF280000}"/>
    <cellStyle name="Normal 10 2 2 3 5 2" xfId="8517" xr:uid="{00000000-0005-0000-0000-000000290000}"/>
    <cellStyle name="Normal 10 2 2 3 5 2 2" xfId="21143" xr:uid="{00000000-0005-0000-0000-000001290000}"/>
    <cellStyle name="Normal 10 2 2 3 5 2 2 2" xfId="56359" xr:uid="{00000000-0005-0000-0000-000002290000}"/>
    <cellStyle name="Normal 10 2 2 3 5 2 3" xfId="43762" xr:uid="{00000000-0005-0000-0000-000003290000}"/>
    <cellStyle name="Normal 10 2 2 3 5 2 4" xfId="33748" xr:uid="{00000000-0005-0000-0000-000004290000}"/>
    <cellStyle name="Normal 10 2 2 3 5 3" xfId="10298" xr:uid="{00000000-0005-0000-0000-000005290000}"/>
    <cellStyle name="Normal 10 2 2 3 5 3 2" xfId="22919" xr:uid="{00000000-0005-0000-0000-000006290000}"/>
    <cellStyle name="Normal 10 2 2 3 5 3 2 2" xfId="58135" xr:uid="{00000000-0005-0000-0000-000007290000}"/>
    <cellStyle name="Normal 10 2 2 3 5 3 3" xfId="45538" xr:uid="{00000000-0005-0000-0000-000008290000}"/>
    <cellStyle name="Normal 10 2 2 3 5 3 4" xfId="35524" xr:uid="{00000000-0005-0000-0000-000009290000}"/>
    <cellStyle name="Normal 10 2 2 3 5 4" xfId="12094" xr:uid="{00000000-0005-0000-0000-00000A290000}"/>
    <cellStyle name="Normal 10 2 2 3 5 4 2" xfId="24695" xr:uid="{00000000-0005-0000-0000-00000B290000}"/>
    <cellStyle name="Normal 10 2 2 3 5 4 2 2" xfId="59911" xr:uid="{00000000-0005-0000-0000-00000C290000}"/>
    <cellStyle name="Normal 10 2 2 3 5 4 3" xfId="47314" xr:uid="{00000000-0005-0000-0000-00000D290000}"/>
    <cellStyle name="Normal 10 2 2 3 5 4 4" xfId="37300" xr:uid="{00000000-0005-0000-0000-00000E290000}"/>
    <cellStyle name="Normal 10 2 2 3 5 5" xfId="16459" xr:uid="{00000000-0005-0000-0000-00000F290000}"/>
    <cellStyle name="Normal 10 2 2 3 5 5 2" xfId="51675" xr:uid="{00000000-0005-0000-0000-000010290000}"/>
    <cellStyle name="Normal 10 2 2 3 5 5 3" xfId="29064" xr:uid="{00000000-0005-0000-0000-000011290000}"/>
    <cellStyle name="Normal 10 2 2 3 5 6" xfId="14681" xr:uid="{00000000-0005-0000-0000-000012290000}"/>
    <cellStyle name="Normal 10 2 2 3 5 6 2" xfId="49899" xr:uid="{00000000-0005-0000-0000-000013290000}"/>
    <cellStyle name="Normal 10 2 2 3 5 7" xfId="39078" xr:uid="{00000000-0005-0000-0000-000014290000}"/>
    <cellStyle name="Normal 10 2 2 3 5 8" xfId="27288" xr:uid="{00000000-0005-0000-0000-000015290000}"/>
    <cellStyle name="Normal 10 2 2 3 6" xfId="4134" xr:uid="{00000000-0005-0000-0000-000016290000}"/>
    <cellStyle name="Normal 10 2 2 3 6 2" xfId="16781" xr:uid="{00000000-0005-0000-0000-000017290000}"/>
    <cellStyle name="Normal 10 2 2 3 6 2 2" xfId="51997" xr:uid="{00000000-0005-0000-0000-000018290000}"/>
    <cellStyle name="Normal 10 2 2 3 6 2 3" xfId="29386" xr:uid="{00000000-0005-0000-0000-000019290000}"/>
    <cellStyle name="Normal 10 2 2 3 6 3" xfId="13227" xr:uid="{00000000-0005-0000-0000-00001A290000}"/>
    <cellStyle name="Normal 10 2 2 3 6 3 2" xfId="48445" xr:uid="{00000000-0005-0000-0000-00001B290000}"/>
    <cellStyle name="Normal 10 2 2 3 6 4" xfId="39400" xr:uid="{00000000-0005-0000-0000-00001C290000}"/>
    <cellStyle name="Normal 10 2 2 3 6 5" xfId="25834" xr:uid="{00000000-0005-0000-0000-00001D290000}"/>
    <cellStyle name="Normal 10 2 2 3 7" xfId="5604" xr:uid="{00000000-0005-0000-0000-00001E290000}"/>
    <cellStyle name="Normal 10 2 2 3 7 2" xfId="18235" xr:uid="{00000000-0005-0000-0000-00001F290000}"/>
    <cellStyle name="Normal 10 2 2 3 7 2 2" xfId="53451" xr:uid="{00000000-0005-0000-0000-000020290000}"/>
    <cellStyle name="Normal 10 2 2 3 7 3" xfId="40854" xr:uid="{00000000-0005-0000-0000-000021290000}"/>
    <cellStyle name="Normal 10 2 2 3 7 4" xfId="30840" xr:uid="{00000000-0005-0000-0000-000022290000}"/>
    <cellStyle name="Normal 10 2 2 3 8" xfId="7063" xr:uid="{00000000-0005-0000-0000-000023290000}"/>
    <cellStyle name="Normal 10 2 2 3 8 2" xfId="19689" xr:uid="{00000000-0005-0000-0000-000024290000}"/>
    <cellStyle name="Normal 10 2 2 3 8 2 2" xfId="54905" xr:uid="{00000000-0005-0000-0000-000025290000}"/>
    <cellStyle name="Normal 10 2 2 3 8 3" xfId="42308" xr:uid="{00000000-0005-0000-0000-000026290000}"/>
    <cellStyle name="Normal 10 2 2 3 8 4" xfId="32294" xr:uid="{00000000-0005-0000-0000-000027290000}"/>
    <cellStyle name="Normal 10 2 2 3 9" xfId="8844" xr:uid="{00000000-0005-0000-0000-000028290000}"/>
    <cellStyle name="Normal 10 2 2 3 9 2" xfId="21465" xr:uid="{00000000-0005-0000-0000-000029290000}"/>
    <cellStyle name="Normal 10 2 2 3 9 2 2" xfId="56681" xr:uid="{00000000-0005-0000-0000-00002A290000}"/>
    <cellStyle name="Normal 10 2 2 3 9 3" xfId="44084" xr:uid="{00000000-0005-0000-0000-00002B290000}"/>
    <cellStyle name="Normal 10 2 2 3 9 4" xfId="34070" xr:uid="{00000000-0005-0000-0000-00002C290000}"/>
    <cellStyle name="Normal 10 2 2 4" xfId="2970" xr:uid="{00000000-0005-0000-0000-00002D290000}"/>
    <cellStyle name="Normal 10 2 2 4 10" xfId="25350" xr:uid="{00000000-0005-0000-0000-00002E290000}"/>
    <cellStyle name="Normal 10 2 2 4 11" xfId="60885" xr:uid="{00000000-0005-0000-0000-00002F290000}"/>
    <cellStyle name="Normal 10 2 2 4 2" xfId="4781" xr:uid="{00000000-0005-0000-0000-000030290000}"/>
    <cellStyle name="Normal 10 2 2 4 2 2" xfId="17428" xr:uid="{00000000-0005-0000-0000-000031290000}"/>
    <cellStyle name="Normal 10 2 2 4 2 2 2" xfId="52644" xr:uid="{00000000-0005-0000-0000-000032290000}"/>
    <cellStyle name="Normal 10 2 2 4 2 2 3" xfId="30033" xr:uid="{00000000-0005-0000-0000-000033290000}"/>
    <cellStyle name="Normal 10 2 2 4 2 3" xfId="13874" xr:uid="{00000000-0005-0000-0000-000034290000}"/>
    <cellStyle name="Normal 10 2 2 4 2 3 2" xfId="49092" xr:uid="{00000000-0005-0000-0000-000035290000}"/>
    <cellStyle name="Normal 10 2 2 4 2 4" xfId="40047" xr:uid="{00000000-0005-0000-0000-000036290000}"/>
    <cellStyle name="Normal 10 2 2 4 2 5" xfId="26481" xr:uid="{00000000-0005-0000-0000-000037290000}"/>
    <cellStyle name="Normal 10 2 2 4 3" xfId="6251" xr:uid="{00000000-0005-0000-0000-000038290000}"/>
    <cellStyle name="Normal 10 2 2 4 3 2" xfId="18882" xr:uid="{00000000-0005-0000-0000-000039290000}"/>
    <cellStyle name="Normal 10 2 2 4 3 2 2" xfId="54098" xr:uid="{00000000-0005-0000-0000-00003A290000}"/>
    <cellStyle name="Normal 10 2 2 4 3 3" xfId="41501" xr:uid="{00000000-0005-0000-0000-00003B290000}"/>
    <cellStyle name="Normal 10 2 2 4 3 4" xfId="31487" xr:uid="{00000000-0005-0000-0000-00003C290000}"/>
    <cellStyle name="Normal 10 2 2 4 4" xfId="7710" xr:uid="{00000000-0005-0000-0000-00003D290000}"/>
    <cellStyle name="Normal 10 2 2 4 4 2" xfId="20336" xr:uid="{00000000-0005-0000-0000-00003E290000}"/>
    <cellStyle name="Normal 10 2 2 4 4 2 2" xfId="55552" xr:uid="{00000000-0005-0000-0000-00003F290000}"/>
    <cellStyle name="Normal 10 2 2 4 4 3" xfId="42955" xr:uid="{00000000-0005-0000-0000-000040290000}"/>
    <cellStyle name="Normal 10 2 2 4 4 4" xfId="32941" xr:uid="{00000000-0005-0000-0000-000041290000}"/>
    <cellStyle name="Normal 10 2 2 4 5" xfId="9491" xr:uid="{00000000-0005-0000-0000-000042290000}"/>
    <cellStyle name="Normal 10 2 2 4 5 2" xfId="22112" xr:uid="{00000000-0005-0000-0000-000043290000}"/>
    <cellStyle name="Normal 10 2 2 4 5 2 2" xfId="57328" xr:uid="{00000000-0005-0000-0000-000044290000}"/>
    <cellStyle name="Normal 10 2 2 4 5 3" xfId="44731" xr:uid="{00000000-0005-0000-0000-000045290000}"/>
    <cellStyle name="Normal 10 2 2 4 5 4" xfId="34717" xr:uid="{00000000-0005-0000-0000-000046290000}"/>
    <cellStyle name="Normal 10 2 2 4 6" xfId="11285" xr:uid="{00000000-0005-0000-0000-000047290000}"/>
    <cellStyle name="Normal 10 2 2 4 6 2" xfId="23888" xr:uid="{00000000-0005-0000-0000-000048290000}"/>
    <cellStyle name="Normal 10 2 2 4 6 2 2" xfId="59104" xr:uid="{00000000-0005-0000-0000-000049290000}"/>
    <cellStyle name="Normal 10 2 2 4 6 3" xfId="46507" xr:uid="{00000000-0005-0000-0000-00004A290000}"/>
    <cellStyle name="Normal 10 2 2 4 6 4" xfId="36493" xr:uid="{00000000-0005-0000-0000-00004B290000}"/>
    <cellStyle name="Normal 10 2 2 4 7" xfId="15652" xr:uid="{00000000-0005-0000-0000-00004C290000}"/>
    <cellStyle name="Normal 10 2 2 4 7 2" xfId="50868" xr:uid="{00000000-0005-0000-0000-00004D290000}"/>
    <cellStyle name="Normal 10 2 2 4 7 3" xfId="28257" xr:uid="{00000000-0005-0000-0000-00004E290000}"/>
    <cellStyle name="Normal 10 2 2 4 8" xfId="12743" xr:uid="{00000000-0005-0000-0000-00004F290000}"/>
    <cellStyle name="Normal 10 2 2 4 8 2" xfId="47961" xr:uid="{00000000-0005-0000-0000-000050290000}"/>
    <cellStyle name="Normal 10 2 2 4 9" xfId="38271" xr:uid="{00000000-0005-0000-0000-000051290000}"/>
    <cellStyle name="Normal 10 2 2 5" xfId="2803" xr:uid="{00000000-0005-0000-0000-000052290000}"/>
    <cellStyle name="Normal 10 2 2 5 10" xfId="25195" xr:uid="{00000000-0005-0000-0000-000053290000}"/>
    <cellStyle name="Normal 10 2 2 5 11" xfId="60730" xr:uid="{00000000-0005-0000-0000-000054290000}"/>
    <cellStyle name="Normal 10 2 2 5 2" xfId="4626" xr:uid="{00000000-0005-0000-0000-000055290000}"/>
    <cellStyle name="Normal 10 2 2 5 2 2" xfId="17273" xr:uid="{00000000-0005-0000-0000-000056290000}"/>
    <cellStyle name="Normal 10 2 2 5 2 2 2" xfId="52489" xr:uid="{00000000-0005-0000-0000-000057290000}"/>
    <cellStyle name="Normal 10 2 2 5 2 2 3" xfId="29878" xr:uid="{00000000-0005-0000-0000-000058290000}"/>
    <cellStyle name="Normal 10 2 2 5 2 3" xfId="13719" xr:uid="{00000000-0005-0000-0000-000059290000}"/>
    <cellStyle name="Normal 10 2 2 5 2 3 2" xfId="48937" xr:uid="{00000000-0005-0000-0000-00005A290000}"/>
    <cellStyle name="Normal 10 2 2 5 2 4" xfId="39892" xr:uid="{00000000-0005-0000-0000-00005B290000}"/>
    <cellStyle name="Normal 10 2 2 5 2 5" xfId="26326" xr:uid="{00000000-0005-0000-0000-00005C290000}"/>
    <cellStyle name="Normal 10 2 2 5 3" xfId="6096" xr:uid="{00000000-0005-0000-0000-00005D290000}"/>
    <cellStyle name="Normal 10 2 2 5 3 2" xfId="18727" xr:uid="{00000000-0005-0000-0000-00005E290000}"/>
    <cellStyle name="Normal 10 2 2 5 3 2 2" xfId="53943" xr:uid="{00000000-0005-0000-0000-00005F290000}"/>
    <cellStyle name="Normal 10 2 2 5 3 3" xfId="41346" xr:uid="{00000000-0005-0000-0000-000060290000}"/>
    <cellStyle name="Normal 10 2 2 5 3 4" xfId="31332" xr:uid="{00000000-0005-0000-0000-000061290000}"/>
    <cellStyle name="Normal 10 2 2 5 4" xfId="7555" xr:uid="{00000000-0005-0000-0000-000062290000}"/>
    <cellStyle name="Normal 10 2 2 5 4 2" xfId="20181" xr:uid="{00000000-0005-0000-0000-000063290000}"/>
    <cellStyle name="Normal 10 2 2 5 4 2 2" xfId="55397" xr:uid="{00000000-0005-0000-0000-000064290000}"/>
    <cellStyle name="Normal 10 2 2 5 4 3" xfId="42800" xr:uid="{00000000-0005-0000-0000-000065290000}"/>
    <cellStyle name="Normal 10 2 2 5 4 4" xfId="32786" xr:uid="{00000000-0005-0000-0000-000066290000}"/>
    <cellStyle name="Normal 10 2 2 5 5" xfId="9336" xr:uid="{00000000-0005-0000-0000-000067290000}"/>
    <cellStyle name="Normal 10 2 2 5 5 2" xfId="21957" xr:uid="{00000000-0005-0000-0000-000068290000}"/>
    <cellStyle name="Normal 10 2 2 5 5 2 2" xfId="57173" xr:uid="{00000000-0005-0000-0000-000069290000}"/>
    <cellStyle name="Normal 10 2 2 5 5 3" xfId="44576" xr:uid="{00000000-0005-0000-0000-00006A290000}"/>
    <cellStyle name="Normal 10 2 2 5 5 4" xfId="34562" xr:uid="{00000000-0005-0000-0000-00006B290000}"/>
    <cellStyle name="Normal 10 2 2 5 6" xfId="11130" xr:uid="{00000000-0005-0000-0000-00006C290000}"/>
    <cellStyle name="Normal 10 2 2 5 6 2" xfId="23733" xr:uid="{00000000-0005-0000-0000-00006D290000}"/>
    <cellStyle name="Normal 10 2 2 5 6 2 2" xfId="58949" xr:uid="{00000000-0005-0000-0000-00006E290000}"/>
    <cellStyle name="Normal 10 2 2 5 6 3" xfId="46352" xr:uid="{00000000-0005-0000-0000-00006F290000}"/>
    <cellStyle name="Normal 10 2 2 5 6 4" xfId="36338" xr:uid="{00000000-0005-0000-0000-000070290000}"/>
    <cellStyle name="Normal 10 2 2 5 7" xfId="15497" xr:uid="{00000000-0005-0000-0000-000071290000}"/>
    <cellStyle name="Normal 10 2 2 5 7 2" xfId="50713" xr:uid="{00000000-0005-0000-0000-000072290000}"/>
    <cellStyle name="Normal 10 2 2 5 7 3" xfId="28102" xr:uid="{00000000-0005-0000-0000-000073290000}"/>
    <cellStyle name="Normal 10 2 2 5 8" xfId="12588" xr:uid="{00000000-0005-0000-0000-000074290000}"/>
    <cellStyle name="Normal 10 2 2 5 8 2" xfId="47806" xr:uid="{00000000-0005-0000-0000-000075290000}"/>
    <cellStyle name="Normal 10 2 2 5 9" xfId="38116" xr:uid="{00000000-0005-0000-0000-000076290000}"/>
    <cellStyle name="Normal 10 2 2 6" xfId="3317" xr:uid="{00000000-0005-0000-0000-000077290000}"/>
    <cellStyle name="Normal 10 2 2 6 10" xfId="26813" xr:uid="{00000000-0005-0000-0000-000078290000}"/>
    <cellStyle name="Normal 10 2 2 6 11" xfId="61217" xr:uid="{00000000-0005-0000-0000-000079290000}"/>
    <cellStyle name="Normal 10 2 2 6 2" xfId="5113" xr:uid="{00000000-0005-0000-0000-00007A290000}"/>
    <cellStyle name="Normal 10 2 2 6 2 2" xfId="17760" xr:uid="{00000000-0005-0000-0000-00007B290000}"/>
    <cellStyle name="Normal 10 2 2 6 2 2 2" xfId="52976" xr:uid="{00000000-0005-0000-0000-00007C290000}"/>
    <cellStyle name="Normal 10 2 2 6 2 3" xfId="40379" xr:uid="{00000000-0005-0000-0000-00007D290000}"/>
    <cellStyle name="Normal 10 2 2 6 2 4" xfId="30365" xr:uid="{00000000-0005-0000-0000-00007E290000}"/>
    <cellStyle name="Normal 10 2 2 6 3" xfId="6583" xr:uid="{00000000-0005-0000-0000-00007F290000}"/>
    <cellStyle name="Normal 10 2 2 6 3 2" xfId="19214" xr:uid="{00000000-0005-0000-0000-000080290000}"/>
    <cellStyle name="Normal 10 2 2 6 3 2 2" xfId="54430" xr:uid="{00000000-0005-0000-0000-000081290000}"/>
    <cellStyle name="Normal 10 2 2 6 3 3" xfId="41833" xr:uid="{00000000-0005-0000-0000-000082290000}"/>
    <cellStyle name="Normal 10 2 2 6 3 4" xfId="31819" xr:uid="{00000000-0005-0000-0000-000083290000}"/>
    <cellStyle name="Normal 10 2 2 6 4" xfId="8042" xr:uid="{00000000-0005-0000-0000-000084290000}"/>
    <cellStyle name="Normal 10 2 2 6 4 2" xfId="20668" xr:uid="{00000000-0005-0000-0000-000085290000}"/>
    <cellStyle name="Normal 10 2 2 6 4 2 2" xfId="55884" xr:uid="{00000000-0005-0000-0000-000086290000}"/>
    <cellStyle name="Normal 10 2 2 6 4 3" xfId="43287" xr:uid="{00000000-0005-0000-0000-000087290000}"/>
    <cellStyle name="Normal 10 2 2 6 4 4" xfId="33273" xr:uid="{00000000-0005-0000-0000-000088290000}"/>
    <cellStyle name="Normal 10 2 2 6 5" xfId="9823" xr:uid="{00000000-0005-0000-0000-000089290000}"/>
    <cellStyle name="Normal 10 2 2 6 5 2" xfId="22444" xr:uid="{00000000-0005-0000-0000-00008A290000}"/>
    <cellStyle name="Normal 10 2 2 6 5 2 2" xfId="57660" xr:uid="{00000000-0005-0000-0000-00008B290000}"/>
    <cellStyle name="Normal 10 2 2 6 5 3" xfId="45063" xr:uid="{00000000-0005-0000-0000-00008C290000}"/>
    <cellStyle name="Normal 10 2 2 6 5 4" xfId="35049" xr:uid="{00000000-0005-0000-0000-00008D290000}"/>
    <cellStyle name="Normal 10 2 2 6 6" xfId="11617" xr:uid="{00000000-0005-0000-0000-00008E290000}"/>
    <cellStyle name="Normal 10 2 2 6 6 2" xfId="24220" xr:uid="{00000000-0005-0000-0000-00008F290000}"/>
    <cellStyle name="Normal 10 2 2 6 6 2 2" xfId="59436" xr:uid="{00000000-0005-0000-0000-000090290000}"/>
    <cellStyle name="Normal 10 2 2 6 6 3" xfId="46839" xr:uid="{00000000-0005-0000-0000-000091290000}"/>
    <cellStyle name="Normal 10 2 2 6 6 4" xfId="36825" xr:uid="{00000000-0005-0000-0000-000092290000}"/>
    <cellStyle name="Normal 10 2 2 6 7" xfId="15984" xr:uid="{00000000-0005-0000-0000-000093290000}"/>
    <cellStyle name="Normal 10 2 2 6 7 2" xfId="51200" xr:uid="{00000000-0005-0000-0000-000094290000}"/>
    <cellStyle name="Normal 10 2 2 6 7 3" xfId="28589" xr:uid="{00000000-0005-0000-0000-000095290000}"/>
    <cellStyle name="Normal 10 2 2 6 8" xfId="14206" xr:uid="{00000000-0005-0000-0000-000096290000}"/>
    <cellStyle name="Normal 10 2 2 6 8 2" xfId="49424" xr:uid="{00000000-0005-0000-0000-000097290000}"/>
    <cellStyle name="Normal 10 2 2 6 9" xfId="38603" xr:uid="{00000000-0005-0000-0000-000098290000}"/>
    <cellStyle name="Normal 10 2 2 7" xfId="2473" xr:uid="{00000000-0005-0000-0000-000099290000}"/>
    <cellStyle name="Normal 10 2 2 7 10" xfId="26004" xr:uid="{00000000-0005-0000-0000-00009A290000}"/>
    <cellStyle name="Normal 10 2 2 7 11" xfId="60408" xr:uid="{00000000-0005-0000-0000-00009B290000}"/>
    <cellStyle name="Normal 10 2 2 7 2" xfId="4304" xr:uid="{00000000-0005-0000-0000-00009C290000}"/>
    <cellStyle name="Normal 10 2 2 7 2 2" xfId="16951" xr:uid="{00000000-0005-0000-0000-00009D290000}"/>
    <cellStyle name="Normal 10 2 2 7 2 2 2" xfId="52167" xr:uid="{00000000-0005-0000-0000-00009E290000}"/>
    <cellStyle name="Normal 10 2 2 7 2 3" xfId="39570" xr:uid="{00000000-0005-0000-0000-00009F290000}"/>
    <cellStyle name="Normal 10 2 2 7 2 4" xfId="29556" xr:uid="{00000000-0005-0000-0000-0000A0290000}"/>
    <cellStyle name="Normal 10 2 2 7 3" xfId="5774" xr:uid="{00000000-0005-0000-0000-0000A1290000}"/>
    <cellStyle name="Normal 10 2 2 7 3 2" xfId="18405" xr:uid="{00000000-0005-0000-0000-0000A2290000}"/>
    <cellStyle name="Normal 10 2 2 7 3 2 2" xfId="53621" xr:uid="{00000000-0005-0000-0000-0000A3290000}"/>
    <cellStyle name="Normal 10 2 2 7 3 3" xfId="41024" xr:uid="{00000000-0005-0000-0000-0000A4290000}"/>
    <cellStyle name="Normal 10 2 2 7 3 4" xfId="31010" xr:uid="{00000000-0005-0000-0000-0000A5290000}"/>
    <cellStyle name="Normal 10 2 2 7 4" xfId="7233" xr:uid="{00000000-0005-0000-0000-0000A6290000}"/>
    <cellStyle name="Normal 10 2 2 7 4 2" xfId="19859" xr:uid="{00000000-0005-0000-0000-0000A7290000}"/>
    <cellStyle name="Normal 10 2 2 7 4 2 2" xfId="55075" xr:uid="{00000000-0005-0000-0000-0000A8290000}"/>
    <cellStyle name="Normal 10 2 2 7 4 3" xfId="42478" xr:uid="{00000000-0005-0000-0000-0000A9290000}"/>
    <cellStyle name="Normal 10 2 2 7 4 4" xfId="32464" xr:uid="{00000000-0005-0000-0000-0000AA290000}"/>
    <cellStyle name="Normal 10 2 2 7 5" xfId="9014" xr:uid="{00000000-0005-0000-0000-0000AB290000}"/>
    <cellStyle name="Normal 10 2 2 7 5 2" xfId="21635" xr:uid="{00000000-0005-0000-0000-0000AC290000}"/>
    <cellStyle name="Normal 10 2 2 7 5 2 2" xfId="56851" xr:uid="{00000000-0005-0000-0000-0000AD290000}"/>
    <cellStyle name="Normal 10 2 2 7 5 3" xfId="44254" xr:uid="{00000000-0005-0000-0000-0000AE290000}"/>
    <cellStyle name="Normal 10 2 2 7 5 4" xfId="34240" xr:uid="{00000000-0005-0000-0000-0000AF290000}"/>
    <cellStyle name="Normal 10 2 2 7 6" xfId="10808" xr:uid="{00000000-0005-0000-0000-0000B0290000}"/>
    <cellStyle name="Normal 10 2 2 7 6 2" xfId="23411" xr:uid="{00000000-0005-0000-0000-0000B1290000}"/>
    <cellStyle name="Normal 10 2 2 7 6 2 2" xfId="58627" xr:uid="{00000000-0005-0000-0000-0000B2290000}"/>
    <cellStyle name="Normal 10 2 2 7 6 3" xfId="46030" xr:uid="{00000000-0005-0000-0000-0000B3290000}"/>
    <cellStyle name="Normal 10 2 2 7 6 4" xfId="36016" xr:uid="{00000000-0005-0000-0000-0000B4290000}"/>
    <cellStyle name="Normal 10 2 2 7 7" xfId="15175" xr:uid="{00000000-0005-0000-0000-0000B5290000}"/>
    <cellStyle name="Normal 10 2 2 7 7 2" xfId="50391" xr:uid="{00000000-0005-0000-0000-0000B6290000}"/>
    <cellStyle name="Normal 10 2 2 7 7 3" xfId="27780" xr:uid="{00000000-0005-0000-0000-0000B7290000}"/>
    <cellStyle name="Normal 10 2 2 7 8" xfId="13397" xr:uid="{00000000-0005-0000-0000-0000B8290000}"/>
    <cellStyle name="Normal 10 2 2 7 8 2" xfId="48615" xr:uid="{00000000-0005-0000-0000-0000B9290000}"/>
    <cellStyle name="Normal 10 2 2 7 9" xfId="37794" xr:uid="{00000000-0005-0000-0000-0000BA290000}"/>
    <cellStyle name="Normal 10 2 2 8" xfId="3641" xr:uid="{00000000-0005-0000-0000-0000BB290000}"/>
    <cellStyle name="Normal 10 2 2 8 2" xfId="8365" xr:uid="{00000000-0005-0000-0000-0000BC290000}"/>
    <cellStyle name="Normal 10 2 2 8 2 2" xfId="20991" xr:uid="{00000000-0005-0000-0000-0000BD290000}"/>
    <cellStyle name="Normal 10 2 2 8 2 2 2" xfId="56207" xr:uid="{00000000-0005-0000-0000-0000BE290000}"/>
    <cellStyle name="Normal 10 2 2 8 2 3" xfId="43610" xr:uid="{00000000-0005-0000-0000-0000BF290000}"/>
    <cellStyle name="Normal 10 2 2 8 2 4" xfId="33596" xr:uid="{00000000-0005-0000-0000-0000C0290000}"/>
    <cellStyle name="Normal 10 2 2 8 3" xfId="10146" xr:uid="{00000000-0005-0000-0000-0000C1290000}"/>
    <cellStyle name="Normal 10 2 2 8 3 2" xfId="22767" xr:uid="{00000000-0005-0000-0000-0000C2290000}"/>
    <cellStyle name="Normal 10 2 2 8 3 2 2" xfId="57983" xr:uid="{00000000-0005-0000-0000-0000C3290000}"/>
    <cellStyle name="Normal 10 2 2 8 3 3" xfId="45386" xr:uid="{00000000-0005-0000-0000-0000C4290000}"/>
    <cellStyle name="Normal 10 2 2 8 3 4" xfId="35372" xr:uid="{00000000-0005-0000-0000-0000C5290000}"/>
    <cellStyle name="Normal 10 2 2 8 4" xfId="11942" xr:uid="{00000000-0005-0000-0000-0000C6290000}"/>
    <cellStyle name="Normal 10 2 2 8 4 2" xfId="24543" xr:uid="{00000000-0005-0000-0000-0000C7290000}"/>
    <cellStyle name="Normal 10 2 2 8 4 2 2" xfId="59759" xr:uid="{00000000-0005-0000-0000-0000C8290000}"/>
    <cellStyle name="Normal 10 2 2 8 4 3" xfId="47162" xr:uid="{00000000-0005-0000-0000-0000C9290000}"/>
    <cellStyle name="Normal 10 2 2 8 4 4" xfId="37148" xr:uid="{00000000-0005-0000-0000-0000CA290000}"/>
    <cellStyle name="Normal 10 2 2 8 5" xfId="16307" xr:uid="{00000000-0005-0000-0000-0000CB290000}"/>
    <cellStyle name="Normal 10 2 2 8 5 2" xfId="51523" xr:uid="{00000000-0005-0000-0000-0000CC290000}"/>
    <cellStyle name="Normal 10 2 2 8 5 3" xfId="28912" xr:uid="{00000000-0005-0000-0000-0000CD290000}"/>
    <cellStyle name="Normal 10 2 2 8 6" xfId="14529" xr:uid="{00000000-0005-0000-0000-0000CE290000}"/>
    <cellStyle name="Normal 10 2 2 8 6 2" xfId="49747" xr:uid="{00000000-0005-0000-0000-0000CF290000}"/>
    <cellStyle name="Normal 10 2 2 8 7" xfId="38926" xr:uid="{00000000-0005-0000-0000-0000D0290000}"/>
    <cellStyle name="Normal 10 2 2 8 8" xfId="27136" xr:uid="{00000000-0005-0000-0000-0000D1290000}"/>
    <cellStyle name="Normal 10 2 2 9" xfId="3971" xr:uid="{00000000-0005-0000-0000-0000D2290000}"/>
    <cellStyle name="Normal 10 2 2 9 2" xfId="16629" xr:uid="{00000000-0005-0000-0000-0000D3290000}"/>
    <cellStyle name="Normal 10 2 2 9 2 2" xfId="51845" xr:uid="{00000000-0005-0000-0000-0000D4290000}"/>
    <cellStyle name="Normal 10 2 2 9 2 3" xfId="29234" xr:uid="{00000000-0005-0000-0000-0000D5290000}"/>
    <cellStyle name="Normal 10 2 2 9 3" xfId="13075" xr:uid="{00000000-0005-0000-0000-0000D6290000}"/>
    <cellStyle name="Normal 10 2 2 9 3 2" xfId="48293" xr:uid="{00000000-0005-0000-0000-0000D7290000}"/>
    <cellStyle name="Normal 10 2 2 9 4" xfId="39248" xr:uid="{00000000-0005-0000-0000-0000D8290000}"/>
    <cellStyle name="Normal 10 2 2 9 5" xfId="25682" xr:uid="{00000000-0005-0000-0000-0000D9290000}"/>
    <cellStyle name="Normal 10 2 2_District Target Attainment" xfId="1099" xr:uid="{00000000-0005-0000-0000-0000DA290000}"/>
    <cellStyle name="Normal 10 2 3" xfId="533" xr:uid="{00000000-0005-0000-0000-0000DB290000}"/>
    <cellStyle name="Normal 10 20" xfId="60058" xr:uid="{00000000-0005-0000-0000-0000DC290000}"/>
    <cellStyle name="Normal 10 3" xfId="534" xr:uid="{00000000-0005-0000-0000-0000DD290000}"/>
    <cellStyle name="Normal 10 3 10" xfId="3642" xr:uid="{00000000-0005-0000-0000-0000DE290000}"/>
    <cellStyle name="Normal 10 3 10 2" xfId="8366" xr:uid="{00000000-0005-0000-0000-0000DF290000}"/>
    <cellStyle name="Normal 10 3 10 2 2" xfId="20992" xr:uid="{00000000-0005-0000-0000-0000E0290000}"/>
    <cellStyle name="Normal 10 3 10 2 2 2" xfId="56208" xr:uid="{00000000-0005-0000-0000-0000E1290000}"/>
    <cellStyle name="Normal 10 3 10 2 3" xfId="43611" xr:uid="{00000000-0005-0000-0000-0000E2290000}"/>
    <cellStyle name="Normal 10 3 10 2 4" xfId="33597" xr:uid="{00000000-0005-0000-0000-0000E3290000}"/>
    <cellStyle name="Normal 10 3 10 3" xfId="10147" xr:uid="{00000000-0005-0000-0000-0000E4290000}"/>
    <cellStyle name="Normal 10 3 10 3 2" xfId="22768" xr:uid="{00000000-0005-0000-0000-0000E5290000}"/>
    <cellStyle name="Normal 10 3 10 3 2 2" xfId="57984" xr:uid="{00000000-0005-0000-0000-0000E6290000}"/>
    <cellStyle name="Normal 10 3 10 3 3" xfId="45387" xr:uid="{00000000-0005-0000-0000-0000E7290000}"/>
    <cellStyle name="Normal 10 3 10 3 4" xfId="35373" xr:uid="{00000000-0005-0000-0000-0000E8290000}"/>
    <cellStyle name="Normal 10 3 10 4" xfId="11943" xr:uid="{00000000-0005-0000-0000-0000E9290000}"/>
    <cellStyle name="Normal 10 3 10 4 2" xfId="24544" xr:uid="{00000000-0005-0000-0000-0000EA290000}"/>
    <cellStyle name="Normal 10 3 10 4 2 2" xfId="59760" xr:uid="{00000000-0005-0000-0000-0000EB290000}"/>
    <cellStyle name="Normal 10 3 10 4 3" xfId="47163" xr:uid="{00000000-0005-0000-0000-0000EC290000}"/>
    <cellStyle name="Normal 10 3 10 4 4" xfId="37149" xr:uid="{00000000-0005-0000-0000-0000ED290000}"/>
    <cellStyle name="Normal 10 3 10 5" xfId="16308" xr:uid="{00000000-0005-0000-0000-0000EE290000}"/>
    <cellStyle name="Normal 10 3 10 5 2" xfId="51524" xr:uid="{00000000-0005-0000-0000-0000EF290000}"/>
    <cellStyle name="Normal 10 3 10 5 3" xfId="28913" xr:uid="{00000000-0005-0000-0000-0000F0290000}"/>
    <cellStyle name="Normal 10 3 10 6" xfId="14530" xr:uid="{00000000-0005-0000-0000-0000F1290000}"/>
    <cellStyle name="Normal 10 3 10 6 2" xfId="49748" xr:uid="{00000000-0005-0000-0000-0000F2290000}"/>
    <cellStyle name="Normal 10 3 10 7" xfId="38927" xr:uid="{00000000-0005-0000-0000-0000F3290000}"/>
    <cellStyle name="Normal 10 3 10 8" xfId="27137" xr:uid="{00000000-0005-0000-0000-0000F4290000}"/>
    <cellStyle name="Normal 10 3 11" xfId="3972" xr:uid="{00000000-0005-0000-0000-0000F5290000}"/>
    <cellStyle name="Normal 10 3 11 2" xfId="16630" xr:uid="{00000000-0005-0000-0000-0000F6290000}"/>
    <cellStyle name="Normal 10 3 11 2 2" xfId="51846" xr:uid="{00000000-0005-0000-0000-0000F7290000}"/>
    <cellStyle name="Normal 10 3 11 2 3" xfId="29235" xr:uid="{00000000-0005-0000-0000-0000F8290000}"/>
    <cellStyle name="Normal 10 3 11 3" xfId="13076" xr:uid="{00000000-0005-0000-0000-0000F9290000}"/>
    <cellStyle name="Normal 10 3 11 3 2" xfId="48294" xr:uid="{00000000-0005-0000-0000-0000FA290000}"/>
    <cellStyle name="Normal 10 3 11 4" xfId="39249" xr:uid="{00000000-0005-0000-0000-0000FB290000}"/>
    <cellStyle name="Normal 10 3 11 5" xfId="25683" xr:uid="{00000000-0005-0000-0000-0000FC290000}"/>
    <cellStyle name="Normal 10 3 12" xfId="5453" xr:uid="{00000000-0005-0000-0000-0000FD290000}"/>
    <cellStyle name="Normal 10 3 12 2" xfId="18084" xr:uid="{00000000-0005-0000-0000-0000FE290000}"/>
    <cellStyle name="Normal 10 3 12 2 2" xfId="53300" xr:uid="{00000000-0005-0000-0000-0000FF290000}"/>
    <cellStyle name="Normal 10 3 12 3" xfId="40703" xr:uid="{00000000-0005-0000-0000-0000002A0000}"/>
    <cellStyle name="Normal 10 3 12 4" xfId="30689" xr:uid="{00000000-0005-0000-0000-0000012A0000}"/>
    <cellStyle name="Normal 10 3 13" xfId="6909" xr:uid="{00000000-0005-0000-0000-0000022A0000}"/>
    <cellStyle name="Normal 10 3 13 2" xfId="19538" xr:uid="{00000000-0005-0000-0000-0000032A0000}"/>
    <cellStyle name="Normal 10 3 13 2 2" xfId="54754" xr:uid="{00000000-0005-0000-0000-0000042A0000}"/>
    <cellStyle name="Normal 10 3 13 3" xfId="42157" xr:uid="{00000000-0005-0000-0000-0000052A0000}"/>
    <cellStyle name="Normal 10 3 13 4" xfId="32143" xr:uid="{00000000-0005-0000-0000-0000062A0000}"/>
    <cellStyle name="Normal 10 3 14" xfId="8691" xr:uid="{00000000-0005-0000-0000-0000072A0000}"/>
    <cellStyle name="Normal 10 3 14 2" xfId="21314" xr:uid="{00000000-0005-0000-0000-0000082A0000}"/>
    <cellStyle name="Normal 10 3 14 2 2" xfId="56530" xr:uid="{00000000-0005-0000-0000-0000092A0000}"/>
    <cellStyle name="Normal 10 3 14 3" xfId="43933" xr:uid="{00000000-0005-0000-0000-00000A2A0000}"/>
    <cellStyle name="Normal 10 3 14 4" xfId="33919" xr:uid="{00000000-0005-0000-0000-00000B2A0000}"/>
    <cellStyle name="Normal 10 3 15" xfId="10504" xr:uid="{00000000-0005-0000-0000-00000C2A0000}"/>
    <cellStyle name="Normal 10 3 15 2" xfId="23115" xr:uid="{00000000-0005-0000-0000-00000D2A0000}"/>
    <cellStyle name="Normal 10 3 15 2 2" xfId="58331" xr:uid="{00000000-0005-0000-0000-00000E2A0000}"/>
    <cellStyle name="Normal 10 3 15 3" xfId="45734" xr:uid="{00000000-0005-0000-0000-00000F2A0000}"/>
    <cellStyle name="Normal 10 3 15 4" xfId="35720" xr:uid="{00000000-0005-0000-0000-0000102A0000}"/>
    <cellStyle name="Normal 10 3 16" xfId="14853" xr:uid="{00000000-0005-0000-0000-0000112A0000}"/>
    <cellStyle name="Normal 10 3 16 2" xfId="50070" xr:uid="{00000000-0005-0000-0000-0000122A0000}"/>
    <cellStyle name="Normal 10 3 16 3" xfId="27459" xr:uid="{00000000-0005-0000-0000-0000132A0000}"/>
    <cellStyle name="Normal 10 3 17" xfId="12267" xr:uid="{00000000-0005-0000-0000-0000142A0000}"/>
    <cellStyle name="Normal 10 3 17 2" xfId="47485" xr:uid="{00000000-0005-0000-0000-0000152A0000}"/>
    <cellStyle name="Normal 10 3 18" xfId="37472" xr:uid="{00000000-0005-0000-0000-0000162A0000}"/>
    <cellStyle name="Normal 10 3 19" xfId="24874" xr:uid="{00000000-0005-0000-0000-0000172A0000}"/>
    <cellStyle name="Normal 10 3 2" xfId="535" xr:uid="{00000000-0005-0000-0000-0000182A0000}"/>
    <cellStyle name="Normal 10 3 20" xfId="60087" xr:uid="{00000000-0005-0000-0000-0000192A0000}"/>
    <cellStyle name="Normal 10 3 3" xfId="536" xr:uid="{00000000-0005-0000-0000-00001A2A0000}"/>
    <cellStyle name="Normal 10 3 3 10" xfId="5454" xr:uid="{00000000-0005-0000-0000-00001B2A0000}"/>
    <cellStyle name="Normal 10 3 3 10 2" xfId="18085" xr:uid="{00000000-0005-0000-0000-00001C2A0000}"/>
    <cellStyle name="Normal 10 3 3 10 2 2" xfId="53301" xr:uid="{00000000-0005-0000-0000-00001D2A0000}"/>
    <cellStyle name="Normal 10 3 3 10 3" xfId="40704" xr:uid="{00000000-0005-0000-0000-00001E2A0000}"/>
    <cellStyle name="Normal 10 3 3 10 4" xfId="30690" xr:uid="{00000000-0005-0000-0000-00001F2A0000}"/>
    <cellStyle name="Normal 10 3 3 11" xfId="6910" xr:uid="{00000000-0005-0000-0000-0000202A0000}"/>
    <cellStyle name="Normal 10 3 3 11 2" xfId="19539" xr:uid="{00000000-0005-0000-0000-0000212A0000}"/>
    <cellStyle name="Normal 10 3 3 11 2 2" xfId="54755" xr:uid="{00000000-0005-0000-0000-0000222A0000}"/>
    <cellStyle name="Normal 10 3 3 11 3" xfId="42158" xr:uid="{00000000-0005-0000-0000-0000232A0000}"/>
    <cellStyle name="Normal 10 3 3 11 4" xfId="32144" xr:uid="{00000000-0005-0000-0000-0000242A0000}"/>
    <cellStyle name="Normal 10 3 3 12" xfId="8692" xr:uid="{00000000-0005-0000-0000-0000252A0000}"/>
    <cellStyle name="Normal 10 3 3 12 2" xfId="21315" xr:uid="{00000000-0005-0000-0000-0000262A0000}"/>
    <cellStyle name="Normal 10 3 3 12 2 2" xfId="56531" xr:uid="{00000000-0005-0000-0000-0000272A0000}"/>
    <cellStyle name="Normal 10 3 3 12 3" xfId="43934" xr:uid="{00000000-0005-0000-0000-0000282A0000}"/>
    <cellStyle name="Normal 10 3 3 12 4" xfId="33920" xr:uid="{00000000-0005-0000-0000-0000292A0000}"/>
    <cellStyle name="Normal 10 3 3 13" xfId="10505" xr:uid="{00000000-0005-0000-0000-00002A2A0000}"/>
    <cellStyle name="Normal 10 3 3 13 2" xfId="23116" xr:uid="{00000000-0005-0000-0000-00002B2A0000}"/>
    <cellStyle name="Normal 10 3 3 13 2 2" xfId="58332" xr:uid="{00000000-0005-0000-0000-00002C2A0000}"/>
    <cellStyle name="Normal 10 3 3 13 3" xfId="45735" xr:uid="{00000000-0005-0000-0000-00002D2A0000}"/>
    <cellStyle name="Normal 10 3 3 13 4" xfId="35721" xr:uid="{00000000-0005-0000-0000-00002E2A0000}"/>
    <cellStyle name="Normal 10 3 3 14" xfId="14854" xr:uid="{00000000-0005-0000-0000-00002F2A0000}"/>
    <cellStyle name="Normal 10 3 3 14 2" xfId="50071" xr:uid="{00000000-0005-0000-0000-0000302A0000}"/>
    <cellStyle name="Normal 10 3 3 14 3" xfId="27460" xr:uid="{00000000-0005-0000-0000-0000312A0000}"/>
    <cellStyle name="Normal 10 3 3 15" xfId="12268" xr:uid="{00000000-0005-0000-0000-0000322A0000}"/>
    <cellStyle name="Normal 10 3 3 15 2" xfId="47486" xr:uid="{00000000-0005-0000-0000-0000332A0000}"/>
    <cellStyle name="Normal 10 3 3 16" xfId="37473" xr:uid="{00000000-0005-0000-0000-0000342A0000}"/>
    <cellStyle name="Normal 10 3 3 17" xfId="24875" xr:uid="{00000000-0005-0000-0000-0000352A0000}"/>
    <cellStyle name="Normal 10 3 3 18" xfId="60088" xr:uid="{00000000-0005-0000-0000-0000362A0000}"/>
    <cellStyle name="Normal 10 3 3 2" xfId="1740" xr:uid="{00000000-0005-0000-0000-0000372A0000}"/>
    <cellStyle name="Normal 10 3 3 2 10" xfId="6984" xr:uid="{00000000-0005-0000-0000-0000382A0000}"/>
    <cellStyle name="Normal 10 3 3 2 10 2" xfId="19611" xr:uid="{00000000-0005-0000-0000-0000392A0000}"/>
    <cellStyle name="Normal 10 3 3 2 10 2 2" xfId="54827" xr:uid="{00000000-0005-0000-0000-00003A2A0000}"/>
    <cellStyle name="Normal 10 3 3 2 10 3" xfId="42230" xr:uid="{00000000-0005-0000-0000-00003B2A0000}"/>
    <cellStyle name="Normal 10 3 3 2 10 4" xfId="32216" xr:uid="{00000000-0005-0000-0000-00003C2A0000}"/>
    <cellStyle name="Normal 10 3 3 2 11" xfId="8765" xr:uid="{00000000-0005-0000-0000-00003D2A0000}"/>
    <cellStyle name="Normal 10 3 3 2 11 2" xfId="21387" xr:uid="{00000000-0005-0000-0000-00003E2A0000}"/>
    <cellStyle name="Normal 10 3 3 2 11 2 2" xfId="56603" xr:uid="{00000000-0005-0000-0000-00003F2A0000}"/>
    <cellStyle name="Normal 10 3 3 2 11 3" xfId="44006" xr:uid="{00000000-0005-0000-0000-0000402A0000}"/>
    <cellStyle name="Normal 10 3 3 2 11 4" xfId="33992" xr:uid="{00000000-0005-0000-0000-0000412A0000}"/>
    <cellStyle name="Normal 10 3 3 2 12" xfId="10506" xr:uid="{00000000-0005-0000-0000-0000422A0000}"/>
    <cellStyle name="Normal 10 3 3 2 12 2" xfId="23117" xr:uid="{00000000-0005-0000-0000-0000432A0000}"/>
    <cellStyle name="Normal 10 3 3 2 12 2 2" xfId="58333" xr:uid="{00000000-0005-0000-0000-0000442A0000}"/>
    <cellStyle name="Normal 10 3 3 2 12 3" xfId="45736" xr:uid="{00000000-0005-0000-0000-0000452A0000}"/>
    <cellStyle name="Normal 10 3 3 2 12 4" xfId="35722" xr:uid="{00000000-0005-0000-0000-0000462A0000}"/>
    <cellStyle name="Normal 10 3 3 2 13" xfId="14926" xr:uid="{00000000-0005-0000-0000-0000472A0000}"/>
    <cellStyle name="Normal 10 3 3 2 13 2" xfId="50143" xr:uid="{00000000-0005-0000-0000-0000482A0000}"/>
    <cellStyle name="Normal 10 3 3 2 13 3" xfId="27532" xr:uid="{00000000-0005-0000-0000-0000492A0000}"/>
    <cellStyle name="Normal 10 3 3 2 14" xfId="12340" xr:uid="{00000000-0005-0000-0000-00004A2A0000}"/>
    <cellStyle name="Normal 10 3 3 2 14 2" xfId="47558" xr:uid="{00000000-0005-0000-0000-00004B2A0000}"/>
    <cellStyle name="Normal 10 3 3 2 15" xfId="37545" xr:uid="{00000000-0005-0000-0000-00004C2A0000}"/>
    <cellStyle name="Normal 10 3 3 2 16" xfId="24947" xr:uid="{00000000-0005-0000-0000-00004D2A0000}"/>
    <cellStyle name="Normal 10 3 3 2 17" xfId="60160" xr:uid="{00000000-0005-0000-0000-00004E2A0000}"/>
    <cellStyle name="Normal 10 3 3 2 2" xfId="2370" xr:uid="{00000000-0005-0000-0000-00004F2A0000}"/>
    <cellStyle name="Normal 10 3 3 2 2 10" xfId="10507" xr:uid="{00000000-0005-0000-0000-0000502A0000}"/>
    <cellStyle name="Normal 10 3 3 2 2 10 2" xfId="23118" xr:uid="{00000000-0005-0000-0000-0000512A0000}"/>
    <cellStyle name="Normal 10 3 3 2 2 10 2 2" xfId="58334" xr:uid="{00000000-0005-0000-0000-0000522A0000}"/>
    <cellStyle name="Normal 10 3 3 2 2 10 3" xfId="45737" xr:uid="{00000000-0005-0000-0000-0000532A0000}"/>
    <cellStyle name="Normal 10 3 3 2 2 10 4" xfId="35723" xr:uid="{00000000-0005-0000-0000-0000542A0000}"/>
    <cellStyle name="Normal 10 3 3 2 2 11" xfId="15081" xr:uid="{00000000-0005-0000-0000-0000552A0000}"/>
    <cellStyle name="Normal 10 3 3 2 2 11 2" xfId="50297" xr:uid="{00000000-0005-0000-0000-0000562A0000}"/>
    <cellStyle name="Normal 10 3 3 2 2 11 3" xfId="27686" xr:uid="{00000000-0005-0000-0000-0000572A0000}"/>
    <cellStyle name="Normal 10 3 3 2 2 12" xfId="12494" xr:uid="{00000000-0005-0000-0000-0000582A0000}"/>
    <cellStyle name="Normal 10 3 3 2 2 12 2" xfId="47712" xr:uid="{00000000-0005-0000-0000-0000592A0000}"/>
    <cellStyle name="Normal 10 3 3 2 2 13" xfId="37700" xr:uid="{00000000-0005-0000-0000-00005A2A0000}"/>
    <cellStyle name="Normal 10 3 3 2 2 14" xfId="25101" xr:uid="{00000000-0005-0000-0000-00005B2A0000}"/>
    <cellStyle name="Normal 10 3 3 2 2 15" xfId="60314" xr:uid="{00000000-0005-0000-0000-00005C2A0000}"/>
    <cellStyle name="Normal 10 3 3 2 2 2" xfId="3216" xr:uid="{00000000-0005-0000-0000-00005D2A0000}"/>
    <cellStyle name="Normal 10 3 3 2 2 2 10" xfId="25585" xr:uid="{00000000-0005-0000-0000-00005E2A0000}"/>
    <cellStyle name="Normal 10 3 3 2 2 2 11" xfId="61120" xr:uid="{00000000-0005-0000-0000-00005F2A0000}"/>
    <cellStyle name="Normal 10 3 3 2 2 2 2" xfId="5016" xr:uid="{00000000-0005-0000-0000-0000602A0000}"/>
    <cellStyle name="Normal 10 3 3 2 2 2 2 2" xfId="17663" xr:uid="{00000000-0005-0000-0000-0000612A0000}"/>
    <cellStyle name="Normal 10 3 3 2 2 2 2 2 2" xfId="52879" xr:uid="{00000000-0005-0000-0000-0000622A0000}"/>
    <cellStyle name="Normal 10 3 3 2 2 2 2 2 3" xfId="30268" xr:uid="{00000000-0005-0000-0000-0000632A0000}"/>
    <cellStyle name="Normal 10 3 3 2 2 2 2 3" xfId="14109" xr:uid="{00000000-0005-0000-0000-0000642A0000}"/>
    <cellStyle name="Normal 10 3 3 2 2 2 2 3 2" xfId="49327" xr:uid="{00000000-0005-0000-0000-0000652A0000}"/>
    <cellStyle name="Normal 10 3 3 2 2 2 2 4" xfId="40282" xr:uid="{00000000-0005-0000-0000-0000662A0000}"/>
    <cellStyle name="Normal 10 3 3 2 2 2 2 5" xfId="26716" xr:uid="{00000000-0005-0000-0000-0000672A0000}"/>
    <cellStyle name="Normal 10 3 3 2 2 2 3" xfId="6486" xr:uid="{00000000-0005-0000-0000-0000682A0000}"/>
    <cellStyle name="Normal 10 3 3 2 2 2 3 2" xfId="19117" xr:uid="{00000000-0005-0000-0000-0000692A0000}"/>
    <cellStyle name="Normal 10 3 3 2 2 2 3 2 2" xfId="54333" xr:uid="{00000000-0005-0000-0000-00006A2A0000}"/>
    <cellStyle name="Normal 10 3 3 2 2 2 3 3" xfId="41736" xr:uid="{00000000-0005-0000-0000-00006B2A0000}"/>
    <cellStyle name="Normal 10 3 3 2 2 2 3 4" xfId="31722" xr:uid="{00000000-0005-0000-0000-00006C2A0000}"/>
    <cellStyle name="Normal 10 3 3 2 2 2 4" xfId="7945" xr:uid="{00000000-0005-0000-0000-00006D2A0000}"/>
    <cellStyle name="Normal 10 3 3 2 2 2 4 2" xfId="20571" xr:uid="{00000000-0005-0000-0000-00006E2A0000}"/>
    <cellStyle name="Normal 10 3 3 2 2 2 4 2 2" xfId="55787" xr:uid="{00000000-0005-0000-0000-00006F2A0000}"/>
    <cellStyle name="Normal 10 3 3 2 2 2 4 3" xfId="43190" xr:uid="{00000000-0005-0000-0000-0000702A0000}"/>
    <cellStyle name="Normal 10 3 3 2 2 2 4 4" xfId="33176" xr:uid="{00000000-0005-0000-0000-0000712A0000}"/>
    <cellStyle name="Normal 10 3 3 2 2 2 5" xfId="9726" xr:uid="{00000000-0005-0000-0000-0000722A0000}"/>
    <cellStyle name="Normal 10 3 3 2 2 2 5 2" xfId="22347" xr:uid="{00000000-0005-0000-0000-0000732A0000}"/>
    <cellStyle name="Normal 10 3 3 2 2 2 5 2 2" xfId="57563" xr:uid="{00000000-0005-0000-0000-0000742A0000}"/>
    <cellStyle name="Normal 10 3 3 2 2 2 5 3" xfId="44966" xr:uid="{00000000-0005-0000-0000-0000752A0000}"/>
    <cellStyle name="Normal 10 3 3 2 2 2 5 4" xfId="34952" xr:uid="{00000000-0005-0000-0000-0000762A0000}"/>
    <cellStyle name="Normal 10 3 3 2 2 2 6" xfId="11520" xr:uid="{00000000-0005-0000-0000-0000772A0000}"/>
    <cellStyle name="Normal 10 3 3 2 2 2 6 2" xfId="24123" xr:uid="{00000000-0005-0000-0000-0000782A0000}"/>
    <cellStyle name="Normal 10 3 3 2 2 2 6 2 2" xfId="59339" xr:uid="{00000000-0005-0000-0000-0000792A0000}"/>
    <cellStyle name="Normal 10 3 3 2 2 2 6 3" xfId="46742" xr:uid="{00000000-0005-0000-0000-00007A2A0000}"/>
    <cellStyle name="Normal 10 3 3 2 2 2 6 4" xfId="36728" xr:uid="{00000000-0005-0000-0000-00007B2A0000}"/>
    <cellStyle name="Normal 10 3 3 2 2 2 7" xfId="15887" xr:uid="{00000000-0005-0000-0000-00007C2A0000}"/>
    <cellStyle name="Normal 10 3 3 2 2 2 7 2" xfId="51103" xr:uid="{00000000-0005-0000-0000-00007D2A0000}"/>
    <cellStyle name="Normal 10 3 3 2 2 2 7 3" xfId="28492" xr:uid="{00000000-0005-0000-0000-00007E2A0000}"/>
    <cellStyle name="Normal 10 3 3 2 2 2 8" xfId="12978" xr:uid="{00000000-0005-0000-0000-00007F2A0000}"/>
    <cellStyle name="Normal 10 3 3 2 2 2 8 2" xfId="48196" xr:uid="{00000000-0005-0000-0000-0000802A0000}"/>
    <cellStyle name="Normal 10 3 3 2 2 2 9" xfId="38506" xr:uid="{00000000-0005-0000-0000-0000812A0000}"/>
    <cellStyle name="Normal 10 3 3 2 2 3" xfId="3545" xr:uid="{00000000-0005-0000-0000-0000822A0000}"/>
    <cellStyle name="Normal 10 3 3 2 2 3 10" xfId="27041" xr:uid="{00000000-0005-0000-0000-0000832A0000}"/>
    <cellStyle name="Normal 10 3 3 2 2 3 11" xfId="61445" xr:uid="{00000000-0005-0000-0000-0000842A0000}"/>
    <cellStyle name="Normal 10 3 3 2 2 3 2" xfId="5341" xr:uid="{00000000-0005-0000-0000-0000852A0000}"/>
    <cellStyle name="Normal 10 3 3 2 2 3 2 2" xfId="17988" xr:uid="{00000000-0005-0000-0000-0000862A0000}"/>
    <cellStyle name="Normal 10 3 3 2 2 3 2 2 2" xfId="53204" xr:uid="{00000000-0005-0000-0000-0000872A0000}"/>
    <cellStyle name="Normal 10 3 3 2 2 3 2 3" xfId="40607" xr:uid="{00000000-0005-0000-0000-0000882A0000}"/>
    <cellStyle name="Normal 10 3 3 2 2 3 2 4" xfId="30593" xr:uid="{00000000-0005-0000-0000-0000892A0000}"/>
    <cellStyle name="Normal 10 3 3 2 2 3 3" xfId="6811" xr:uid="{00000000-0005-0000-0000-00008A2A0000}"/>
    <cellStyle name="Normal 10 3 3 2 2 3 3 2" xfId="19442" xr:uid="{00000000-0005-0000-0000-00008B2A0000}"/>
    <cellStyle name="Normal 10 3 3 2 2 3 3 2 2" xfId="54658" xr:uid="{00000000-0005-0000-0000-00008C2A0000}"/>
    <cellStyle name="Normal 10 3 3 2 2 3 3 3" xfId="42061" xr:uid="{00000000-0005-0000-0000-00008D2A0000}"/>
    <cellStyle name="Normal 10 3 3 2 2 3 3 4" xfId="32047" xr:uid="{00000000-0005-0000-0000-00008E2A0000}"/>
    <cellStyle name="Normal 10 3 3 2 2 3 4" xfId="8270" xr:uid="{00000000-0005-0000-0000-00008F2A0000}"/>
    <cellStyle name="Normal 10 3 3 2 2 3 4 2" xfId="20896" xr:uid="{00000000-0005-0000-0000-0000902A0000}"/>
    <cellStyle name="Normal 10 3 3 2 2 3 4 2 2" xfId="56112" xr:uid="{00000000-0005-0000-0000-0000912A0000}"/>
    <cellStyle name="Normal 10 3 3 2 2 3 4 3" xfId="43515" xr:uid="{00000000-0005-0000-0000-0000922A0000}"/>
    <cellStyle name="Normal 10 3 3 2 2 3 4 4" xfId="33501" xr:uid="{00000000-0005-0000-0000-0000932A0000}"/>
    <cellStyle name="Normal 10 3 3 2 2 3 5" xfId="10051" xr:uid="{00000000-0005-0000-0000-0000942A0000}"/>
    <cellStyle name="Normal 10 3 3 2 2 3 5 2" xfId="22672" xr:uid="{00000000-0005-0000-0000-0000952A0000}"/>
    <cellStyle name="Normal 10 3 3 2 2 3 5 2 2" xfId="57888" xr:uid="{00000000-0005-0000-0000-0000962A0000}"/>
    <cellStyle name="Normal 10 3 3 2 2 3 5 3" xfId="45291" xr:uid="{00000000-0005-0000-0000-0000972A0000}"/>
    <cellStyle name="Normal 10 3 3 2 2 3 5 4" xfId="35277" xr:uid="{00000000-0005-0000-0000-0000982A0000}"/>
    <cellStyle name="Normal 10 3 3 2 2 3 6" xfId="11845" xr:uid="{00000000-0005-0000-0000-0000992A0000}"/>
    <cellStyle name="Normal 10 3 3 2 2 3 6 2" xfId="24448" xr:uid="{00000000-0005-0000-0000-00009A2A0000}"/>
    <cellStyle name="Normal 10 3 3 2 2 3 6 2 2" xfId="59664" xr:uid="{00000000-0005-0000-0000-00009B2A0000}"/>
    <cellStyle name="Normal 10 3 3 2 2 3 6 3" xfId="47067" xr:uid="{00000000-0005-0000-0000-00009C2A0000}"/>
    <cellStyle name="Normal 10 3 3 2 2 3 6 4" xfId="37053" xr:uid="{00000000-0005-0000-0000-00009D2A0000}"/>
    <cellStyle name="Normal 10 3 3 2 2 3 7" xfId="16212" xr:uid="{00000000-0005-0000-0000-00009E2A0000}"/>
    <cellStyle name="Normal 10 3 3 2 2 3 7 2" xfId="51428" xr:uid="{00000000-0005-0000-0000-00009F2A0000}"/>
    <cellStyle name="Normal 10 3 3 2 2 3 7 3" xfId="28817" xr:uid="{00000000-0005-0000-0000-0000A02A0000}"/>
    <cellStyle name="Normal 10 3 3 2 2 3 8" xfId="14434" xr:uid="{00000000-0005-0000-0000-0000A12A0000}"/>
    <cellStyle name="Normal 10 3 3 2 2 3 8 2" xfId="49652" xr:uid="{00000000-0005-0000-0000-0000A22A0000}"/>
    <cellStyle name="Normal 10 3 3 2 2 3 9" xfId="38831" xr:uid="{00000000-0005-0000-0000-0000A32A0000}"/>
    <cellStyle name="Normal 10 3 3 2 2 4" xfId="2706" xr:uid="{00000000-0005-0000-0000-0000A42A0000}"/>
    <cellStyle name="Normal 10 3 3 2 2 4 10" xfId="26232" xr:uid="{00000000-0005-0000-0000-0000A52A0000}"/>
    <cellStyle name="Normal 10 3 3 2 2 4 11" xfId="60636" xr:uid="{00000000-0005-0000-0000-0000A62A0000}"/>
    <cellStyle name="Normal 10 3 3 2 2 4 2" xfId="4532" xr:uid="{00000000-0005-0000-0000-0000A72A0000}"/>
    <cellStyle name="Normal 10 3 3 2 2 4 2 2" xfId="17179" xr:uid="{00000000-0005-0000-0000-0000A82A0000}"/>
    <cellStyle name="Normal 10 3 3 2 2 4 2 2 2" xfId="52395" xr:uid="{00000000-0005-0000-0000-0000A92A0000}"/>
    <cellStyle name="Normal 10 3 3 2 2 4 2 3" xfId="39798" xr:uid="{00000000-0005-0000-0000-0000AA2A0000}"/>
    <cellStyle name="Normal 10 3 3 2 2 4 2 4" xfId="29784" xr:uid="{00000000-0005-0000-0000-0000AB2A0000}"/>
    <cellStyle name="Normal 10 3 3 2 2 4 3" xfId="6002" xr:uid="{00000000-0005-0000-0000-0000AC2A0000}"/>
    <cellStyle name="Normal 10 3 3 2 2 4 3 2" xfId="18633" xr:uid="{00000000-0005-0000-0000-0000AD2A0000}"/>
    <cellStyle name="Normal 10 3 3 2 2 4 3 2 2" xfId="53849" xr:uid="{00000000-0005-0000-0000-0000AE2A0000}"/>
    <cellStyle name="Normal 10 3 3 2 2 4 3 3" xfId="41252" xr:uid="{00000000-0005-0000-0000-0000AF2A0000}"/>
    <cellStyle name="Normal 10 3 3 2 2 4 3 4" xfId="31238" xr:uid="{00000000-0005-0000-0000-0000B02A0000}"/>
    <cellStyle name="Normal 10 3 3 2 2 4 4" xfId="7461" xr:uid="{00000000-0005-0000-0000-0000B12A0000}"/>
    <cellStyle name="Normal 10 3 3 2 2 4 4 2" xfId="20087" xr:uid="{00000000-0005-0000-0000-0000B22A0000}"/>
    <cellStyle name="Normal 10 3 3 2 2 4 4 2 2" xfId="55303" xr:uid="{00000000-0005-0000-0000-0000B32A0000}"/>
    <cellStyle name="Normal 10 3 3 2 2 4 4 3" xfId="42706" xr:uid="{00000000-0005-0000-0000-0000B42A0000}"/>
    <cellStyle name="Normal 10 3 3 2 2 4 4 4" xfId="32692" xr:uid="{00000000-0005-0000-0000-0000B52A0000}"/>
    <cellStyle name="Normal 10 3 3 2 2 4 5" xfId="9242" xr:uid="{00000000-0005-0000-0000-0000B62A0000}"/>
    <cellStyle name="Normal 10 3 3 2 2 4 5 2" xfId="21863" xr:uid="{00000000-0005-0000-0000-0000B72A0000}"/>
    <cellStyle name="Normal 10 3 3 2 2 4 5 2 2" xfId="57079" xr:uid="{00000000-0005-0000-0000-0000B82A0000}"/>
    <cellStyle name="Normal 10 3 3 2 2 4 5 3" xfId="44482" xr:uid="{00000000-0005-0000-0000-0000B92A0000}"/>
    <cellStyle name="Normal 10 3 3 2 2 4 5 4" xfId="34468" xr:uid="{00000000-0005-0000-0000-0000BA2A0000}"/>
    <cellStyle name="Normal 10 3 3 2 2 4 6" xfId="11036" xr:uid="{00000000-0005-0000-0000-0000BB2A0000}"/>
    <cellStyle name="Normal 10 3 3 2 2 4 6 2" xfId="23639" xr:uid="{00000000-0005-0000-0000-0000BC2A0000}"/>
    <cellStyle name="Normal 10 3 3 2 2 4 6 2 2" xfId="58855" xr:uid="{00000000-0005-0000-0000-0000BD2A0000}"/>
    <cellStyle name="Normal 10 3 3 2 2 4 6 3" xfId="46258" xr:uid="{00000000-0005-0000-0000-0000BE2A0000}"/>
    <cellStyle name="Normal 10 3 3 2 2 4 6 4" xfId="36244" xr:uid="{00000000-0005-0000-0000-0000BF2A0000}"/>
    <cellStyle name="Normal 10 3 3 2 2 4 7" xfId="15403" xr:uid="{00000000-0005-0000-0000-0000C02A0000}"/>
    <cellStyle name="Normal 10 3 3 2 2 4 7 2" xfId="50619" xr:uid="{00000000-0005-0000-0000-0000C12A0000}"/>
    <cellStyle name="Normal 10 3 3 2 2 4 7 3" xfId="28008" xr:uid="{00000000-0005-0000-0000-0000C22A0000}"/>
    <cellStyle name="Normal 10 3 3 2 2 4 8" xfId="13625" xr:uid="{00000000-0005-0000-0000-0000C32A0000}"/>
    <cellStyle name="Normal 10 3 3 2 2 4 8 2" xfId="48843" xr:uid="{00000000-0005-0000-0000-0000C42A0000}"/>
    <cellStyle name="Normal 10 3 3 2 2 4 9" xfId="38022" xr:uid="{00000000-0005-0000-0000-0000C52A0000}"/>
    <cellStyle name="Normal 10 3 3 2 2 5" xfId="3870" xr:uid="{00000000-0005-0000-0000-0000C62A0000}"/>
    <cellStyle name="Normal 10 3 3 2 2 5 2" xfId="8593" xr:uid="{00000000-0005-0000-0000-0000C72A0000}"/>
    <cellStyle name="Normal 10 3 3 2 2 5 2 2" xfId="21219" xr:uid="{00000000-0005-0000-0000-0000C82A0000}"/>
    <cellStyle name="Normal 10 3 3 2 2 5 2 2 2" xfId="56435" xr:uid="{00000000-0005-0000-0000-0000C92A0000}"/>
    <cellStyle name="Normal 10 3 3 2 2 5 2 3" xfId="43838" xr:uid="{00000000-0005-0000-0000-0000CA2A0000}"/>
    <cellStyle name="Normal 10 3 3 2 2 5 2 4" xfId="33824" xr:uid="{00000000-0005-0000-0000-0000CB2A0000}"/>
    <cellStyle name="Normal 10 3 3 2 2 5 3" xfId="10374" xr:uid="{00000000-0005-0000-0000-0000CC2A0000}"/>
    <cellStyle name="Normal 10 3 3 2 2 5 3 2" xfId="22995" xr:uid="{00000000-0005-0000-0000-0000CD2A0000}"/>
    <cellStyle name="Normal 10 3 3 2 2 5 3 2 2" xfId="58211" xr:uid="{00000000-0005-0000-0000-0000CE2A0000}"/>
    <cellStyle name="Normal 10 3 3 2 2 5 3 3" xfId="45614" xr:uid="{00000000-0005-0000-0000-0000CF2A0000}"/>
    <cellStyle name="Normal 10 3 3 2 2 5 3 4" xfId="35600" xr:uid="{00000000-0005-0000-0000-0000D02A0000}"/>
    <cellStyle name="Normal 10 3 3 2 2 5 4" xfId="12170" xr:uid="{00000000-0005-0000-0000-0000D12A0000}"/>
    <cellStyle name="Normal 10 3 3 2 2 5 4 2" xfId="24771" xr:uid="{00000000-0005-0000-0000-0000D22A0000}"/>
    <cellStyle name="Normal 10 3 3 2 2 5 4 2 2" xfId="59987" xr:uid="{00000000-0005-0000-0000-0000D32A0000}"/>
    <cellStyle name="Normal 10 3 3 2 2 5 4 3" xfId="47390" xr:uid="{00000000-0005-0000-0000-0000D42A0000}"/>
    <cellStyle name="Normal 10 3 3 2 2 5 4 4" xfId="37376" xr:uid="{00000000-0005-0000-0000-0000D52A0000}"/>
    <cellStyle name="Normal 10 3 3 2 2 5 5" xfId="16535" xr:uid="{00000000-0005-0000-0000-0000D62A0000}"/>
    <cellStyle name="Normal 10 3 3 2 2 5 5 2" xfId="51751" xr:uid="{00000000-0005-0000-0000-0000D72A0000}"/>
    <cellStyle name="Normal 10 3 3 2 2 5 5 3" xfId="29140" xr:uid="{00000000-0005-0000-0000-0000D82A0000}"/>
    <cellStyle name="Normal 10 3 3 2 2 5 6" xfId="14757" xr:uid="{00000000-0005-0000-0000-0000D92A0000}"/>
    <cellStyle name="Normal 10 3 3 2 2 5 6 2" xfId="49975" xr:uid="{00000000-0005-0000-0000-0000DA2A0000}"/>
    <cellStyle name="Normal 10 3 3 2 2 5 7" xfId="39154" xr:uid="{00000000-0005-0000-0000-0000DB2A0000}"/>
    <cellStyle name="Normal 10 3 3 2 2 5 8" xfId="27364" xr:uid="{00000000-0005-0000-0000-0000DC2A0000}"/>
    <cellStyle name="Normal 10 3 3 2 2 6" xfId="4210" xr:uid="{00000000-0005-0000-0000-0000DD2A0000}"/>
    <cellStyle name="Normal 10 3 3 2 2 6 2" xfId="16857" xr:uid="{00000000-0005-0000-0000-0000DE2A0000}"/>
    <cellStyle name="Normal 10 3 3 2 2 6 2 2" xfId="52073" xr:uid="{00000000-0005-0000-0000-0000DF2A0000}"/>
    <cellStyle name="Normal 10 3 3 2 2 6 2 3" xfId="29462" xr:uid="{00000000-0005-0000-0000-0000E02A0000}"/>
    <cellStyle name="Normal 10 3 3 2 2 6 3" xfId="13303" xr:uid="{00000000-0005-0000-0000-0000E12A0000}"/>
    <cellStyle name="Normal 10 3 3 2 2 6 3 2" xfId="48521" xr:uid="{00000000-0005-0000-0000-0000E22A0000}"/>
    <cellStyle name="Normal 10 3 3 2 2 6 4" xfId="39476" xr:uid="{00000000-0005-0000-0000-0000E32A0000}"/>
    <cellStyle name="Normal 10 3 3 2 2 6 5" xfId="25910" xr:uid="{00000000-0005-0000-0000-0000E42A0000}"/>
    <cellStyle name="Normal 10 3 3 2 2 7" xfId="5680" xr:uid="{00000000-0005-0000-0000-0000E52A0000}"/>
    <cellStyle name="Normal 10 3 3 2 2 7 2" xfId="18311" xr:uid="{00000000-0005-0000-0000-0000E62A0000}"/>
    <cellStyle name="Normal 10 3 3 2 2 7 2 2" xfId="53527" xr:uid="{00000000-0005-0000-0000-0000E72A0000}"/>
    <cellStyle name="Normal 10 3 3 2 2 7 3" xfId="40930" xr:uid="{00000000-0005-0000-0000-0000E82A0000}"/>
    <cellStyle name="Normal 10 3 3 2 2 7 4" xfId="30916" xr:uid="{00000000-0005-0000-0000-0000E92A0000}"/>
    <cellStyle name="Normal 10 3 3 2 2 8" xfId="7139" xr:uid="{00000000-0005-0000-0000-0000EA2A0000}"/>
    <cellStyle name="Normal 10 3 3 2 2 8 2" xfId="19765" xr:uid="{00000000-0005-0000-0000-0000EB2A0000}"/>
    <cellStyle name="Normal 10 3 3 2 2 8 2 2" xfId="54981" xr:uid="{00000000-0005-0000-0000-0000EC2A0000}"/>
    <cellStyle name="Normal 10 3 3 2 2 8 3" xfId="42384" xr:uid="{00000000-0005-0000-0000-0000ED2A0000}"/>
    <cellStyle name="Normal 10 3 3 2 2 8 4" xfId="32370" xr:uid="{00000000-0005-0000-0000-0000EE2A0000}"/>
    <cellStyle name="Normal 10 3 3 2 2 9" xfId="8920" xr:uid="{00000000-0005-0000-0000-0000EF2A0000}"/>
    <cellStyle name="Normal 10 3 3 2 2 9 2" xfId="21541" xr:uid="{00000000-0005-0000-0000-0000F02A0000}"/>
    <cellStyle name="Normal 10 3 3 2 2 9 2 2" xfId="56757" xr:uid="{00000000-0005-0000-0000-0000F12A0000}"/>
    <cellStyle name="Normal 10 3 3 2 2 9 3" xfId="44160" xr:uid="{00000000-0005-0000-0000-0000F22A0000}"/>
    <cellStyle name="Normal 10 3 3 2 2 9 4" xfId="34146" xr:uid="{00000000-0005-0000-0000-0000F32A0000}"/>
    <cellStyle name="Normal 10 3 3 2 3" xfId="3056" xr:uid="{00000000-0005-0000-0000-0000F42A0000}"/>
    <cellStyle name="Normal 10 3 3 2 3 10" xfId="25428" xr:uid="{00000000-0005-0000-0000-0000F52A0000}"/>
    <cellStyle name="Normal 10 3 3 2 3 11" xfId="60963" xr:uid="{00000000-0005-0000-0000-0000F62A0000}"/>
    <cellStyle name="Normal 10 3 3 2 3 2" xfId="4859" xr:uid="{00000000-0005-0000-0000-0000F72A0000}"/>
    <cellStyle name="Normal 10 3 3 2 3 2 2" xfId="17506" xr:uid="{00000000-0005-0000-0000-0000F82A0000}"/>
    <cellStyle name="Normal 10 3 3 2 3 2 2 2" xfId="52722" xr:uid="{00000000-0005-0000-0000-0000F92A0000}"/>
    <cellStyle name="Normal 10 3 3 2 3 2 2 3" xfId="30111" xr:uid="{00000000-0005-0000-0000-0000FA2A0000}"/>
    <cellStyle name="Normal 10 3 3 2 3 2 3" xfId="13952" xr:uid="{00000000-0005-0000-0000-0000FB2A0000}"/>
    <cellStyle name="Normal 10 3 3 2 3 2 3 2" xfId="49170" xr:uid="{00000000-0005-0000-0000-0000FC2A0000}"/>
    <cellStyle name="Normal 10 3 3 2 3 2 4" xfId="40125" xr:uid="{00000000-0005-0000-0000-0000FD2A0000}"/>
    <cellStyle name="Normal 10 3 3 2 3 2 5" xfId="26559" xr:uid="{00000000-0005-0000-0000-0000FE2A0000}"/>
    <cellStyle name="Normal 10 3 3 2 3 3" xfId="6329" xr:uid="{00000000-0005-0000-0000-0000FF2A0000}"/>
    <cellStyle name="Normal 10 3 3 2 3 3 2" xfId="18960" xr:uid="{00000000-0005-0000-0000-0000002B0000}"/>
    <cellStyle name="Normal 10 3 3 2 3 3 2 2" xfId="54176" xr:uid="{00000000-0005-0000-0000-0000012B0000}"/>
    <cellStyle name="Normal 10 3 3 2 3 3 3" xfId="41579" xr:uid="{00000000-0005-0000-0000-0000022B0000}"/>
    <cellStyle name="Normal 10 3 3 2 3 3 4" xfId="31565" xr:uid="{00000000-0005-0000-0000-0000032B0000}"/>
    <cellStyle name="Normal 10 3 3 2 3 4" xfId="7788" xr:uid="{00000000-0005-0000-0000-0000042B0000}"/>
    <cellStyle name="Normal 10 3 3 2 3 4 2" xfId="20414" xr:uid="{00000000-0005-0000-0000-0000052B0000}"/>
    <cellStyle name="Normal 10 3 3 2 3 4 2 2" xfId="55630" xr:uid="{00000000-0005-0000-0000-0000062B0000}"/>
    <cellStyle name="Normal 10 3 3 2 3 4 3" xfId="43033" xr:uid="{00000000-0005-0000-0000-0000072B0000}"/>
    <cellStyle name="Normal 10 3 3 2 3 4 4" xfId="33019" xr:uid="{00000000-0005-0000-0000-0000082B0000}"/>
    <cellStyle name="Normal 10 3 3 2 3 5" xfId="9569" xr:uid="{00000000-0005-0000-0000-0000092B0000}"/>
    <cellStyle name="Normal 10 3 3 2 3 5 2" xfId="22190" xr:uid="{00000000-0005-0000-0000-00000A2B0000}"/>
    <cellStyle name="Normal 10 3 3 2 3 5 2 2" xfId="57406" xr:uid="{00000000-0005-0000-0000-00000B2B0000}"/>
    <cellStyle name="Normal 10 3 3 2 3 5 3" xfId="44809" xr:uid="{00000000-0005-0000-0000-00000C2B0000}"/>
    <cellStyle name="Normal 10 3 3 2 3 5 4" xfId="34795" xr:uid="{00000000-0005-0000-0000-00000D2B0000}"/>
    <cellStyle name="Normal 10 3 3 2 3 6" xfId="11363" xr:uid="{00000000-0005-0000-0000-00000E2B0000}"/>
    <cellStyle name="Normal 10 3 3 2 3 6 2" xfId="23966" xr:uid="{00000000-0005-0000-0000-00000F2B0000}"/>
    <cellStyle name="Normal 10 3 3 2 3 6 2 2" xfId="59182" xr:uid="{00000000-0005-0000-0000-0000102B0000}"/>
    <cellStyle name="Normal 10 3 3 2 3 6 3" xfId="46585" xr:uid="{00000000-0005-0000-0000-0000112B0000}"/>
    <cellStyle name="Normal 10 3 3 2 3 6 4" xfId="36571" xr:uid="{00000000-0005-0000-0000-0000122B0000}"/>
    <cellStyle name="Normal 10 3 3 2 3 7" xfId="15730" xr:uid="{00000000-0005-0000-0000-0000132B0000}"/>
    <cellStyle name="Normal 10 3 3 2 3 7 2" xfId="50946" xr:uid="{00000000-0005-0000-0000-0000142B0000}"/>
    <cellStyle name="Normal 10 3 3 2 3 7 3" xfId="28335" xr:uid="{00000000-0005-0000-0000-0000152B0000}"/>
    <cellStyle name="Normal 10 3 3 2 3 8" xfId="12821" xr:uid="{00000000-0005-0000-0000-0000162B0000}"/>
    <cellStyle name="Normal 10 3 3 2 3 8 2" xfId="48039" xr:uid="{00000000-0005-0000-0000-0000172B0000}"/>
    <cellStyle name="Normal 10 3 3 2 3 9" xfId="38349" xr:uid="{00000000-0005-0000-0000-0000182B0000}"/>
    <cellStyle name="Normal 10 3 3 2 4" xfId="2882" xr:uid="{00000000-0005-0000-0000-0000192B0000}"/>
    <cellStyle name="Normal 10 3 3 2 4 10" xfId="25269" xr:uid="{00000000-0005-0000-0000-00001A2B0000}"/>
    <cellStyle name="Normal 10 3 3 2 4 11" xfId="60804" xr:uid="{00000000-0005-0000-0000-00001B2B0000}"/>
    <cellStyle name="Normal 10 3 3 2 4 2" xfId="4700" xr:uid="{00000000-0005-0000-0000-00001C2B0000}"/>
    <cellStyle name="Normal 10 3 3 2 4 2 2" xfId="17347" xr:uid="{00000000-0005-0000-0000-00001D2B0000}"/>
    <cellStyle name="Normal 10 3 3 2 4 2 2 2" xfId="52563" xr:uid="{00000000-0005-0000-0000-00001E2B0000}"/>
    <cellStyle name="Normal 10 3 3 2 4 2 2 3" xfId="29952" xr:uid="{00000000-0005-0000-0000-00001F2B0000}"/>
    <cellStyle name="Normal 10 3 3 2 4 2 3" xfId="13793" xr:uid="{00000000-0005-0000-0000-0000202B0000}"/>
    <cellStyle name="Normal 10 3 3 2 4 2 3 2" xfId="49011" xr:uid="{00000000-0005-0000-0000-0000212B0000}"/>
    <cellStyle name="Normal 10 3 3 2 4 2 4" xfId="39966" xr:uid="{00000000-0005-0000-0000-0000222B0000}"/>
    <cellStyle name="Normal 10 3 3 2 4 2 5" xfId="26400" xr:uid="{00000000-0005-0000-0000-0000232B0000}"/>
    <cellStyle name="Normal 10 3 3 2 4 3" xfId="6170" xr:uid="{00000000-0005-0000-0000-0000242B0000}"/>
    <cellStyle name="Normal 10 3 3 2 4 3 2" xfId="18801" xr:uid="{00000000-0005-0000-0000-0000252B0000}"/>
    <cellStyle name="Normal 10 3 3 2 4 3 2 2" xfId="54017" xr:uid="{00000000-0005-0000-0000-0000262B0000}"/>
    <cellStyle name="Normal 10 3 3 2 4 3 3" xfId="41420" xr:uid="{00000000-0005-0000-0000-0000272B0000}"/>
    <cellStyle name="Normal 10 3 3 2 4 3 4" xfId="31406" xr:uid="{00000000-0005-0000-0000-0000282B0000}"/>
    <cellStyle name="Normal 10 3 3 2 4 4" xfId="7629" xr:uid="{00000000-0005-0000-0000-0000292B0000}"/>
    <cellStyle name="Normal 10 3 3 2 4 4 2" xfId="20255" xr:uid="{00000000-0005-0000-0000-00002A2B0000}"/>
    <cellStyle name="Normal 10 3 3 2 4 4 2 2" xfId="55471" xr:uid="{00000000-0005-0000-0000-00002B2B0000}"/>
    <cellStyle name="Normal 10 3 3 2 4 4 3" xfId="42874" xr:uid="{00000000-0005-0000-0000-00002C2B0000}"/>
    <cellStyle name="Normal 10 3 3 2 4 4 4" xfId="32860" xr:uid="{00000000-0005-0000-0000-00002D2B0000}"/>
    <cellStyle name="Normal 10 3 3 2 4 5" xfId="9410" xr:uid="{00000000-0005-0000-0000-00002E2B0000}"/>
    <cellStyle name="Normal 10 3 3 2 4 5 2" xfId="22031" xr:uid="{00000000-0005-0000-0000-00002F2B0000}"/>
    <cellStyle name="Normal 10 3 3 2 4 5 2 2" xfId="57247" xr:uid="{00000000-0005-0000-0000-0000302B0000}"/>
    <cellStyle name="Normal 10 3 3 2 4 5 3" xfId="44650" xr:uid="{00000000-0005-0000-0000-0000312B0000}"/>
    <cellStyle name="Normal 10 3 3 2 4 5 4" xfId="34636" xr:uid="{00000000-0005-0000-0000-0000322B0000}"/>
    <cellStyle name="Normal 10 3 3 2 4 6" xfId="11204" xr:uid="{00000000-0005-0000-0000-0000332B0000}"/>
    <cellStyle name="Normal 10 3 3 2 4 6 2" xfId="23807" xr:uid="{00000000-0005-0000-0000-0000342B0000}"/>
    <cellStyle name="Normal 10 3 3 2 4 6 2 2" xfId="59023" xr:uid="{00000000-0005-0000-0000-0000352B0000}"/>
    <cellStyle name="Normal 10 3 3 2 4 6 3" xfId="46426" xr:uid="{00000000-0005-0000-0000-0000362B0000}"/>
    <cellStyle name="Normal 10 3 3 2 4 6 4" xfId="36412" xr:uid="{00000000-0005-0000-0000-0000372B0000}"/>
    <cellStyle name="Normal 10 3 3 2 4 7" xfId="15571" xr:uid="{00000000-0005-0000-0000-0000382B0000}"/>
    <cellStyle name="Normal 10 3 3 2 4 7 2" xfId="50787" xr:uid="{00000000-0005-0000-0000-0000392B0000}"/>
    <cellStyle name="Normal 10 3 3 2 4 7 3" xfId="28176" xr:uid="{00000000-0005-0000-0000-00003A2B0000}"/>
    <cellStyle name="Normal 10 3 3 2 4 8" xfId="12662" xr:uid="{00000000-0005-0000-0000-00003B2B0000}"/>
    <cellStyle name="Normal 10 3 3 2 4 8 2" xfId="47880" xr:uid="{00000000-0005-0000-0000-00003C2B0000}"/>
    <cellStyle name="Normal 10 3 3 2 4 9" xfId="38190" xr:uid="{00000000-0005-0000-0000-00003D2B0000}"/>
    <cellStyle name="Normal 10 3 3 2 5" xfId="3391" xr:uid="{00000000-0005-0000-0000-00003E2B0000}"/>
    <cellStyle name="Normal 10 3 3 2 5 10" xfId="26887" xr:uid="{00000000-0005-0000-0000-00003F2B0000}"/>
    <cellStyle name="Normal 10 3 3 2 5 11" xfId="61291" xr:uid="{00000000-0005-0000-0000-0000402B0000}"/>
    <cellStyle name="Normal 10 3 3 2 5 2" xfId="5187" xr:uid="{00000000-0005-0000-0000-0000412B0000}"/>
    <cellStyle name="Normal 10 3 3 2 5 2 2" xfId="17834" xr:uid="{00000000-0005-0000-0000-0000422B0000}"/>
    <cellStyle name="Normal 10 3 3 2 5 2 2 2" xfId="53050" xr:uid="{00000000-0005-0000-0000-0000432B0000}"/>
    <cellStyle name="Normal 10 3 3 2 5 2 3" xfId="40453" xr:uid="{00000000-0005-0000-0000-0000442B0000}"/>
    <cellStyle name="Normal 10 3 3 2 5 2 4" xfId="30439" xr:uid="{00000000-0005-0000-0000-0000452B0000}"/>
    <cellStyle name="Normal 10 3 3 2 5 3" xfId="6657" xr:uid="{00000000-0005-0000-0000-0000462B0000}"/>
    <cellStyle name="Normal 10 3 3 2 5 3 2" xfId="19288" xr:uid="{00000000-0005-0000-0000-0000472B0000}"/>
    <cellStyle name="Normal 10 3 3 2 5 3 2 2" xfId="54504" xr:uid="{00000000-0005-0000-0000-0000482B0000}"/>
    <cellStyle name="Normal 10 3 3 2 5 3 3" xfId="41907" xr:uid="{00000000-0005-0000-0000-0000492B0000}"/>
    <cellStyle name="Normal 10 3 3 2 5 3 4" xfId="31893" xr:uid="{00000000-0005-0000-0000-00004A2B0000}"/>
    <cellStyle name="Normal 10 3 3 2 5 4" xfId="8116" xr:uid="{00000000-0005-0000-0000-00004B2B0000}"/>
    <cellStyle name="Normal 10 3 3 2 5 4 2" xfId="20742" xr:uid="{00000000-0005-0000-0000-00004C2B0000}"/>
    <cellStyle name="Normal 10 3 3 2 5 4 2 2" xfId="55958" xr:uid="{00000000-0005-0000-0000-00004D2B0000}"/>
    <cellStyle name="Normal 10 3 3 2 5 4 3" xfId="43361" xr:uid="{00000000-0005-0000-0000-00004E2B0000}"/>
    <cellStyle name="Normal 10 3 3 2 5 4 4" xfId="33347" xr:uid="{00000000-0005-0000-0000-00004F2B0000}"/>
    <cellStyle name="Normal 10 3 3 2 5 5" xfId="9897" xr:uid="{00000000-0005-0000-0000-0000502B0000}"/>
    <cellStyle name="Normal 10 3 3 2 5 5 2" xfId="22518" xr:uid="{00000000-0005-0000-0000-0000512B0000}"/>
    <cellStyle name="Normal 10 3 3 2 5 5 2 2" xfId="57734" xr:uid="{00000000-0005-0000-0000-0000522B0000}"/>
    <cellStyle name="Normal 10 3 3 2 5 5 3" xfId="45137" xr:uid="{00000000-0005-0000-0000-0000532B0000}"/>
    <cellStyle name="Normal 10 3 3 2 5 5 4" xfId="35123" xr:uid="{00000000-0005-0000-0000-0000542B0000}"/>
    <cellStyle name="Normal 10 3 3 2 5 6" xfId="11691" xr:uid="{00000000-0005-0000-0000-0000552B0000}"/>
    <cellStyle name="Normal 10 3 3 2 5 6 2" xfId="24294" xr:uid="{00000000-0005-0000-0000-0000562B0000}"/>
    <cellStyle name="Normal 10 3 3 2 5 6 2 2" xfId="59510" xr:uid="{00000000-0005-0000-0000-0000572B0000}"/>
    <cellStyle name="Normal 10 3 3 2 5 6 3" xfId="46913" xr:uid="{00000000-0005-0000-0000-0000582B0000}"/>
    <cellStyle name="Normal 10 3 3 2 5 6 4" xfId="36899" xr:uid="{00000000-0005-0000-0000-0000592B0000}"/>
    <cellStyle name="Normal 10 3 3 2 5 7" xfId="16058" xr:uid="{00000000-0005-0000-0000-00005A2B0000}"/>
    <cellStyle name="Normal 10 3 3 2 5 7 2" xfId="51274" xr:uid="{00000000-0005-0000-0000-00005B2B0000}"/>
    <cellStyle name="Normal 10 3 3 2 5 7 3" xfId="28663" xr:uid="{00000000-0005-0000-0000-00005C2B0000}"/>
    <cellStyle name="Normal 10 3 3 2 5 8" xfId="14280" xr:uid="{00000000-0005-0000-0000-00005D2B0000}"/>
    <cellStyle name="Normal 10 3 3 2 5 8 2" xfId="49498" xr:uid="{00000000-0005-0000-0000-00005E2B0000}"/>
    <cellStyle name="Normal 10 3 3 2 5 9" xfId="38677" xr:uid="{00000000-0005-0000-0000-00005F2B0000}"/>
    <cellStyle name="Normal 10 3 3 2 6" xfId="2551" xr:uid="{00000000-0005-0000-0000-0000602B0000}"/>
    <cellStyle name="Normal 10 3 3 2 6 10" xfId="26078" xr:uid="{00000000-0005-0000-0000-0000612B0000}"/>
    <cellStyle name="Normal 10 3 3 2 6 11" xfId="60482" xr:uid="{00000000-0005-0000-0000-0000622B0000}"/>
    <cellStyle name="Normal 10 3 3 2 6 2" xfId="4378" xr:uid="{00000000-0005-0000-0000-0000632B0000}"/>
    <cellStyle name="Normal 10 3 3 2 6 2 2" xfId="17025" xr:uid="{00000000-0005-0000-0000-0000642B0000}"/>
    <cellStyle name="Normal 10 3 3 2 6 2 2 2" xfId="52241" xr:uid="{00000000-0005-0000-0000-0000652B0000}"/>
    <cellStyle name="Normal 10 3 3 2 6 2 3" xfId="39644" xr:uid="{00000000-0005-0000-0000-0000662B0000}"/>
    <cellStyle name="Normal 10 3 3 2 6 2 4" xfId="29630" xr:uid="{00000000-0005-0000-0000-0000672B0000}"/>
    <cellStyle name="Normal 10 3 3 2 6 3" xfId="5848" xr:uid="{00000000-0005-0000-0000-0000682B0000}"/>
    <cellStyle name="Normal 10 3 3 2 6 3 2" xfId="18479" xr:uid="{00000000-0005-0000-0000-0000692B0000}"/>
    <cellStyle name="Normal 10 3 3 2 6 3 2 2" xfId="53695" xr:uid="{00000000-0005-0000-0000-00006A2B0000}"/>
    <cellStyle name="Normal 10 3 3 2 6 3 3" xfId="41098" xr:uid="{00000000-0005-0000-0000-00006B2B0000}"/>
    <cellStyle name="Normal 10 3 3 2 6 3 4" xfId="31084" xr:uid="{00000000-0005-0000-0000-00006C2B0000}"/>
    <cellStyle name="Normal 10 3 3 2 6 4" xfId="7307" xr:uid="{00000000-0005-0000-0000-00006D2B0000}"/>
    <cellStyle name="Normal 10 3 3 2 6 4 2" xfId="19933" xr:uid="{00000000-0005-0000-0000-00006E2B0000}"/>
    <cellStyle name="Normal 10 3 3 2 6 4 2 2" xfId="55149" xr:uid="{00000000-0005-0000-0000-00006F2B0000}"/>
    <cellStyle name="Normal 10 3 3 2 6 4 3" xfId="42552" xr:uid="{00000000-0005-0000-0000-0000702B0000}"/>
    <cellStyle name="Normal 10 3 3 2 6 4 4" xfId="32538" xr:uid="{00000000-0005-0000-0000-0000712B0000}"/>
    <cellStyle name="Normal 10 3 3 2 6 5" xfId="9088" xr:uid="{00000000-0005-0000-0000-0000722B0000}"/>
    <cellStyle name="Normal 10 3 3 2 6 5 2" xfId="21709" xr:uid="{00000000-0005-0000-0000-0000732B0000}"/>
    <cellStyle name="Normal 10 3 3 2 6 5 2 2" xfId="56925" xr:uid="{00000000-0005-0000-0000-0000742B0000}"/>
    <cellStyle name="Normal 10 3 3 2 6 5 3" xfId="44328" xr:uid="{00000000-0005-0000-0000-0000752B0000}"/>
    <cellStyle name="Normal 10 3 3 2 6 5 4" xfId="34314" xr:uid="{00000000-0005-0000-0000-0000762B0000}"/>
    <cellStyle name="Normal 10 3 3 2 6 6" xfId="10882" xr:uid="{00000000-0005-0000-0000-0000772B0000}"/>
    <cellStyle name="Normal 10 3 3 2 6 6 2" xfId="23485" xr:uid="{00000000-0005-0000-0000-0000782B0000}"/>
    <cellStyle name="Normal 10 3 3 2 6 6 2 2" xfId="58701" xr:uid="{00000000-0005-0000-0000-0000792B0000}"/>
    <cellStyle name="Normal 10 3 3 2 6 6 3" xfId="46104" xr:uid="{00000000-0005-0000-0000-00007A2B0000}"/>
    <cellStyle name="Normal 10 3 3 2 6 6 4" xfId="36090" xr:uid="{00000000-0005-0000-0000-00007B2B0000}"/>
    <cellStyle name="Normal 10 3 3 2 6 7" xfId="15249" xr:uid="{00000000-0005-0000-0000-00007C2B0000}"/>
    <cellStyle name="Normal 10 3 3 2 6 7 2" xfId="50465" xr:uid="{00000000-0005-0000-0000-00007D2B0000}"/>
    <cellStyle name="Normal 10 3 3 2 6 7 3" xfId="27854" xr:uid="{00000000-0005-0000-0000-00007E2B0000}"/>
    <cellStyle name="Normal 10 3 3 2 6 8" xfId="13471" xr:uid="{00000000-0005-0000-0000-00007F2B0000}"/>
    <cellStyle name="Normal 10 3 3 2 6 8 2" xfId="48689" xr:uid="{00000000-0005-0000-0000-0000802B0000}"/>
    <cellStyle name="Normal 10 3 3 2 6 9" xfId="37868" xr:uid="{00000000-0005-0000-0000-0000812B0000}"/>
    <cellStyle name="Normal 10 3 3 2 7" xfId="3715" xr:uid="{00000000-0005-0000-0000-0000822B0000}"/>
    <cellStyle name="Normal 10 3 3 2 7 2" xfId="8439" xr:uid="{00000000-0005-0000-0000-0000832B0000}"/>
    <cellStyle name="Normal 10 3 3 2 7 2 2" xfId="21065" xr:uid="{00000000-0005-0000-0000-0000842B0000}"/>
    <cellStyle name="Normal 10 3 3 2 7 2 2 2" xfId="56281" xr:uid="{00000000-0005-0000-0000-0000852B0000}"/>
    <cellStyle name="Normal 10 3 3 2 7 2 3" xfId="43684" xr:uid="{00000000-0005-0000-0000-0000862B0000}"/>
    <cellStyle name="Normal 10 3 3 2 7 2 4" xfId="33670" xr:uid="{00000000-0005-0000-0000-0000872B0000}"/>
    <cellStyle name="Normal 10 3 3 2 7 3" xfId="10220" xr:uid="{00000000-0005-0000-0000-0000882B0000}"/>
    <cellStyle name="Normal 10 3 3 2 7 3 2" xfId="22841" xr:uid="{00000000-0005-0000-0000-0000892B0000}"/>
    <cellStyle name="Normal 10 3 3 2 7 3 2 2" xfId="58057" xr:uid="{00000000-0005-0000-0000-00008A2B0000}"/>
    <cellStyle name="Normal 10 3 3 2 7 3 3" xfId="45460" xr:uid="{00000000-0005-0000-0000-00008B2B0000}"/>
    <cellStyle name="Normal 10 3 3 2 7 3 4" xfId="35446" xr:uid="{00000000-0005-0000-0000-00008C2B0000}"/>
    <cellStyle name="Normal 10 3 3 2 7 4" xfId="12016" xr:uid="{00000000-0005-0000-0000-00008D2B0000}"/>
    <cellStyle name="Normal 10 3 3 2 7 4 2" xfId="24617" xr:uid="{00000000-0005-0000-0000-00008E2B0000}"/>
    <cellStyle name="Normal 10 3 3 2 7 4 2 2" xfId="59833" xr:uid="{00000000-0005-0000-0000-00008F2B0000}"/>
    <cellStyle name="Normal 10 3 3 2 7 4 3" xfId="47236" xr:uid="{00000000-0005-0000-0000-0000902B0000}"/>
    <cellStyle name="Normal 10 3 3 2 7 4 4" xfId="37222" xr:uid="{00000000-0005-0000-0000-0000912B0000}"/>
    <cellStyle name="Normal 10 3 3 2 7 5" xfId="16381" xr:uid="{00000000-0005-0000-0000-0000922B0000}"/>
    <cellStyle name="Normal 10 3 3 2 7 5 2" xfId="51597" xr:uid="{00000000-0005-0000-0000-0000932B0000}"/>
    <cellStyle name="Normal 10 3 3 2 7 5 3" xfId="28986" xr:uid="{00000000-0005-0000-0000-0000942B0000}"/>
    <cellStyle name="Normal 10 3 3 2 7 6" xfId="14603" xr:uid="{00000000-0005-0000-0000-0000952B0000}"/>
    <cellStyle name="Normal 10 3 3 2 7 6 2" xfId="49821" xr:uid="{00000000-0005-0000-0000-0000962B0000}"/>
    <cellStyle name="Normal 10 3 3 2 7 7" xfId="39000" xr:uid="{00000000-0005-0000-0000-0000972B0000}"/>
    <cellStyle name="Normal 10 3 3 2 7 8" xfId="27210" xr:uid="{00000000-0005-0000-0000-0000982B0000}"/>
    <cellStyle name="Normal 10 3 3 2 8" xfId="4053" xr:uid="{00000000-0005-0000-0000-0000992B0000}"/>
    <cellStyle name="Normal 10 3 3 2 8 2" xfId="16703" xr:uid="{00000000-0005-0000-0000-00009A2B0000}"/>
    <cellStyle name="Normal 10 3 3 2 8 2 2" xfId="51919" xr:uid="{00000000-0005-0000-0000-00009B2B0000}"/>
    <cellStyle name="Normal 10 3 3 2 8 2 3" xfId="29308" xr:uid="{00000000-0005-0000-0000-00009C2B0000}"/>
    <cellStyle name="Normal 10 3 3 2 8 3" xfId="13149" xr:uid="{00000000-0005-0000-0000-00009D2B0000}"/>
    <cellStyle name="Normal 10 3 3 2 8 3 2" xfId="48367" xr:uid="{00000000-0005-0000-0000-00009E2B0000}"/>
    <cellStyle name="Normal 10 3 3 2 8 4" xfId="39322" xr:uid="{00000000-0005-0000-0000-00009F2B0000}"/>
    <cellStyle name="Normal 10 3 3 2 8 5" xfId="25756" xr:uid="{00000000-0005-0000-0000-0000A02B0000}"/>
    <cellStyle name="Normal 10 3 3 2 9" xfId="5526" xr:uid="{00000000-0005-0000-0000-0000A12B0000}"/>
    <cellStyle name="Normal 10 3 3 2 9 2" xfId="18157" xr:uid="{00000000-0005-0000-0000-0000A22B0000}"/>
    <cellStyle name="Normal 10 3 3 2 9 2 2" xfId="53373" xr:uid="{00000000-0005-0000-0000-0000A32B0000}"/>
    <cellStyle name="Normal 10 3 3 2 9 3" xfId="40776" xr:uid="{00000000-0005-0000-0000-0000A42B0000}"/>
    <cellStyle name="Normal 10 3 3 2 9 4" xfId="30762" xr:uid="{00000000-0005-0000-0000-0000A52B0000}"/>
    <cellStyle name="Normal 10 3 3 3" xfId="2291" xr:uid="{00000000-0005-0000-0000-0000A62B0000}"/>
    <cellStyle name="Normal 10 3 3 3 10" xfId="10508" xr:uid="{00000000-0005-0000-0000-0000A72B0000}"/>
    <cellStyle name="Normal 10 3 3 3 10 2" xfId="23119" xr:uid="{00000000-0005-0000-0000-0000A82B0000}"/>
    <cellStyle name="Normal 10 3 3 3 10 2 2" xfId="58335" xr:uid="{00000000-0005-0000-0000-0000A92B0000}"/>
    <cellStyle name="Normal 10 3 3 3 10 3" xfId="45738" xr:uid="{00000000-0005-0000-0000-0000AA2B0000}"/>
    <cellStyle name="Normal 10 3 3 3 10 4" xfId="35724" xr:uid="{00000000-0005-0000-0000-0000AB2B0000}"/>
    <cellStyle name="Normal 10 3 3 3 11" xfId="15007" xr:uid="{00000000-0005-0000-0000-0000AC2B0000}"/>
    <cellStyle name="Normal 10 3 3 3 11 2" xfId="50223" xr:uid="{00000000-0005-0000-0000-0000AD2B0000}"/>
    <cellStyle name="Normal 10 3 3 3 11 3" xfId="27612" xr:uid="{00000000-0005-0000-0000-0000AE2B0000}"/>
    <cellStyle name="Normal 10 3 3 3 12" xfId="12420" xr:uid="{00000000-0005-0000-0000-0000AF2B0000}"/>
    <cellStyle name="Normal 10 3 3 3 12 2" xfId="47638" xr:uid="{00000000-0005-0000-0000-0000B02B0000}"/>
    <cellStyle name="Normal 10 3 3 3 13" xfId="37626" xr:uid="{00000000-0005-0000-0000-0000B12B0000}"/>
    <cellStyle name="Normal 10 3 3 3 14" xfId="25027" xr:uid="{00000000-0005-0000-0000-0000B22B0000}"/>
    <cellStyle name="Normal 10 3 3 3 15" xfId="60240" xr:uid="{00000000-0005-0000-0000-0000B32B0000}"/>
    <cellStyle name="Normal 10 3 3 3 2" xfId="3142" xr:uid="{00000000-0005-0000-0000-0000B42B0000}"/>
    <cellStyle name="Normal 10 3 3 3 2 10" xfId="25511" xr:uid="{00000000-0005-0000-0000-0000B52B0000}"/>
    <cellStyle name="Normal 10 3 3 3 2 11" xfId="61046" xr:uid="{00000000-0005-0000-0000-0000B62B0000}"/>
    <cellStyle name="Normal 10 3 3 3 2 2" xfId="4942" xr:uid="{00000000-0005-0000-0000-0000B72B0000}"/>
    <cellStyle name="Normal 10 3 3 3 2 2 2" xfId="17589" xr:uid="{00000000-0005-0000-0000-0000B82B0000}"/>
    <cellStyle name="Normal 10 3 3 3 2 2 2 2" xfId="52805" xr:uid="{00000000-0005-0000-0000-0000B92B0000}"/>
    <cellStyle name="Normal 10 3 3 3 2 2 2 3" xfId="30194" xr:uid="{00000000-0005-0000-0000-0000BA2B0000}"/>
    <cellStyle name="Normal 10 3 3 3 2 2 3" xfId="14035" xr:uid="{00000000-0005-0000-0000-0000BB2B0000}"/>
    <cellStyle name="Normal 10 3 3 3 2 2 3 2" xfId="49253" xr:uid="{00000000-0005-0000-0000-0000BC2B0000}"/>
    <cellStyle name="Normal 10 3 3 3 2 2 4" xfId="40208" xr:uid="{00000000-0005-0000-0000-0000BD2B0000}"/>
    <cellStyle name="Normal 10 3 3 3 2 2 5" xfId="26642" xr:uid="{00000000-0005-0000-0000-0000BE2B0000}"/>
    <cellStyle name="Normal 10 3 3 3 2 3" xfId="6412" xr:uid="{00000000-0005-0000-0000-0000BF2B0000}"/>
    <cellStyle name="Normal 10 3 3 3 2 3 2" xfId="19043" xr:uid="{00000000-0005-0000-0000-0000C02B0000}"/>
    <cellStyle name="Normal 10 3 3 3 2 3 2 2" xfId="54259" xr:uid="{00000000-0005-0000-0000-0000C12B0000}"/>
    <cellStyle name="Normal 10 3 3 3 2 3 3" xfId="41662" xr:uid="{00000000-0005-0000-0000-0000C22B0000}"/>
    <cellStyle name="Normal 10 3 3 3 2 3 4" xfId="31648" xr:uid="{00000000-0005-0000-0000-0000C32B0000}"/>
    <cellStyle name="Normal 10 3 3 3 2 4" xfId="7871" xr:uid="{00000000-0005-0000-0000-0000C42B0000}"/>
    <cellStyle name="Normal 10 3 3 3 2 4 2" xfId="20497" xr:uid="{00000000-0005-0000-0000-0000C52B0000}"/>
    <cellStyle name="Normal 10 3 3 3 2 4 2 2" xfId="55713" xr:uid="{00000000-0005-0000-0000-0000C62B0000}"/>
    <cellStyle name="Normal 10 3 3 3 2 4 3" xfId="43116" xr:uid="{00000000-0005-0000-0000-0000C72B0000}"/>
    <cellStyle name="Normal 10 3 3 3 2 4 4" xfId="33102" xr:uid="{00000000-0005-0000-0000-0000C82B0000}"/>
    <cellStyle name="Normal 10 3 3 3 2 5" xfId="9652" xr:uid="{00000000-0005-0000-0000-0000C92B0000}"/>
    <cellStyle name="Normal 10 3 3 3 2 5 2" xfId="22273" xr:uid="{00000000-0005-0000-0000-0000CA2B0000}"/>
    <cellStyle name="Normal 10 3 3 3 2 5 2 2" xfId="57489" xr:uid="{00000000-0005-0000-0000-0000CB2B0000}"/>
    <cellStyle name="Normal 10 3 3 3 2 5 3" xfId="44892" xr:uid="{00000000-0005-0000-0000-0000CC2B0000}"/>
    <cellStyle name="Normal 10 3 3 3 2 5 4" xfId="34878" xr:uid="{00000000-0005-0000-0000-0000CD2B0000}"/>
    <cellStyle name="Normal 10 3 3 3 2 6" xfId="11446" xr:uid="{00000000-0005-0000-0000-0000CE2B0000}"/>
    <cellStyle name="Normal 10 3 3 3 2 6 2" xfId="24049" xr:uid="{00000000-0005-0000-0000-0000CF2B0000}"/>
    <cellStyle name="Normal 10 3 3 3 2 6 2 2" xfId="59265" xr:uid="{00000000-0005-0000-0000-0000D02B0000}"/>
    <cellStyle name="Normal 10 3 3 3 2 6 3" xfId="46668" xr:uid="{00000000-0005-0000-0000-0000D12B0000}"/>
    <cellStyle name="Normal 10 3 3 3 2 6 4" xfId="36654" xr:uid="{00000000-0005-0000-0000-0000D22B0000}"/>
    <cellStyle name="Normal 10 3 3 3 2 7" xfId="15813" xr:uid="{00000000-0005-0000-0000-0000D32B0000}"/>
    <cellStyle name="Normal 10 3 3 3 2 7 2" xfId="51029" xr:uid="{00000000-0005-0000-0000-0000D42B0000}"/>
    <cellStyle name="Normal 10 3 3 3 2 7 3" xfId="28418" xr:uid="{00000000-0005-0000-0000-0000D52B0000}"/>
    <cellStyle name="Normal 10 3 3 3 2 8" xfId="12904" xr:uid="{00000000-0005-0000-0000-0000D62B0000}"/>
    <cellStyle name="Normal 10 3 3 3 2 8 2" xfId="48122" xr:uid="{00000000-0005-0000-0000-0000D72B0000}"/>
    <cellStyle name="Normal 10 3 3 3 2 9" xfId="38432" xr:uid="{00000000-0005-0000-0000-0000D82B0000}"/>
    <cellStyle name="Normal 10 3 3 3 3" xfId="3471" xr:uid="{00000000-0005-0000-0000-0000D92B0000}"/>
    <cellStyle name="Normal 10 3 3 3 3 10" xfId="26967" xr:uid="{00000000-0005-0000-0000-0000DA2B0000}"/>
    <cellStyle name="Normal 10 3 3 3 3 11" xfId="61371" xr:uid="{00000000-0005-0000-0000-0000DB2B0000}"/>
    <cellStyle name="Normal 10 3 3 3 3 2" xfId="5267" xr:uid="{00000000-0005-0000-0000-0000DC2B0000}"/>
    <cellStyle name="Normal 10 3 3 3 3 2 2" xfId="17914" xr:uid="{00000000-0005-0000-0000-0000DD2B0000}"/>
    <cellStyle name="Normal 10 3 3 3 3 2 2 2" xfId="53130" xr:uid="{00000000-0005-0000-0000-0000DE2B0000}"/>
    <cellStyle name="Normal 10 3 3 3 3 2 3" xfId="40533" xr:uid="{00000000-0005-0000-0000-0000DF2B0000}"/>
    <cellStyle name="Normal 10 3 3 3 3 2 4" xfId="30519" xr:uid="{00000000-0005-0000-0000-0000E02B0000}"/>
    <cellStyle name="Normal 10 3 3 3 3 3" xfId="6737" xr:uid="{00000000-0005-0000-0000-0000E12B0000}"/>
    <cellStyle name="Normal 10 3 3 3 3 3 2" xfId="19368" xr:uid="{00000000-0005-0000-0000-0000E22B0000}"/>
    <cellStyle name="Normal 10 3 3 3 3 3 2 2" xfId="54584" xr:uid="{00000000-0005-0000-0000-0000E32B0000}"/>
    <cellStyle name="Normal 10 3 3 3 3 3 3" xfId="41987" xr:uid="{00000000-0005-0000-0000-0000E42B0000}"/>
    <cellStyle name="Normal 10 3 3 3 3 3 4" xfId="31973" xr:uid="{00000000-0005-0000-0000-0000E52B0000}"/>
    <cellStyle name="Normal 10 3 3 3 3 4" xfId="8196" xr:uid="{00000000-0005-0000-0000-0000E62B0000}"/>
    <cellStyle name="Normal 10 3 3 3 3 4 2" xfId="20822" xr:uid="{00000000-0005-0000-0000-0000E72B0000}"/>
    <cellStyle name="Normal 10 3 3 3 3 4 2 2" xfId="56038" xr:uid="{00000000-0005-0000-0000-0000E82B0000}"/>
    <cellStyle name="Normal 10 3 3 3 3 4 3" xfId="43441" xr:uid="{00000000-0005-0000-0000-0000E92B0000}"/>
    <cellStyle name="Normal 10 3 3 3 3 4 4" xfId="33427" xr:uid="{00000000-0005-0000-0000-0000EA2B0000}"/>
    <cellStyle name="Normal 10 3 3 3 3 5" xfId="9977" xr:uid="{00000000-0005-0000-0000-0000EB2B0000}"/>
    <cellStyle name="Normal 10 3 3 3 3 5 2" xfId="22598" xr:uid="{00000000-0005-0000-0000-0000EC2B0000}"/>
    <cellStyle name="Normal 10 3 3 3 3 5 2 2" xfId="57814" xr:uid="{00000000-0005-0000-0000-0000ED2B0000}"/>
    <cellStyle name="Normal 10 3 3 3 3 5 3" xfId="45217" xr:uid="{00000000-0005-0000-0000-0000EE2B0000}"/>
    <cellStyle name="Normal 10 3 3 3 3 5 4" xfId="35203" xr:uid="{00000000-0005-0000-0000-0000EF2B0000}"/>
    <cellStyle name="Normal 10 3 3 3 3 6" xfId="11771" xr:uid="{00000000-0005-0000-0000-0000F02B0000}"/>
    <cellStyle name="Normal 10 3 3 3 3 6 2" xfId="24374" xr:uid="{00000000-0005-0000-0000-0000F12B0000}"/>
    <cellStyle name="Normal 10 3 3 3 3 6 2 2" xfId="59590" xr:uid="{00000000-0005-0000-0000-0000F22B0000}"/>
    <cellStyle name="Normal 10 3 3 3 3 6 3" xfId="46993" xr:uid="{00000000-0005-0000-0000-0000F32B0000}"/>
    <cellStyle name="Normal 10 3 3 3 3 6 4" xfId="36979" xr:uid="{00000000-0005-0000-0000-0000F42B0000}"/>
    <cellStyle name="Normal 10 3 3 3 3 7" xfId="16138" xr:uid="{00000000-0005-0000-0000-0000F52B0000}"/>
    <cellStyle name="Normal 10 3 3 3 3 7 2" xfId="51354" xr:uid="{00000000-0005-0000-0000-0000F62B0000}"/>
    <cellStyle name="Normal 10 3 3 3 3 7 3" xfId="28743" xr:uid="{00000000-0005-0000-0000-0000F72B0000}"/>
    <cellStyle name="Normal 10 3 3 3 3 8" xfId="14360" xr:uid="{00000000-0005-0000-0000-0000F82B0000}"/>
    <cellStyle name="Normal 10 3 3 3 3 8 2" xfId="49578" xr:uid="{00000000-0005-0000-0000-0000F92B0000}"/>
    <cellStyle name="Normal 10 3 3 3 3 9" xfId="38757" xr:uid="{00000000-0005-0000-0000-0000FA2B0000}"/>
    <cellStyle name="Normal 10 3 3 3 4" xfId="2632" xr:uid="{00000000-0005-0000-0000-0000FB2B0000}"/>
    <cellStyle name="Normal 10 3 3 3 4 10" xfId="26158" xr:uid="{00000000-0005-0000-0000-0000FC2B0000}"/>
    <cellStyle name="Normal 10 3 3 3 4 11" xfId="60562" xr:uid="{00000000-0005-0000-0000-0000FD2B0000}"/>
    <cellStyle name="Normal 10 3 3 3 4 2" xfId="4458" xr:uid="{00000000-0005-0000-0000-0000FE2B0000}"/>
    <cellStyle name="Normal 10 3 3 3 4 2 2" xfId="17105" xr:uid="{00000000-0005-0000-0000-0000FF2B0000}"/>
    <cellStyle name="Normal 10 3 3 3 4 2 2 2" xfId="52321" xr:uid="{00000000-0005-0000-0000-0000002C0000}"/>
    <cellStyle name="Normal 10 3 3 3 4 2 3" xfId="39724" xr:uid="{00000000-0005-0000-0000-0000012C0000}"/>
    <cellStyle name="Normal 10 3 3 3 4 2 4" xfId="29710" xr:uid="{00000000-0005-0000-0000-0000022C0000}"/>
    <cellStyle name="Normal 10 3 3 3 4 3" xfId="5928" xr:uid="{00000000-0005-0000-0000-0000032C0000}"/>
    <cellStyle name="Normal 10 3 3 3 4 3 2" xfId="18559" xr:uid="{00000000-0005-0000-0000-0000042C0000}"/>
    <cellStyle name="Normal 10 3 3 3 4 3 2 2" xfId="53775" xr:uid="{00000000-0005-0000-0000-0000052C0000}"/>
    <cellStyle name="Normal 10 3 3 3 4 3 3" xfId="41178" xr:uid="{00000000-0005-0000-0000-0000062C0000}"/>
    <cellStyle name="Normal 10 3 3 3 4 3 4" xfId="31164" xr:uid="{00000000-0005-0000-0000-0000072C0000}"/>
    <cellStyle name="Normal 10 3 3 3 4 4" xfId="7387" xr:uid="{00000000-0005-0000-0000-0000082C0000}"/>
    <cellStyle name="Normal 10 3 3 3 4 4 2" xfId="20013" xr:uid="{00000000-0005-0000-0000-0000092C0000}"/>
    <cellStyle name="Normal 10 3 3 3 4 4 2 2" xfId="55229" xr:uid="{00000000-0005-0000-0000-00000A2C0000}"/>
    <cellStyle name="Normal 10 3 3 3 4 4 3" xfId="42632" xr:uid="{00000000-0005-0000-0000-00000B2C0000}"/>
    <cellStyle name="Normal 10 3 3 3 4 4 4" xfId="32618" xr:uid="{00000000-0005-0000-0000-00000C2C0000}"/>
    <cellStyle name="Normal 10 3 3 3 4 5" xfId="9168" xr:uid="{00000000-0005-0000-0000-00000D2C0000}"/>
    <cellStyle name="Normal 10 3 3 3 4 5 2" xfId="21789" xr:uid="{00000000-0005-0000-0000-00000E2C0000}"/>
    <cellStyle name="Normal 10 3 3 3 4 5 2 2" xfId="57005" xr:uid="{00000000-0005-0000-0000-00000F2C0000}"/>
    <cellStyle name="Normal 10 3 3 3 4 5 3" xfId="44408" xr:uid="{00000000-0005-0000-0000-0000102C0000}"/>
    <cellStyle name="Normal 10 3 3 3 4 5 4" xfId="34394" xr:uid="{00000000-0005-0000-0000-0000112C0000}"/>
    <cellStyle name="Normal 10 3 3 3 4 6" xfId="10962" xr:uid="{00000000-0005-0000-0000-0000122C0000}"/>
    <cellStyle name="Normal 10 3 3 3 4 6 2" xfId="23565" xr:uid="{00000000-0005-0000-0000-0000132C0000}"/>
    <cellStyle name="Normal 10 3 3 3 4 6 2 2" xfId="58781" xr:uid="{00000000-0005-0000-0000-0000142C0000}"/>
    <cellStyle name="Normal 10 3 3 3 4 6 3" xfId="46184" xr:uid="{00000000-0005-0000-0000-0000152C0000}"/>
    <cellStyle name="Normal 10 3 3 3 4 6 4" xfId="36170" xr:uid="{00000000-0005-0000-0000-0000162C0000}"/>
    <cellStyle name="Normal 10 3 3 3 4 7" xfId="15329" xr:uid="{00000000-0005-0000-0000-0000172C0000}"/>
    <cellStyle name="Normal 10 3 3 3 4 7 2" xfId="50545" xr:uid="{00000000-0005-0000-0000-0000182C0000}"/>
    <cellStyle name="Normal 10 3 3 3 4 7 3" xfId="27934" xr:uid="{00000000-0005-0000-0000-0000192C0000}"/>
    <cellStyle name="Normal 10 3 3 3 4 8" xfId="13551" xr:uid="{00000000-0005-0000-0000-00001A2C0000}"/>
    <cellStyle name="Normal 10 3 3 3 4 8 2" xfId="48769" xr:uid="{00000000-0005-0000-0000-00001B2C0000}"/>
    <cellStyle name="Normal 10 3 3 3 4 9" xfId="37948" xr:uid="{00000000-0005-0000-0000-00001C2C0000}"/>
    <cellStyle name="Normal 10 3 3 3 5" xfId="3796" xr:uid="{00000000-0005-0000-0000-00001D2C0000}"/>
    <cellStyle name="Normal 10 3 3 3 5 2" xfId="8519" xr:uid="{00000000-0005-0000-0000-00001E2C0000}"/>
    <cellStyle name="Normal 10 3 3 3 5 2 2" xfId="21145" xr:uid="{00000000-0005-0000-0000-00001F2C0000}"/>
    <cellStyle name="Normal 10 3 3 3 5 2 2 2" xfId="56361" xr:uid="{00000000-0005-0000-0000-0000202C0000}"/>
    <cellStyle name="Normal 10 3 3 3 5 2 3" xfId="43764" xr:uid="{00000000-0005-0000-0000-0000212C0000}"/>
    <cellStyle name="Normal 10 3 3 3 5 2 4" xfId="33750" xr:uid="{00000000-0005-0000-0000-0000222C0000}"/>
    <cellStyle name="Normal 10 3 3 3 5 3" xfId="10300" xr:uid="{00000000-0005-0000-0000-0000232C0000}"/>
    <cellStyle name="Normal 10 3 3 3 5 3 2" xfId="22921" xr:uid="{00000000-0005-0000-0000-0000242C0000}"/>
    <cellStyle name="Normal 10 3 3 3 5 3 2 2" xfId="58137" xr:uid="{00000000-0005-0000-0000-0000252C0000}"/>
    <cellStyle name="Normal 10 3 3 3 5 3 3" xfId="45540" xr:uid="{00000000-0005-0000-0000-0000262C0000}"/>
    <cellStyle name="Normal 10 3 3 3 5 3 4" xfId="35526" xr:uid="{00000000-0005-0000-0000-0000272C0000}"/>
    <cellStyle name="Normal 10 3 3 3 5 4" xfId="12096" xr:uid="{00000000-0005-0000-0000-0000282C0000}"/>
    <cellStyle name="Normal 10 3 3 3 5 4 2" xfId="24697" xr:uid="{00000000-0005-0000-0000-0000292C0000}"/>
    <cellStyle name="Normal 10 3 3 3 5 4 2 2" xfId="59913" xr:uid="{00000000-0005-0000-0000-00002A2C0000}"/>
    <cellStyle name="Normal 10 3 3 3 5 4 3" xfId="47316" xr:uid="{00000000-0005-0000-0000-00002B2C0000}"/>
    <cellStyle name="Normal 10 3 3 3 5 4 4" xfId="37302" xr:uid="{00000000-0005-0000-0000-00002C2C0000}"/>
    <cellStyle name="Normal 10 3 3 3 5 5" xfId="16461" xr:uid="{00000000-0005-0000-0000-00002D2C0000}"/>
    <cellStyle name="Normal 10 3 3 3 5 5 2" xfId="51677" xr:uid="{00000000-0005-0000-0000-00002E2C0000}"/>
    <cellStyle name="Normal 10 3 3 3 5 5 3" xfId="29066" xr:uid="{00000000-0005-0000-0000-00002F2C0000}"/>
    <cellStyle name="Normal 10 3 3 3 5 6" xfId="14683" xr:uid="{00000000-0005-0000-0000-0000302C0000}"/>
    <cellStyle name="Normal 10 3 3 3 5 6 2" xfId="49901" xr:uid="{00000000-0005-0000-0000-0000312C0000}"/>
    <cellStyle name="Normal 10 3 3 3 5 7" xfId="39080" xr:uid="{00000000-0005-0000-0000-0000322C0000}"/>
    <cellStyle name="Normal 10 3 3 3 5 8" xfId="27290" xr:uid="{00000000-0005-0000-0000-0000332C0000}"/>
    <cellStyle name="Normal 10 3 3 3 6" xfId="4136" xr:uid="{00000000-0005-0000-0000-0000342C0000}"/>
    <cellStyle name="Normal 10 3 3 3 6 2" xfId="16783" xr:uid="{00000000-0005-0000-0000-0000352C0000}"/>
    <cellStyle name="Normal 10 3 3 3 6 2 2" xfId="51999" xr:uid="{00000000-0005-0000-0000-0000362C0000}"/>
    <cellStyle name="Normal 10 3 3 3 6 2 3" xfId="29388" xr:uid="{00000000-0005-0000-0000-0000372C0000}"/>
    <cellStyle name="Normal 10 3 3 3 6 3" xfId="13229" xr:uid="{00000000-0005-0000-0000-0000382C0000}"/>
    <cellStyle name="Normal 10 3 3 3 6 3 2" xfId="48447" xr:uid="{00000000-0005-0000-0000-0000392C0000}"/>
    <cellStyle name="Normal 10 3 3 3 6 4" xfId="39402" xr:uid="{00000000-0005-0000-0000-00003A2C0000}"/>
    <cellStyle name="Normal 10 3 3 3 6 5" xfId="25836" xr:uid="{00000000-0005-0000-0000-00003B2C0000}"/>
    <cellStyle name="Normal 10 3 3 3 7" xfId="5606" xr:uid="{00000000-0005-0000-0000-00003C2C0000}"/>
    <cellStyle name="Normal 10 3 3 3 7 2" xfId="18237" xr:uid="{00000000-0005-0000-0000-00003D2C0000}"/>
    <cellStyle name="Normal 10 3 3 3 7 2 2" xfId="53453" xr:uid="{00000000-0005-0000-0000-00003E2C0000}"/>
    <cellStyle name="Normal 10 3 3 3 7 3" xfId="40856" xr:uid="{00000000-0005-0000-0000-00003F2C0000}"/>
    <cellStyle name="Normal 10 3 3 3 7 4" xfId="30842" xr:uid="{00000000-0005-0000-0000-0000402C0000}"/>
    <cellStyle name="Normal 10 3 3 3 8" xfId="7065" xr:uid="{00000000-0005-0000-0000-0000412C0000}"/>
    <cellStyle name="Normal 10 3 3 3 8 2" xfId="19691" xr:uid="{00000000-0005-0000-0000-0000422C0000}"/>
    <cellStyle name="Normal 10 3 3 3 8 2 2" xfId="54907" xr:uid="{00000000-0005-0000-0000-0000432C0000}"/>
    <cellStyle name="Normal 10 3 3 3 8 3" xfId="42310" xr:uid="{00000000-0005-0000-0000-0000442C0000}"/>
    <cellStyle name="Normal 10 3 3 3 8 4" xfId="32296" xr:uid="{00000000-0005-0000-0000-0000452C0000}"/>
    <cellStyle name="Normal 10 3 3 3 9" xfId="8846" xr:uid="{00000000-0005-0000-0000-0000462C0000}"/>
    <cellStyle name="Normal 10 3 3 3 9 2" xfId="21467" xr:uid="{00000000-0005-0000-0000-0000472C0000}"/>
    <cellStyle name="Normal 10 3 3 3 9 2 2" xfId="56683" xr:uid="{00000000-0005-0000-0000-0000482C0000}"/>
    <cellStyle name="Normal 10 3 3 3 9 3" xfId="44086" xr:uid="{00000000-0005-0000-0000-0000492C0000}"/>
    <cellStyle name="Normal 10 3 3 3 9 4" xfId="34072" xr:uid="{00000000-0005-0000-0000-00004A2C0000}"/>
    <cellStyle name="Normal 10 3 3 4" xfId="2972" xr:uid="{00000000-0005-0000-0000-00004B2C0000}"/>
    <cellStyle name="Normal 10 3 3 4 10" xfId="25352" xr:uid="{00000000-0005-0000-0000-00004C2C0000}"/>
    <cellStyle name="Normal 10 3 3 4 11" xfId="60887" xr:uid="{00000000-0005-0000-0000-00004D2C0000}"/>
    <cellStyle name="Normal 10 3 3 4 2" xfId="4783" xr:uid="{00000000-0005-0000-0000-00004E2C0000}"/>
    <cellStyle name="Normal 10 3 3 4 2 2" xfId="17430" xr:uid="{00000000-0005-0000-0000-00004F2C0000}"/>
    <cellStyle name="Normal 10 3 3 4 2 2 2" xfId="52646" xr:uid="{00000000-0005-0000-0000-0000502C0000}"/>
    <cellStyle name="Normal 10 3 3 4 2 2 3" xfId="30035" xr:uid="{00000000-0005-0000-0000-0000512C0000}"/>
    <cellStyle name="Normal 10 3 3 4 2 3" xfId="13876" xr:uid="{00000000-0005-0000-0000-0000522C0000}"/>
    <cellStyle name="Normal 10 3 3 4 2 3 2" xfId="49094" xr:uid="{00000000-0005-0000-0000-0000532C0000}"/>
    <cellStyle name="Normal 10 3 3 4 2 4" xfId="40049" xr:uid="{00000000-0005-0000-0000-0000542C0000}"/>
    <cellStyle name="Normal 10 3 3 4 2 5" xfId="26483" xr:uid="{00000000-0005-0000-0000-0000552C0000}"/>
    <cellStyle name="Normal 10 3 3 4 3" xfId="6253" xr:uid="{00000000-0005-0000-0000-0000562C0000}"/>
    <cellStyle name="Normal 10 3 3 4 3 2" xfId="18884" xr:uid="{00000000-0005-0000-0000-0000572C0000}"/>
    <cellStyle name="Normal 10 3 3 4 3 2 2" xfId="54100" xr:uid="{00000000-0005-0000-0000-0000582C0000}"/>
    <cellStyle name="Normal 10 3 3 4 3 3" xfId="41503" xr:uid="{00000000-0005-0000-0000-0000592C0000}"/>
    <cellStyle name="Normal 10 3 3 4 3 4" xfId="31489" xr:uid="{00000000-0005-0000-0000-00005A2C0000}"/>
    <cellStyle name="Normal 10 3 3 4 4" xfId="7712" xr:uid="{00000000-0005-0000-0000-00005B2C0000}"/>
    <cellStyle name="Normal 10 3 3 4 4 2" xfId="20338" xr:uid="{00000000-0005-0000-0000-00005C2C0000}"/>
    <cellStyle name="Normal 10 3 3 4 4 2 2" xfId="55554" xr:uid="{00000000-0005-0000-0000-00005D2C0000}"/>
    <cellStyle name="Normal 10 3 3 4 4 3" xfId="42957" xr:uid="{00000000-0005-0000-0000-00005E2C0000}"/>
    <cellStyle name="Normal 10 3 3 4 4 4" xfId="32943" xr:uid="{00000000-0005-0000-0000-00005F2C0000}"/>
    <cellStyle name="Normal 10 3 3 4 5" xfId="9493" xr:uid="{00000000-0005-0000-0000-0000602C0000}"/>
    <cellStyle name="Normal 10 3 3 4 5 2" xfId="22114" xr:uid="{00000000-0005-0000-0000-0000612C0000}"/>
    <cellStyle name="Normal 10 3 3 4 5 2 2" xfId="57330" xr:uid="{00000000-0005-0000-0000-0000622C0000}"/>
    <cellStyle name="Normal 10 3 3 4 5 3" xfId="44733" xr:uid="{00000000-0005-0000-0000-0000632C0000}"/>
    <cellStyle name="Normal 10 3 3 4 5 4" xfId="34719" xr:uid="{00000000-0005-0000-0000-0000642C0000}"/>
    <cellStyle name="Normal 10 3 3 4 6" xfId="11287" xr:uid="{00000000-0005-0000-0000-0000652C0000}"/>
    <cellStyle name="Normal 10 3 3 4 6 2" xfId="23890" xr:uid="{00000000-0005-0000-0000-0000662C0000}"/>
    <cellStyle name="Normal 10 3 3 4 6 2 2" xfId="59106" xr:uid="{00000000-0005-0000-0000-0000672C0000}"/>
    <cellStyle name="Normal 10 3 3 4 6 3" xfId="46509" xr:uid="{00000000-0005-0000-0000-0000682C0000}"/>
    <cellStyle name="Normal 10 3 3 4 6 4" xfId="36495" xr:uid="{00000000-0005-0000-0000-0000692C0000}"/>
    <cellStyle name="Normal 10 3 3 4 7" xfId="15654" xr:uid="{00000000-0005-0000-0000-00006A2C0000}"/>
    <cellStyle name="Normal 10 3 3 4 7 2" xfId="50870" xr:uid="{00000000-0005-0000-0000-00006B2C0000}"/>
    <cellStyle name="Normal 10 3 3 4 7 3" xfId="28259" xr:uid="{00000000-0005-0000-0000-00006C2C0000}"/>
    <cellStyle name="Normal 10 3 3 4 8" xfId="12745" xr:uid="{00000000-0005-0000-0000-00006D2C0000}"/>
    <cellStyle name="Normal 10 3 3 4 8 2" xfId="47963" xr:uid="{00000000-0005-0000-0000-00006E2C0000}"/>
    <cellStyle name="Normal 10 3 3 4 9" xfId="38273" xr:uid="{00000000-0005-0000-0000-00006F2C0000}"/>
    <cellStyle name="Normal 10 3 3 5" xfId="2805" xr:uid="{00000000-0005-0000-0000-0000702C0000}"/>
    <cellStyle name="Normal 10 3 3 5 10" xfId="25197" xr:uid="{00000000-0005-0000-0000-0000712C0000}"/>
    <cellStyle name="Normal 10 3 3 5 11" xfId="60732" xr:uid="{00000000-0005-0000-0000-0000722C0000}"/>
    <cellStyle name="Normal 10 3 3 5 2" xfId="4628" xr:uid="{00000000-0005-0000-0000-0000732C0000}"/>
    <cellStyle name="Normal 10 3 3 5 2 2" xfId="17275" xr:uid="{00000000-0005-0000-0000-0000742C0000}"/>
    <cellStyle name="Normal 10 3 3 5 2 2 2" xfId="52491" xr:uid="{00000000-0005-0000-0000-0000752C0000}"/>
    <cellStyle name="Normal 10 3 3 5 2 2 3" xfId="29880" xr:uid="{00000000-0005-0000-0000-0000762C0000}"/>
    <cellStyle name="Normal 10 3 3 5 2 3" xfId="13721" xr:uid="{00000000-0005-0000-0000-0000772C0000}"/>
    <cellStyle name="Normal 10 3 3 5 2 3 2" xfId="48939" xr:uid="{00000000-0005-0000-0000-0000782C0000}"/>
    <cellStyle name="Normal 10 3 3 5 2 4" xfId="39894" xr:uid="{00000000-0005-0000-0000-0000792C0000}"/>
    <cellStyle name="Normal 10 3 3 5 2 5" xfId="26328" xr:uid="{00000000-0005-0000-0000-00007A2C0000}"/>
    <cellStyle name="Normal 10 3 3 5 3" xfId="6098" xr:uid="{00000000-0005-0000-0000-00007B2C0000}"/>
    <cellStyle name="Normal 10 3 3 5 3 2" xfId="18729" xr:uid="{00000000-0005-0000-0000-00007C2C0000}"/>
    <cellStyle name="Normal 10 3 3 5 3 2 2" xfId="53945" xr:uid="{00000000-0005-0000-0000-00007D2C0000}"/>
    <cellStyle name="Normal 10 3 3 5 3 3" xfId="41348" xr:uid="{00000000-0005-0000-0000-00007E2C0000}"/>
    <cellStyle name="Normal 10 3 3 5 3 4" xfId="31334" xr:uid="{00000000-0005-0000-0000-00007F2C0000}"/>
    <cellStyle name="Normal 10 3 3 5 4" xfId="7557" xr:uid="{00000000-0005-0000-0000-0000802C0000}"/>
    <cellStyle name="Normal 10 3 3 5 4 2" xfId="20183" xr:uid="{00000000-0005-0000-0000-0000812C0000}"/>
    <cellStyle name="Normal 10 3 3 5 4 2 2" xfId="55399" xr:uid="{00000000-0005-0000-0000-0000822C0000}"/>
    <cellStyle name="Normal 10 3 3 5 4 3" xfId="42802" xr:uid="{00000000-0005-0000-0000-0000832C0000}"/>
    <cellStyle name="Normal 10 3 3 5 4 4" xfId="32788" xr:uid="{00000000-0005-0000-0000-0000842C0000}"/>
    <cellStyle name="Normal 10 3 3 5 5" xfId="9338" xr:uid="{00000000-0005-0000-0000-0000852C0000}"/>
    <cellStyle name="Normal 10 3 3 5 5 2" xfId="21959" xr:uid="{00000000-0005-0000-0000-0000862C0000}"/>
    <cellStyle name="Normal 10 3 3 5 5 2 2" xfId="57175" xr:uid="{00000000-0005-0000-0000-0000872C0000}"/>
    <cellStyle name="Normal 10 3 3 5 5 3" xfId="44578" xr:uid="{00000000-0005-0000-0000-0000882C0000}"/>
    <cellStyle name="Normal 10 3 3 5 5 4" xfId="34564" xr:uid="{00000000-0005-0000-0000-0000892C0000}"/>
    <cellStyle name="Normal 10 3 3 5 6" xfId="11132" xr:uid="{00000000-0005-0000-0000-00008A2C0000}"/>
    <cellStyle name="Normal 10 3 3 5 6 2" xfId="23735" xr:uid="{00000000-0005-0000-0000-00008B2C0000}"/>
    <cellStyle name="Normal 10 3 3 5 6 2 2" xfId="58951" xr:uid="{00000000-0005-0000-0000-00008C2C0000}"/>
    <cellStyle name="Normal 10 3 3 5 6 3" xfId="46354" xr:uid="{00000000-0005-0000-0000-00008D2C0000}"/>
    <cellStyle name="Normal 10 3 3 5 6 4" xfId="36340" xr:uid="{00000000-0005-0000-0000-00008E2C0000}"/>
    <cellStyle name="Normal 10 3 3 5 7" xfId="15499" xr:uid="{00000000-0005-0000-0000-00008F2C0000}"/>
    <cellStyle name="Normal 10 3 3 5 7 2" xfId="50715" xr:uid="{00000000-0005-0000-0000-0000902C0000}"/>
    <cellStyle name="Normal 10 3 3 5 7 3" xfId="28104" xr:uid="{00000000-0005-0000-0000-0000912C0000}"/>
    <cellStyle name="Normal 10 3 3 5 8" xfId="12590" xr:uid="{00000000-0005-0000-0000-0000922C0000}"/>
    <cellStyle name="Normal 10 3 3 5 8 2" xfId="47808" xr:uid="{00000000-0005-0000-0000-0000932C0000}"/>
    <cellStyle name="Normal 10 3 3 5 9" xfId="38118" xr:uid="{00000000-0005-0000-0000-0000942C0000}"/>
    <cellStyle name="Normal 10 3 3 6" xfId="3319" xr:uid="{00000000-0005-0000-0000-0000952C0000}"/>
    <cellStyle name="Normal 10 3 3 6 10" xfId="26815" xr:uid="{00000000-0005-0000-0000-0000962C0000}"/>
    <cellStyle name="Normal 10 3 3 6 11" xfId="61219" xr:uid="{00000000-0005-0000-0000-0000972C0000}"/>
    <cellStyle name="Normal 10 3 3 6 2" xfId="5115" xr:uid="{00000000-0005-0000-0000-0000982C0000}"/>
    <cellStyle name="Normal 10 3 3 6 2 2" xfId="17762" xr:uid="{00000000-0005-0000-0000-0000992C0000}"/>
    <cellStyle name="Normal 10 3 3 6 2 2 2" xfId="52978" xr:uid="{00000000-0005-0000-0000-00009A2C0000}"/>
    <cellStyle name="Normal 10 3 3 6 2 3" xfId="40381" xr:uid="{00000000-0005-0000-0000-00009B2C0000}"/>
    <cellStyle name="Normal 10 3 3 6 2 4" xfId="30367" xr:uid="{00000000-0005-0000-0000-00009C2C0000}"/>
    <cellStyle name="Normal 10 3 3 6 3" xfId="6585" xr:uid="{00000000-0005-0000-0000-00009D2C0000}"/>
    <cellStyle name="Normal 10 3 3 6 3 2" xfId="19216" xr:uid="{00000000-0005-0000-0000-00009E2C0000}"/>
    <cellStyle name="Normal 10 3 3 6 3 2 2" xfId="54432" xr:uid="{00000000-0005-0000-0000-00009F2C0000}"/>
    <cellStyle name="Normal 10 3 3 6 3 3" xfId="41835" xr:uid="{00000000-0005-0000-0000-0000A02C0000}"/>
    <cellStyle name="Normal 10 3 3 6 3 4" xfId="31821" xr:uid="{00000000-0005-0000-0000-0000A12C0000}"/>
    <cellStyle name="Normal 10 3 3 6 4" xfId="8044" xr:uid="{00000000-0005-0000-0000-0000A22C0000}"/>
    <cellStyle name="Normal 10 3 3 6 4 2" xfId="20670" xr:uid="{00000000-0005-0000-0000-0000A32C0000}"/>
    <cellStyle name="Normal 10 3 3 6 4 2 2" xfId="55886" xr:uid="{00000000-0005-0000-0000-0000A42C0000}"/>
    <cellStyle name="Normal 10 3 3 6 4 3" xfId="43289" xr:uid="{00000000-0005-0000-0000-0000A52C0000}"/>
    <cellStyle name="Normal 10 3 3 6 4 4" xfId="33275" xr:uid="{00000000-0005-0000-0000-0000A62C0000}"/>
    <cellStyle name="Normal 10 3 3 6 5" xfId="9825" xr:uid="{00000000-0005-0000-0000-0000A72C0000}"/>
    <cellStyle name="Normal 10 3 3 6 5 2" xfId="22446" xr:uid="{00000000-0005-0000-0000-0000A82C0000}"/>
    <cellStyle name="Normal 10 3 3 6 5 2 2" xfId="57662" xr:uid="{00000000-0005-0000-0000-0000A92C0000}"/>
    <cellStyle name="Normal 10 3 3 6 5 3" xfId="45065" xr:uid="{00000000-0005-0000-0000-0000AA2C0000}"/>
    <cellStyle name="Normal 10 3 3 6 5 4" xfId="35051" xr:uid="{00000000-0005-0000-0000-0000AB2C0000}"/>
    <cellStyle name="Normal 10 3 3 6 6" xfId="11619" xr:uid="{00000000-0005-0000-0000-0000AC2C0000}"/>
    <cellStyle name="Normal 10 3 3 6 6 2" xfId="24222" xr:uid="{00000000-0005-0000-0000-0000AD2C0000}"/>
    <cellStyle name="Normal 10 3 3 6 6 2 2" xfId="59438" xr:uid="{00000000-0005-0000-0000-0000AE2C0000}"/>
    <cellStyle name="Normal 10 3 3 6 6 3" xfId="46841" xr:uid="{00000000-0005-0000-0000-0000AF2C0000}"/>
    <cellStyle name="Normal 10 3 3 6 6 4" xfId="36827" xr:uid="{00000000-0005-0000-0000-0000B02C0000}"/>
    <cellStyle name="Normal 10 3 3 6 7" xfId="15986" xr:uid="{00000000-0005-0000-0000-0000B12C0000}"/>
    <cellStyle name="Normal 10 3 3 6 7 2" xfId="51202" xr:uid="{00000000-0005-0000-0000-0000B22C0000}"/>
    <cellStyle name="Normal 10 3 3 6 7 3" xfId="28591" xr:uid="{00000000-0005-0000-0000-0000B32C0000}"/>
    <cellStyle name="Normal 10 3 3 6 8" xfId="14208" xr:uid="{00000000-0005-0000-0000-0000B42C0000}"/>
    <cellStyle name="Normal 10 3 3 6 8 2" xfId="49426" xr:uid="{00000000-0005-0000-0000-0000B52C0000}"/>
    <cellStyle name="Normal 10 3 3 6 9" xfId="38605" xr:uid="{00000000-0005-0000-0000-0000B62C0000}"/>
    <cellStyle name="Normal 10 3 3 7" xfId="2475" xr:uid="{00000000-0005-0000-0000-0000B72C0000}"/>
    <cellStyle name="Normal 10 3 3 7 10" xfId="26006" xr:uid="{00000000-0005-0000-0000-0000B82C0000}"/>
    <cellStyle name="Normal 10 3 3 7 11" xfId="60410" xr:uid="{00000000-0005-0000-0000-0000B92C0000}"/>
    <cellStyle name="Normal 10 3 3 7 2" xfId="4306" xr:uid="{00000000-0005-0000-0000-0000BA2C0000}"/>
    <cellStyle name="Normal 10 3 3 7 2 2" xfId="16953" xr:uid="{00000000-0005-0000-0000-0000BB2C0000}"/>
    <cellStyle name="Normal 10 3 3 7 2 2 2" xfId="52169" xr:uid="{00000000-0005-0000-0000-0000BC2C0000}"/>
    <cellStyle name="Normal 10 3 3 7 2 3" xfId="39572" xr:uid="{00000000-0005-0000-0000-0000BD2C0000}"/>
    <cellStyle name="Normal 10 3 3 7 2 4" xfId="29558" xr:uid="{00000000-0005-0000-0000-0000BE2C0000}"/>
    <cellStyle name="Normal 10 3 3 7 3" xfId="5776" xr:uid="{00000000-0005-0000-0000-0000BF2C0000}"/>
    <cellStyle name="Normal 10 3 3 7 3 2" xfId="18407" xr:uid="{00000000-0005-0000-0000-0000C02C0000}"/>
    <cellStyle name="Normal 10 3 3 7 3 2 2" xfId="53623" xr:uid="{00000000-0005-0000-0000-0000C12C0000}"/>
    <cellStyle name="Normal 10 3 3 7 3 3" xfId="41026" xr:uid="{00000000-0005-0000-0000-0000C22C0000}"/>
    <cellStyle name="Normal 10 3 3 7 3 4" xfId="31012" xr:uid="{00000000-0005-0000-0000-0000C32C0000}"/>
    <cellStyle name="Normal 10 3 3 7 4" xfId="7235" xr:uid="{00000000-0005-0000-0000-0000C42C0000}"/>
    <cellStyle name="Normal 10 3 3 7 4 2" xfId="19861" xr:uid="{00000000-0005-0000-0000-0000C52C0000}"/>
    <cellStyle name="Normal 10 3 3 7 4 2 2" xfId="55077" xr:uid="{00000000-0005-0000-0000-0000C62C0000}"/>
    <cellStyle name="Normal 10 3 3 7 4 3" xfId="42480" xr:uid="{00000000-0005-0000-0000-0000C72C0000}"/>
    <cellStyle name="Normal 10 3 3 7 4 4" xfId="32466" xr:uid="{00000000-0005-0000-0000-0000C82C0000}"/>
    <cellStyle name="Normal 10 3 3 7 5" xfId="9016" xr:uid="{00000000-0005-0000-0000-0000C92C0000}"/>
    <cellStyle name="Normal 10 3 3 7 5 2" xfId="21637" xr:uid="{00000000-0005-0000-0000-0000CA2C0000}"/>
    <cellStyle name="Normal 10 3 3 7 5 2 2" xfId="56853" xr:uid="{00000000-0005-0000-0000-0000CB2C0000}"/>
    <cellStyle name="Normal 10 3 3 7 5 3" xfId="44256" xr:uid="{00000000-0005-0000-0000-0000CC2C0000}"/>
    <cellStyle name="Normal 10 3 3 7 5 4" xfId="34242" xr:uid="{00000000-0005-0000-0000-0000CD2C0000}"/>
    <cellStyle name="Normal 10 3 3 7 6" xfId="10810" xr:uid="{00000000-0005-0000-0000-0000CE2C0000}"/>
    <cellStyle name="Normal 10 3 3 7 6 2" xfId="23413" xr:uid="{00000000-0005-0000-0000-0000CF2C0000}"/>
    <cellStyle name="Normal 10 3 3 7 6 2 2" xfId="58629" xr:uid="{00000000-0005-0000-0000-0000D02C0000}"/>
    <cellStyle name="Normal 10 3 3 7 6 3" xfId="46032" xr:uid="{00000000-0005-0000-0000-0000D12C0000}"/>
    <cellStyle name="Normal 10 3 3 7 6 4" xfId="36018" xr:uid="{00000000-0005-0000-0000-0000D22C0000}"/>
    <cellStyle name="Normal 10 3 3 7 7" xfId="15177" xr:uid="{00000000-0005-0000-0000-0000D32C0000}"/>
    <cellStyle name="Normal 10 3 3 7 7 2" xfId="50393" xr:uid="{00000000-0005-0000-0000-0000D42C0000}"/>
    <cellStyle name="Normal 10 3 3 7 7 3" xfId="27782" xr:uid="{00000000-0005-0000-0000-0000D52C0000}"/>
    <cellStyle name="Normal 10 3 3 7 8" xfId="13399" xr:uid="{00000000-0005-0000-0000-0000D62C0000}"/>
    <cellStyle name="Normal 10 3 3 7 8 2" xfId="48617" xr:uid="{00000000-0005-0000-0000-0000D72C0000}"/>
    <cellStyle name="Normal 10 3 3 7 9" xfId="37796" xr:uid="{00000000-0005-0000-0000-0000D82C0000}"/>
    <cellStyle name="Normal 10 3 3 8" xfId="3643" xr:uid="{00000000-0005-0000-0000-0000D92C0000}"/>
    <cellStyle name="Normal 10 3 3 8 2" xfId="8367" xr:uid="{00000000-0005-0000-0000-0000DA2C0000}"/>
    <cellStyle name="Normal 10 3 3 8 2 2" xfId="20993" xr:uid="{00000000-0005-0000-0000-0000DB2C0000}"/>
    <cellStyle name="Normal 10 3 3 8 2 2 2" xfId="56209" xr:uid="{00000000-0005-0000-0000-0000DC2C0000}"/>
    <cellStyle name="Normal 10 3 3 8 2 3" xfId="43612" xr:uid="{00000000-0005-0000-0000-0000DD2C0000}"/>
    <cellStyle name="Normal 10 3 3 8 2 4" xfId="33598" xr:uid="{00000000-0005-0000-0000-0000DE2C0000}"/>
    <cellStyle name="Normal 10 3 3 8 3" xfId="10148" xr:uid="{00000000-0005-0000-0000-0000DF2C0000}"/>
    <cellStyle name="Normal 10 3 3 8 3 2" xfId="22769" xr:uid="{00000000-0005-0000-0000-0000E02C0000}"/>
    <cellStyle name="Normal 10 3 3 8 3 2 2" xfId="57985" xr:uid="{00000000-0005-0000-0000-0000E12C0000}"/>
    <cellStyle name="Normal 10 3 3 8 3 3" xfId="45388" xr:uid="{00000000-0005-0000-0000-0000E22C0000}"/>
    <cellStyle name="Normal 10 3 3 8 3 4" xfId="35374" xr:uid="{00000000-0005-0000-0000-0000E32C0000}"/>
    <cellStyle name="Normal 10 3 3 8 4" xfId="11944" xr:uid="{00000000-0005-0000-0000-0000E42C0000}"/>
    <cellStyle name="Normal 10 3 3 8 4 2" xfId="24545" xr:uid="{00000000-0005-0000-0000-0000E52C0000}"/>
    <cellStyle name="Normal 10 3 3 8 4 2 2" xfId="59761" xr:uid="{00000000-0005-0000-0000-0000E62C0000}"/>
    <cellStyle name="Normal 10 3 3 8 4 3" xfId="47164" xr:uid="{00000000-0005-0000-0000-0000E72C0000}"/>
    <cellStyle name="Normal 10 3 3 8 4 4" xfId="37150" xr:uid="{00000000-0005-0000-0000-0000E82C0000}"/>
    <cellStyle name="Normal 10 3 3 8 5" xfId="16309" xr:uid="{00000000-0005-0000-0000-0000E92C0000}"/>
    <cellStyle name="Normal 10 3 3 8 5 2" xfId="51525" xr:uid="{00000000-0005-0000-0000-0000EA2C0000}"/>
    <cellStyle name="Normal 10 3 3 8 5 3" xfId="28914" xr:uid="{00000000-0005-0000-0000-0000EB2C0000}"/>
    <cellStyle name="Normal 10 3 3 8 6" xfId="14531" xr:uid="{00000000-0005-0000-0000-0000EC2C0000}"/>
    <cellStyle name="Normal 10 3 3 8 6 2" xfId="49749" xr:uid="{00000000-0005-0000-0000-0000ED2C0000}"/>
    <cellStyle name="Normal 10 3 3 8 7" xfId="38928" xr:uid="{00000000-0005-0000-0000-0000EE2C0000}"/>
    <cellStyle name="Normal 10 3 3 8 8" xfId="27138" xr:uid="{00000000-0005-0000-0000-0000EF2C0000}"/>
    <cellStyle name="Normal 10 3 3 9" xfId="3973" xr:uid="{00000000-0005-0000-0000-0000F02C0000}"/>
    <cellStyle name="Normal 10 3 3 9 2" xfId="16631" xr:uid="{00000000-0005-0000-0000-0000F12C0000}"/>
    <cellStyle name="Normal 10 3 3 9 2 2" xfId="51847" xr:uid="{00000000-0005-0000-0000-0000F22C0000}"/>
    <cellStyle name="Normal 10 3 3 9 2 3" xfId="29236" xr:uid="{00000000-0005-0000-0000-0000F32C0000}"/>
    <cellStyle name="Normal 10 3 3 9 3" xfId="13077" xr:uid="{00000000-0005-0000-0000-0000F42C0000}"/>
    <cellStyle name="Normal 10 3 3 9 3 2" xfId="48295" xr:uid="{00000000-0005-0000-0000-0000F52C0000}"/>
    <cellStyle name="Normal 10 3 3 9 4" xfId="39250" xr:uid="{00000000-0005-0000-0000-0000F62C0000}"/>
    <cellStyle name="Normal 10 3 3 9 5" xfId="25684" xr:uid="{00000000-0005-0000-0000-0000F72C0000}"/>
    <cellStyle name="Normal 10 3 3_District Target Attainment" xfId="1101" xr:uid="{00000000-0005-0000-0000-0000F82C0000}"/>
    <cellStyle name="Normal 10 3 4" xfId="1739" xr:uid="{00000000-0005-0000-0000-0000F92C0000}"/>
    <cellStyle name="Normal 10 3 4 10" xfId="6983" xr:uid="{00000000-0005-0000-0000-0000FA2C0000}"/>
    <cellStyle name="Normal 10 3 4 10 2" xfId="19610" xr:uid="{00000000-0005-0000-0000-0000FB2C0000}"/>
    <cellStyle name="Normal 10 3 4 10 2 2" xfId="54826" xr:uid="{00000000-0005-0000-0000-0000FC2C0000}"/>
    <cellStyle name="Normal 10 3 4 10 3" xfId="42229" xr:uid="{00000000-0005-0000-0000-0000FD2C0000}"/>
    <cellStyle name="Normal 10 3 4 10 4" xfId="32215" xr:uid="{00000000-0005-0000-0000-0000FE2C0000}"/>
    <cellStyle name="Normal 10 3 4 11" xfId="8764" xr:uid="{00000000-0005-0000-0000-0000FF2C0000}"/>
    <cellStyle name="Normal 10 3 4 11 2" xfId="21386" xr:uid="{00000000-0005-0000-0000-0000002D0000}"/>
    <cellStyle name="Normal 10 3 4 11 2 2" xfId="56602" xr:uid="{00000000-0005-0000-0000-0000012D0000}"/>
    <cellStyle name="Normal 10 3 4 11 3" xfId="44005" xr:uid="{00000000-0005-0000-0000-0000022D0000}"/>
    <cellStyle name="Normal 10 3 4 11 4" xfId="33991" xr:uid="{00000000-0005-0000-0000-0000032D0000}"/>
    <cellStyle name="Normal 10 3 4 12" xfId="10509" xr:uid="{00000000-0005-0000-0000-0000042D0000}"/>
    <cellStyle name="Normal 10 3 4 12 2" xfId="23120" xr:uid="{00000000-0005-0000-0000-0000052D0000}"/>
    <cellStyle name="Normal 10 3 4 12 2 2" xfId="58336" xr:uid="{00000000-0005-0000-0000-0000062D0000}"/>
    <cellStyle name="Normal 10 3 4 12 3" xfId="45739" xr:uid="{00000000-0005-0000-0000-0000072D0000}"/>
    <cellStyle name="Normal 10 3 4 12 4" xfId="35725" xr:uid="{00000000-0005-0000-0000-0000082D0000}"/>
    <cellStyle name="Normal 10 3 4 13" xfId="14925" xr:uid="{00000000-0005-0000-0000-0000092D0000}"/>
    <cellStyle name="Normal 10 3 4 13 2" xfId="50142" xr:uid="{00000000-0005-0000-0000-00000A2D0000}"/>
    <cellStyle name="Normal 10 3 4 13 3" xfId="27531" xr:uid="{00000000-0005-0000-0000-00000B2D0000}"/>
    <cellStyle name="Normal 10 3 4 14" xfId="12339" xr:uid="{00000000-0005-0000-0000-00000C2D0000}"/>
    <cellStyle name="Normal 10 3 4 14 2" xfId="47557" xr:uid="{00000000-0005-0000-0000-00000D2D0000}"/>
    <cellStyle name="Normal 10 3 4 15" xfId="37544" xr:uid="{00000000-0005-0000-0000-00000E2D0000}"/>
    <cellStyle name="Normal 10 3 4 16" xfId="24946" xr:uid="{00000000-0005-0000-0000-00000F2D0000}"/>
    <cellStyle name="Normal 10 3 4 17" xfId="60159" xr:uid="{00000000-0005-0000-0000-0000102D0000}"/>
    <cellStyle name="Normal 10 3 4 2" xfId="2369" xr:uid="{00000000-0005-0000-0000-0000112D0000}"/>
    <cellStyle name="Normal 10 3 4 2 10" xfId="10510" xr:uid="{00000000-0005-0000-0000-0000122D0000}"/>
    <cellStyle name="Normal 10 3 4 2 10 2" xfId="23121" xr:uid="{00000000-0005-0000-0000-0000132D0000}"/>
    <cellStyle name="Normal 10 3 4 2 10 2 2" xfId="58337" xr:uid="{00000000-0005-0000-0000-0000142D0000}"/>
    <cellStyle name="Normal 10 3 4 2 10 3" xfId="45740" xr:uid="{00000000-0005-0000-0000-0000152D0000}"/>
    <cellStyle name="Normal 10 3 4 2 10 4" xfId="35726" xr:uid="{00000000-0005-0000-0000-0000162D0000}"/>
    <cellStyle name="Normal 10 3 4 2 11" xfId="15080" xr:uid="{00000000-0005-0000-0000-0000172D0000}"/>
    <cellStyle name="Normal 10 3 4 2 11 2" xfId="50296" xr:uid="{00000000-0005-0000-0000-0000182D0000}"/>
    <cellStyle name="Normal 10 3 4 2 11 3" xfId="27685" xr:uid="{00000000-0005-0000-0000-0000192D0000}"/>
    <cellStyle name="Normal 10 3 4 2 12" xfId="12493" xr:uid="{00000000-0005-0000-0000-00001A2D0000}"/>
    <cellStyle name="Normal 10 3 4 2 12 2" xfId="47711" xr:uid="{00000000-0005-0000-0000-00001B2D0000}"/>
    <cellStyle name="Normal 10 3 4 2 13" xfId="37699" xr:uid="{00000000-0005-0000-0000-00001C2D0000}"/>
    <cellStyle name="Normal 10 3 4 2 14" xfId="25100" xr:uid="{00000000-0005-0000-0000-00001D2D0000}"/>
    <cellStyle name="Normal 10 3 4 2 15" xfId="60313" xr:uid="{00000000-0005-0000-0000-00001E2D0000}"/>
    <cellStyle name="Normal 10 3 4 2 2" xfId="3215" xr:uid="{00000000-0005-0000-0000-00001F2D0000}"/>
    <cellStyle name="Normal 10 3 4 2 2 10" xfId="25584" xr:uid="{00000000-0005-0000-0000-0000202D0000}"/>
    <cellStyle name="Normal 10 3 4 2 2 11" xfId="61119" xr:uid="{00000000-0005-0000-0000-0000212D0000}"/>
    <cellStyle name="Normal 10 3 4 2 2 2" xfId="5015" xr:uid="{00000000-0005-0000-0000-0000222D0000}"/>
    <cellStyle name="Normal 10 3 4 2 2 2 2" xfId="17662" xr:uid="{00000000-0005-0000-0000-0000232D0000}"/>
    <cellStyle name="Normal 10 3 4 2 2 2 2 2" xfId="52878" xr:uid="{00000000-0005-0000-0000-0000242D0000}"/>
    <cellStyle name="Normal 10 3 4 2 2 2 2 3" xfId="30267" xr:uid="{00000000-0005-0000-0000-0000252D0000}"/>
    <cellStyle name="Normal 10 3 4 2 2 2 3" xfId="14108" xr:uid="{00000000-0005-0000-0000-0000262D0000}"/>
    <cellStyle name="Normal 10 3 4 2 2 2 3 2" xfId="49326" xr:uid="{00000000-0005-0000-0000-0000272D0000}"/>
    <cellStyle name="Normal 10 3 4 2 2 2 4" xfId="40281" xr:uid="{00000000-0005-0000-0000-0000282D0000}"/>
    <cellStyle name="Normal 10 3 4 2 2 2 5" xfId="26715" xr:uid="{00000000-0005-0000-0000-0000292D0000}"/>
    <cellStyle name="Normal 10 3 4 2 2 3" xfId="6485" xr:uid="{00000000-0005-0000-0000-00002A2D0000}"/>
    <cellStyle name="Normal 10 3 4 2 2 3 2" xfId="19116" xr:uid="{00000000-0005-0000-0000-00002B2D0000}"/>
    <cellStyle name="Normal 10 3 4 2 2 3 2 2" xfId="54332" xr:uid="{00000000-0005-0000-0000-00002C2D0000}"/>
    <cellStyle name="Normal 10 3 4 2 2 3 3" xfId="41735" xr:uid="{00000000-0005-0000-0000-00002D2D0000}"/>
    <cellStyle name="Normal 10 3 4 2 2 3 4" xfId="31721" xr:uid="{00000000-0005-0000-0000-00002E2D0000}"/>
    <cellStyle name="Normal 10 3 4 2 2 4" xfId="7944" xr:uid="{00000000-0005-0000-0000-00002F2D0000}"/>
    <cellStyle name="Normal 10 3 4 2 2 4 2" xfId="20570" xr:uid="{00000000-0005-0000-0000-0000302D0000}"/>
    <cellStyle name="Normal 10 3 4 2 2 4 2 2" xfId="55786" xr:uid="{00000000-0005-0000-0000-0000312D0000}"/>
    <cellStyle name="Normal 10 3 4 2 2 4 3" xfId="43189" xr:uid="{00000000-0005-0000-0000-0000322D0000}"/>
    <cellStyle name="Normal 10 3 4 2 2 4 4" xfId="33175" xr:uid="{00000000-0005-0000-0000-0000332D0000}"/>
    <cellStyle name="Normal 10 3 4 2 2 5" xfId="9725" xr:uid="{00000000-0005-0000-0000-0000342D0000}"/>
    <cellStyle name="Normal 10 3 4 2 2 5 2" xfId="22346" xr:uid="{00000000-0005-0000-0000-0000352D0000}"/>
    <cellStyle name="Normal 10 3 4 2 2 5 2 2" xfId="57562" xr:uid="{00000000-0005-0000-0000-0000362D0000}"/>
    <cellStyle name="Normal 10 3 4 2 2 5 3" xfId="44965" xr:uid="{00000000-0005-0000-0000-0000372D0000}"/>
    <cellStyle name="Normal 10 3 4 2 2 5 4" xfId="34951" xr:uid="{00000000-0005-0000-0000-0000382D0000}"/>
    <cellStyle name="Normal 10 3 4 2 2 6" xfId="11519" xr:uid="{00000000-0005-0000-0000-0000392D0000}"/>
    <cellStyle name="Normal 10 3 4 2 2 6 2" xfId="24122" xr:uid="{00000000-0005-0000-0000-00003A2D0000}"/>
    <cellStyle name="Normal 10 3 4 2 2 6 2 2" xfId="59338" xr:uid="{00000000-0005-0000-0000-00003B2D0000}"/>
    <cellStyle name="Normal 10 3 4 2 2 6 3" xfId="46741" xr:uid="{00000000-0005-0000-0000-00003C2D0000}"/>
    <cellStyle name="Normal 10 3 4 2 2 6 4" xfId="36727" xr:uid="{00000000-0005-0000-0000-00003D2D0000}"/>
    <cellStyle name="Normal 10 3 4 2 2 7" xfId="15886" xr:uid="{00000000-0005-0000-0000-00003E2D0000}"/>
    <cellStyle name="Normal 10 3 4 2 2 7 2" xfId="51102" xr:uid="{00000000-0005-0000-0000-00003F2D0000}"/>
    <cellStyle name="Normal 10 3 4 2 2 7 3" xfId="28491" xr:uid="{00000000-0005-0000-0000-0000402D0000}"/>
    <cellStyle name="Normal 10 3 4 2 2 8" xfId="12977" xr:uid="{00000000-0005-0000-0000-0000412D0000}"/>
    <cellStyle name="Normal 10 3 4 2 2 8 2" xfId="48195" xr:uid="{00000000-0005-0000-0000-0000422D0000}"/>
    <cellStyle name="Normal 10 3 4 2 2 9" xfId="38505" xr:uid="{00000000-0005-0000-0000-0000432D0000}"/>
    <cellStyle name="Normal 10 3 4 2 3" xfId="3544" xr:uid="{00000000-0005-0000-0000-0000442D0000}"/>
    <cellStyle name="Normal 10 3 4 2 3 10" xfId="27040" xr:uid="{00000000-0005-0000-0000-0000452D0000}"/>
    <cellStyle name="Normal 10 3 4 2 3 11" xfId="61444" xr:uid="{00000000-0005-0000-0000-0000462D0000}"/>
    <cellStyle name="Normal 10 3 4 2 3 2" xfId="5340" xr:uid="{00000000-0005-0000-0000-0000472D0000}"/>
    <cellStyle name="Normal 10 3 4 2 3 2 2" xfId="17987" xr:uid="{00000000-0005-0000-0000-0000482D0000}"/>
    <cellStyle name="Normal 10 3 4 2 3 2 2 2" xfId="53203" xr:uid="{00000000-0005-0000-0000-0000492D0000}"/>
    <cellStyle name="Normal 10 3 4 2 3 2 3" xfId="40606" xr:uid="{00000000-0005-0000-0000-00004A2D0000}"/>
    <cellStyle name="Normal 10 3 4 2 3 2 4" xfId="30592" xr:uid="{00000000-0005-0000-0000-00004B2D0000}"/>
    <cellStyle name="Normal 10 3 4 2 3 3" xfId="6810" xr:uid="{00000000-0005-0000-0000-00004C2D0000}"/>
    <cellStyle name="Normal 10 3 4 2 3 3 2" xfId="19441" xr:uid="{00000000-0005-0000-0000-00004D2D0000}"/>
    <cellStyle name="Normal 10 3 4 2 3 3 2 2" xfId="54657" xr:uid="{00000000-0005-0000-0000-00004E2D0000}"/>
    <cellStyle name="Normal 10 3 4 2 3 3 3" xfId="42060" xr:uid="{00000000-0005-0000-0000-00004F2D0000}"/>
    <cellStyle name="Normal 10 3 4 2 3 3 4" xfId="32046" xr:uid="{00000000-0005-0000-0000-0000502D0000}"/>
    <cellStyle name="Normal 10 3 4 2 3 4" xfId="8269" xr:uid="{00000000-0005-0000-0000-0000512D0000}"/>
    <cellStyle name="Normal 10 3 4 2 3 4 2" xfId="20895" xr:uid="{00000000-0005-0000-0000-0000522D0000}"/>
    <cellStyle name="Normal 10 3 4 2 3 4 2 2" xfId="56111" xr:uid="{00000000-0005-0000-0000-0000532D0000}"/>
    <cellStyle name="Normal 10 3 4 2 3 4 3" xfId="43514" xr:uid="{00000000-0005-0000-0000-0000542D0000}"/>
    <cellStyle name="Normal 10 3 4 2 3 4 4" xfId="33500" xr:uid="{00000000-0005-0000-0000-0000552D0000}"/>
    <cellStyle name="Normal 10 3 4 2 3 5" xfId="10050" xr:uid="{00000000-0005-0000-0000-0000562D0000}"/>
    <cellStyle name="Normal 10 3 4 2 3 5 2" xfId="22671" xr:uid="{00000000-0005-0000-0000-0000572D0000}"/>
    <cellStyle name="Normal 10 3 4 2 3 5 2 2" xfId="57887" xr:uid="{00000000-0005-0000-0000-0000582D0000}"/>
    <cellStyle name="Normal 10 3 4 2 3 5 3" xfId="45290" xr:uid="{00000000-0005-0000-0000-0000592D0000}"/>
    <cellStyle name="Normal 10 3 4 2 3 5 4" xfId="35276" xr:uid="{00000000-0005-0000-0000-00005A2D0000}"/>
    <cellStyle name="Normal 10 3 4 2 3 6" xfId="11844" xr:uid="{00000000-0005-0000-0000-00005B2D0000}"/>
    <cellStyle name="Normal 10 3 4 2 3 6 2" xfId="24447" xr:uid="{00000000-0005-0000-0000-00005C2D0000}"/>
    <cellStyle name="Normal 10 3 4 2 3 6 2 2" xfId="59663" xr:uid="{00000000-0005-0000-0000-00005D2D0000}"/>
    <cellStyle name="Normal 10 3 4 2 3 6 3" xfId="47066" xr:uid="{00000000-0005-0000-0000-00005E2D0000}"/>
    <cellStyle name="Normal 10 3 4 2 3 6 4" xfId="37052" xr:uid="{00000000-0005-0000-0000-00005F2D0000}"/>
    <cellStyle name="Normal 10 3 4 2 3 7" xfId="16211" xr:uid="{00000000-0005-0000-0000-0000602D0000}"/>
    <cellStyle name="Normal 10 3 4 2 3 7 2" xfId="51427" xr:uid="{00000000-0005-0000-0000-0000612D0000}"/>
    <cellStyle name="Normal 10 3 4 2 3 7 3" xfId="28816" xr:uid="{00000000-0005-0000-0000-0000622D0000}"/>
    <cellStyle name="Normal 10 3 4 2 3 8" xfId="14433" xr:uid="{00000000-0005-0000-0000-0000632D0000}"/>
    <cellStyle name="Normal 10 3 4 2 3 8 2" xfId="49651" xr:uid="{00000000-0005-0000-0000-0000642D0000}"/>
    <cellStyle name="Normal 10 3 4 2 3 9" xfId="38830" xr:uid="{00000000-0005-0000-0000-0000652D0000}"/>
    <cellStyle name="Normal 10 3 4 2 4" xfId="2705" xr:uid="{00000000-0005-0000-0000-0000662D0000}"/>
    <cellStyle name="Normal 10 3 4 2 4 10" xfId="26231" xr:uid="{00000000-0005-0000-0000-0000672D0000}"/>
    <cellStyle name="Normal 10 3 4 2 4 11" xfId="60635" xr:uid="{00000000-0005-0000-0000-0000682D0000}"/>
    <cellStyle name="Normal 10 3 4 2 4 2" xfId="4531" xr:uid="{00000000-0005-0000-0000-0000692D0000}"/>
    <cellStyle name="Normal 10 3 4 2 4 2 2" xfId="17178" xr:uid="{00000000-0005-0000-0000-00006A2D0000}"/>
    <cellStyle name="Normal 10 3 4 2 4 2 2 2" xfId="52394" xr:uid="{00000000-0005-0000-0000-00006B2D0000}"/>
    <cellStyle name="Normal 10 3 4 2 4 2 3" xfId="39797" xr:uid="{00000000-0005-0000-0000-00006C2D0000}"/>
    <cellStyle name="Normal 10 3 4 2 4 2 4" xfId="29783" xr:uid="{00000000-0005-0000-0000-00006D2D0000}"/>
    <cellStyle name="Normal 10 3 4 2 4 3" xfId="6001" xr:uid="{00000000-0005-0000-0000-00006E2D0000}"/>
    <cellStyle name="Normal 10 3 4 2 4 3 2" xfId="18632" xr:uid="{00000000-0005-0000-0000-00006F2D0000}"/>
    <cellStyle name="Normal 10 3 4 2 4 3 2 2" xfId="53848" xr:uid="{00000000-0005-0000-0000-0000702D0000}"/>
    <cellStyle name="Normal 10 3 4 2 4 3 3" xfId="41251" xr:uid="{00000000-0005-0000-0000-0000712D0000}"/>
    <cellStyle name="Normal 10 3 4 2 4 3 4" xfId="31237" xr:uid="{00000000-0005-0000-0000-0000722D0000}"/>
    <cellStyle name="Normal 10 3 4 2 4 4" xfId="7460" xr:uid="{00000000-0005-0000-0000-0000732D0000}"/>
    <cellStyle name="Normal 10 3 4 2 4 4 2" xfId="20086" xr:uid="{00000000-0005-0000-0000-0000742D0000}"/>
    <cellStyle name="Normal 10 3 4 2 4 4 2 2" xfId="55302" xr:uid="{00000000-0005-0000-0000-0000752D0000}"/>
    <cellStyle name="Normal 10 3 4 2 4 4 3" xfId="42705" xr:uid="{00000000-0005-0000-0000-0000762D0000}"/>
    <cellStyle name="Normal 10 3 4 2 4 4 4" xfId="32691" xr:uid="{00000000-0005-0000-0000-0000772D0000}"/>
    <cellStyle name="Normal 10 3 4 2 4 5" xfId="9241" xr:uid="{00000000-0005-0000-0000-0000782D0000}"/>
    <cellStyle name="Normal 10 3 4 2 4 5 2" xfId="21862" xr:uid="{00000000-0005-0000-0000-0000792D0000}"/>
    <cellStyle name="Normal 10 3 4 2 4 5 2 2" xfId="57078" xr:uid="{00000000-0005-0000-0000-00007A2D0000}"/>
    <cellStyle name="Normal 10 3 4 2 4 5 3" xfId="44481" xr:uid="{00000000-0005-0000-0000-00007B2D0000}"/>
    <cellStyle name="Normal 10 3 4 2 4 5 4" xfId="34467" xr:uid="{00000000-0005-0000-0000-00007C2D0000}"/>
    <cellStyle name="Normal 10 3 4 2 4 6" xfId="11035" xr:uid="{00000000-0005-0000-0000-00007D2D0000}"/>
    <cellStyle name="Normal 10 3 4 2 4 6 2" xfId="23638" xr:uid="{00000000-0005-0000-0000-00007E2D0000}"/>
    <cellStyle name="Normal 10 3 4 2 4 6 2 2" xfId="58854" xr:uid="{00000000-0005-0000-0000-00007F2D0000}"/>
    <cellStyle name="Normal 10 3 4 2 4 6 3" xfId="46257" xr:uid="{00000000-0005-0000-0000-0000802D0000}"/>
    <cellStyle name="Normal 10 3 4 2 4 6 4" xfId="36243" xr:uid="{00000000-0005-0000-0000-0000812D0000}"/>
    <cellStyle name="Normal 10 3 4 2 4 7" xfId="15402" xr:uid="{00000000-0005-0000-0000-0000822D0000}"/>
    <cellStyle name="Normal 10 3 4 2 4 7 2" xfId="50618" xr:uid="{00000000-0005-0000-0000-0000832D0000}"/>
    <cellStyle name="Normal 10 3 4 2 4 7 3" xfId="28007" xr:uid="{00000000-0005-0000-0000-0000842D0000}"/>
    <cellStyle name="Normal 10 3 4 2 4 8" xfId="13624" xr:uid="{00000000-0005-0000-0000-0000852D0000}"/>
    <cellStyle name="Normal 10 3 4 2 4 8 2" xfId="48842" xr:uid="{00000000-0005-0000-0000-0000862D0000}"/>
    <cellStyle name="Normal 10 3 4 2 4 9" xfId="38021" xr:uid="{00000000-0005-0000-0000-0000872D0000}"/>
    <cellStyle name="Normal 10 3 4 2 5" xfId="3869" xr:uid="{00000000-0005-0000-0000-0000882D0000}"/>
    <cellStyle name="Normal 10 3 4 2 5 2" xfId="8592" xr:uid="{00000000-0005-0000-0000-0000892D0000}"/>
    <cellStyle name="Normal 10 3 4 2 5 2 2" xfId="21218" xr:uid="{00000000-0005-0000-0000-00008A2D0000}"/>
    <cellStyle name="Normal 10 3 4 2 5 2 2 2" xfId="56434" xr:uid="{00000000-0005-0000-0000-00008B2D0000}"/>
    <cellStyle name="Normal 10 3 4 2 5 2 3" xfId="43837" xr:uid="{00000000-0005-0000-0000-00008C2D0000}"/>
    <cellStyle name="Normal 10 3 4 2 5 2 4" xfId="33823" xr:uid="{00000000-0005-0000-0000-00008D2D0000}"/>
    <cellStyle name="Normal 10 3 4 2 5 3" xfId="10373" xr:uid="{00000000-0005-0000-0000-00008E2D0000}"/>
    <cellStyle name="Normal 10 3 4 2 5 3 2" xfId="22994" xr:uid="{00000000-0005-0000-0000-00008F2D0000}"/>
    <cellStyle name="Normal 10 3 4 2 5 3 2 2" xfId="58210" xr:uid="{00000000-0005-0000-0000-0000902D0000}"/>
    <cellStyle name="Normal 10 3 4 2 5 3 3" xfId="45613" xr:uid="{00000000-0005-0000-0000-0000912D0000}"/>
    <cellStyle name="Normal 10 3 4 2 5 3 4" xfId="35599" xr:uid="{00000000-0005-0000-0000-0000922D0000}"/>
    <cellStyle name="Normal 10 3 4 2 5 4" xfId="12169" xr:uid="{00000000-0005-0000-0000-0000932D0000}"/>
    <cellStyle name="Normal 10 3 4 2 5 4 2" xfId="24770" xr:uid="{00000000-0005-0000-0000-0000942D0000}"/>
    <cellStyle name="Normal 10 3 4 2 5 4 2 2" xfId="59986" xr:uid="{00000000-0005-0000-0000-0000952D0000}"/>
    <cellStyle name="Normal 10 3 4 2 5 4 3" xfId="47389" xr:uid="{00000000-0005-0000-0000-0000962D0000}"/>
    <cellStyle name="Normal 10 3 4 2 5 4 4" xfId="37375" xr:uid="{00000000-0005-0000-0000-0000972D0000}"/>
    <cellStyle name="Normal 10 3 4 2 5 5" xfId="16534" xr:uid="{00000000-0005-0000-0000-0000982D0000}"/>
    <cellStyle name="Normal 10 3 4 2 5 5 2" xfId="51750" xr:uid="{00000000-0005-0000-0000-0000992D0000}"/>
    <cellStyle name="Normal 10 3 4 2 5 5 3" xfId="29139" xr:uid="{00000000-0005-0000-0000-00009A2D0000}"/>
    <cellStyle name="Normal 10 3 4 2 5 6" xfId="14756" xr:uid="{00000000-0005-0000-0000-00009B2D0000}"/>
    <cellStyle name="Normal 10 3 4 2 5 6 2" xfId="49974" xr:uid="{00000000-0005-0000-0000-00009C2D0000}"/>
    <cellStyle name="Normal 10 3 4 2 5 7" xfId="39153" xr:uid="{00000000-0005-0000-0000-00009D2D0000}"/>
    <cellStyle name="Normal 10 3 4 2 5 8" xfId="27363" xr:uid="{00000000-0005-0000-0000-00009E2D0000}"/>
    <cellStyle name="Normal 10 3 4 2 6" xfId="4209" xr:uid="{00000000-0005-0000-0000-00009F2D0000}"/>
    <cellStyle name="Normal 10 3 4 2 6 2" xfId="16856" xr:uid="{00000000-0005-0000-0000-0000A02D0000}"/>
    <cellStyle name="Normal 10 3 4 2 6 2 2" xfId="52072" xr:uid="{00000000-0005-0000-0000-0000A12D0000}"/>
    <cellStyle name="Normal 10 3 4 2 6 2 3" xfId="29461" xr:uid="{00000000-0005-0000-0000-0000A22D0000}"/>
    <cellStyle name="Normal 10 3 4 2 6 3" xfId="13302" xr:uid="{00000000-0005-0000-0000-0000A32D0000}"/>
    <cellStyle name="Normal 10 3 4 2 6 3 2" xfId="48520" xr:uid="{00000000-0005-0000-0000-0000A42D0000}"/>
    <cellStyle name="Normal 10 3 4 2 6 4" xfId="39475" xr:uid="{00000000-0005-0000-0000-0000A52D0000}"/>
    <cellStyle name="Normal 10 3 4 2 6 5" xfId="25909" xr:uid="{00000000-0005-0000-0000-0000A62D0000}"/>
    <cellStyle name="Normal 10 3 4 2 7" xfId="5679" xr:uid="{00000000-0005-0000-0000-0000A72D0000}"/>
    <cellStyle name="Normal 10 3 4 2 7 2" xfId="18310" xr:uid="{00000000-0005-0000-0000-0000A82D0000}"/>
    <cellStyle name="Normal 10 3 4 2 7 2 2" xfId="53526" xr:uid="{00000000-0005-0000-0000-0000A92D0000}"/>
    <cellStyle name="Normal 10 3 4 2 7 3" xfId="40929" xr:uid="{00000000-0005-0000-0000-0000AA2D0000}"/>
    <cellStyle name="Normal 10 3 4 2 7 4" xfId="30915" xr:uid="{00000000-0005-0000-0000-0000AB2D0000}"/>
    <cellStyle name="Normal 10 3 4 2 8" xfId="7138" xr:uid="{00000000-0005-0000-0000-0000AC2D0000}"/>
    <cellStyle name="Normal 10 3 4 2 8 2" xfId="19764" xr:uid="{00000000-0005-0000-0000-0000AD2D0000}"/>
    <cellStyle name="Normal 10 3 4 2 8 2 2" xfId="54980" xr:uid="{00000000-0005-0000-0000-0000AE2D0000}"/>
    <cellStyle name="Normal 10 3 4 2 8 3" xfId="42383" xr:uid="{00000000-0005-0000-0000-0000AF2D0000}"/>
    <cellStyle name="Normal 10 3 4 2 8 4" xfId="32369" xr:uid="{00000000-0005-0000-0000-0000B02D0000}"/>
    <cellStyle name="Normal 10 3 4 2 9" xfId="8919" xr:uid="{00000000-0005-0000-0000-0000B12D0000}"/>
    <cellStyle name="Normal 10 3 4 2 9 2" xfId="21540" xr:uid="{00000000-0005-0000-0000-0000B22D0000}"/>
    <cellStyle name="Normal 10 3 4 2 9 2 2" xfId="56756" xr:uid="{00000000-0005-0000-0000-0000B32D0000}"/>
    <cellStyle name="Normal 10 3 4 2 9 3" xfId="44159" xr:uid="{00000000-0005-0000-0000-0000B42D0000}"/>
    <cellStyle name="Normal 10 3 4 2 9 4" xfId="34145" xr:uid="{00000000-0005-0000-0000-0000B52D0000}"/>
    <cellStyle name="Normal 10 3 4 3" xfId="3055" xr:uid="{00000000-0005-0000-0000-0000B62D0000}"/>
    <cellStyle name="Normal 10 3 4 3 10" xfId="25427" xr:uid="{00000000-0005-0000-0000-0000B72D0000}"/>
    <cellStyle name="Normal 10 3 4 3 11" xfId="60962" xr:uid="{00000000-0005-0000-0000-0000B82D0000}"/>
    <cellStyle name="Normal 10 3 4 3 2" xfId="4858" xr:uid="{00000000-0005-0000-0000-0000B92D0000}"/>
    <cellStyle name="Normal 10 3 4 3 2 2" xfId="17505" xr:uid="{00000000-0005-0000-0000-0000BA2D0000}"/>
    <cellStyle name="Normal 10 3 4 3 2 2 2" xfId="52721" xr:uid="{00000000-0005-0000-0000-0000BB2D0000}"/>
    <cellStyle name="Normal 10 3 4 3 2 2 3" xfId="30110" xr:uid="{00000000-0005-0000-0000-0000BC2D0000}"/>
    <cellStyle name="Normal 10 3 4 3 2 3" xfId="13951" xr:uid="{00000000-0005-0000-0000-0000BD2D0000}"/>
    <cellStyle name="Normal 10 3 4 3 2 3 2" xfId="49169" xr:uid="{00000000-0005-0000-0000-0000BE2D0000}"/>
    <cellStyle name="Normal 10 3 4 3 2 4" xfId="40124" xr:uid="{00000000-0005-0000-0000-0000BF2D0000}"/>
    <cellStyle name="Normal 10 3 4 3 2 5" xfId="26558" xr:uid="{00000000-0005-0000-0000-0000C02D0000}"/>
    <cellStyle name="Normal 10 3 4 3 3" xfId="6328" xr:uid="{00000000-0005-0000-0000-0000C12D0000}"/>
    <cellStyle name="Normal 10 3 4 3 3 2" xfId="18959" xr:uid="{00000000-0005-0000-0000-0000C22D0000}"/>
    <cellStyle name="Normal 10 3 4 3 3 2 2" xfId="54175" xr:uid="{00000000-0005-0000-0000-0000C32D0000}"/>
    <cellStyle name="Normal 10 3 4 3 3 3" xfId="41578" xr:uid="{00000000-0005-0000-0000-0000C42D0000}"/>
    <cellStyle name="Normal 10 3 4 3 3 4" xfId="31564" xr:uid="{00000000-0005-0000-0000-0000C52D0000}"/>
    <cellStyle name="Normal 10 3 4 3 4" xfId="7787" xr:uid="{00000000-0005-0000-0000-0000C62D0000}"/>
    <cellStyle name="Normal 10 3 4 3 4 2" xfId="20413" xr:uid="{00000000-0005-0000-0000-0000C72D0000}"/>
    <cellStyle name="Normal 10 3 4 3 4 2 2" xfId="55629" xr:uid="{00000000-0005-0000-0000-0000C82D0000}"/>
    <cellStyle name="Normal 10 3 4 3 4 3" xfId="43032" xr:uid="{00000000-0005-0000-0000-0000C92D0000}"/>
    <cellStyle name="Normal 10 3 4 3 4 4" xfId="33018" xr:uid="{00000000-0005-0000-0000-0000CA2D0000}"/>
    <cellStyle name="Normal 10 3 4 3 5" xfId="9568" xr:uid="{00000000-0005-0000-0000-0000CB2D0000}"/>
    <cellStyle name="Normal 10 3 4 3 5 2" xfId="22189" xr:uid="{00000000-0005-0000-0000-0000CC2D0000}"/>
    <cellStyle name="Normal 10 3 4 3 5 2 2" xfId="57405" xr:uid="{00000000-0005-0000-0000-0000CD2D0000}"/>
    <cellStyle name="Normal 10 3 4 3 5 3" xfId="44808" xr:uid="{00000000-0005-0000-0000-0000CE2D0000}"/>
    <cellStyle name="Normal 10 3 4 3 5 4" xfId="34794" xr:uid="{00000000-0005-0000-0000-0000CF2D0000}"/>
    <cellStyle name="Normal 10 3 4 3 6" xfId="11362" xr:uid="{00000000-0005-0000-0000-0000D02D0000}"/>
    <cellStyle name="Normal 10 3 4 3 6 2" xfId="23965" xr:uid="{00000000-0005-0000-0000-0000D12D0000}"/>
    <cellStyle name="Normal 10 3 4 3 6 2 2" xfId="59181" xr:uid="{00000000-0005-0000-0000-0000D22D0000}"/>
    <cellStyle name="Normal 10 3 4 3 6 3" xfId="46584" xr:uid="{00000000-0005-0000-0000-0000D32D0000}"/>
    <cellStyle name="Normal 10 3 4 3 6 4" xfId="36570" xr:uid="{00000000-0005-0000-0000-0000D42D0000}"/>
    <cellStyle name="Normal 10 3 4 3 7" xfId="15729" xr:uid="{00000000-0005-0000-0000-0000D52D0000}"/>
    <cellStyle name="Normal 10 3 4 3 7 2" xfId="50945" xr:uid="{00000000-0005-0000-0000-0000D62D0000}"/>
    <cellStyle name="Normal 10 3 4 3 7 3" xfId="28334" xr:uid="{00000000-0005-0000-0000-0000D72D0000}"/>
    <cellStyle name="Normal 10 3 4 3 8" xfId="12820" xr:uid="{00000000-0005-0000-0000-0000D82D0000}"/>
    <cellStyle name="Normal 10 3 4 3 8 2" xfId="48038" xr:uid="{00000000-0005-0000-0000-0000D92D0000}"/>
    <cellStyle name="Normal 10 3 4 3 9" xfId="38348" xr:uid="{00000000-0005-0000-0000-0000DA2D0000}"/>
    <cellStyle name="Normal 10 3 4 4" xfId="2881" xr:uid="{00000000-0005-0000-0000-0000DB2D0000}"/>
    <cellStyle name="Normal 10 3 4 4 10" xfId="25268" xr:uid="{00000000-0005-0000-0000-0000DC2D0000}"/>
    <cellStyle name="Normal 10 3 4 4 11" xfId="60803" xr:uid="{00000000-0005-0000-0000-0000DD2D0000}"/>
    <cellStyle name="Normal 10 3 4 4 2" xfId="4699" xr:uid="{00000000-0005-0000-0000-0000DE2D0000}"/>
    <cellStyle name="Normal 10 3 4 4 2 2" xfId="17346" xr:uid="{00000000-0005-0000-0000-0000DF2D0000}"/>
    <cellStyle name="Normal 10 3 4 4 2 2 2" xfId="52562" xr:uid="{00000000-0005-0000-0000-0000E02D0000}"/>
    <cellStyle name="Normal 10 3 4 4 2 2 3" xfId="29951" xr:uid="{00000000-0005-0000-0000-0000E12D0000}"/>
    <cellStyle name="Normal 10 3 4 4 2 3" xfId="13792" xr:uid="{00000000-0005-0000-0000-0000E22D0000}"/>
    <cellStyle name="Normal 10 3 4 4 2 3 2" xfId="49010" xr:uid="{00000000-0005-0000-0000-0000E32D0000}"/>
    <cellStyle name="Normal 10 3 4 4 2 4" xfId="39965" xr:uid="{00000000-0005-0000-0000-0000E42D0000}"/>
    <cellStyle name="Normal 10 3 4 4 2 5" xfId="26399" xr:uid="{00000000-0005-0000-0000-0000E52D0000}"/>
    <cellStyle name="Normal 10 3 4 4 3" xfId="6169" xr:uid="{00000000-0005-0000-0000-0000E62D0000}"/>
    <cellStyle name="Normal 10 3 4 4 3 2" xfId="18800" xr:uid="{00000000-0005-0000-0000-0000E72D0000}"/>
    <cellStyle name="Normal 10 3 4 4 3 2 2" xfId="54016" xr:uid="{00000000-0005-0000-0000-0000E82D0000}"/>
    <cellStyle name="Normal 10 3 4 4 3 3" xfId="41419" xr:uid="{00000000-0005-0000-0000-0000E92D0000}"/>
    <cellStyle name="Normal 10 3 4 4 3 4" xfId="31405" xr:uid="{00000000-0005-0000-0000-0000EA2D0000}"/>
    <cellStyle name="Normal 10 3 4 4 4" xfId="7628" xr:uid="{00000000-0005-0000-0000-0000EB2D0000}"/>
    <cellStyle name="Normal 10 3 4 4 4 2" xfId="20254" xr:uid="{00000000-0005-0000-0000-0000EC2D0000}"/>
    <cellStyle name="Normal 10 3 4 4 4 2 2" xfId="55470" xr:uid="{00000000-0005-0000-0000-0000ED2D0000}"/>
    <cellStyle name="Normal 10 3 4 4 4 3" xfId="42873" xr:uid="{00000000-0005-0000-0000-0000EE2D0000}"/>
    <cellStyle name="Normal 10 3 4 4 4 4" xfId="32859" xr:uid="{00000000-0005-0000-0000-0000EF2D0000}"/>
    <cellStyle name="Normal 10 3 4 4 5" xfId="9409" xr:uid="{00000000-0005-0000-0000-0000F02D0000}"/>
    <cellStyle name="Normal 10 3 4 4 5 2" xfId="22030" xr:uid="{00000000-0005-0000-0000-0000F12D0000}"/>
    <cellStyle name="Normal 10 3 4 4 5 2 2" xfId="57246" xr:uid="{00000000-0005-0000-0000-0000F22D0000}"/>
    <cellStyle name="Normal 10 3 4 4 5 3" xfId="44649" xr:uid="{00000000-0005-0000-0000-0000F32D0000}"/>
    <cellStyle name="Normal 10 3 4 4 5 4" xfId="34635" xr:uid="{00000000-0005-0000-0000-0000F42D0000}"/>
    <cellStyle name="Normal 10 3 4 4 6" xfId="11203" xr:uid="{00000000-0005-0000-0000-0000F52D0000}"/>
    <cellStyle name="Normal 10 3 4 4 6 2" xfId="23806" xr:uid="{00000000-0005-0000-0000-0000F62D0000}"/>
    <cellStyle name="Normal 10 3 4 4 6 2 2" xfId="59022" xr:uid="{00000000-0005-0000-0000-0000F72D0000}"/>
    <cellStyle name="Normal 10 3 4 4 6 3" xfId="46425" xr:uid="{00000000-0005-0000-0000-0000F82D0000}"/>
    <cellStyle name="Normal 10 3 4 4 6 4" xfId="36411" xr:uid="{00000000-0005-0000-0000-0000F92D0000}"/>
    <cellStyle name="Normal 10 3 4 4 7" xfId="15570" xr:uid="{00000000-0005-0000-0000-0000FA2D0000}"/>
    <cellStyle name="Normal 10 3 4 4 7 2" xfId="50786" xr:uid="{00000000-0005-0000-0000-0000FB2D0000}"/>
    <cellStyle name="Normal 10 3 4 4 7 3" xfId="28175" xr:uid="{00000000-0005-0000-0000-0000FC2D0000}"/>
    <cellStyle name="Normal 10 3 4 4 8" xfId="12661" xr:uid="{00000000-0005-0000-0000-0000FD2D0000}"/>
    <cellStyle name="Normal 10 3 4 4 8 2" xfId="47879" xr:uid="{00000000-0005-0000-0000-0000FE2D0000}"/>
    <cellStyle name="Normal 10 3 4 4 9" xfId="38189" xr:uid="{00000000-0005-0000-0000-0000FF2D0000}"/>
    <cellStyle name="Normal 10 3 4 5" xfId="3390" xr:uid="{00000000-0005-0000-0000-0000002E0000}"/>
    <cellStyle name="Normal 10 3 4 5 10" xfId="26886" xr:uid="{00000000-0005-0000-0000-0000012E0000}"/>
    <cellStyle name="Normal 10 3 4 5 11" xfId="61290" xr:uid="{00000000-0005-0000-0000-0000022E0000}"/>
    <cellStyle name="Normal 10 3 4 5 2" xfId="5186" xr:uid="{00000000-0005-0000-0000-0000032E0000}"/>
    <cellStyle name="Normal 10 3 4 5 2 2" xfId="17833" xr:uid="{00000000-0005-0000-0000-0000042E0000}"/>
    <cellStyle name="Normal 10 3 4 5 2 2 2" xfId="53049" xr:uid="{00000000-0005-0000-0000-0000052E0000}"/>
    <cellStyle name="Normal 10 3 4 5 2 3" xfId="40452" xr:uid="{00000000-0005-0000-0000-0000062E0000}"/>
    <cellStyle name="Normal 10 3 4 5 2 4" xfId="30438" xr:uid="{00000000-0005-0000-0000-0000072E0000}"/>
    <cellStyle name="Normal 10 3 4 5 3" xfId="6656" xr:uid="{00000000-0005-0000-0000-0000082E0000}"/>
    <cellStyle name="Normal 10 3 4 5 3 2" xfId="19287" xr:uid="{00000000-0005-0000-0000-0000092E0000}"/>
    <cellStyle name="Normal 10 3 4 5 3 2 2" xfId="54503" xr:uid="{00000000-0005-0000-0000-00000A2E0000}"/>
    <cellStyle name="Normal 10 3 4 5 3 3" xfId="41906" xr:uid="{00000000-0005-0000-0000-00000B2E0000}"/>
    <cellStyle name="Normal 10 3 4 5 3 4" xfId="31892" xr:uid="{00000000-0005-0000-0000-00000C2E0000}"/>
    <cellStyle name="Normal 10 3 4 5 4" xfId="8115" xr:uid="{00000000-0005-0000-0000-00000D2E0000}"/>
    <cellStyle name="Normal 10 3 4 5 4 2" xfId="20741" xr:uid="{00000000-0005-0000-0000-00000E2E0000}"/>
    <cellStyle name="Normal 10 3 4 5 4 2 2" xfId="55957" xr:uid="{00000000-0005-0000-0000-00000F2E0000}"/>
    <cellStyle name="Normal 10 3 4 5 4 3" xfId="43360" xr:uid="{00000000-0005-0000-0000-0000102E0000}"/>
    <cellStyle name="Normal 10 3 4 5 4 4" xfId="33346" xr:uid="{00000000-0005-0000-0000-0000112E0000}"/>
    <cellStyle name="Normal 10 3 4 5 5" xfId="9896" xr:uid="{00000000-0005-0000-0000-0000122E0000}"/>
    <cellStyle name="Normal 10 3 4 5 5 2" xfId="22517" xr:uid="{00000000-0005-0000-0000-0000132E0000}"/>
    <cellStyle name="Normal 10 3 4 5 5 2 2" xfId="57733" xr:uid="{00000000-0005-0000-0000-0000142E0000}"/>
    <cellStyle name="Normal 10 3 4 5 5 3" xfId="45136" xr:uid="{00000000-0005-0000-0000-0000152E0000}"/>
    <cellStyle name="Normal 10 3 4 5 5 4" xfId="35122" xr:uid="{00000000-0005-0000-0000-0000162E0000}"/>
    <cellStyle name="Normal 10 3 4 5 6" xfId="11690" xr:uid="{00000000-0005-0000-0000-0000172E0000}"/>
    <cellStyle name="Normal 10 3 4 5 6 2" xfId="24293" xr:uid="{00000000-0005-0000-0000-0000182E0000}"/>
    <cellStyle name="Normal 10 3 4 5 6 2 2" xfId="59509" xr:uid="{00000000-0005-0000-0000-0000192E0000}"/>
    <cellStyle name="Normal 10 3 4 5 6 3" xfId="46912" xr:uid="{00000000-0005-0000-0000-00001A2E0000}"/>
    <cellStyle name="Normal 10 3 4 5 6 4" xfId="36898" xr:uid="{00000000-0005-0000-0000-00001B2E0000}"/>
    <cellStyle name="Normal 10 3 4 5 7" xfId="16057" xr:uid="{00000000-0005-0000-0000-00001C2E0000}"/>
    <cellStyle name="Normal 10 3 4 5 7 2" xfId="51273" xr:uid="{00000000-0005-0000-0000-00001D2E0000}"/>
    <cellStyle name="Normal 10 3 4 5 7 3" xfId="28662" xr:uid="{00000000-0005-0000-0000-00001E2E0000}"/>
    <cellStyle name="Normal 10 3 4 5 8" xfId="14279" xr:uid="{00000000-0005-0000-0000-00001F2E0000}"/>
    <cellStyle name="Normal 10 3 4 5 8 2" xfId="49497" xr:uid="{00000000-0005-0000-0000-0000202E0000}"/>
    <cellStyle name="Normal 10 3 4 5 9" xfId="38676" xr:uid="{00000000-0005-0000-0000-0000212E0000}"/>
    <cellStyle name="Normal 10 3 4 6" xfId="2550" xr:uid="{00000000-0005-0000-0000-0000222E0000}"/>
    <cellStyle name="Normal 10 3 4 6 10" xfId="26077" xr:uid="{00000000-0005-0000-0000-0000232E0000}"/>
    <cellStyle name="Normal 10 3 4 6 11" xfId="60481" xr:uid="{00000000-0005-0000-0000-0000242E0000}"/>
    <cellStyle name="Normal 10 3 4 6 2" xfId="4377" xr:uid="{00000000-0005-0000-0000-0000252E0000}"/>
    <cellStyle name="Normal 10 3 4 6 2 2" xfId="17024" xr:uid="{00000000-0005-0000-0000-0000262E0000}"/>
    <cellStyle name="Normal 10 3 4 6 2 2 2" xfId="52240" xr:uid="{00000000-0005-0000-0000-0000272E0000}"/>
    <cellStyle name="Normal 10 3 4 6 2 3" xfId="39643" xr:uid="{00000000-0005-0000-0000-0000282E0000}"/>
    <cellStyle name="Normal 10 3 4 6 2 4" xfId="29629" xr:uid="{00000000-0005-0000-0000-0000292E0000}"/>
    <cellStyle name="Normal 10 3 4 6 3" xfId="5847" xr:uid="{00000000-0005-0000-0000-00002A2E0000}"/>
    <cellStyle name="Normal 10 3 4 6 3 2" xfId="18478" xr:uid="{00000000-0005-0000-0000-00002B2E0000}"/>
    <cellStyle name="Normal 10 3 4 6 3 2 2" xfId="53694" xr:uid="{00000000-0005-0000-0000-00002C2E0000}"/>
    <cellStyle name="Normal 10 3 4 6 3 3" xfId="41097" xr:uid="{00000000-0005-0000-0000-00002D2E0000}"/>
    <cellStyle name="Normal 10 3 4 6 3 4" xfId="31083" xr:uid="{00000000-0005-0000-0000-00002E2E0000}"/>
    <cellStyle name="Normal 10 3 4 6 4" xfId="7306" xr:uid="{00000000-0005-0000-0000-00002F2E0000}"/>
    <cellStyle name="Normal 10 3 4 6 4 2" xfId="19932" xr:uid="{00000000-0005-0000-0000-0000302E0000}"/>
    <cellStyle name="Normal 10 3 4 6 4 2 2" xfId="55148" xr:uid="{00000000-0005-0000-0000-0000312E0000}"/>
    <cellStyle name="Normal 10 3 4 6 4 3" xfId="42551" xr:uid="{00000000-0005-0000-0000-0000322E0000}"/>
    <cellStyle name="Normal 10 3 4 6 4 4" xfId="32537" xr:uid="{00000000-0005-0000-0000-0000332E0000}"/>
    <cellStyle name="Normal 10 3 4 6 5" xfId="9087" xr:uid="{00000000-0005-0000-0000-0000342E0000}"/>
    <cellStyle name="Normal 10 3 4 6 5 2" xfId="21708" xr:uid="{00000000-0005-0000-0000-0000352E0000}"/>
    <cellStyle name="Normal 10 3 4 6 5 2 2" xfId="56924" xr:uid="{00000000-0005-0000-0000-0000362E0000}"/>
    <cellStyle name="Normal 10 3 4 6 5 3" xfId="44327" xr:uid="{00000000-0005-0000-0000-0000372E0000}"/>
    <cellStyle name="Normal 10 3 4 6 5 4" xfId="34313" xr:uid="{00000000-0005-0000-0000-0000382E0000}"/>
    <cellStyle name="Normal 10 3 4 6 6" xfId="10881" xr:uid="{00000000-0005-0000-0000-0000392E0000}"/>
    <cellStyle name="Normal 10 3 4 6 6 2" xfId="23484" xr:uid="{00000000-0005-0000-0000-00003A2E0000}"/>
    <cellStyle name="Normal 10 3 4 6 6 2 2" xfId="58700" xr:uid="{00000000-0005-0000-0000-00003B2E0000}"/>
    <cellStyle name="Normal 10 3 4 6 6 3" xfId="46103" xr:uid="{00000000-0005-0000-0000-00003C2E0000}"/>
    <cellStyle name="Normal 10 3 4 6 6 4" xfId="36089" xr:uid="{00000000-0005-0000-0000-00003D2E0000}"/>
    <cellStyle name="Normal 10 3 4 6 7" xfId="15248" xr:uid="{00000000-0005-0000-0000-00003E2E0000}"/>
    <cellStyle name="Normal 10 3 4 6 7 2" xfId="50464" xr:uid="{00000000-0005-0000-0000-00003F2E0000}"/>
    <cellStyle name="Normal 10 3 4 6 7 3" xfId="27853" xr:uid="{00000000-0005-0000-0000-0000402E0000}"/>
    <cellStyle name="Normal 10 3 4 6 8" xfId="13470" xr:uid="{00000000-0005-0000-0000-0000412E0000}"/>
    <cellStyle name="Normal 10 3 4 6 8 2" xfId="48688" xr:uid="{00000000-0005-0000-0000-0000422E0000}"/>
    <cellStyle name="Normal 10 3 4 6 9" xfId="37867" xr:uid="{00000000-0005-0000-0000-0000432E0000}"/>
    <cellStyle name="Normal 10 3 4 7" xfId="3714" xr:uid="{00000000-0005-0000-0000-0000442E0000}"/>
    <cellStyle name="Normal 10 3 4 7 2" xfId="8438" xr:uid="{00000000-0005-0000-0000-0000452E0000}"/>
    <cellStyle name="Normal 10 3 4 7 2 2" xfId="21064" xr:uid="{00000000-0005-0000-0000-0000462E0000}"/>
    <cellStyle name="Normal 10 3 4 7 2 2 2" xfId="56280" xr:uid="{00000000-0005-0000-0000-0000472E0000}"/>
    <cellStyle name="Normal 10 3 4 7 2 3" xfId="43683" xr:uid="{00000000-0005-0000-0000-0000482E0000}"/>
    <cellStyle name="Normal 10 3 4 7 2 4" xfId="33669" xr:uid="{00000000-0005-0000-0000-0000492E0000}"/>
    <cellStyle name="Normal 10 3 4 7 3" xfId="10219" xr:uid="{00000000-0005-0000-0000-00004A2E0000}"/>
    <cellStyle name="Normal 10 3 4 7 3 2" xfId="22840" xr:uid="{00000000-0005-0000-0000-00004B2E0000}"/>
    <cellStyle name="Normal 10 3 4 7 3 2 2" xfId="58056" xr:uid="{00000000-0005-0000-0000-00004C2E0000}"/>
    <cellStyle name="Normal 10 3 4 7 3 3" xfId="45459" xr:uid="{00000000-0005-0000-0000-00004D2E0000}"/>
    <cellStyle name="Normal 10 3 4 7 3 4" xfId="35445" xr:uid="{00000000-0005-0000-0000-00004E2E0000}"/>
    <cellStyle name="Normal 10 3 4 7 4" xfId="12015" xr:uid="{00000000-0005-0000-0000-00004F2E0000}"/>
    <cellStyle name="Normal 10 3 4 7 4 2" xfId="24616" xr:uid="{00000000-0005-0000-0000-0000502E0000}"/>
    <cellStyle name="Normal 10 3 4 7 4 2 2" xfId="59832" xr:uid="{00000000-0005-0000-0000-0000512E0000}"/>
    <cellStyle name="Normal 10 3 4 7 4 3" xfId="47235" xr:uid="{00000000-0005-0000-0000-0000522E0000}"/>
    <cellStyle name="Normal 10 3 4 7 4 4" xfId="37221" xr:uid="{00000000-0005-0000-0000-0000532E0000}"/>
    <cellStyle name="Normal 10 3 4 7 5" xfId="16380" xr:uid="{00000000-0005-0000-0000-0000542E0000}"/>
    <cellStyle name="Normal 10 3 4 7 5 2" xfId="51596" xr:uid="{00000000-0005-0000-0000-0000552E0000}"/>
    <cellStyle name="Normal 10 3 4 7 5 3" xfId="28985" xr:uid="{00000000-0005-0000-0000-0000562E0000}"/>
    <cellStyle name="Normal 10 3 4 7 6" xfId="14602" xr:uid="{00000000-0005-0000-0000-0000572E0000}"/>
    <cellStyle name="Normal 10 3 4 7 6 2" xfId="49820" xr:uid="{00000000-0005-0000-0000-0000582E0000}"/>
    <cellStyle name="Normal 10 3 4 7 7" xfId="38999" xr:uid="{00000000-0005-0000-0000-0000592E0000}"/>
    <cellStyle name="Normal 10 3 4 7 8" xfId="27209" xr:uid="{00000000-0005-0000-0000-00005A2E0000}"/>
    <cellStyle name="Normal 10 3 4 8" xfId="4052" xr:uid="{00000000-0005-0000-0000-00005B2E0000}"/>
    <cellStyle name="Normal 10 3 4 8 2" xfId="16702" xr:uid="{00000000-0005-0000-0000-00005C2E0000}"/>
    <cellStyle name="Normal 10 3 4 8 2 2" xfId="51918" xr:uid="{00000000-0005-0000-0000-00005D2E0000}"/>
    <cellStyle name="Normal 10 3 4 8 2 3" xfId="29307" xr:uid="{00000000-0005-0000-0000-00005E2E0000}"/>
    <cellStyle name="Normal 10 3 4 8 3" xfId="13148" xr:uid="{00000000-0005-0000-0000-00005F2E0000}"/>
    <cellStyle name="Normal 10 3 4 8 3 2" xfId="48366" xr:uid="{00000000-0005-0000-0000-0000602E0000}"/>
    <cellStyle name="Normal 10 3 4 8 4" xfId="39321" xr:uid="{00000000-0005-0000-0000-0000612E0000}"/>
    <cellStyle name="Normal 10 3 4 8 5" xfId="25755" xr:uid="{00000000-0005-0000-0000-0000622E0000}"/>
    <cellStyle name="Normal 10 3 4 9" xfId="5525" xr:uid="{00000000-0005-0000-0000-0000632E0000}"/>
    <cellStyle name="Normal 10 3 4 9 2" xfId="18156" xr:uid="{00000000-0005-0000-0000-0000642E0000}"/>
    <cellStyle name="Normal 10 3 4 9 2 2" xfId="53372" xr:uid="{00000000-0005-0000-0000-0000652E0000}"/>
    <cellStyle name="Normal 10 3 4 9 3" xfId="40775" xr:uid="{00000000-0005-0000-0000-0000662E0000}"/>
    <cellStyle name="Normal 10 3 4 9 4" xfId="30761" xr:uid="{00000000-0005-0000-0000-0000672E0000}"/>
    <cellStyle name="Normal 10 3 5" xfId="2290" xr:uid="{00000000-0005-0000-0000-0000682E0000}"/>
    <cellStyle name="Normal 10 3 5 10" xfId="10511" xr:uid="{00000000-0005-0000-0000-0000692E0000}"/>
    <cellStyle name="Normal 10 3 5 10 2" xfId="23122" xr:uid="{00000000-0005-0000-0000-00006A2E0000}"/>
    <cellStyle name="Normal 10 3 5 10 2 2" xfId="58338" xr:uid="{00000000-0005-0000-0000-00006B2E0000}"/>
    <cellStyle name="Normal 10 3 5 10 3" xfId="45741" xr:uid="{00000000-0005-0000-0000-00006C2E0000}"/>
    <cellStyle name="Normal 10 3 5 10 4" xfId="35727" xr:uid="{00000000-0005-0000-0000-00006D2E0000}"/>
    <cellStyle name="Normal 10 3 5 11" xfId="15006" xr:uid="{00000000-0005-0000-0000-00006E2E0000}"/>
    <cellStyle name="Normal 10 3 5 11 2" xfId="50222" xr:uid="{00000000-0005-0000-0000-00006F2E0000}"/>
    <cellStyle name="Normal 10 3 5 11 3" xfId="27611" xr:uid="{00000000-0005-0000-0000-0000702E0000}"/>
    <cellStyle name="Normal 10 3 5 12" xfId="12419" xr:uid="{00000000-0005-0000-0000-0000712E0000}"/>
    <cellStyle name="Normal 10 3 5 12 2" xfId="47637" xr:uid="{00000000-0005-0000-0000-0000722E0000}"/>
    <cellStyle name="Normal 10 3 5 13" xfId="37625" xr:uid="{00000000-0005-0000-0000-0000732E0000}"/>
    <cellStyle name="Normal 10 3 5 14" xfId="25026" xr:uid="{00000000-0005-0000-0000-0000742E0000}"/>
    <cellStyle name="Normal 10 3 5 15" xfId="60239" xr:uid="{00000000-0005-0000-0000-0000752E0000}"/>
    <cellStyle name="Normal 10 3 5 2" xfId="3141" xr:uid="{00000000-0005-0000-0000-0000762E0000}"/>
    <cellStyle name="Normal 10 3 5 2 10" xfId="25510" xr:uid="{00000000-0005-0000-0000-0000772E0000}"/>
    <cellStyle name="Normal 10 3 5 2 11" xfId="61045" xr:uid="{00000000-0005-0000-0000-0000782E0000}"/>
    <cellStyle name="Normal 10 3 5 2 2" xfId="4941" xr:uid="{00000000-0005-0000-0000-0000792E0000}"/>
    <cellStyle name="Normal 10 3 5 2 2 2" xfId="17588" xr:uid="{00000000-0005-0000-0000-00007A2E0000}"/>
    <cellStyle name="Normal 10 3 5 2 2 2 2" xfId="52804" xr:uid="{00000000-0005-0000-0000-00007B2E0000}"/>
    <cellStyle name="Normal 10 3 5 2 2 2 3" xfId="30193" xr:uid="{00000000-0005-0000-0000-00007C2E0000}"/>
    <cellStyle name="Normal 10 3 5 2 2 3" xfId="14034" xr:uid="{00000000-0005-0000-0000-00007D2E0000}"/>
    <cellStyle name="Normal 10 3 5 2 2 3 2" xfId="49252" xr:uid="{00000000-0005-0000-0000-00007E2E0000}"/>
    <cellStyle name="Normal 10 3 5 2 2 4" xfId="40207" xr:uid="{00000000-0005-0000-0000-00007F2E0000}"/>
    <cellStyle name="Normal 10 3 5 2 2 5" xfId="26641" xr:uid="{00000000-0005-0000-0000-0000802E0000}"/>
    <cellStyle name="Normal 10 3 5 2 3" xfId="6411" xr:uid="{00000000-0005-0000-0000-0000812E0000}"/>
    <cellStyle name="Normal 10 3 5 2 3 2" xfId="19042" xr:uid="{00000000-0005-0000-0000-0000822E0000}"/>
    <cellStyle name="Normal 10 3 5 2 3 2 2" xfId="54258" xr:uid="{00000000-0005-0000-0000-0000832E0000}"/>
    <cellStyle name="Normal 10 3 5 2 3 3" xfId="41661" xr:uid="{00000000-0005-0000-0000-0000842E0000}"/>
    <cellStyle name="Normal 10 3 5 2 3 4" xfId="31647" xr:uid="{00000000-0005-0000-0000-0000852E0000}"/>
    <cellStyle name="Normal 10 3 5 2 4" xfId="7870" xr:uid="{00000000-0005-0000-0000-0000862E0000}"/>
    <cellStyle name="Normal 10 3 5 2 4 2" xfId="20496" xr:uid="{00000000-0005-0000-0000-0000872E0000}"/>
    <cellStyle name="Normal 10 3 5 2 4 2 2" xfId="55712" xr:uid="{00000000-0005-0000-0000-0000882E0000}"/>
    <cellStyle name="Normal 10 3 5 2 4 3" xfId="43115" xr:uid="{00000000-0005-0000-0000-0000892E0000}"/>
    <cellStyle name="Normal 10 3 5 2 4 4" xfId="33101" xr:uid="{00000000-0005-0000-0000-00008A2E0000}"/>
    <cellStyle name="Normal 10 3 5 2 5" xfId="9651" xr:uid="{00000000-0005-0000-0000-00008B2E0000}"/>
    <cellStyle name="Normal 10 3 5 2 5 2" xfId="22272" xr:uid="{00000000-0005-0000-0000-00008C2E0000}"/>
    <cellStyle name="Normal 10 3 5 2 5 2 2" xfId="57488" xr:uid="{00000000-0005-0000-0000-00008D2E0000}"/>
    <cellStyle name="Normal 10 3 5 2 5 3" xfId="44891" xr:uid="{00000000-0005-0000-0000-00008E2E0000}"/>
    <cellStyle name="Normal 10 3 5 2 5 4" xfId="34877" xr:uid="{00000000-0005-0000-0000-00008F2E0000}"/>
    <cellStyle name="Normal 10 3 5 2 6" xfId="11445" xr:uid="{00000000-0005-0000-0000-0000902E0000}"/>
    <cellStyle name="Normal 10 3 5 2 6 2" xfId="24048" xr:uid="{00000000-0005-0000-0000-0000912E0000}"/>
    <cellStyle name="Normal 10 3 5 2 6 2 2" xfId="59264" xr:uid="{00000000-0005-0000-0000-0000922E0000}"/>
    <cellStyle name="Normal 10 3 5 2 6 3" xfId="46667" xr:uid="{00000000-0005-0000-0000-0000932E0000}"/>
    <cellStyle name="Normal 10 3 5 2 6 4" xfId="36653" xr:uid="{00000000-0005-0000-0000-0000942E0000}"/>
    <cellStyle name="Normal 10 3 5 2 7" xfId="15812" xr:uid="{00000000-0005-0000-0000-0000952E0000}"/>
    <cellStyle name="Normal 10 3 5 2 7 2" xfId="51028" xr:uid="{00000000-0005-0000-0000-0000962E0000}"/>
    <cellStyle name="Normal 10 3 5 2 7 3" xfId="28417" xr:uid="{00000000-0005-0000-0000-0000972E0000}"/>
    <cellStyle name="Normal 10 3 5 2 8" xfId="12903" xr:uid="{00000000-0005-0000-0000-0000982E0000}"/>
    <cellStyle name="Normal 10 3 5 2 8 2" xfId="48121" xr:uid="{00000000-0005-0000-0000-0000992E0000}"/>
    <cellStyle name="Normal 10 3 5 2 9" xfId="38431" xr:uid="{00000000-0005-0000-0000-00009A2E0000}"/>
    <cellStyle name="Normal 10 3 5 3" xfId="3470" xr:uid="{00000000-0005-0000-0000-00009B2E0000}"/>
    <cellStyle name="Normal 10 3 5 3 10" xfId="26966" xr:uid="{00000000-0005-0000-0000-00009C2E0000}"/>
    <cellStyle name="Normal 10 3 5 3 11" xfId="61370" xr:uid="{00000000-0005-0000-0000-00009D2E0000}"/>
    <cellStyle name="Normal 10 3 5 3 2" xfId="5266" xr:uid="{00000000-0005-0000-0000-00009E2E0000}"/>
    <cellStyle name="Normal 10 3 5 3 2 2" xfId="17913" xr:uid="{00000000-0005-0000-0000-00009F2E0000}"/>
    <cellStyle name="Normal 10 3 5 3 2 2 2" xfId="53129" xr:uid="{00000000-0005-0000-0000-0000A02E0000}"/>
    <cellStyle name="Normal 10 3 5 3 2 3" xfId="40532" xr:uid="{00000000-0005-0000-0000-0000A12E0000}"/>
    <cellStyle name="Normal 10 3 5 3 2 4" xfId="30518" xr:uid="{00000000-0005-0000-0000-0000A22E0000}"/>
    <cellStyle name="Normal 10 3 5 3 3" xfId="6736" xr:uid="{00000000-0005-0000-0000-0000A32E0000}"/>
    <cellStyle name="Normal 10 3 5 3 3 2" xfId="19367" xr:uid="{00000000-0005-0000-0000-0000A42E0000}"/>
    <cellStyle name="Normal 10 3 5 3 3 2 2" xfId="54583" xr:uid="{00000000-0005-0000-0000-0000A52E0000}"/>
    <cellStyle name="Normal 10 3 5 3 3 3" xfId="41986" xr:uid="{00000000-0005-0000-0000-0000A62E0000}"/>
    <cellStyle name="Normal 10 3 5 3 3 4" xfId="31972" xr:uid="{00000000-0005-0000-0000-0000A72E0000}"/>
    <cellStyle name="Normal 10 3 5 3 4" xfId="8195" xr:uid="{00000000-0005-0000-0000-0000A82E0000}"/>
    <cellStyle name="Normal 10 3 5 3 4 2" xfId="20821" xr:uid="{00000000-0005-0000-0000-0000A92E0000}"/>
    <cellStyle name="Normal 10 3 5 3 4 2 2" xfId="56037" xr:uid="{00000000-0005-0000-0000-0000AA2E0000}"/>
    <cellStyle name="Normal 10 3 5 3 4 3" xfId="43440" xr:uid="{00000000-0005-0000-0000-0000AB2E0000}"/>
    <cellStyle name="Normal 10 3 5 3 4 4" xfId="33426" xr:uid="{00000000-0005-0000-0000-0000AC2E0000}"/>
    <cellStyle name="Normal 10 3 5 3 5" xfId="9976" xr:uid="{00000000-0005-0000-0000-0000AD2E0000}"/>
    <cellStyle name="Normal 10 3 5 3 5 2" xfId="22597" xr:uid="{00000000-0005-0000-0000-0000AE2E0000}"/>
    <cellStyle name="Normal 10 3 5 3 5 2 2" xfId="57813" xr:uid="{00000000-0005-0000-0000-0000AF2E0000}"/>
    <cellStyle name="Normal 10 3 5 3 5 3" xfId="45216" xr:uid="{00000000-0005-0000-0000-0000B02E0000}"/>
    <cellStyle name="Normal 10 3 5 3 5 4" xfId="35202" xr:uid="{00000000-0005-0000-0000-0000B12E0000}"/>
    <cellStyle name="Normal 10 3 5 3 6" xfId="11770" xr:uid="{00000000-0005-0000-0000-0000B22E0000}"/>
    <cellStyle name="Normal 10 3 5 3 6 2" xfId="24373" xr:uid="{00000000-0005-0000-0000-0000B32E0000}"/>
    <cellStyle name="Normal 10 3 5 3 6 2 2" xfId="59589" xr:uid="{00000000-0005-0000-0000-0000B42E0000}"/>
    <cellStyle name="Normal 10 3 5 3 6 3" xfId="46992" xr:uid="{00000000-0005-0000-0000-0000B52E0000}"/>
    <cellStyle name="Normal 10 3 5 3 6 4" xfId="36978" xr:uid="{00000000-0005-0000-0000-0000B62E0000}"/>
    <cellStyle name="Normal 10 3 5 3 7" xfId="16137" xr:uid="{00000000-0005-0000-0000-0000B72E0000}"/>
    <cellStyle name="Normal 10 3 5 3 7 2" xfId="51353" xr:uid="{00000000-0005-0000-0000-0000B82E0000}"/>
    <cellStyle name="Normal 10 3 5 3 7 3" xfId="28742" xr:uid="{00000000-0005-0000-0000-0000B92E0000}"/>
    <cellStyle name="Normal 10 3 5 3 8" xfId="14359" xr:uid="{00000000-0005-0000-0000-0000BA2E0000}"/>
    <cellStyle name="Normal 10 3 5 3 8 2" xfId="49577" xr:uid="{00000000-0005-0000-0000-0000BB2E0000}"/>
    <cellStyle name="Normal 10 3 5 3 9" xfId="38756" xr:uid="{00000000-0005-0000-0000-0000BC2E0000}"/>
    <cellStyle name="Normal 10 3 5 4" xfId="2631" xr:uid="{00000000-0005-0000-0000-0000BD2E0000}"/>
    <cellStyle name="Normal 10 3 5 4 10" xfId="26157" xr:uid="{00000000-0005-0000-0000-0000BE2E0000}"/>
    <cellStyle name="Normal 10 3 5 4 11" xfId="60561" xr:uid="{00000000-0005-0000-0000-0000BF2E0000}"/>
    <cellStyle name="Normal 10 3 5 4 2" xfId="4457" xr:uid="{00000000-0005-0000-0000-0000C02E0000}"/>
    <cellStyle name="Normal 10 3 5 4 2 2" xfId="17104" xr:uid="{00000000-0005-0000-0000-0000C12E0000}"/>
    <cellStyle name="Normal 10 3 5 4 2 2 2" xfId="52320" xr:uid="{00000000-0005-0000-0000-0000C22E0000}"/>
    <cellStyle name="Normal 10 3 5 4 2 3" xfId="39723" xr:uid="{00000000-0005-0000-0000-0000C32E0000}"/>
    <cellStyle name="Normal 10 3 5 4 2 4" xfId="29709" xr:uid="{00000000-0005-0000-0000-0000C42E0000}"/>
    <cellStyle name="Normal 10 3 5 4 3" xfId="5927" xr:uid="{00000000-0005-0000-0000-0000C52E0000}"/>
    <cellStyle name="Normal 10 3 5 4 3 2" xfId="18558" xr:uid="{00000000-0005-0000-0000-0000C62E0000}"/>
    <cellStyle name="Normal 10 3 5 4 3 2 2" xfId="53774" xr:uid="{00000000-0005-0000-0000-0000C72E0000}"/>
    <cellStyle name="Normal 10 3 5 4 3 3" xfId="41177" xr:uid="{00000000-0005-0000-0000-0000C82E0000}"/>
    <cellStyle name="Normal 10 3 5 4 3 4" xfId="31163" xr:uid="{00000000-0005-0000-0000-0000C92E0000}"/>
    <cellStyle name="Normal 10 3 5 4 4" xfId="7386" xr:uid="{00000000-0005-0000-0000-0000CA2E0000}"/>
    <cellStyle name="Normal 10 3 5 4 4 2" xfId="20012" xr:uid="{00000000-0005-0000-0000-0000CB2E0000}"/>
    <cellStyle name="Normal 10 3 5 4 4 2 2" xfId="55228" xr:uid="{00000000-0005-0000-0000-0000CC2E0000}"/>
    <cellStyle name="Normal 10 3 5 4 4 3" xfId="42631" xr:uid="{00000000-0005-0000-0000-0000CD2E0000}"/>
    <cellStyle name="Normal 10 3 5 4 4 4" xfId="32617" xr:uid="{00000000-0005-0000-0000-0000CE2E0000}"/>
    <cellStyle name="Normal 10 3 5 4 5" xfId="9167" xr:uid="{00000000-0005-0000-0000-0000CF2E0000}"/>
    <cellStyle name="Normal 10 3 5 4 5 2" xfId="21788" xr:uid="{00000000-0005-0000-0000-0000D02E0000}"/>
    <cellStyle name="Normal 10 3 5 4 5 2 2" xfId="57004" xr:uid="{00000000-0005-0000-0000-0000D12E0000}"/>
    <cellStyle name="Normal 10 3 5 4 5 3" xfId="44407" xr:uid="{00000000-0005-0000-0000-0000D22E0000}"/>
    <cellStyle name="Normal 10 3 5 4 5 4" xfId="34393" xr:uid="{00000000-0005-0000-0000-0000D32E0000}"/>
    <cellStyle name="Normal 10 3 5 4 6" xfId="10961" xr:uid="{00000000-0005-0000-0000-0000D42E0000}"/>
    <cellStyle name="Normal 10 3 5 4 6 2" xfId="23564" xr:uid="{00000000-0005-0000-0000-0000D52E0000}"/>
    <cellStyle name="Normal 10 3 5 4 6 2 2" xfId="58780" xr:uid="{00000000-0005-0000-0000-0000D62E0000}"/>
    <cellStyle name="Normal 10 3 5 4 6 3" xfId="46183" xr:uid="{00000000-0005-0000-0000-0000D72E0000}"/>
    <cellStyle name="Normal 10 3 5 4 6 4" xfId="36169" xr:uid="{00000000-0005-0000-0000-0000D82E0000}"/>
    <cellStyle name="Normal 10 3 5 4 7" xfId="15328" xr:uid="{00000000-0005-0000-0000-0000D92E0000}"/>
    <cellStyle name="Normal 10 3 5 4 7 2" xfId="50544" xr:uid="{00000000-0005-0000-0000-0000DA2E0000}"/>
    <cellStyle name="Normal 10 3 5 4 7 3" xfId="27933" xr:uid="{00000000-0005-0000-0000-0000DB2E0000}"/>
    <cellStyle name="Normal 10 3 5 4 8" xfId="13550" xr:uid="{00000000-0005-0000-0000-0000DC2E0000}"/>
    <cellStyle name="Normal 10 3 5 4 8 2" xfId="48768" xr:uid="{00000000-0005-0000-0000-0000DD2E0000}"/>
    <cellStyle name="Normal 10 3 5 4 9" xfId="37947" xr:uid="{00000000-0005-0000-0000-0000DE2E0000}"/>
    <cellStyle name="Normal 10 3 5 5" xfId="3795" xr:uid="{00000000-0005-0000-0000-0000DF2E0000}"/>
    <cellStyle name="Normal 10 3 5 5 2" xfId="8518" xr:uid="{00000000-0005-0000-0000-0000E02E0000}"/>
    <cellStyle name="Normal 10 3 5 5 2 2" xfId="21144" xr:uid="{00000000-0005-0000-0000-0000E12E0000}"/>
    <cellStyle name="Normal 10 3 5 5 2 2 2" xfId="56360" xr:uid="{00000000-0005-0000-0000-0000E22E0000}"/>
    <cellStyle name="Normal 10 3 5 5 2 3" xfId="43763" xr:uid="{00000000-0005-0000-0000-0000E32E0000}"/>
    <cellStyle name="Normal 10 3 5 5 2 4" xfId="33749" xr:uid="{00000000-0005-0000-0000-0000E42E0000}"/>
    <cellStyle name="Normal 10 3 5 5 3" xfId="10299" xr:uid="{00000000-0005-0000-0000-0000E52E0000}"/>
    <cellStyle name="Normal 10 3 5 5 3 2" xfId="22920" xr:uid="{00000000-0005-0000-0000-0000E62E0000}"/>
    <cellStyle name="Normal 10 3 5 5 3 2 2" xfId="58136" xr:uid="{00000000-0005-0000-0000-0000E72E0000}"/>
    <cellStyle name="Normal 10 3 5 5 3 3" xfId="45539" xr:uid="{00000000-0005-0000-0000-0000E82E0000}"/>
    <cellStyle name="Normal 10 3 5 5 3 4" xfId="35525" xr:uid="{00000000-0005-0000-0000-0000E92E0000}"/>
    <cellStyle name="Normal 10 3 5 5 4" xfId="12095" xr:uid="{00000000-0005-0000-0000-0000EA2E0000}"/>
    <cellStyle name="Normal 10 3 5 5 4 2" xfId="24696" xr:uid="{00000000-0005-0000-0000-0000EB2E0000}"/>
    <cellStyle name="Normal 10 3 5 5 4 2 2" xfId="59912" xr:uid="{00000000-0005-0000-0000-0000EC2E0000}"/>
    <cellStyle name="Normal 10 3 5 5 4 3" xfId="47315" xr:uid="{00000000-0005-0000-0000-0000ED2E0000}"/>
    <cellStyle name="Normal 10 3 5 5 4 4" xfId="37301" xr:uid="{00000000-0005-0000-0000-0000EE2E0000}"/>
    <cellStyle name="Normal 10 3 5 5 5" xfId="16460" xr:uid="{00000000-0005-0000-0000-0000EF2E0000}"/>
    <cellStyle name="Normal 10 3 5 5 5 2" xfId="51676" xr:uid="{00000000-0005-0000-0000-0000F02E0000}"/>
    <cellStyle name="Normal 10 3 5 5 5 3" xfId="29065" xr:uid="{00000000-0005-0000-0000-0000F12E0000}"/>
    <cellStyle name="Normal 10 3 5 5 6" xfId="14682" xr:uid="{00000000-0005-0000-0000-0000F22E0000}"/>
    <cellStyle name="Normal 10 3 5 5 6 2" xfId="49900" xr:uid="{00000000-0005-0000-0000-0000F32E0000}"/>
    <cellStyle name="Normal 10 3 5 5 7" xfId="39079" xr:uid="{00000000-0005-0000-0000-0000F42E0000}"/>
    <cellStyle name="Normal 10 3 5 5 8" xfId="27289" xr:uid="{00000000-0005-0000-0000-0000F52E0000}"/>
    <cellStyle name="Normal 10 3 5 6" xfId="4135" xr:uid="{00000000-0005-0000-0000-0000F62E0000}"/>
    <cellStyle name="Normal 10 3 5 6 2" xfId="16782" xr:uid="{00000000-0005-0000-0000-0000F72E0000}"/>
    <cellStyle name="Normal 10 3 5 6 2 2" xfId="51998" xr:uid="{00000000-0005-0000-0000-0000F82E0000}"/>
    <cellStyle name="Normal 10 3 5 6 2 3" xfId="29387" xr:uid="{00000000-0005-0000-0000-0000F92E0000}"/>
    <cellStyle name="Normal 10 3 5 6 3" xfId="13228" xr:uid="{00000000-0005-0000-0000-0000FA2E0000}"/>
    <cellStyle name="Normal 10 3 5 6 3 2" xfId="48446" xr:uid="{00000000-0005-0000-0000-0000FB2E0000}"/>
    <cellStyle name="Normal 10 3 5 6 4" xfId="39401" xr:uid="{00000000-0005-0000-0000-0000FC2E0000}"/>
    <cellStyle name="Normal 10 3 5 6 5" xfId="25835" xr:uid="{00000000-0005-0000-0000-0000FD2E0000}"/>
    <cellStyle name="Normal 10 3 5 7" xfId="5605" xr:uid="{00000000-0005-0000-0000-0000FE2E0000}"/>
    <cellStyle name="Normal 10 3 5 7 2" xfId="18236" xr:uid="{00000000-0005-0000-0000-0000FF2E0000}"/>
    <cellStyle name="Normal 10 3 5 7 2 2" xfId="53452" xr:uid="{00000000-0005-0000-0000-0000002F0000}"/>
    <cellStyle name="Normal 10 3 5 7 3" xfId="40855" xr:uid="{00000000-0005-0000-0000-0000012F0000}"/>
    <cellStyle name="Normal 10 3 5 7 4" xfId="30841" xr:uid="{00000000-0005-0000-0000-0000022F0000}"/>
    <cellStyle name="Normal 10 3 5 8" xfId="7064" xr:uid="{00000000-0005-0000-0000-0000032F0000}"/>
    <cellStyle name="Normal 10 3 5 8 2" xfId="19690" xr:uid="{00000000-0005-0000-0000-0000042F0000}"/>
    <cellStyle name="Normal 10 3 5 8 2 2" xfId="54906" xr:uid="{00000000-0005-0000-0000-0000052F0000}"/>
    <cellStyle name="Normal 10 3 5 8 3" xfId="42309" xr:uid="{00000000-0005-0000-0000-0000062F0000}"/>
    <cellStyle name="Normal 10 3 5 8 4" xfId="32295" xr:uid="{00000000-0005-0000-0000-0000072F0000}"/>
    <cellStyle name="Normal 10 3 5 9" xfId="8845" xr:uid="{00000000-0005-0000-0000-0000082F0000}"/>
    <cellStyle name="Normal 10 3 5 9 2" xfId="21466" xr:uid="{00000000-0005-0000-0000-0000092F0000}"/>
    <cellStyle name="Normal 10 3 5 9 2 2" xfId="56682" xr:uid="{00000000-0005-0000-0000-00000A2F0000}"/>
    <cellStyle name="Normal 10 3 5 9 3" xfId="44085" xr:uid="{00000000-0005-0000-0000-00000B2F0000}"/>
    <cellStyle name="Normal 10 3 5 9 4" xfId="34071" xr:uid="{00000000-0005-0000-0000-00000C2F0000}"/>
    <cellStyle name="Normal 10 3 6" xfId="2971" xr:uid="{00000000-0005-0000-0000-00000D2F0000}"/>
    <cellStyle name="Normal 10 3 6 10" xfId="25351" xr:uid="{00000000-0005-0000-0000-00000E2F0000}"/>
    <cellStyle name="Normal 10 3 6 11" xfId="60886" xr:uid="{00000000-0005-0000-0000-00000F2F0000}"/>
    <cellStyle name="Normal 10 3 6 2" xfId="4782" xr:uid="{00000000-0005-0000-0000-0000102F0000}"/>
    <cellStyle name="Normal 10 3 6 2 2" xfId="17429" xr:uid="{00000000-0005-0000-0000-0000112F0000}"/>
    <cellStyle name="Normal 10 3 6 2 2 2" xfId="52645" xr:uid="{00000000-0005-0000-0000-0000122F0000}"/>
    <cellStyle name="Normal 10 3 6 2 2 3" xfId="30034" xr:uid="{00000000-0005-0000-0000-0000132F0000}"/>
    <cellStyle name="Normal 10 3 6 2 3" xfId="13875" xr:uid="{00000000-0005-0000-0000-0000142F0000}"/>
    <cellStyle name="Normal 10 3 6 2 3 2" xfId="49093" xr:uid="{00000000-0005-0000-0000-0000152F0000}"/>
    <cellStyle name="Normal 10 3 6 2 4" xfId="40048" xr:uid="{00000000-0005-0000-0000-0000162F0000}"/>
    <cellStyle name="Normal 10 3 6 2 5" xfId="26482" xr:uid="{00000000-0005-0000-0000-0000172F0000}"/>
    <cellStyle name="Normal 10 3 6 3" xfId="6252" xr:uid="{00000000-0005-0000-0000-0000182F0000}"/>
    <cellStyle name="Normal 10 3 6 3 2" xfId="18883" xr:uid="{00000000-0005-0000-0000-0000192F0000}"/>
    <cellStyle name="Normal 10 3 6 3 2 2" xfId="54099" xr:uid="{00000000-0005-0000-0000-00001A2F0000}"/>
    <cellStyle name="Normal 10 3 6 3 3" xfId="41502" xr:uid="{00000000-0005-0000-0000-00001B2F0000}"/>
    <cellStyle name="Normal 10 3 6 3 4" xfId="31488" xr:uid="{00000000-0005-0000-0000-00001C2F0000}"/>
    <cellStyle name="Normal 10 3 6 4" xfId="7711" xr:uid="{00000000-0005-0000-0000-00001D2F0000}"/>
    <cellStyle name="Normal 10 3 6 4 2" xfId="20337" xr:uid="{00000000-0005-0000-0000-00001E2F0000}"/>
    <cellStyle name="Normal 10 3 6 4 2 2" xfId="55553" xr:uid="{00000000-0005-0000-0000-00001F2F0000}"/>
    <cellStyle name="Normal 10 3 6 4 3" xfId="42956" xr:uid="{00000000-0005-0000-0000-0000202F0000}"/>
    <cellStyle name="Normal 10 3 6 4 4" xfId="32942" xr:uid="{00000000-0005-0000-0000-0000212F0000}"/>
    <cellStyle name="Normal 10 3 6 5" xfId="9492" xr:uid="{00000000-0005-0000-0000-0000222F0000}"/>
    <cellStyle name="Normal 10 3 6 5 2" xfId="22113" xr:uid="{00000000-0005-0000-0000-0000232F0000}"/>
    <cellStyle name="Normal 10 3 6 5 2 2" xfId="57329" xr:uid="{00000000-0005-0000-0000-0000242F0000}"/>
    <cellStyle name="Normal 10 3 6 5 3" xfId="44732" xr:uid="{00000000-0005-0000-0000-0000252F0000}"/>
    <cellStyle name="Normal 10 3 6 5 4" xfId="34718" xr:uid="{00000000-0005-0000-0000-0000262F0000}"/>
    <cellStyle name="Normal 10 3 6 6" xfId="11286" xr:uid="{00000000-0005-0000-0000-0000272F0000}"/>
    <cellStyle name="Normal 10 3 6 6 2" xfId="23889" xr:uid="{00000000-0005-0000-0000-0000282F0000}"/>
    <cellStyle name="Normal 10 3 6 6 2 2" xfId="59105" xr:uid="{00000000-0005-0000-0000-0000292F0000}"/>
    <cellStyle name="Normal 10 3 6 6 3" xfId="46508" xr:uid="{00000000-0005-0000-0000-00002A2F0000}"/>
    <cellStyle name="Normal 10 3 6 6 4" xfId="36494" xr:uid="{00000000-0005-0000-0000-00002B2F0000}"/>
    <cellStyle name="Normal 10 3 6 7" xfId="15653" xr:uid="{00000000-0005-0000-0000-00002C2F0000}"/>
    <cellStyle name="Normal 10 3 6 7 2" xfId="50869" xr:uid="{00000000-0005-0000-0000-00002D2F0000}"/>
    <cellStyle name="Normal 10 3 6 7 3" xfId="28258" xr:uid="{00000000-0005-0000-0000-00002E2F0000}"/>
    <cellStyle name="Normal 10 3 6 8" xfId="12744" xr:uid="{00000000-0005-0000-0000-00002F2F0000}"/>
    <cellStyle name="Normal 10 3 6 8 2" xfId="47962" xr:uid="{00000000-0005-0000-0000-0000302F0000}"/>
    <cellStyle name="Normal 10 3 6 9" xfId="38272" xr:uid="{00000000-0005-0000-0000-0000312F0000}"/>
    <cellStyle name="Normal 10 3 7" xfId="2804" xr:uid="{00000000-0005-0000-0000-0000322F0000}"/>
    <cellStyle name="Normal 10 3 7 10" xfId="25196" xr:uid="{00000000-0005-0000-0000-0000332F0000}"/>
    <cellStyle name="Normal 10 3 7 11" xfId="60731" xr:uid="{00000000-0005-0000-0000-0000342F0000}"/>
    <cellStyle name="Normal 10 3 7 2" xfId="4627" xr:uid="{00000000-0005-0000-0000-0000352F0000}"/>
    <cellStyle name="Normal 10 3 7 2 2" xfId="17274" xr:uid="{00000000-0005-0000-0000-0000362F0000}"/>
    <cellStyle name="Normal 10 3 7 2 2 2" xfId="52490" xr:uid="{00000000-0005-0000-0000-0000372F0000}"/>
    <cellStyle name="Normal 10 3 7 2 2 3" xfId="29879" xr:uid="{00000000-0005-0000-0000-0000382F0000}"/>
    <cellStyle name="Normal 10 3 7 2 3" xfId="13720" xr:uid="{00000000-0005-0000-0000-0000392F0000}"/>
    <cellStyle name="Normal 10 3 7 2 3 2" xfId="48938" xr:uid="{00000000-0005-0000-0000-00003A2F0000}"/>
    <cellStyle name="Normal 10 3 7 2 4" xfId="39893" xr:uid="{00000000-0005-0000-0000-00003B2F0000}"/>
    <cellStyle name="Normal 10 3 7 2 5" xfId="26327" xr:uid="{00000000-0005-0000-0000-00003C2F0000}"/>
    <cellStyle name="Normal 10 3 7 3" xfId="6097" xr:uid="{00000000-0005-0000-0000-00003D2F0000}"/>
    <cellStyle name="Normal 10 3 7 3 2" xfId="18728" xr:uid="{00000000-0005-0000-0000-00003E2F0000}"/>
    <cellStyle name="Normal 10 3 7 3 2 2" xfId="53944" xr:uid="{00000000-0005-0000-0000-00003F2F0000}"/>
    <cellStyle name="Normal 10 3 7 3 3" xfId="41347" xr:uid="{00000000-0005-0000-0000-0000402F0000}"/>
    <cellStyle name="Normal 10 3 7 3 4" xfId="31333" xr:uid="{00000000-0005-0000-0000-0000412F0000}"/>
    <cellStyle name="Normal 10 3 7 4" xfId="7556" xr:uid="{00000000-0005-0000-0000-0000422F0000}"/>
    <cellStyle name="Normal 10 3 7 4 2" xfId="20182" xr:uid="{00000000-0005-0000-0000-0000432F0000}"/>
    <cellStyle name="Normal 10 3 7 4 2 2" xfId="55398" xr:uid="{00000000-0005-0000-0000-0000442F0000}"/>
    <cellStyle name="Normal 10 3 7 4 3" xfId="42801" xr:uid="{00000000-0005-0000-0000-0000452F0000}"/>
    <cellStyle name="Normal 10 3 7 4 4" xfId="32787" xr:uid="{00000000-0005-0000-0000-0000462F0000}"/>
    <cellStyle name="Normal 10 3 7 5" xfId="9337" xr:uid="{00000000-0005-0000-0000-0000472F0000}"/>
    <cellStyle name="Normal 10 3 7 5 2" xfId="21958" xr:uid="{00000000-0005-0000-0000-0000482F0000}"/>
    <cellStyle name="Normal 10 3 7 5 2 2" xfId="57174" xr:uid="{00000000-0005-0000-0000-0000492F0000}"/>
    <cellStyle name="Normal 10 3 7 5 3" xfId="44577" xr:uid="{00000000-0005-0000-0000-00004A2F0000}"/>
    <cellStyle name="Normal 10 3 7 5 4" xfId="34563" xr:uid="{00000000-0005-0000-0000-00004B2F0000}"/>
    <cellStyle name="Normal 10 3 7 6" xfId="11131" xr:uid="{00000000-0005-0000-0000-00004C2F0000}"/>
    <cellStyle name="Normal 10 3 7 6 2" xfId="23734" xr:uid="{00000000-0005-0000-0000-00004D2F0000}"/>
    <cellStyle name="Normal 10 3 7 6 2 2" xfId="58950" xr:uid="{00000000-0005-0000-0000-00004E2F0000}"/>
    <cellStyle name="Normal 10 3 7 6 3" xfId="46353" xr:uid="{00000000-0005-0000-0000-00004F2F0000}"/>
    <cellStyle name="Normal 10 3 7 6 4" xfId="36339" xr:uid="{00000000-0005-0000-0000-0000502F0000}"/>
    <cellStyle name="Normal 10 3 7 7" xfId="15498" xr:uid="{00000000-0005-0000-0000-0000512F0000}"/>
    <cellStyle name="Normal 10 3 7 7 2" xfId="50714" xr:uid="{00000000-0005-0000-0000-0000522F0000}"/>
    <cellStyle name="Normal 10 3 7 7 3" xfId="28103" xr:uid="{00000000-0005-0000-0000-0000532F0000}"/>
    <cellStyle name="Normal 10 3 7 8" xfId="12589" xr:uid="{00000000-0005-0000-0000-0000542F0000}"/>
    <cellStyle name="Normal 10 3 7 8 2" xfId="47807" xr:uid="{00000000-0005-0000-0000-0000552F0000}"/>
    <cellStyle name="Normal 10 3 7 9" xfId="38117" xr:uid="{00000000-0005-0000-0000-0000562F0000}"/>
    <cellStyle name="Normal 10 3 8" xfId="3318" xr:uid="{00000000-0005-0000-0000-0000572F0000}"/>
    <cellStyle name="Normal 10 3 8 10" xfId="26814" xr:uid="{00000000-0005-0000-0000-0000582F0000}"/>
    <cellStyle name="Normal 10 3 8 11" xfId="61218" xr:uid="{00000000-0005-0000-0000-0000592F0000}"/>
    <cellStyle name="Normal 10 3 8 2" xfId="5114" xr:uid="{00000000-0005-0000-0000-00005A2F0000}"/>
    <cellStyle name="Normal 10 3 8 2 2" xfId="17761" xr:uid="{00000000-0005-0000-0000-00005B2F0000}"/>
    <cellStyle name="Normal 10 3 8 2 2 2" xfId="52977" xr:uid="{00000000-0005-0000-0000-00005C2F0000}"/>
    <cellStyle name="Normal 10 3 8 2 3" xfId="40380" xr:uid="{00000000-0005-0000-0000-00005D2F0000}"/>
    <cellStyle name="Normal 10 3 8 2 4" xfId="30366" xr:uid="{00000000-0005-0000-0000-00005E2F0000}"/>
    <cellStyle name="Normal 10 3 8 3" xfId="6584" xr:uid="{00000000-0005-0000-0000-00005F2F0000}"/>
    <cellStyle name="Normal 10 3 8 3 2" xfId="19215" xr:uid="{00000000-0005-0000-0000-0000602F0000}"/>
    <cellStyle name="Normal 10 3 8 3 2 2" xfId="54431" xr:uid="{00000000-0005-0000-0000-0000612F0000}"/>
    <cellStyle name="Normal 10 3 8 3 3" xfId="41834" xr:uid="{00000000-0005-0000-0000-0000622F0000}"/>
    <cellStyle name="Normal 10 3 8 3 4" xfId="31820" xr:uid="{00000000-0005-0000-0000-0000632F0000}"/>
    <cellStyle name="Normal 10 3 8 4" xfId="8043" xr:uid="{00000000-0005-0000-0000-0000642F0000}"/>
    <cellStyle name="Normal 10 3 8 4 2" xfId="20669" xr:uid="{00000000-0005-0000-0000-0000652F0000}"/>
    <cellStyle name="Normal 10 3 8 4 2 2" xfId="55885" xr:uid="{00000000-0005-0000-0000-0000662F0000}"/>
    <cellStyle name="Normal 10 3 8 4 3" xfId="43288" xr:uid="{00000000-0005-0000-0000-0000672F0000}"/>
    <cellStyle name="Normal 10 3 8 4 4" xfId="33274" xr:uid="{00000000-0005-0000-0000-0000682F0000}"/>
    <cellStyle name="Normal 10 3 8 5" xfId="9824" xr:uid="{00000000-0005-0000-0000-0000692F0000}"/>
    <cellStyle name="Normal 10 3 8 5 2" xfId="22445" xr:uid="{00000000-0005-0000-0000-00006A2F0000}"/>
    <cellStyle name="Normal 10 3 8 5 2 2" xfId="57661" xr:uid="{00000000-0005-0000-0000-00006B2F0000}"/>
    <cellStyle name="Normal 10 3 8 5 3" xfId="45064" xr:uid="{00000000-0005-0000-0000-00006C2F0000}"/>
    <cellStyle name="Normal 10 3 8 5 4" xfId="35050" xr:uid="{00000000-0005-0000-0000-00006D2F0000}"/>
    <cellStyle name="Normal 10 3 8 6" xfId="11618" xr:uid="{00000000-0005-0000-0000-00006E2F0000}"/>
    <cellStyle name="Normal 10 3 8 6 2" xfId="24221" xr:uid="{00000000-0005-0000-0000-00006F2F0000}"/>
    <cellStyle name="Normal 10 3 8 6 2 2" xfId="59437" xr:uid="{00000000-0005-0000-0000-0000702F0000}"/>
    <cellStyle name="Normal 10 3 8 6 3" xfId="46840" xr:uid="{00000000-0005-0000-0000-0000712F0000}"/>
    <cellStyle name="Normal 10 3 8 6 4" xfId="36826" xr:uid="{00000000-0005-0000-0000-0000722F0000}"/>
    <cellStyle name="Normal 10 3 8 7" xfId="15985" xr:uid="{00000000-0005-0000-0000-0000732F0000}"/>
    <cellStyle name="Normal 10 3 8 7 2" xfId="51201" xr:uid="{00000000-0005-0000-0000-0000742F0000}"/>
    <cellStyle name="Normal 10 3 8 7 3" xfId="28590" xr:uid="{00000000-0005-0000-0000-0000752F0000}"/>
    <cellStyle name="Normal 10 3 8 8" xfId="14207" xr:uid="{00000000-0005-0000-0000-0000762F0000}"/>
    <cellStyle name="Normal 10 3 8 8 2" xfId="49425" xr:uid="{00000000-0005-0000-0000-0000772F0000}"/>
    <cellStyle name="Normal 10 3 8 9" xfId="38604" xr:uid="{00000000-0005-0000-0000-0000782F0000}"/>
    <cellStyle name="Normal 10 3 9" xfId="2474" xr:uid="{00000000-0005-0000-0000-0000792F0000}"/>
    <cellStyle name="Normal 10 3 9 10" xfId="26005" xr:uid="{00000000-0005-0000-0000-00007A2F0000}"/>
    <cellStyle name="Normal 10 3 9 11" xfId="60409" xr:uid="{00000000-0005-0000-0000-00007B2F0000}"/>
    <cellStyle name="Normal 10 3 9 2" xfId="4305" xr:uid="{00000000-0005-0000-0000-00007C2F0000}"/>
    <cellStyle name="Normal 10 3 9 2 2" xfId="16952" xr:uid="{00000000-0005-0000-0000-00007D2F0000}"/>
    <cellStyle name="Normal 10 3 9 2 2 2" xfId="52168" xr:uid="{00000000-0005-0000-0000-00007E2F0000}"/>
    <cellStyle name="Normal 10 3 9 2 3" xfId="39571" xr:uid="{00000000-0005-0000-0000-00007F2F0000}"/>
    <cellStyle name="Normal 10 3 9 2 4" xfId="29557" xr:uid="{00000000-0005-0000-0000-0000802F0000}"/>
    <cellStyle name="Normal 10 3 9 3" xfId="5775" xr:uid="{00000000-0005-0000-0000-0000812F0000}"/>
    <cellStyle name="Normal 10 3 9 3 2" xfId="18406" xr:uid="{00000000-0005-0000-0000-0000822F0000}"/>
    <cellStyle name="Normal 10 3 9 3 2 2" xfId="53622" xr:uid="{00000000-0005-0000-0000-0000832F0000}"/>
    <cellStyle name="Normal 10 3 9 3 3" xfId="41025" xr:uid="{00000000-0005-0000-0000-0000842F0000}"/>
    <cellStyle name="Normal 10 3 9 3 4" xfId="31011" xr:uid="{00000000-0005-0000-0000-0000852F0000}"/>
    <cellStyle name="Normal 10 3 9 4" xfId="7234" xr:uid="{00000000-0005-0000-0000-0000862F0000}"/>
    <cellStyle name="Normal 10 3 9 4 2" xfId="19860" xr:uid="{00000000-0005-0000-0000-0000872F0000}"/>
    <cellStyle name="Normal 10 3 9 4 2 2" xfId="55076" xr:uid="{00000000-0005-0000-0000-0000882F0000}"/>
    <cellStyle name="Normal 10 3 9 4 3" xfId="42479" xr:uid="{00000000-0005-0000-0000-0000892F0000}"/>
    <cellStyle name="Normal 10 3 9 4 4" xfId="32465" xr:uid="{00000000-0005-0000-0000-00008A2F0000}"/>
    <cellStyle name="Normal 10 3 9 5" xfId="9015" xr:uid="{00000000-0005-0000-0000-00008B2F0000}"/>
    <cellStyle name="Normal 10 3 9 5 2" xfId="21636" xr:uid="{00000000-0005-0000-0000-00008C2F0000}"/>
    <cellStyle name="Normal 10 3 9 5 2 2" xfId="56852" xr:uid="{00000000-0005-0000-0000-00008D2F0000}"/>
    <cellStyle name="Normal 10 3 9 5 3" xfId="44255" xr:uid="{00000000-0005-0000-0000-00008E2F0000}"/>
    <cellStyle name="Normal 10 3 9 5 4" xfId="34241" xr:uid="{00000000-0005-0000-0000-00008F2F0000}"/>
    <cellStyle name="Normal 10 3 9 6" xfId="10809" xr:uid="{00000000-0005-0000-0000-0000902F0000}"/>
    <cellStyle name="Normal 10 3 9 6 2" xfId="23412" xr:uid="{00000000-0005-0000-0000-0000912F0000}"/>
    <cellStyle name="Normal 10 3 9 6 2 2" xfId="58628" xr:uid="{00000000-0005-0000-0000-0000922F0000}"/>
    <cellStyle name="Normal 10 3 9 6 3" xfId="46031" xr:uid="{00000000-0005-0000-0000-0000932F0000}"/>
    <cellStyle name="Normal 10 3 9 6 4" xfId="36017" xr:uid="{00000000-0005-0000-0000-0000942F0000}"/>
    <cellStyle name="Normal 10 3 9 7" xfId="15176" xr:uid="{00000000-0005-0000-0000-0000952F0000}"/>
    <cellStyle name="Normal 10 3 9 7 2" xfId="50392" xr:uid="{00000000-0005-0000-0000-0000962F0000}"/>
    <cellStyle name="Normal 10 3 9 7 3" xfId="27781" xr:uid="{00000000-0005-0000-0000-0000972F0000}"/>
    <cellStyle name="Normal 10 3 9 8" xfId="13398" xr:uid="{00000000-0005-0000-0000-0000982F0000}"/>
    <cellStyle name="Normal 10 3 9 8 2" xfId="48616" xr:uid="{00000000-0005-0000-0000-0000992F0000}"/>
    <cellStyle name="Normal 10 3 9 9" xfId="37795" xr:uid="{00000000-0005-0000-0000-00009A2F0000}"/>
    <cellStyle name="Normal 10 3_District Target Attainment" xfId="1100" xr:uid="{00000000-0005-0000-0000-00009B2F0000}"/>
    <cellStyle name="Normal 10 4" xfId="1273" xr:uid="{00000000-0005-0000-0000-00009C2F0000}"/>
    <cellStyle name="Normal 10 4 10" xfId="6955" xr:uid="{00000000-0005-0000-0000-00009D2F0000}"/>
    <cellStyle name="Normal 10 4 10 2" xfId="19582" xr:uid="{00000000-0005-0000-0000-00009E2F0000}"/>
    <cellStyle name="Normal 10 4 10 2 2" xfId="54798" xr:uid="{00000000-0005-0000-0000-00009F2F0000}"/>
    <cellStyle name="Normal 10 4 10 3" xfId="42201" xr:uid="{00000000-0005-0000-0000-0000A02F0000}"/>
    <cellStyle name="Normal 10 4 10 4" xfId="32187" xr:uid="{00000000-0005-0000-0000-0000A12F0000}"/>
    <cellStyle name="Normal 10 4 11" xfId="8736" xr:uid="{00000000-0005-0000-0000-0000A22F0000}"/>
    <cellStyle name="Normal 10 4 11 2" xfId="21358" xr:uid="{00000000-0005-0000-0000-0000A32F0000}"/>
    <cellStyle name="Normal 10 4 11 2 2" xfId="56574" xr:uid="{00000000-0005-0000-0000-0000A42F0000}"/>
    <cellStyle name="Normal 10 4 11 3" xfId="43977" xr:uid="{00000000-0005-0000-0000-0000A52F0000}"/>
    <cellStyle name="Normal 10 4 11 4" xfId="33963" xr:uid="{00000000-0005-0000-0000-0000A62F0000}"/>
    <cellStyle name="Normal 10 4 12" xfId="10512" xr:uid="{00000000-0005-0000-0000-0000A72F0000}"/>
    <cellStyle name="Normal 10 4 12 2" xfId="23123" xr:uid="{00000000-0005-0000-0000-0000A82F0000}"/>
    <cellStyle name="Normal 10 4 12 2 2" xfId="58339" xr:uid="{00000000-0005-0000-0000-0000A92F0000}"/>
    <cellStyle name="Normal 10 4 12 3" xfId="45742" xr:uid="{00000000-0005-0000-0000-0000AA2F0000}"/>
    <cellStyle name="Normal 10 4 12 4" xfId="35728" xr:uid="{00000000-0005-0000-0000-0000AB2F0000}"/>
    <cellStyle name="Normal 10 4 13" xfId="14897" xr:uid="{00000000-0005-0000-0000-0000AC2F0000}"/>
    <cellStyle name="Normal 10 4 13 2" xfId="50114" xr:uid="{00000000-0005-0000-0000-0000AD2F0000}"/>
    <cellStyle name="Normal 10 4 13 3" xfId="27503" xr:uid="{00000000-0005-0000-0000-0000AE2F0000}"/>
    <cellStyle name="Normal 10 4 14" xfId="12311" xr:uid="{00000000-0005-0000-0000-0000AF2F0000}"/>
    <cellStyle name="Normal 10 4 14 2" xfId="47529" xr:uid="{00000000-0005-0000-0000-0000B02F0000}"/>
    <cellStyle name="Normal 10 4 15" xfId="37516" xr:uid="{00000000-0005-0000-0000-0000B12F0000}"/>
    <cellStyle name="Normal 10 4 16" xfId="24918" xr:uid="{00000000-0005-0000-0000-0000B22F0000}"/>
    <cellStyle name="Normal 10 4 17" xfId="60131" xr:uid="{00000000-0005-0000-0000-0000B32F0000}"/>
    <cellStyle name="Normal 10 4 2" xfId="2341" xr:uid="{00000000-0005-0000-0000-0000B42F0000}"/>
    <cellStyle name="Normal 10 4 2 10" xfId="10513" xr:uid="{00000000-0005-0000-0000-0000B52F0000}"/>
    <cellStyle name="Normal 10 4 2 10 2" xfId="23124" xr:uid="{00000000-0005-0000-0000-0000B62F0000}"/>
    <cellStyle name="Normal 10 4 2 10 2 2" xfId="58340" xr:uid="{00000000-0005-0000-0000-0000B72F0000}"/>
    <cellStyle name="Normal 10 4 2 10 3" xfId="45743" xr:uid="{00000000-0005-0000-0000-0000B82F0000}"/>
    <cellStyle name="Normal 10 4 2 10 4" xfId="35729" xr:uid="{00000000-0005-0000-0000-0000B92F0000}"/>
    <cellStyle name="Normal 10 4 2 11" xfId="15052" xr:uid="{00000000-0005-0000-0000-0000BA2F0000}"/>
    <cellStyle name="Normal 10 4 2 11 2" xfId="50268" xr:uid="{00000000-0005-0000-0000-0000BB2F0000}"/>
    <cellStyle name="Normal 10 4 2 11 3" xfId="27657" xr:uid="{00000000-0005-0000-0000-0000BC2F0000}"/>
    <cellStyle name="Normal 10 4 2 12" xfId="12465" xr:uid="{00000000-0005-0000-0000-0000BD2F0000}"/>
    <cellStyle name="Normal 10 4 2 12 2" xfId="47683" xr:uid="{00000000-0005-0000-0000-0000BE2F0000}"/>
    <cellStyle name="Normal 10 4 2 13" xfId="37671" xr:uid="{00000000-0005-0000-0000-0000BF2F0000}"/>
    <cellStyle name="Normal 10 4 2 14" xfId="25072" xr:uid="{00000000-0005-0000-0000-0000C02F0000}"/>
    <cellStyle name="Normal 10 4 2 15" xfId="60285" xr:uid="{00000000-0005-0000-0000-0000C12F0000}"/>
    <cellStyle name="Normal 10 4 2 2" xfId="3187" xr:uid="{00000000-0005-0000-0000-0000C22F0000}"/>
    <cellStyle name="Normal 10 4 2 2 10" xfId="25556" xr:uid="{00000000-0005-0000-0000-0000C32F0000}"/>
    <cellStyle name="Normal 10 4 2 2 11" xfId="61091" xr:uid="{00000000-0005-0000-0000-0000C42F0000}"/>
    <cellStyle name="Normal 10 4 2 2 2" xfId="4987" xr:uid="{00000000-0005-0000-0000-0000C52F0000}"/>
    <cellStyle name="Normal 10 4 2 2 2 2" xfId="17634" xr:uid="{00000000-0005-0000-0000-0000C62F0000}"/>
    <cellStyle name="Normal 10 4 2 2 2 2 2" xfId="52850" xr:uid="{00000000-0005-0000-0000-0000C72F0000}"/>
    <cellStyle name="Normal 10 4 2 2 2 2 3" xfId="30239" xr:uid="{00000000-0005-0000-0000-0000C82F0000}"/>
    <cellStyle name="Normal 10 4 2 2 2 3" xfId="14080" xr:uid="{00000000-0005-0000-0000-0000C92F0000}"/>
    <cellStyle name="Normal 10 4 2 2 2 3 2" xfId="49298" xr:uid="{00000000-0005-0000-0000-0000CA2F0000}"/>
    <cellStyle name="Normal 10 4 2 2 2 4" xfId="40253" xr:uid="{00000000-0005-0000-0000-0000CB2F0000}"/>
    <cellStyle name="Normal 10 4 2 2 2 5" xfId="26687" xr:uid="{00000000-0005-0000-0000-0000CC2F0000}"/>
    <cellStyle name="Normal 10 4 2 2 3" xfId="6457" xr:uid="{00000000-0005-0000-0000-0000CD2F0000}"/>
    <cellStyle name="Normal 10 4 2 2 3 2" xfId="19088" xr:uid="{00000000-0005-0000-0000-0000CE2F0000}"/>
    <cellStyle name="Normal 10 4 2 2 3 2 2" xfId="54304" xr:uid="{00000000-0005-0000-0000-0000CF2F0000}"/>
    <cellStyle name="Normal 10 4 2 2 3 3" xfId="41707" xr:uid="{00000000-0005-0000-0000-0000D02F0000}"/>
    <cellStyle name="Normal 10 4 2 2 3 4" xfId="31693" xr:uid="{00000000-0005-0000-0000-0000D12F0000}"/>
    <cellStyle name="Normal 10 4 2 2 4" xfId="7916" xr:uid="{00000000-0005-0000-0000-0000D22F0000}"/>
    <cellStyle name="Normal 10 4 2 2 4 2" xfId="20542" xr:uid="{00000000-0005-0000-0000-0000D32F0000}"/>
    <cellStyle name="Normal 10 4 2 2 4 2 2" xfId="55758" xr:uid="{00000000-0005-0000-0000-0000D42F0000}"/>
    <cellStyle name="Normal 10 4 2 2 4 3" xfId="43161" xr:uid="{00000000-0005-0000-0000-0000D52F0000}"/>
    <cellStyle name="Normal 10 4 2 2 4 4" xfId="33147" xr:uid="{00000000-0005-0000-0000-0000D62F0000}"/>
    <cellStyle name="Normal 10 4 2 2 5" xfId="9697" xr:uid="{00000000-0005-0000-0000-0000D72F0000}"/>
    <cellStyle name="Normal 10 4 2 2 5 2" xfId="22318" xr:uid="{00000000-0005-0000-0000-0000D82F0000}"/>
    <cellStyle name="Normal 10 4 2 2 5 2 2" xfId="57534" xr:uid="{00000000-0005-0000-0000-0000D92F0000}"/>
    <cellStyle name="Normal 10 4 2 2 5 3" xfId="44937" xr:uid="{00000000-0005-0000-0000-0000DA2F0000}"/>
    <cellStyle name="Normal 10 4 2 2 5 4" xfId="34923" xr:uid="{00000000-0005-0000-0000-0000DB2F0000}"/>
    <cellStyle name="Normal 10 4 2 2 6" xfId="11491" xr:uid="{00000000-0005-0000-0000-0000DC2F0000}"/>
    <cellStyle name="Normal 10 4 2 2 6 2" xfId="24094" xr:uid="{00000000-0005-0000-0000-0000DD2F0000}"/>
    <cellStyle name="Normal 10 4 2 2 6 2 2" xfId="59310" xr:uid="{00000000-0005-0000-0000-0000DE2F0000}"/>
    <cellStyle name="Normal 10 4 2 2 6 3" xfId="46713" xr:uid="{00000000-0005-0000-0000-0000DF2F0000}"/>
    <cellStyle name="Normal 10 4 2 2 6 4" xfId="36699" xr:uid="{00000000-0005-0000-0000-0000E02F0000}"/>
    <cellStyle name="Normal 10 4 2 2 7" xfId="15858" xr:uid="{00000000-0005-0000-0000-0000E12F0000}"/>
    <cellStyle name="Normal 10 4 2 2 7 2" xfId="51074" xr:uid="{00000000-0005-0000-0000-0000E22F0000}"/>
    <cellStyle name="Normal 10 4 2 2 7 3" xfId="28463" xr:uid="{00000000-0005-0000-0000-0000E32F0000}"/>
    <cellStyle name="Normal 10 4 2 2 8" xfId="12949" xr:uid="{00000000-0005-0000-0000-0000E42F0000}"/>
    <cellStyle name="Normal 10 4 2 2 8 2" xfId="48167" xr:uid="{00000000-0005-0000-0000-0000E52F0000}"/>
    <cellStyle name="Normal 10 4 2 2 9" xfId="38477" xr:uid="{00000000-0005-0000-0000-0000E62F0000}"/>
    <cellStyle name="Normal 10 4 2 3" xfId="3516" xr:uid="{00000000-0005-0000-0000-0000E72F0000}"/>
    <cellStyle name="Normal 10 4 2 3 10" xfId="27012" xr:uid="{00000000-0005-0000-0000-0000E82F0000}"/>
    <cellStyle name="Normal 10 4 2 3 11" xfId="61416" xr:uid="{00000000-0005-0000-0000-0000E92F0000}"/>
    <cellStyle name="Normal 10 4 2 3 2" xfId="5312" xr:uid="{00000000-0005-0000-0000-0000EA2F0000}"/>
    <cellStyle name="Normal 10 4 2 3 2 2" xfId="17959" xr:uid="{00000000-0005-0000-0000-0000EB2F0000}"/>
    <cellStyle name="Normal 10 4 2 3 2 2 2" xfId="53175" xr:uid="{00000000-0005-0000-0000-0000EC2F0000}"/>
    <cellStyle name="Normal 10 4 2 3 2 3" xfId="40578" xr:uid="{00000000-0005-0000-0000-0000ED2F0000}"/>
    <cellStyle name="Normal 10 4 2 3 2 4" xfId="30564" xr:uid="{00000000-0005-0000-0000-0000EE2F0000}"/>
    <cellStyle name="Normal 10 4 2 3 3" xfId="6782" xr:uid="{00000000-0005-0000-0000-0000EF2F0000}"/>
    <cellStyle name="Normal 10 4 2 3 3 2" xfId="19413" xr:uid="{00000000-0005-0000-0000-0000F02F0000}"/>
    <cellStyle name="Normal 10 4 2 3 3 2 2" xfId="54629" xr:uid="{00000000-0005-0000-0000-0000F12F0000}"/>
    <cellStyle name="Normal 10 4 2 3 3 3" xfId="42032" xr:uid="{00000000-0005-0000-0000-0000F22F0000}"/>
    <cellStyle name="Normal 10 4 2 3 3 4" xfId="32018" xr:uid="{00000000-0005-0000-0000-0000F32F0000}"/>
    <cellStyle name="Normal 10 4 2 3 4" xfId="8241" xr:uid="{00000000-0005-0000-0000-0000F42F0000}"/>
    <cellStyle name="Normal 10 4 2 3 4 2" xfId="20867" xr:uid="{00000000-0005-0000-0000-0000F52F0000}"/>
    <cellStyle name="Normal 10 4 2 3 4 2 2" xfId="56083" xr:uid="{00000000-0005-0000-0000-0000F62F0000}"/>
    <cellStyle name="Normal 10 4 2 3 4 3" xfId="43486" xr:uid="{00000000-0005-0000-0000-0000F72F0000}"/>
    <cellStyle name="Normal 10 4 2 3 4 4" xfId="33472" xr:uid="{00000000-0005-0000-0000-0000F82F0000}"/>
    <cellStyle name="Normal 10 4 2 3 5" xfId="10022" xr:uid="{00000000-0005-0000-0000-0000F92F0000}"/>
    <cellStyle name="Normal 10 4 2 3 5 2" xfId="22643" xr:uid="{00000000-0005-0000-0000-0000FA2F0000}"/>
    <cellStyle name="Normal 10 4 2 3 5 2 2" xfId="57859" xr:uid="{00000000-0005-0000-0000-0000FB2F0000}"/>
    <cellStyle name="Normal 10 4 2 3 5 3" xfId="45262" xr:uid="{00000000-0005-0000-0000-0000FC2F0000}"/>
    <cellStyle name="Normal 10 4 2 3 5 4" xfId="35248" xr:uid="{00000000-0005-0000-0000-0000FD2F0000}"/>
    <cellStyle name="Normal 10 4 2 3 6" xfId="11816" xr:uid="{00000000-0005-0000-0000-0000FE2F0000}"/>
    <cellStyle name="Normal 10 4 2 3 6 2" xfId="24419" xr:uid="{00000000-0005-0000-0000-0000FF2F0000}"/>
    <cellStyle name="Normal 10 4 2 3 6 2 2" xfId="59635" xr:uid="{00000000-0005-0000-0000-000000300000}"/>
    <cellStyle name="Normal 10 4 2 3 6 3" xfId="47038" xr:uid="{00000000-0005-0000-0000-000001300000}"/>
    <cellStyle name="Normal 10 4 2 3 6 4" xfId="37024" xr:uid="{00000000-0005-0000-0000-000002300000}"/>
    <cellStyle name="Normal 10 4 2 3 7" xfId="16183" xr:uid="{00000000-0005-0000-0000-000003300000}"/>
    <cellStyle name="Normal 10 4 2 3 7 2" xfId="51399" xr:uid="{00000000-0005-0000-0000-000004300000}"/>
    <cellStyle name="Normal 10 4 2 3 7 3" xfId="28788" xr:uid="{00000000-0005-0000-0000-000005300000}"/>
    <cellStyle name="Normal 10 4 2 3 8" xfId="14405" xr:uid="{00000000-0005-0000-0000-000006300000}"/>
    <cellStyle name="Normal 10 4 2 3 8 2" xfId="49623" xr:uid="{00000000-0005-0000-0000-000007300000}"/>
    <cellStyle name="Normal 10 4 2 3 9" xfId="38802" xr:uid="{00000000-0005-0000-0000-000008300000}"/>
    <cellStyle name="Normal 10 4 2 4" xfId="2677" xr:uid="{00000000-0005-0000-0000-000009300000}"/>
    <cellStyle name="Normal 10 4 2 4 10" xfId="26203" xr:uid="{00000000-0005-0000-0000-00000A300000}"/>
    <cellStyle name="Normal 10 4 2 4 11" xfId="60607" xr:uid="{00000000-0005-0000-0000-00000B300000}"/>
    <cellStyle name="Normal 10 4 2 4 2" xfId="4503" xr:uid="{00000000-0005-0000-0000-00000C300000}"/>
    <cellStyle name="Normal 10 4 2 4 2 2" xfId="17150" xr:uid="{00000000-0005-0000-0000-00000D300000}"/>
    <cellStyle name="Normal 10 4 2 4 2 2 2" xfId="52366" xr:uid="{00000000-0005-0000-0000-00000E300000}"/>
    <cellStyle name="Normal 10 4 2 4 2 3" xfId="39769" xr:uid="{00000000-0005-0000-0000-00000F300000}"/>
    <cellStyle name="Normal 10 4 2 4 2 4" xfId="29755" xr:uid="{00000000-0005-0000-0000-000010300000}"/>
    <cellStyle name="Normal 10 4 2 4 3" xfId="5973" xr:uid="{00000000-0005-0000-0000-000011300000}"/>
    <cellStyle name="Normal 10 4 2 4 3 2" xfId="18604" xr:uid="{00000000-0005-0000-0000-000012300000}"/>
    <cellStyle name="Normal 10 4 2 4 3 2 2" xfId="53820" xr:uid="{00000000-0005-0000-0000-000013300000}"/>
    <cellStyle name="Normal 10 4 2 4 3 3" xfId="41223" xr:uid="{00000000-0005-0000-0000-000014300000}"/>
    <cellStyle name="Normal 10 4 2 4 3 4" xfId="31209" xr:uid="{00000000-0005-0000-0000-000015300000}"/>
    <cellStyle name="Normal 10 4 2 4 4" xfId="7432" xr:uid="{00000000-0005-0000-0000-000016300000}"/>
    <cellStyle name="Normal 10 4 2 4 4 2" xfId="20058" xr:uid="{00000000-0005-0000-0000-000017300000}"/>
    <cellStyle name="Normal 10 4 2 4 4 2 2" xfId="55274" xr:uid="{00000000-0005-0000-0000-000018300000}"/>
    <cellStyle name="Normal 10 4 2 4 4 3" xfId="42677" xr:uid="{00000000-0005-0000-0000-000019300000}"/>
    <cellStyle name="Normal 10 4 2 4 4 4" xfId="32663" xr:uid="{00000000-0005-0000-0000-00001A300000}"/>
    <cellStyle name="Normal 10 4 2 4 5" xfId="9213" xr:uid="{00000000-0005-0000-0000-00001B300000}"/>
    <cellStyle name="Normal 10 4 2 4 5 2" xfId="21834" xr:uid="{00000000-0005-0000-0000-00001C300000}"/>
    <cellStyle name="Normal 10 4 2 4 5 2 2" xfId="57050" xr:uid="{00000000-0005-0000-0000-00001D300000}"/>
    <cellStyle name="Normal 10 4 2 4 5 3" xfId="44453" xr:uid="{00000000-0005-0000-0000-00001E300000}"/>
    <cellStyle name="Normal 10 4 2 4 5 4" xfId="34439" xr:uid="{00000000-0005-0000-0000-00001F300000}"/>
    <cellStyle name="Normal 10 4 2 4 6" xfId="11007" xr:uid="{00000000-0005-0000-0000-000020300000}"/>
    <cellStyle name="Normal 10 4 2 4 6 2" xfId="23610" xr:uid="{00000000-0005-0000-0000-000021300000}"/>
    <cellStyle name="Normal 10 4 2 4 6 2 2" xfId="58826" xr:uid="{00000000-0005-0000-0000-000022300000}"/>
    <cellStyle name="Normal 10 4 2 4 6 3" xfId="46229" xr:uid="{00000000-0005-0000-0000-000023300000}"/>
    <cellStyle name="Normal 10 4 2 4 6 4" xfId="36215" xr:uid="{00000000-0005-0000-0000-000024300000}"/>
    <cellStyle name="Normal 10 4 2 4 7" xfId="15374" xr:uid="{00000000-0005-0000-0000-000025300000}"/>
    <cellStyle name="Normal 10 4 2 4 7 2" xfId="50590" xr:uid="{00000000-0005-0000-0000-000026300000}"/>
    <cellStyle name="Normal 10 4 2 4 7 3" xfId="27979" xr:uid="{00000000-0005-0000-0000-000027300000}"/>
    <cellStyle name="Normal 10 4 2 4 8" xfId="13596" xr:uid="{00000000-0005-0000-0000-000028300000}"/>
    <cellStyle name="Normal 10 4 2 4 8 2" xfId="48814" xr:uid="{00000000-0005-0000-0000-000029300000}"/>
    <cellStyle name="Normal 10 4 2 4 9" xfId="37993" xr:uid="{00000000-0005-0000-0000-00002A300000}"/>
    <cellStyle name="Normal 10 4 2 5" xfId="3841" xr:uid="{00000000-0005-0000-0000-00002B300000}"/>
    <cellStyle name="Normal 10 4 2 5 2" xfId="8564" xr:uid="{00000000-0005-0000-0000-00002C300000}"/>
    <cellStyle name="Normal 10 4 2 5 2 2" xfId="21190" xr:uid="{00000000-0005-0000-0000-00002D300000}"/>
    <cellStyle name="Normal 10 4 2 5 2 2 2" xfId="56406" xr:uid="{00000000-0005-0000-0000-00002E300000}"/>
    <cellStyle name="Normal 10 4 2 5 2 3" xfId="43809" xr:uid="{00000000-0005-0000-0000-00002F300000}"/>
    <cellStyle name="Normal 10 4 2 5 2 4" xfId="33795" xr:uid="{00000000-0005-0000-0000-000030300000}"/>
    <cellStyle name="Normal 10 4 2 5 3" xfId="10345" xr:uid="{00000000-0005-0000-0000-000031300000}"/>
    <cellStyle name="Normal 10 4 2 5 3 2" xfId="22966" xr:uid="{00000000-0005-0000-0000-000032300000}"/>
    <cellStyle name="Normal 10 4 2 5 3 2 2" xfId="58182" xr:uid="{00000000-0005-0000-0000-000033300000}"/>
    <cellStyle name="Normal 10 4 2 5 3 3" xfId="45585" xr:uid="{00000000-0005-0000-0000-000034300000}"/>
    <cellStyle name="Normal 10 4 2 5 3 4" xfId="35571" xr:uid="{00000000-0005-0000-0000-000035300000}"/>
    <cellStyle name="Normal 10 4 2 5 4" xfId="12141" xr:uid="{00000000-0005-0000-0000-000036300000}"/>
    <cellStyle name="Normal 10 4 2 5 4 2" xfId="24742" xr:uid="{00000000-0005-0000-0000-000037300000}"/>
    <cellStyle name="Normal 10 4 2 5 4 2 2" xfId="59958" xr:uid="{00000000-0005-0000-0000-000038300000}"/>
    <cellStyle name="Normal 10 4 2 5 4 3" xfId="47361" xr:uid="{00000000-0005-0000-0000-000039300000}"/>
    <cellStyle name="Normal 10 4 2 5 4 4" xfId="37347" xr:uid="{00000000-0005-0000-0000-00003A300000}"/>
    <cellStyle name="Normal 10 4 2 5 5" xfId="16506" xr:uid="{00000000-0005-0000-0000-00003B300000}"/>
    <cellStyle name="Normal 10 4 2 5 5 2" xfId="51722" xr:uid="{00000000-0005-0000-0000-00003C300000}"/>
    <cellStyle name="Normal 10 4 2 5 5 3" xfId="29111" xr:uid="{00000000-0005-0000-0000-00003D300000}"/>
    <cellStyle name="Normal 10 4 2 5 6" xfId="14728" xr:uid="{00000000-0005-0000-0000-00003E300000}"/>
    <cellStyle name="Normal 10 4 2 5 6 2" xfId="49946" xr:uid="{00000000-0005-0000-0000-00003F300000}"/>
    <cellStyle name="Normal 10 4 2 5 7" xfId="39125" xr:uid="{00000000-0005-0000-0000-000040300000}"/>
    <cellStyle name="Normal 10 4 2 5 8" xfId="27335" xr:uid="{00000000-0005-0000-0000-000041300000}"/>
    <cellStyle name="Normal 10 4 2 6" xfId="4181" xr:uid="{00000000-0005-0000-0000-000042300000}"/>
    <cellStyle name="Normal 10 4 2 6 2" xfId="16828" xr:uid="{00000000-0005-0000-0000-000043300000}"/>
    <cellStyle name="Normal 10 4 2 6 2 2" xfId="52044" xr:uid="{00000000-0005-0000-0000-000044300000}"/>
    <cellStyle name="Normal 10 4 2 6 2 3" xfId="29433" xr:uid="{00000000-0005-0000-0000-000045300000}"/>
    <cellStyle name="Normal 10 4 2 6 3" xfId="13274" xr:uid="{00000000-0005-0000-0000-000046300000}"/>
    <cellStyle name="Normal 10 4 2 6 3 2" xfId="48492" xr:uid="{00000000-0005-0000-0000-000047300000}"/>
    <cellStyle name="Normal 10 4 2 6 4" xfId="39447" xr:uid="{00000000-0005-0000-0000-000048300000}"/>
    <cellStyle name="Normal 10 4 2 6 5" xfId="25881" xr:uid="{00000000-0005-0000-0000-000049300000}"/>
    <cellStyle name="Normal 10 4 2 7" xfId="5651" xr:uid="{00000000-0005-0000-0000-00004A300000}"/>
    <cellStyle name="Normal 10 4 2 7 2" xfId="18282" xr:uid="{00000000-0005-0000-0000-00004B300000}"/>
    <cellStyle name="Normal 10 4 2 7 2 2" xfId="53498" xr:uid="{00000000-0005-0000-0000-00004C300000}"/>
    <cellStyle name="Normal 10 4 2 7 3" xfId="40901" xr:uid="{00000000-0005-0000-0000-00004D300000}"/>
    <cellStyle name="Normal 10 4 2 7 4" xfId="30887" xr:uid="{00000000-0005-0000-0000-00004E300000}"/>
    <cellStyle name="Normal 10 4 2 8" xfId="7110" xr:uid="{00000000-0005-0000-0000-00004F300000}"/>
    <cellStyle name="Normal 10 4 2 8 2" xfId="19736" xr:uid="{00000000-0005-0000-0000-000050300000}"/>
    <cellStyle name="Normal 10 4 2 8 2 2" xfId="54952" xr:uid="{00000000-0005-0000-0000-000051300000}"/>
    <cellStyle name="Normal 10 4 2 8 3" xfId="42355" xr:uid="{00000000-0005-0000-0000-000052300000}"/>
    <cellStyle name="Normal 10 4 2 8 4" xfId="32341" xr:uid="{00000000-0005-0000-0000-000053300000}"/>
    <cellStyle name="Normal 10 4 2 9" xfId="8891" xr:uid="{00000000-0005-0000-0000-000054300000}"/>
    <cellStyle name="Normal 10 4 2 9 2" xfId="21512" xr:uid="{00000000-0005-0000-0000-000055300000}"/>
    <cellStyle name="Normal 10 4 2 9 2 2" xfId="56728" xr:uid="{00000000-0005-0000-0000-000056300000}"/>
    <cellStyle name="Normal 10 4 2 9 3" xfId="44131" xr:uid="{00000000-0005-0000-0000-000057300000}"/>
    <cellStyle name="Normal 10 4 2 9 4" xfId="34117" xr:uid="{00000000-0005-0000-0000-000058300000}"/>
    <cellStyle name="Normal 10 4 3" xfId="3026" xr:uid="{00000000-0005-0000-0000-000059300000}"/>
    <cellStyle name="Normal 10 4 3 10" xfId="25399" xr:uid="{00000000-0005-0000-0000-00005A300000}"/>
    <cellStyle name="Normal 10 4 3 11" xfId="60934" xr:uid="{00000000-0005-0000-0000-00005B300000}"/>
    <cellStyle name="Normal 10 4 3 2" xfId="4830" xr:uid="{00000000-0005-0000-0000-00005C300000}"/>
    <cellStyle name="Normal 10 4 3 2 2" xfId="17477" xr:uid="{00000000-0005-0000-0000-00005D300000}"/>
    <cellStyle name="Normal 10 4 3 2 2 2" xfId="52693" xr:uid="{00000000-0005-0000-0000-00005E300000}"/>
    <cellStyle name="Normal 10 4 3 2 2 3" xfId="30082" xr:uid="{00000000-0005-0000-0000-00005F300000}"/>
    <cellStyle name="Normal 10 4 3 2 3" xfId="13923" xr:uid="{00000000-0005-0000-0000-000060300000}"/>
    <cellStyle name="Normal 10 4 3 2 3 2" xfId="49141" xr:uid="{00000000-0005-0000-0000-000061300000}"/>
    <cellStyle name="Normal 10 4 3 2 4" xfId="40096" xr:uid="{00000000-0005-0000-0000-000062300000}"/>
    <cellStyle name="Normal 10 4 3 2 5" xfId="26530" xr:uid="{00000000-0005-0000-0000-000063300000}"/>
    <cellStyle name="Normal 10 4 3 3" xfId="6300" xr:uid="{00000000-0005-0000-0000-000064300000}"/>
    <cellStyle name="Normal 10 4 3 3 2" xfId="18931" xr:uid="{00000000-0005-0000-0000-000065300000}"/>
    <cellStyle name="Normal 10 4 3 3 2 2" xfId="54147" xr:uid="{00000000-0005-0000-0000-000066300000}"/>
    <cellStyle name="Normal 10 4 3 3 3" xfId="41550" xr:uid="{00000000-0005-0000-0000-000067300000}"/>
    <cellStyle name="Normal 10 4 3 3 4" xfId="31536" xr:uid="{00000000-0005-0000-0000-000068300000}"/>
    <cellStyle name="Normal 10 4 3 4" xfId="7759" xr:uid="{00000000-0005-0000-0000-000069300000}"/>
    <cellStyle name="Normal 10 4 3 4 2" xfId="20385" xr:uid="{00000000-0005-0000-0000-00006A300000}"/>
    <cellStyle name="Normal 10 4 3 4 2 2" xfId="55601" xr:uid="{00000000-0005-0000-0000-00006B300000}"/>
    <cellStyle name="Normal 10 4 3 4 3" xfId="43004" xr:uid="{00000000-0005-0000-0000-00006C300000}"/>
    <cellStyle name="Normal 10 4 3 4 4" xfId="32990" xr:uid="{00000000-0005-0000-0000-00006D300000}"/>
    <cellStyle name="Normal 10 4 3 5" xfId="9540" xr:uid="{00000000-0005-0000-0000-00006E300000}"/>
    <cellStyle name="Normal 10 4 3 5 2" xfId="22161" xr:uid="{00000000-0005-0000-0000-00006F300000}"/>
    <cellStyle name="Normal 10 4 3 5 2 2" xfId="57377" xr:uid="{00000000-0005-0000-0000-000070300000}"/>
    <cellStyle name="Normal 10 4 3 5 3" xfId="44780" xr:uid="{00000000-0005-0000-0000-000071300000}"/>
    <cellStyle name="Normal 10 4 3 5 4" xfId="34766" xr:uid="{00000000-0005-0000-0000-000072300000}"/>
    <cellStyle name="Normal 10 4 3 6" xfId="11334" xr:uid="{00000000-0005-0000-0000-000073300000}"/>
    <cellStyle name="Normal 10 4 3 6 2" xfId="23937" xr:uid="{00000000-0005-0000-0000-000074300000}"/>
    <cellStyle name="Normal 10 4 3 6 2 2" xfId="59153" xr:uid="{00000000-0005-0000-0000-000075300000}"/>
    <cellStyle name="Normal 10 4 3 6 3" xfId="46556" xr:uid="{00000000-0005-0000-0000-000076300000}"/>
    <cellStyle name="Normal 10 4 3 6 4" xfId="36542" xr:uid="{00000000-0005-0000-0000-000077300000}"/>
    <cellStyle name="Normal 10 4 3 7" xfId="15701" xr:uid="{00000000-0005-0000-0000-000078300000}"/>
    <cellStyle name="Normal 10 4 3 7 2" xfId="50917" xr:uid="{00000000-0005-0000-0000-000079300000}"/>
    <cellStyle name="Normal 10 4 3 7 3" xfId="28306" xr:uid="{00000000-0005-0000-0000-00007A300000}"/>
    <cellStyle name="Normal 10 4 3 8" xfId="12792" xr:uid="{00000000-0005-0000-0000-00007B300000}"/>
    <cellStyle name="Normal 10 4 3 8 2" xfId="48010" xr:uid="{00000000-0005-0000-0000-00007C300000}"/>
    <cellStyle name="Normal 10 4 3 9" xfId="38320" xr:uid="{00000000-0005-0000-0000-00007D300000}"/>
    <cellStyle name="Normal 10 4 4" xfId="2853" xr:uid="{00000000-0005-0000-0000-00007E300000}"/>
    <cellStyle name="Normal 10 4 4 10" xfId="25240" xr:uid="{00000000-0005-0000-0000-00007F300000}"/>
    <cellStyle name="Normal 10 4 4 11" xfId="60775" xr:uid="{00000000-0005-0000-0000-000080300000}"/>
    <cellStyle name="Normal 10 4 4 2" xfId="4671" xr:uid="{00000000-0005-0000-0000-000081300000}"/>
    <cellStyle name="Normal 10 4 4 2 2" xfId="17318" xr:uid="{00000000-0005-0000-0000-000082300000}"/>
    <cellStyle name="Normal 10 4 4 2 2 2" xfId="52534" xr:uid="{00000000-0005-0000-0000-000083300000}"/>
    <cellStyle name="Normal 10 4 4 2 2 3" xfId="29923" xr:uid="{00000000-0005-0000-0000-000084300000}"/>
    <cellStyle name="Normal 10 4 4 2 3" xfId="13764" xr:uid="{00000000-0005-0000-0000-000085300000}"/>
    <cellStyle name="Normal 10 4 4 2 3 2" xfId="48982" xr:uid="{00000000-0005-0000-0000-000086300000}"/>
    <cellStyle name="Normal 10 4 4 2 4" xfId="39937" xr:uid="{00000000-0005-0000-0000-000087300000}"/>
    <cellStyle name="Normal 10 4 4 2 5" xfId="26371" xr:uid="{00000000-0005-0000-0000-000088300000}"/>
    <cellStyle name="Normal 10 4 4 3" xfId="6141" xr:uid="{00000000-0005-0000-0000-000089300000}"/>
    <cellStyle name="Normal 10 4 4 3 2" xfId="18772" xr:uid="{00000000-0005-0000-0000-00008A300000}"/>
    <cellStyle name="Normal 10 4 4 3 2 2" xfId="53988" xr:uid="{00000000-0005-0000-0000-00008B300000}"/>
    <cellStyle name="Normal 10 4 4 3 3" xfId="41391" xr:uid="{00000000-0005-0000-0000-00008C300000}"/>
    <cellStyle name="Normal 10 4 4 3 4" xfId="31377" xr:uid="{00000000-0005-0000-0000-00008D300000}"/>
    <cellStyle name="Normal 10 4 4 4" xfId="7600" xr:uid="{00000000-0005-0000-0000-00008E300000}"/>
    <cellStyle name="Normal 10 4 4 4 2" xfId="20226" xr:uid="{00000000-0005-0000-0000-00008F300000}"/>
    <cellStyle name="Normal 10 4 4 4 2 2" xfId="55442" xr:uid="{00000000-0005-0000-0000-000090300000}"/>
    <cellStyle name="Normal 10 4 4 4 3" xfId="42845" xr:uid="{00000000-0005-0000-0000-000091300000}"/>
    <cellStyle name="Normal 10 4 4 4 4" xfId="32831" xr:uid="{00000000-0005-0000-0000-000092300000}"/>
    <cellStyle name="Normal 10 4 4 5" xfId="9381" xr:uid="{00000000-0005-0000-0000-000093300000}"/>
    <cellStyle name="Normal 10 4 4 5 2" xfId="22002" xr:uid="{00000000-0005-0000-0000-000094300000}"/>
    <cellStyle name="Normal 10 4 4 5 2 2" xfId="57218" xr:uid="{00000000-0005-0000-0000-000095300000}"/>
    <cellStyle name="Normal 10 4 4 5 3" xfId="44621" xr:uid="{00000000-0005-0000-0000-000096300000}"/>
    <cellStyle name="Normal 10 4 4 5 4" xfId="34607" xr:uid="{00000000-0005-0000-0000-000097300000}"/>
    <cellStyle name="Normal 10 4 4 6" xfId="11175" xr:uid="{00000000-0005-0000-0000-000098300000}"/>
    <cellStyle name="Normal 10 4 4 6 2" xfId="23778" xr:uid="{00000000-0005-0000-0000-000099300000}"/>
    <cellStyle name="Normal 10 4 4 6 2 2" xfId="58994" xr:uid="{00000000-0005-0000-0000-00009A300000}"/>
    <cellStyle name="Normal 10 4 4 6 3" xfId="46397" xr:uid="{00000000-0005-0000-0000-00009B300000}"/>
    <cellStyle name="Normal 10 4 4 6 4" xfId="36383" xr:uid="{00000000-0005-0000-0000-00009C300000}"/>
    <cellStyle name="Normal 10 4 4 7" xfId="15542" xr:uid="{00000000-0005-0000-0000-00009D300000}"/>
    <cellStyle name="Normal 10 4 4 7 2" xfId="50758" xr:uid="{00000000-0005-0000-0000-00009E300000}"/>
    <cellStyle name="Normal 10 4 4 7 3" xfId="28147" xr:uid="{00000000-0005-0000-0000-00009F300000}"/>
    <cellStyle name="Normal 10 4 4 8" xfId="12633" xr:uid="{00000000-0005-0000-0000-0000A0300000}"/>
    <cellStyle name="Normal 10 4 4 8 2" xfId="47851" xr:uid="{00000000-0005-0000-0000-0000A1300000}"/>
    <cellStyle name="Normal 10 4 4 9" xfId="38161" xr:uid="{00000000-0005-0000-0000-0000A2300000}"/>
    <cellStyle name="Normal 10 4 5" xfId="3362" xr:uid="{00000000-0005-0000-0000-0000A3300000}"/>
    <cellStyle name="Normal 10 4 5 10" xfId="26858" xr:uid="{00000000-0005-0000-0000-0000A4300000}"/>
    <cellStyle name="Normal 10 4 5 11" xfId="61262" xr:uid="{00000000-0005-0000-0000-0000A5300000}"/>
    <cellStyle name="Normal 10 4 5 2" xfId="5158" xr:uid="{00000000-0005-0000-0000-0000A6300000}"/>
    <cellStyle name="Normal 10 4 5 2 2" xfId="17805" xr:uid="{00000000-0005-0000-0000-0000A7300000}"/>
    <cellStyle name="Normal 10 4 5 2 2 2" xfId="53021" xr:uid="{00000000-0005-0000-0000-0000A8300000}"/>
    <cellStyle name="Normal 10 4 5 2 3" xfId="40424" xr:uid="{00000000-0005-0000-0000-0000A9300000}"/>
    <cellStyle name="Normal 10 4 5 2 4" xfId="30410" xr:uid="{00000000-0005-0000-0000-0000AA300000}"/>
    <cellStyle name="Normal 10 4 5 3" xfId="6628" xr:uid="{00000000-0005-0000-0000-0000AB300000}"/>
    <cellStyle name="Normal 10 4 5 3 2" xfId="19259" xr:uid="{00000000-0005-0000-0000-0000AC300000}"/>
    <cellStyle name="Normal 10 4 5 3 2 2" xfId="54475" xr:uid="{00000000-0005-0000-0000-0000AD300000}"/>
    <cellStyle name="Normal 10 4 5 3 3" xfId="41878" xr:uid="{00000000-0005-0000-0000-0000AE300000}"/>
    <cellStyle name="Normal 10 4 5 3 4" xfId="31864" xr:uid="{00000000-0005-0000-0000-0000AF300000}"/>
    <cellStyle name="Normal 10 4 5 4" xfId="8087" xr:uid="{00000000-0005-0000-0000-0000B0300000}"/>
    <cellStyle name="Normal 10 4 5 4 2" xfId="20713" xr:uid="{00000000-0005-0000-0000-0000B1300000}"/>
    <cellStyle name="Normal 10 4 5 4 2 2" xfId="55929" xr:uid="{00000000-0005-0000-0000-0000B2300000}"/>
    <cellStyle name="Normal 10 4 5 4 3" xfId="43332" xr:uid="{00000000-0005-0000-0000-0000B3300000}"/>
    <cellStyle name="Normal 10 4 5 4 4" xfId="33318" xr:uid="{00000000-0005-0000-0000-0000B4300000}"/>
    <cellStyle name="Normal 10 4 5 5" xfId="9868" xr:uid="{00000000-0005-0000-0000-0000B5300000}"/>
    <cellStyle name="Normal 10 4 5 5 2" xfId="22489" xr:uid="{00000000-0005-0000-0000-0000B6300000}"/>
    <cellStyle name="Normal 10 4 5 5 2 2" xfId="57705" xr:uid="{00000000-0005-0000-0000-0000B7300000}"/>
    <cellStyle name="Normal 10 4 5 5 3" xfId="45108" xr:uid="{00000000-0005-0000-0000-0000B8300000}"/>
    <cellStyle name="Normal 10 4 5 5 4" xfId="35094" xr:uid="{00000000-0005-0000-0000-0000B9300000}"/>
    <cellStyle name="Normal 10 4 5 6" xfId="11662" xr:uid="{00000000-0005-0000-0000-0000BA300000}"/>
    <cellStyle name="Normal 10 4 5 6 2" xfId="24265" xr:uid="{00000000-0005-0000-0000-0000BB300000}"/>
    <cellStyle name="Normal 10 4 5 6 2 2" xfId="59481" xr:uid="{00000000-0005-0000-0000-0000BC300000}"/>
    <cellStyle name="Normal 10 4 5 6 3" xfId="46884" xr:uid="{00000000-0005-0000-0000-0000BD300000}"/>
    <cellStyle name="Normal 10 4 5 6 4" xfId="36870" xr:uid="{00000000-0005-0000-0000-0000BE300000}"/>
    <cellStyle name="Normal 10 4 5 7" xfId="16029" xr:uid="{00000000-0005-0000-0000-0000BF300000}"/>
    <cellStyle name="Normal 10 4 5 7 2" xfId="51245" xr:uid="{00000000-0005-0000-0000-0000C0300000}"/>
    <cellStyle name="Normal 10 4 5 7 3" xfId="28634" xr:uid="{00000000-0005-0000-0000-0000C1300000}"/>
    <cellStyle name="Normal 10 4 5 8" xfId="14251" xr:uid="{00000000-0005-0000-0000-0000C2300000}"/>
    <cellStyle name="Normal 10 4 5 8 2" xfId="49469" xr:uid="{00000000-0005-0000-0000-0000C3300000}"/>
    <cellStyle name="Normal 10 4 5 9" xfId="38648" xr:uid="{00000000-0005-0000-0000-0000C4300000}"/>
    <cellStyle name="Normal 10 4 6" xfId="2522" xr:uid="{00000000-0005-0000-0000-0000C5300000}"/>
    <cellStyle name="Normal 10 4 6 10" xfId="26049" xr:uid="{00000000-0005-0000-0000-0000C6300000}"/>
    <cellStyle name="Normal 10 4 6 11" xfId="60453" xr:uid="{00000000-0005-0000-0000-0000C7300000}"/>
    <cellStyle name="Normal 10 4 6 2" xfId="4349" xr:uid="{00000000-0005-0000-0000-0000C8300000}"/>
    <cellStyle name="Normal 10 4 6 2 2" xfId="16996" xr:uid="{00000000-0005-0000-0000-0000C9300000}"/>
    <cellStyle name="Normal 10 4 6 2 2 2" xfId="52212" xr:uid="{00000000-0005-0000-0000-0000CA300000}"/>
    <cellStyle name="Normal 10 4 6 2 3" xfId="39615" xr:uid="{00000000-0005-0000-0000-0000CB300000}"/>
    <cellStyle name="Normal 10 4 6 2 4" xfId="29601" xr:uid="{00000000-0005-0000-0000-0000CC300000}"/>
    <cellStyle name="Normal 10 4 6 3" xfId="5819" xr:uid="{00000000-0005-0000-0000-0000CD300000}"/>
    <cellStyle name="Normal 10 4 6 3 2" xfId="18450" xr:uid="{00000000-0005-0000-0000-0000CE300000}"/>
    <cellStyle name="Normal 10 4 6 3 2 2" xfId="53666" xr:uid="{00000000-0005-0000-0000-0000CF300000}"/>
    <cellStyle name="Normal 10 4 6 3 3" xfId="41069" xr:uid="{00000000-0005-0000-0000-0000D0300000}"/>
    <cellStyle name="Normal 10 4 6 3 4" xfId="31055" xr:uid="{00000000-0005-0000-0000-0000D1300000}"/>
    <cellStyle name="Normal 10 4 6 4" xfId="7278" xr:uid="{00000000-0005-0000-0000-0000D2300000}"/>
    <cellStyle name="Normal 10 4 6 4 2" xfId="19904" xr:uid="{00000000-0005-0000-0000-0000D3300000}"/>
    <cellStyle name="Normal 10 4 6 4 2 2" xfId="55120" xr:uid="{00000000-0005-0000-0000-0000D4300000}"/>
    <cellStyle name="Normal 10 4 6 4 3" xfId="42523" xr:uid="{00000000-0005-0000-0000-0000D5300000}"/>
    <cellStyle name="Normal 10 4 6 4 4" xfId="32509" xr:uid="{00000000-0005-0000-0000-0000D6300000}"/>
    <cellStyle name="Normal 10 4 6 5" xfId="9059" xr:uid="{00000000-0005-0000-0000-0000D7300000}"/>
    <cellStyle name="Normal 10 4 6 5 2" xfId="21680" xr:uid="{00000000-0005-0000-0000-0000D8300000}"/>
    <cellStyle name="Normal 10 4 6 5 2 2" xfId="56896" xr:uid="{00000000-0005-0000-0000-0000D9300000}"/>
    <cellStyle name="Normal 10 4 6 5 3" xfId="44299" xr:uid="{00000000-0005-0000-0000-0000DA300000}"/>
    <cellStyle name="Normal 10 4 6 5 4" xfId="34285" xr:uid="{00000000-0005-0000-0000-0000DB300000}"/>
    <cellStyle name="Normal 10 4 6 6" xfId="10853" xr:uid="{00000000-0005-0000-0000-0000DC300000}"/>
    <cellStyle name="Normal 10 4 6 6 2" xfId="23456" xr:uid="{00000000-0005-0000-0000-0000DD300000}"/>
    <cellStyle name="Normal 10 4 6 6 2 2" xfId="58672" xr:uid="{00000000-0005-0000-0000-0000DE300000}"/>
    <cellStyle name="Normal 10 4 6 6 3" xfId="46075" xr:uid="{00000000-0005-0000-0000-0000DF300000}"/>
    <cellStyle name="Normal 10 4 6 6 4" xfId="36061" xr:uid="{00000000-0005-0000-0000-0000E0300000}"/>
    <cellStyle name="Normal 10 4 6 7" xfId="15220" xr:uid="{00000000-0005-0000-0000-0000E1300000}"/>
    <cellStyle name="Normal 10 4 6 7 2" xfId="50436" xr:uid="{00000000-0005-0000-0000-0000E2300000}"/>
    <cellStyle name="Normal 10 4 6 7 3" xfId="27825" xr:uid="{00000000-0005-0000-0000-0000E3300000}"/>
    <cellStyle name="Normal 10 4 6 8" xfId="13442" xr:uid="{00000000-0005-0000-0000-0000E4300000}"/>
    <cellStyle name="Normal 10 4 6 8 2" xfId="48660" xr:uid="{00000000-0005-0000-0000-0000E5300000}"/>
    <cellStyle name="Normal 10 4 6 9" xfId="37839" xr:uid="{00000000-0005-0000-0000-0000E6300000}"/>
    <cellStyle name="Normal 10 4 7" xfId="3686" xr:uid="{00000000-0005-0000-0000-0000E7300000}"/>
    <cellStyle name="Normal 10 4 7 2" xfId="8410" xr:uid="{00000000-0005-0000-0000-0000E8300000}"/>
    <cellStyle name="Normal 10 4 7 2 2" xfId="21036" xr:uid="{00000000-0005-0000-0000-0000E9300000}"/>
    <cellStyle name="Normal 10 4 7 2 2 2" xfId="56252" xr:uid="{00000000-0005-0000-0000-0000EA300000}"/>
    <cellStyle name="Normal 10 4 7 2 3" xfId="43655" xr:uid="{00000000-0005-0000-0000-0000EB300000}"/>
    <cellStyle name="Normal 10 4 7 2 4" xfId="33641" xr:uid="{00000000-0005-0000-0000-0000EC300000}"/>
    <cellStyle name="Normal 10 4 7 3" xfId="10191" xr:uid="{00000000-0005-0000-0000-0000ED300000}"/>
    <cellStyle name="Normal 10 4 7 3 2" xfId="22812" xr:uid="{00000000-0005-0000-0000-0000EE300000}"/>
    <cellStyle name="Normal 10 4 7 3 2 2" xfId="58028" xr:uid="{00000000-0005-0000-0000-0000EF300000}"/>
    <cellStyle name="Normal 10 4 7 3 3" xfId="45431" xr:uid="{00000000-0005-0000-0000-0000F0300000}"/>
    <cellStyle name="Normal 10 4 7 3 4" xfId="35417" xr:uid="{00000000-0005-0000-0000-0000F1300000}"/>
    <cellStyle name="Normal 10 4 7 4" xfId="11987" xr:uid="{00000000-0005-0000-0000-0000F2300000}"/>
    <cellStyle name="Normal 10 4 7 4 2" xfId="24588" xr:uid="{00000000-0005-0000-0000-0000F3300000}"/>
    <cellStyle name="Normal 10 4 7 4 2 2" xfId="59804" xr:uid="{00000000-0005-0000-0000-0000F4300000}"/>
    <cellStyle name="Normal 10 4 7 4 3" xfId="47207" xr:uid="{00000000-0005-0000-0000-0000F5300000}"/>
    <cellStyle name="Normal 10 4 7 4 4" xfId="37193" xr:uid="{00000000-0005-0000-0000-0000F6300000}"/>
    <cellStyle name="Normal 10 4 7 5" xfId="16352" xr:uid="{00000000-0005-0000-0000-0000F7300000}"/>
    <cellStyle name="Normal 10 4 7 5 2" xfId="51568" xr:uid="{00000000-0005-0000-0000-0000F8300000}"/>
    <cellStyle name="Normal 10 4 7 5 3" xfId="28957" xr:uid="{00000000-0005-0000-0000-0000F9300000}"/>
    <cellStyle name="Normal 10 4 7 6" xfId="14574" xr:uid="{00000000-0005-0000-0000-0000FA300000}"/>
    <cellStyle name="Normal 10 4 7 6 2" xfId="49792" xr:uid="{00000000-0005-0000-0000-0000FB300000}"/>
    <cellStyle name="Normal 10 4 7 7" xfId="38971" xr:uid="{00000000-0005-0000-0000-0000FC300000}"/>
    <cellStyle name="Normal 10 4 7 8" xfId="27181" xr:uid="{00000000-0005-0000-0000-0000FD300000}"/>
    <cellStyle name="Normal 10 4 8" xfId="4022" xr:uid="{00000000-0005-0000-0000-0000FE300000}"/>
    <cellStyle name="Normal 10 4 8 2" xfId="16674" xr:uid="{00000000-0005-0000-0000-0000FF300000}"/>
    <cellStyle name="Normal 10 4 8 2 2" xfId="51890" xr:uid="{00000000-0005-0000-0000-000000310000}"/>
    <cellStyle name="Normal 10 4 8 2 3" xfId="29279" xr:uid="{00000000-0005-0000-0000-000001310000}"/>
    <cellStyle name="Normal 10 4 8 3" xfId="13120" xr:uid="{00000000-0005-0000-0000-000002310000}"/>
    <cellStyle name="Normal 10 4 8 3 2" xfId="48338" xr:uid="{00000000-0005-0000-0000-000003310000}"/>
    <cellStyle name="Normal 10 4 8 4" xfId="39293" xr:uid="{00000000-0005-0000-0000-000004310000}"/>
    <cellStyle name="Normal 10 4 8 5" xfId="25727" xr:uid="{00000000-0005-0000-0000-000005310000}"/>
    <cellStyle name="Normal 10 4 9" xfId="5497" xr:uid="{00000000-0005-0000-0000-000006310000}"/>
    <cellStyle name="Normal 10 4 9 2" xfId="18128" xr:uid="{00000000-0005-0000-0000-000007310000}"/>
    <cellStyle name="Normal 10 4 9 2 2" xfId="53344" xr:uid="{00000000-0005-0000-0000-000008310000}"/>
    <cellStyle name="Normal 10 4 9 3" xfId="40747" xr:uid="{00000000-0005-0000-0000-000009310000}"/>
    <cellStyle name="Normal 10 4 9 4" xfId="30733" xr:uid="{00000000-0005-0000-0000-00000A310000}"/>
    <cellStyle name="Normal 10 5" xfId="2259" xr:uid="{00000000-0005-0000-0000-00000B310000}"/>
    <cellStyle name="Normal 10 5 10" xfId="10514" xr:uid="{00000000-0005-0000-0000-00000C310000}"/>
    <cellStyle name="Normal 10 5 10 2" xfId="23125" xr:uid="{00000000-0005-0000-0000-00000D310000}"/>
    <cellStyle name="Normal 10 5 10 2 2" xfId="58341" xr:uid="{00000000-0005-0000-0000-00000E310000}"/>
    <cellStyle name="Normal 10 5 10 3" xfId="45744" xr:uid="{00000000-0005-0000-0000-00000F310000}"/>
    <cellStyle name="Normal 10 5 10 4" xfId="35730" xr:uid="{00000000-0005-0000-0000-000010310000}"/>
    <cellStyle name="Normal 10 5 11" xfId="14978" xr:uid="{00000000-0005-0000-0000-000011310000}"/>
    <cellStyle name="Normal 10 5 11 2" xfId="50194" xr:uid="{00000000-0005-0000-0000-000012310000}"/>
    <cellStyle name="Normal 10 5 11 3" xfId="27583" xr:uid="{00000000-0005-0000-0000-000013310000}"/>
    <cellStyle name="Normal 10 5 12" xfId="12391" xr:uid="{00000000-0005-0000-0000-000014310000}"/>
    <cellStyle name="Normal 10 5 12 2" xfId="47609" xr:uid="{00000000-0005-0000-0000-000015310000}"/>
    <cellStyle name="Normal 10 5 13" xfId="37597" xr:uid="{00000000-0005-0000-0000-000016310000}"/>
    <cellStyle name="Normal 10 5 14" xfId="24998" xr:uid="{00000000-0005-0000-0000-000017310000}"/>
    <cellStyle name="Normal 10 5 15" xfId="60211" xr:uid="{00000000-0005-0000-0000-000018310000}"/>
    <cellStyle name="Normal 10 5 2" xfId="3113" xr:uid="{00000000-0005-0000-0000-000019310000}"/>
    <cellStyle name="Normal 10 5 2 10" xfId="25482" xr:uid="{00000000-0005-0000-0000-00001A310000}"/>
    <cellStyle name="Normal 10 5 2 11" xfId="61017" xr:uid="{00000000-0005-0000-0000-00001B310000}"/>
    <cellStyle name="Normal 10 5 2 2" xfId="4913" xr:uid="{00000000-0005-0000-0000-00001C310000}"/>
    <cellStyle name="Normal 10 5 2 2 2" xfId="17560" xr:uid="{00000000-0005-0000-0000-00001D310000}"/>
    <cellStyle name="Normal 10 5 2 2 2 2" xfId="52776" xr:uid="{00000000-0005-0000-0000-00001E310000}"/>
    <cellStyle name="Normal 10 5 2 2 2 3" xfId="30165" xr:uid="{00000000-0005-0000-0000-00001F310000}"/>
    <cellStyle name="Normal 10 5 2 2 3" xfId="14006" xr:uid="{00000000-0005-0000-0000-000020310000}"/>
    <cellStyle name="Normal 10 5 2 2 3 2" xfId="49224" xr:uid="{00000000-0005-0000-0000-000021310000}"/>
    <cellStyle name="Normal 10 5 2 2 4" xfId="40179" xr:uid="{00000000-0005-0000-0000-000022310000}"/>
    <cellStyle name="Normal 10 5 2 2 5" xfId="26613" xr:uid="{00000000-0005-0000-0000-000023310000}"/>
    <cellStyle name="Normal 10 5 2 3" xfId="6383" xr:uid="{00000000-0005-0000-0000-000024310000}"/>
    <cellStyle name="Normal 10 5 2 3 2" xfId="19014" xr:uid="{00000000-0005-0000-0000-000025310000}"/>
    <cellStyle name="Normal 10 5 2 3 2 2" xfId="54230" xr:uid="{00000000-0005-0000-0000-000026310000}"/>
    <cellStyle name="Normal 10 5 2 3 3" xfId="41633" xr:uid="{00000000-0005-0000-0000-000027310000}"/>
    <cellStyle name="Normal 10 5 2 3 4" xfId="31619" xr:uid="{00000000-0005-0000-0000-000028310000}"/>
    <cellStyle name="Normal 10 5 2 4" xfId="7842" xr:uid="{00000000-0005-0000-0000-000029310000}"/>
    <cellStyle name="Normal 10 5 2 4 2" xfId="20468" xr:uid="{00000000-0005-0000-0000-00002A310000}"/>
    <cellStyle name="Normal 10 5 2 4 2 2" xfId="55684" xr:uid="{00000000-0005-0000-0000-00002B310000}"/>
    <cellStyle name="Normal 10 5 2 4 3" xfId="43087" xr:uid="{00000000-0005-0000-0000-00002C310000}"/>
    <cellStyle name="Normal 10 5 2 4 4" xfId="33073" xr:uid="{00000000-0005-0000-0000-00002D310000}"/>
    <cellStyle name="Normal 10 5 2 5" xfId="9623" xr:uid="{00000000-0005-0000-0000-00002E310000}"/>
    <cellStyle name="Normal 10 5 2 5 2" xfId="22244" xr:uid="{00000000-0005-0000-0000-00002F310000}"/>
    <cellStyle name="Normal 10 5 2 5 2 2" xfId="57460" xr:uid="{00000000-0005-0000-0000-000030310000}"/>
    <cellStyle name="Normal 10 5 2 5 3" xfId="44863" xr:uid="{00000000-0005-0000-0000-000031310000}"/>
    <cellStyle name="Normal 10 5 2 5 4" xfId="34849" xr:uid="{00000000-0005-0000-0000-000032310000}"/>
    <cellStyle name="Normal 10 5 2 6" xfId="11417" xr:uid="{00000000-0005-0000-0000-000033310000}"/>
    <cellStyle name="Normal 10 5 2 6 2" xfId="24020" xr:uid="{00000000-0005-0000-0000-000034310000}"/>
    <cellStyle name="Normal 10 5 2 6 2 2" xfId="59236" xr:uid="{00000000-0005-0000-0000-000035310000}"/>
    <cellStyle name="Normal 10 5 2 6 3" xfId="46639" xr:uid="{00000000-0005-0000-0000-000036310000}"/>
    <cellStyle name="Normal 10 5 2 6 4" xfId="36625" xr:uid="{00000000-0005-0000-0000-000037310000}"/>
    <cellStyle name="Normal 10 5 2 7" xfId="15784" xr:uid="{00000000-0005-0000-0000-000038310000}"/>
    <cellStyle name="Normal 10 5 2 7 2" xfId="51000" xr:uid="{00000000-0005-0000-0000-000039310000}"/>
    <cellStyle name="Normal 10 5 2 7 3" xfId="28389" xr:uid="{00000000-0005-0000-0000-00003A310000}"/>
    <cellStyle name="Normal 10 5 2 8" xfId="12875" xr:uid="{00000000-0005-0000-0000-00003B310000}"/>
    <cellStyle name="Normal 10 5 2 8 2" xfId="48093" xr:uid="{00000000-0005-0000-0000-00003C310000}"/>
    <cellStyle name="Normal 10 5 2 9" xfId="38403" xr:uid="{00000000-0005-0000-0000-00003D310000}"/>
    <cellStyle name="Normal 10 5 3" xfId="3442" xr:uid="{00000000-0005-0000-0000-00003E310000}"/>
    <cellStyle name="Normal 10 5 3 10" xfId="26938" xr:uid="{00000000-0005-0000-0000-00003F310000}"/>
    <cellStyle name="Normal 10 5 3 11" xfId="61342" xr:uid="{00000000-0005-0000-0000-000040310000}"/>
    <cellStyle name="Normal 10 5 3 2" xfId="5238" xr:uid="{00000000-0005-0000-0000-000041310000}"/>
    <cellStyle name="Normal 10 5 3 2 2" xfId="17885" xr:uid="{00000000-0005-0000-0000-000042310000}"/>
    <cellStyle name="Normal 10 5 3 2 2 2" xfId="53101" xr:uid="{00000000-0005-0000-0000-000043310000}"/>
    <cellStyle name="Normal 10 5 3 2 3" xfId="40504" xr:uid="{00000000-0005-0000-0000-000044310000}"/>
    <cellStyle name="Normal 10 5 3 2 4" xfId="30490" xr:uid="{00000000-0005-0000-0000-000045310000}"/>
    <cellStyle name="Normal 10 5 3 3" xfId="6708" xr:uid="{00000000-0005-0000-0000-000046310000}"/>
    <cellStyle name="Normal 10 5 3 3 2" xfId="19339" xr:uid="{00000000-0005-0000-0000-000047310000}"/>
    <cellStyle name="Normal 10 5 3 3 2 2" xfId="54555" xr:uid="{00000000-0005-0000-0000-000048310000}"/>
    <cellStyle name="Normal 10 5 3 3 3" xfId="41958" xr:uid="{00000000-0005-0000-0000-000049310000}"/>
    <cellStyle name="Normal 10 5 3 3 4" xfId="31944" xr:uid="{00000000-0005-0000-0000-00004A310000}"/>
    <cellStyle name="Normal 10 5 3 4" xfId="8167" xr:uid="{00000000-0005-0000-0000-00004B310000}"/>
    <cellStyle name="Normal 10 5 3 4 2" xfId="20793" xr:uid="{00000000-0005-0000-0000-00004C310000}"/>
    <cellStyle name="Normal 10 5 3 4 2 2" xfId="56009" xr:uid="{00000000-0005-0000-0000-00004D310000}"/>
    <cellStyle name="Normal 10 5 3 4 3" xfId="43412" xr:uid="{00000000-0005-0000-0000-00004E310000}"/>
    <cellStyle name="Normal 10 5 3 4 4" xfId="33398" xr:uid="{00000000-0005-0000-0000-00004F310000}"/>
    <cellStyle name="Normal 10 5 3 5" xfId="9948" xr:uid="{00000000-0005-0000-0000-000050310000}"/>
    <cellStyle name="Normal 10 5 3 5 2" xfId="22569" xr:uid="{00000000-0005-0000-0000-000051310000}"/>
    <cellStyle name="Normal 10 5 3 5 2 2" xfId="57785" xr:uid="{00000000-0005-0000-0000-000052310000}"/>
    <cellStyle name="Normal 10 5 3 5 3" xfId="45188" xr:uid="{00000000-0005-0000-0000-000053310000}"/>
    <cellStyle name="Normal 10 5 3 5 4" xfId="35174" xr:uid="{00000000-0005-0000-0000-000054310000}"/>
    <cellStyle name="Normal 10 5 3 6" xfId="11742" xr:uid="{00000000-0005-0000-0000-000055310000}"/>
    <cellStyle name="Normal 10 5 3 6 2" xfId="24345" xr:uid="{00000000-0005-0000-0000-000056310000}"/>
    <cellStyle name="Normal 10 5 3 6 2 2" xfId="59561" xr:uid="{00000000-0005-0000-0000-000057310000}"/>
    <cellStyle name="Normal 10 5 3 6 3" xfId="46964" xr:uid="{00000000-0005-0000-0000-000058310000}"/>
    <cellStyle name="Normal 10 5 3 6 4" xfId="36950" xr:uid="{00000000-0005-0000-0000-000059310000}"/>
    <cellStyle name="Normal 10 5 3 7" xfId="16109" xr:uid="{00000000-0005-0000-0000-00005A310000}"/>
    <cellStyle name="Normal 10 5 3 7 2" xfId="51325" xr:uid="{00000000-0005-0000-0000-00005B310000}"/>
    <cellStyle name="Normal 10 5 3 7 3" xfId="28714" xr:uid="{00000000-0005-0000-0000-00005C310000}"/>
    <cellStyle name="Normal 10 5 3 8" xfId="14331" xr:uid="{00000000-0005-0000-0000-00005D310000}"/>
    <cellStyle name="Normal 10 5 3 8 2" xfId="49549" xr:uid="{00000000-0005-0000-0000-00005E310000}"/>
    <cellStyle name="Normal 10 5 3 9" xfId="38728" xr:uid="{00000000-0005-0000-0000-00005F310000}"/>
    <cellStyle name="Normal 10 5 4" xfId="2603" xr:uid="{00000000-0005-0000-0000-000060310000}"/>
    <cellStyle name="Normal 10 5 4 10" xfId="26129" xr:uid="{00000000-0005-0000-0000-000061310000}"/>
    <cellStyle name="Normal 10 5 4 11" xfId="60533" xr:uid="{00000000-0005-0000-0000-000062310000}"/>
    <cellStyle name="Normal 10 5 4 2" xfId="4429" xr:uid="{00000000-0005-0000-0000-000063310000}"/>
    <cellStyle name="Normal 10 5 4 2 2" xfId="17076" xr:uid="{00000000-0005-0000-0000-000064310000}"/>
    <cellStyle name="Normal 10 5 4 2 2 2" xfId="52292" xr:uid="{00000000-0005-0000-0000-000065310000}"/>
    <cellStyle name="Normal 10 5 4 2 3" xfId="39695" xr:uid="{00000000-0005-0000-0000-000066310000}"/>
    <cellStyle name="Normal 10 5 4 2 4" xfId="29681" xr:uid="{00000000-0005-0000-0000-000067310000}"/>
    <cellStyle name="Normal 10 5 4 3" xfId="5899" xr:uid="{00000000-0005-0000-0000-000068310000}"/>
    <cellStyle name="Normal 10 5 4 3 2" xfId="18530" xr:uid="{00000000-0005-0000-0000-000069310000}"/>
    <cellStyle name="Normal 10 5 4 3 2 2" xfId="53746" xr:uid="{00000000-0005-0000-0000-00006A310000}"/>
    <cellStyle name="Normal 10 5 4 3 3" xfId="41149" xr:uid="{00000000-0005-0000-0000-00006B310000}"/>
    <cellStyle name="Normal 10 5 4 3 4" xfId="31135" xr:uid="{00000000-0005-0000-0000-00006C310000}"/>
    <cellStyle name="Normal 10 5 4 4" xfId="7358" xr:uid="{00000000-0005-0000-0000-00006D310000}"/>
    <cellStyle name="Normal 10 5 4 4 2" xfId="19984" xr:uid="{00000000-0005-0000-0000-00006E310000}"/>
    <cellStyle name="Normal 10 5 4 4 2 2" xfId="55200" xr:uid="{00000000-0005-0000-0000-00006F310000}"/>
    <cellStyle name="Normal 10 5 4 4 3" xfId="42603" xr:uid="{00000000-0005-0000-0000-000070310000}"/>
    <cellStyle name="Normal 10 5 4 4 4" xfId="32589" xr:uid="{00000000-0005-0000-0000-000071310000}"/>
    <cellStyle name="Normal 10 5 4 5" xfId="9139" xr:uid="{00000000-0005-0000-0000-000072310000}"/>
    <cellStyle name="Normal 10 5 4 5 2" xfId="21760" xr:uid="{00000000-0005-0000-0000-000073310000}"/>
    <cellStyle name="Normal 10 5 4 5 2 2" xfId="56976" xr:uid="{00000000-0005-0000-0000-000074310000}"/>
    <cellStyle name="Normal 10 5 4 5 3" xfId="44379" xr:uid="{00000000-0005-0000-0000-000075310000}"/>
    <cellStyle name="Normal 10 5 4 5 4" xfId="34365" xr:uid="{00000000-0005-0000-0000-000076310000}"/>
    <cellStyle name="Normal 10 5 4 6" xfId="10933" xr:uid="{00000000-0005-0000-0000-000077310000}"/>
    <cellStyle name="Normal 10 5 4 6 2" xfId="23536" xr:uid="{00000000-0005-0000-0000-000078310000}"/>
    <cellStyle name="Normal 10 5 4 6 2 2" xfId="58752" xr:uid="{00000000-0005-0000-0000-000079310000}"/>
    <cellStyle name="Normal 10 5 4 6 3" xfId="46155" xr:uid="{00000000-0005-0000-0000-00007A310000}"/>
    <cellStyle name="Normal 10 5 4 6 4" xfId="36141" xr:uid="{00000000-0005-0000-0000-00007B310000}"/>
    <cellStyle name="Normal 10 5 4 7" xfId="15300" xr:uid="{00000000-0005-0000-0000-00007C310000}"/>
    <cellStyle name="Normal 10 5 4 7 2" xfId="50516" xr:uid="{00000000-0005-0000-0000-00007D310000}"/>
    <cellStyle name="Normal 10 5 4 7 3" xfId="27905" xr:uid="{00000000-0005-0000-0000-00007E310000}"/>
    <cellStyle name="Normal 10 5 4 8" xfId="13522" xr:uid="{00000000-0005-0000-0000-00007F310000}"/>
    <cellStyle name="Normal 10 5 4 8 2" xfId="48740" xr:uid="{00000000-0005-0000-0000-000080310000}"/>
    <cellStyle name="Normal 10 5 4 9" xfId="37919" xr:uid="{00000000-0005-0000-0000-000081310000}"/>
    <cellStyle name="Normal 10 5 5" xfId="3767" xr:uid="{00000000-0005-0000-0000-000082310000}"/>
    <cellStyle name="Normal 10 5 5 2" xfId="8490" xr:uid="{00000000-0005-0000-0000-000083310000}"/>
    <cellStyle name="Normal 10 5 5 2 2" xfId="21116" xr:uid="{00000000-0005-0000-0000-000084310000}"/>
    <cellStyle name="Normal 10 5 5 2 2 2" xfId="56332" xr:uid="{00000000-0005-0000-0000-000085310000}"/>
    <cellStyle name="Normal 10 5 5 2 3" xfId="43735" xr:uid="{00000000-0005-0000-0000-000086310000}"/>
    <cellStyle name="Normal 10 5 5 2 4" xfId="33721" xr:uid="{00000000-0005-0000-0000-000087310000}"/>
    <cellStyle name="Normal 10 5 5 3" xfId="10271" xr:uid="{00000000-0005-0000-0000-000088310000}"/>
    <cellStyle name="Normal 10 5 5 3 2" xfId="22892" xr:uid="{00000000-0005-0000-0000-000089310000}"/>
    <cellStyle name="Normal 10 5 5 3 2 2" xfId="58108" xr:uid="{00000000-0005-0000-0000-00008A310000}"/>
    <cellStyle name="Normal 10 5 5 3 3" xfId="45511" xr:uid="{00000000-0005-0000-0000-00008B310000}"/>
    <cellStyle name="Normal 10 5 5 3 4" xfId="35497" xr:uid="{00000000-0005-0000-0000-00008C310000}"/>
    <cellStyle name="Normal 10 5 5 4" xfId="12067" xr:uid="{00000000-0005-0000-0000-00008D310000}"/>
    <cellStyle name="Normal 10 5 5 4 2" xfId="24668" xr:uid="{00000000-0005-0000-0000-00008E310000}"/>
    <cellStyle name="Normal 10 5 5 4 2 2" xfId="59884" xr:uid="{00000000-0005-0000-0000-00008F310000}"/>
    <cellStyle name="Normal 10 5 5 4 3" xfId="47287" xr:uid="{00000000-0005-0000-0000-000090310000}"/>
    <cellStyle name="Normal 10 5 5 4 4" xfId="37273" xr:uid="{00000000-0005-0000-0000-000091310000}"/>
    <cellStyle name="Normal 10 5 5 5" xfId="16432" xr:uid="{00000000-0005-0000-0000-000092310000}"/>
    <cellStyle name="Normal 10 5 5 5 2" xfId="51648" xr:uid="{00000000-0005-0000-0000-000093310000}"/>
    <cellStyle name="Normal 10 5 5 5 3" xfId="29037" xr:uid="{00000000-0005-0000-0000-000094310000}"/>
    <cellStyle name="Normal 10 5 5 6" xfId="14654" xr:uid="{00000000-0005-0000-0000-000095310000}"/>
    <cellStyle name="Normal 10 5 5 6 2" xfId="49872" xr:uid="{00000000-0005-0000-0000-000096310000}"/>
    <cellStyle name="Normal 10 5 5 7" xfId="39051" xr:uid="{00000000-0005-0000-0000-000097310000}"/>
    <cellStyle name="Normal 10 5 5 8" xfId="27261" xr:uid="{00000000-0005-0000-0000-000098310000}"/>
    <cellStyle name="Normal 10 5 6" xfId="4107" xr:uid="{00000000-0005-0000-0000-000099310000}"/>
    <cellStyle name="Normal 10 5 6 2" xfId="16754" xr:uid="{00000000-0005-0000-0000-00009A310000}"/>
    <cellStyle name="Normal 10 5 6 2 2" xfId="51970" xr:uid="{00000000-0005-0000-0000-00009B310000}"/>
    <cellStyle name="Normal 10 5 6 2 3" xfId="29359" xr:uid="{00000000-0005-0000-0000-00009C310000}"/>
    <cellStyle name="Normal 10 5 6 3" xfId="13200" xr:uid="{00000000-0005-0000-0000-00009D310000}"/>
    <cellStyle name="Normal 10 5 6 3 2" xfId="48418" xr:uid="{00000000-0005-0000-0000-00009E310000}"/>
    <cellStyle name="Normal 10 5 6 4" xfId="39373" xr:uid="{00000000-0005-0000-0000-00009F310000}"/>
    <cellStyle name="Normal 10 5 6 5" xfId="25807" xr:uid="{00000000-0005-0000-0000-0000A0310000}"/>
    <cellStyle name="Normal 10 5 7" xfId="5577" xr:uid="{00000000-0005-0000-0000-0000A1310000}"/>
    <cellStyle name="Normal 10 5 7 2" xfId="18208" xr:uid="{00000000-0005-0000-0000-0000A2310000}"/>
    <cellStyle name="Normal 10 5 7 2 2" xfId="53424" xr:uid="{00000000-0005-0000-0000-0000A3310000}"/>
    <cellStyle name="Normal 10 5 7 3" xfId="40827" xr:uid="{00000000-0005-0000-0000-0000A4310000}"/>
    <cellStyle name="Normal 10 5 7 4" xfId="30813" xr:uid="{00000000-0005-0000-0000-0000A5310000}"/>
    <cellStyle name="Normal 10 5 8" xfId="7036" xr:uid="{00000000-0005-0000-0000-0000A6310000}"/>
    <cellStyle name="Normal 10 5 8 2" xfId="19662" xr:uid="{00000000-0005-0000-0000-0000A7310000}"/>
    <cellStyle name="Normal 10 5 8 2 2" xfId="54878" xr:uid="{00000000-0005-0000-0000-0000A8310000}"/>
    <cellStyle name="Normal 10 5 8 3" xfId="42281" xr:uid="{00000000-0005-0000-0000-0000A9310000}"/>
    <cellStyle name="Normal 10 5 8 4" xfId="32267" xr:uid="{00000000-0005-0000-0000-0000AA310000}"/>
    <cellStyle name="Normal 10 5 9" xfId="8817" xr:uid="{00000000-0005-0000-0000-0000AB310000}"/>
    <cellStyle name="Normal 10 5 9 2" xfId="21438" xr:uid="{00000000-0005-0000-0000-0000AC310000}"/>
    <cellStyle name="Normal 10 5 9 2 2" xfId="56654" xr:uid="{00000000-0005-0000-0000-0000AD310000}"/>
    <cellStyle name="Normal 10 5 9 3" xfId="44057" xr:uid="{00000000-0005-0000-0000-0000AE310000}"/>
    <cellStyle name="Normal 10 5 9 4" xfId="34043" xr:uid="{00000000-0005-0000-0000-0000AF310000}"/>
    <cellStyle name="Normal 10 6" xfId="2936" xr:uid="{00000000-0005-0000-0000-0000B0310000}"/>
    <cellStyle name="Normal 10 6 10" xfId="25320" xr:uid="{00000000-0005-0000-0000-0000B1310000}"/>
    <cellStyle name="Normal 10 6 11" xfId="60855" xr:uid="{00000000-0005-0000-0000-0000B2310000}"/>
    <cellStyle name="Normal 10 6 2" xfId="4751" xr:uid="{00000000-0005-0000-0000-0000B3310000}"/>
    <cellStyle name="Normal 10 6 2 2" xfId="17398" xr:uid="{00000000-0005-0000-0000-0000B4310000}"/>
    <cellStyle name="Normal 10 6 2 2 2" xfId="52614" xr:uid="{00000000-0005-0000-0000-0000B5310000}"/>
    <cellStyle name="Normal 10 6 2 2 3" xfId="30003" xr:uid="{00000000-0005-0000-0000-0000B6310000}"/>
    <cellStyle name="Normal 10 6 2 3" xfId="13844" xr:uid="{00000000-0005-0000-0000-0000B7310000}"/>
    <cellStyle name="Normal 10 6 2 3 2" xfId="49062" xr:uid="{00000000-0005-0000-0000-0000B8310000}"/>
    <cellStyle name="Normal 10 6 2 4" xfId="40017" xr:uid="{00000000-0005-0000-0000-0000B9310000}"/>
    <cellStyle name="Normal 10 6 2 5" xfId="26451" xr:uid="{00000000-0005-0000-0000-0000BA310000}"/>
    <cellStyle name="Normal 10 6 3" xfId="6221" xr:uid="{00000000-0005-0000-0000-0000BB310000}"/>
    <cellStyle name="Normal 10 6 3 2" xfId="18852" xr:uid="{00000000-0005-0000-0000-0000BC310000}"/>
    <cellStyle name="Normal 10 6 3 2 2" xfId="54068" xr:uid="{00000000-0005-0000-0000-0000BD310000}"/>
    <cellStyle name="Normal 10 6 3 3" xfId="41471" xr:uid="{00000000-0005-0000-0000-0000BE310000}"/>
    <cellStyle name="Normal 10 6 3 4" xfId="31457" xr:uid="{00000000-0005-0000-0000-0000BF310000}"/>
    <cellStyle name="Normal 10 6 4" xfId="7680" xr:uid="{00000000-0005-0000-0000-0000C0310000}"/>
    <cellStyle name="Normal 10 6 4 2" xfId="20306" xr:uid="{00000000-0005-0000-0000-0000C1310000}"/>
    <cellStyle name="Normal 10 6 4 2 2" xfId="55522" xr:uid="{00000000-0005-0000-0000-0000C2310000}"/>
    <cellStyle name="Normal 10 6 4 3" xfId="42925" xr:uid="{00000000-0005-0000-0000-0000C3310000}"/>
    <cellStyle name="Normal 10 6 4 4" xfId="32911" xr:uid="{00000000-0005-0000-0000-0000C4310000}"/>
    <cellStyle name="Normal 10 6 5" xfId="9461" xr:uid="{00000000-0005-0000-0000-0000C5310000}"/>
    <cellStyle name="Normal 10 6 5 2" xfId="22082" xr:uid="{00000000-0005-0000-0000-0000C6310000}"/>
    <cellStyle name="Normal 10 6 5 2 2" xfId="57298" xr:uid="{00000000-0005-0000-0000-0000C7310000}"/>
    <cellStyle name="Normal 10 6 5 3" xfId="44701" xr:uid="{00000000-0005-0000-0000-0000C8310000}"/>
    <cellStyle name="Normal 10 6 5 4" xfId="34687" xr:uid="{00000000-0005-0000-0000-0000C9310000}"/>
    <cellStyle name="Normal 10 6 6" xfId="11255" xr:uid="{00000000-0005-0000-0000-0000CA310000}"/>
    <cellStyle name="Normal 10 6 6 2" xfId="23858" xr:uid="{00000000-0005-0000-0000-0000CB310000}"/>
    <cellStyle name="Normal 10 6 6 2 2" xfId="59074" xr:uid="{00000000-0005-0000-0000-0000CC310000}"/>
    <cellStyle name="Normal 10 6 6 3" xfId="46477" xr:uid="{00000000-0005-0000-0000-0000CD310000}"/>
    <cellStyle name="Normal 10 6 6 4" xfId="36463" xr:uid="{00000000-0005-0000-0000-0000CE310000}"/>
    <cellStyle name="Normal 10 6 7" xfId="15622" xr:uid="{00000000-0005-0000-0000-0000CF310000}"/>
    <cellStyle name="Normal 10 6 7 2" xfId="50838" xr:uid="{00000000-0005-0000-0000-0000D0310000}"/>
    <cellStyle name="Normal 10 6 7 3" xfId="28227" xr:uid="{00000000-0005-0000-0000-0000D1310000}"/>
    <cellStyle name="Normal 10 6 8" xfId="12713" xr:uid="{00000000-0005-0000-0000-0000D2310000}"/>
    <cellStyle name="Normal 10 6 8 2" xfId="47931" xr:uid="{00000000-0005-0000-0000-0000D3310000}"/>
    <cellStyle name="Normal 10 6 9" xfId="38241" xr:uid="{00000000-0005-0000-0000-0000D4310000}"/>
    <cellStyle name="Normal 10 7" xfId="2773" xr:uid="{00000000-0005-0000-0000-0000D5310000}"/>
    <cellStyle name="Normal 10 7 10" xfId="25168" xr:uid="{00000000-0005-0000-0000-0000D6310000}"/>
    <cellStyle name="Normal 10 7 11" xfId="60703" xr:uid="{00000000-0005-0000-0000-0000D7310000}"/>
    <cellStyle name="Normal 10 7 2" xfId="4599" xr:uid="{00000000-0005-0000-0000-0000D8310000}"/>
    <cellStyle name="Normal 10 7 2 2" xfId="17246" xr:uid="{00000000-0005-0000-0000-0000D9310000}"/>
    <cellStyle name="Normal 10 7 2 2 2" xfId="52462" xr:uid="{00000000-0005-0000-0000-0000DA310000}"/>
    <cellStyle name="Normal 10 7 2 2 3" xfId="29851" xr:uid="{00000000-0005-0000-0000-0000DB310000}"/>
    <cellStyle name="Normal 10 7 2 3" xfId="13692" xr:uid="{00000000-0005-0000-0000-0000DC310000}"/>
    <cellStyle name="Normal 10 7 2 3 2" xfId="48910" xr:uid="{00000000-0005-0000-0000-0000DD310000}"/>
    <cellStyle name="Normal 10 7 2 4" xfId="39865" xr:uid="{00000000-0005-0000-0000-0000DE310000}"/>
    <cellStyle name="Normal 10 7 2 5" xfId="26299" xr:uid="{00000000-0005-0000-0000-0000DF310000}"/>
    <cellStyle name="Normal 10 7 3" xfId="6069" xr:uid="{00000000-0005-0000-0000-0000E0310000}"/>
    <cellStyle name="Normal 10 7 3 2" xfId="18700" xr:uid="{00000000-0005-0000-0000-0000E1310000}"/>
    <cellStyle name="Normal 10 7 3 2 2" xfId="53916" xr:uid="{00000000-0005-0000-0000-0000E2310000}"/>
    <cellStyle name="Normal 10 7 3 3" xfId="41319" xr:uid="{00000000-0005-0000-0000-0000E3310000}"/>
    <cellStyle name="Normal 10 7 3 4" xfId="31305" xr:uid="{00000000-0005-0000-0000-0000E4310000}"/>
    <cellStyle name="Normal 10 7 4" xfId="7528" xr:uid="{00000000-0005-0000-0000-0000E5310000}"/>
    <cellStyle name="Normal 10 7 4 2" xfId="20154" xr:uid="{00000000-0005-0000-0000-0000E6310000}"/>
    <cellStyle name="Normal 10 7 4 2 2" xfId="55370" xr:uid="{00000000-0005-0000-0000-0000E7310000}"/>
    <cellStyle name="Normal 10 7 4 3" xfId="42773" xr:uid="{00000000-0005-0000-0000-0000E8310000}"/>
    <cellStyle name="Normal 10 7 4 4" xfId="32759" xr:uid="{00000000-0005-0000-0000-0000E9310000}"/>
    <cellStyle name="Normal 10 7 5" xfId="9309" xr:uid="{00000000-0005-0000-0000-0000EA310000}"/>
    <cellStyle name="Normal 10 7 5 2" xfId="21930" xr:uid="{00000000-0005-0000-0000-0000EB310000}"/>
    <cellStyle name="Normal 10 7 5 2 2" xfId="57146" xr:uid="{00000000-0005-0000-0000-0000EC310000}"/>
    <cellStyle name="Normal 10 7 5 3" xfId="44549" xr:uid="{00000000-0005-0000-0000-0000ED310000}"/>
    <cellStyle name="Normal 10 7 5 4" xfId="34535" xr:uid="{00000000-0005-0000-0000-0000EE310000}"/>
    <cellStyle name="Normal 10 7 6" xfId="11103" xr:uid="{00000000-0005-0000-0000-0000EF310000}"/>
    <cellStyle name="Normal 10 7 6 2" xfId="23706" xr:uid="{00000000-0005-0000-0000-0000F0310000}"/>
    <cellStyle name="Normal 10 7 6 2 2" xfId="58922" xr:uid="{00000000-0005-0000-0000-0000F1310000}"/>
    <cellStyle name="Normal 10 7 6 3" xfId="46325" xr:uid="{00000000-0005-0000-0000-0000F2310000}"/>
    <cellStyle name="Normal 10 7 6 4" xfId="36311" xr:uid="{00000000-0005-0000-0000-0000F3310000}"/>
    <cellStyle name="Normal 10 7 7" xfId="15470" xr:uid="{00000000-0005-0000-0000-0000F4310000}"/>
    <cellStyle name="Normal 10 7 7 2" xfId="50686" xr:uid="{00000000-0005-0000-0000-0000F5310000}"/>
    <cellStyle name="Normal 10 7 7 3" xfId="28075" xr:uid="{00000000-0005-0000-0000-0000F6310000}"/>
    <cellStyle name="Normal 10 7 8" xfId="12561" xr:uid="{00000000-0005-0000-0000-0000F7310000}"/>
    <cellStyle name="Normal 10 7 8 2" xfId="47779" xr:uid="{00000000-0005-0000-0000-0000F8310000}"/>
    <cellStyle name="Normal 10 7 9" xfId="38089" xr:uid="{00000000-0005-0000-0000-0000F9310000}"/>
    <cellStyle name="Normal 10 8" xfId="3289" xr:uid="{00000000-0005-0000-0000-0000FA310000}"/>
    <cellStyle name="Normal 10 8 10" xfId="26786" xr:uid="{00000000-0005-0000-0000-0000FB310000}"/>
    <cellStyle name="Normal 10 8 11" xfId="61190" xr:uid="{00000000-0005-0000-0000-0000FC310000}"/>
    <cellStyle name="Normal 10 8 2" xfId="5086" xr:uid="{00000000-0005-0000-0000-0000FD310000}"/>
    <cellStyle name="Normal 10 8 2 2" xfId="17733" xr:uid="{00000000-0005-0000-0000-0000FE310000}"/>
    <cellStyle name="Normal 10 8 2 2 2" xfId="52949" xr:uid="{00000000-0005-0000-0000-0000FF310000}"/>
    <cellStyle name="Normal 10 8 2 3" xfId="40352" xr:uid="{00000000-0005-0000-0000-000000320000}"/>
    <cellStyle name="Normal 10 8 2 4" xfId="30338" xr:uid="{00000000-0005-0000-0000-000001320000}"/>
    <cellStyle name="Normal 10 8 3" xfId="6556" xr:uid="{00000000-0005-0000-0000-000002320000}"/>
    <cellStyle name="Normal 10 8 3 2" xfId="19187" xr:uid="{00000000-0005-0000-0000-000003320000}"/>
    <cellStyle name="Normal 10 8 3 2 2" xfId="54403" xr:uid="{00000000-0005-0000-0000-000004320000}"/>
    <cellStyle name="Normal 10 8 3 3" xfId="41806" xr:uid="{00000000-0005-0000-0000-000005320000}"/>
    <cellStyle name="Normal 10 8 3 4" xfId="31792" xr:uid="{00000000-0005-0000-0000-000006320000}"/>
    <cellStyle name="Normal 10 8 4" xfId="8015" xr:uid="{00000000-0005-0000-0000-000007320000}"/>
    <cellStyle name="Normal 10 8 4 2" xfId="20641" xr:uid="{00000000-0005-0000-0000-000008320000}"/>
    <cellStyle name="Normal 10 8 4 2 2" xfId="55857" xr:uid="{00000000-0005-0000-0000-000009320000}"/>
    <cellStyle name="Normal 10 8 4 3" xfId="43260" xr:uid="{00000000-0005-0000-0000-00000A320000}"/>
    <cellStyle name="Normal 10 8 4 4" xfId="33246" xr:uid="{00000000-0005-0000-0000-00000B320000}"/>
    <cellStyle name="Normal 10 8 5" xfId="9796" xr:uid="{00000000-0005-0000-0000-00000C320000}"/>
    <cellStyle name="Normal 10 8 5 2" xfId="22417" xr:uid="{00000000-0005-0000-0000-00000D320000}"/>
    <cellStyle name="Normal 10 8 5 2 2" xfId="57633" xr:uid="{00000000-0005-0000-0000-00000E320000}"/>
    <cellStyle name="Normal 10 8 5 3" xfId="45036" xr:uid="{00000000-0005-0000-0000-00000F320000}"/>
    <cellStyle name="Normal 10 8 5 4" xfId="35022" xr:uid="{00000000-0005-0000-0000-000010320000}"/>
    <cellStyle name="Normal 10 8 6" xfId="11590" xr:uid="{00000000-0005-0000-0000-000011320000}"/>
    <cellStyle name="Normal 10 8 6 2" xfId="24193" xr:uid="{00000000-0005-0000-0000-000012320000}"/>
    <cellStyle name="Normal 10 8 6 2 2" xfId="59409" xr:uid="{00000000-0005-0000-0000-000013320000}"/>
    <cellStyle name="Normal 10 8 6 3" xfId="46812" xr:uid="{00000000-0005-0000-0000-000014320000}"/>
    <cellStyle name="Normal 10 8 6 4" xfId="36798" xr:uid="{00000000-0005-0000-0000-000015320000}"/>
    <cellStyle name="Normal 10 8 7" xfId="15957" xr:uid="{00000000-0005-0000-0000-000016320000}"/>
    <cellStyle name="Normal 10 8 7 2" xfId="51173" xr:uid="{00000000-0005-0000-0000-000017320000}"/>
    <cellStyle name="Normal 10 8 7 3" xfId="28562" xr:uid="{00000000-0005-0000-0000-000018320000}"/>
    <cellStyle name="Normal 10 8 8" xfId="14179" xr:uid="{00000000-0005-0000-0000-000019320000}"/>
    <cellStyle name="Normal 10 8 8 2" xfId="49397" xr:uid="{00000000-0005-0000-0000-00001A320000}"/>
    <cellStyle name="Normal 10 8 9" xfId="38576" xr:uid="{00000000-0005-0000-0000-00001B320000}"/>
    <cellStyle name="Normal 10 9" xfId="2443" xr:uid="{00000000-0005-0000-0000-00001C320000}"/>
    <cellStyle name="Normal 10 9 10" xfId="25977" xr:uid="{00000000-0005-0000-0000-00001D320000}"/>
    <cellStyle name="Normal 10 9 11" xfId="60381" xr:uid="{00000000-0005-0000-0000-00001E320000}"/>
    <cellStyle name="Normal 10 9 2" xfId="4277" xr:uid="{00000000-0005-0000-0000-00001F320000}"/>
    <cellStyle name="Normal 10 9 2 2" xfId="16924" xr:uid="{00000000-0005-0000-0000-000020320000}"/>
    <cellStyle name="Normal 10 9 2 2 2" xfId="52140" xr:uid="{00000000-0005-0000-0000-000021320000}"/>
    <cellStyle name="Normal 10 9 2 3" xfId="39543" xr:uid="{00000000-0005-0000-0000-000022320000}"/>
    <cellStyle name="Normal 10 9 2 4" xfId="29529" xr:uid="{00000000-0005-0000-0000-000023320000}"/>
    <cellStyle name="Normal 10 9 3" xfId="5747" xr:uid="{00000000-0005-0000-0000-000024320000}"/>
    <cellStyle name="Normal 10 9 3 2" xfId="18378" xr:uid="{00000000-0005-0000-0000-000025320000}"/>
    <cellStyle name="Normal 10 9 3 2 2" xfId="53594" xr:uid="{00000000-0005-0000-0000-000026320000}"/>
    <cellStyle name="Normal 10 9 3 3" xfId="40997" xr:uid="{00000000-0005-0000-0000-000027320000}"/>
    <cellStyle name="Normal 10 9 3 4" xfId="30983" xr:uid="{00000000-0005-0000-0000-000028320000}"/>
    <cellStyle name="Normal 10 9 4" xfId="7206" xr:uid="{00000000-0005-0000-0000-000029320000}"/>
    <cellStyle name="Normal 10 9 4 2" xfId="19832" xr:uid="{00000000-0005-0000-0000-00002A320000}"/>
    <cellStyle name="Normal 10 9 4 2 2" xfId="55048" xr:uid="{00000000-0005-0000-0000-00002B320000}"/>
    <cellStyle name="Normal 10 9 4 3" xfId="42451" xr:uid="{00000000-0005-0000-0000-00002C320000}"/>
    <cellStyle name="Normal 10 9 4 4" xfId="32437" xr:uid="{00000000-0005-0000-0000-00002D320000}"/>
    <cellStyle name="Normal 10 9 5" xfId="8987" xr:uid="{00000000-0005-0000-0000-00002E320000}"/>
    <cellStyle name="Normal 10 9 5 2" xfId="21608" xr:uid="{00000000-0005-0000-0000-00002F320000}"/>
    <cellStyle name="Normal 10 9 5 2 2" xfId="56824" xr:uid="{00000000-0005-0000-0000-000030320000}"/>
    <cellStyle name="Normal 10 9 5 3" xfId="44227" xr:uid="{00000000-0005-0000-0000-000031320000}"/>
    <cellStyle name="Normal 10 9 5 4" xfId="34213" xr:uid="{00000000-0005-0000-0000-000032320000}"/>
    <cellStyle name="Normal 10 9 6" xfId="10781" xr:uid="{00000000-0005-0000-0000-000033320000}"/>
    <cellStyle name="Normal 10 9 6 2" xfId="23384" xr:uid="{00000000-0005-0000-0000-000034320000}"/>
    <cellStyle name="Normal 10 9 6 2 2" xfId="58600" xr:uid="{00000000-0005-0000-0000-000035320000}"/>
    <cellStyle name="Normal 10 9 6 3" xfId="46003" xr:uid="{00000000-0005-0000-0000-000036320000}"/>
    <cellStyle name="Normal 10 9 6 4" xfId="35989" xr:uid="{00000000-0005-0000-0000-000037320000}"/>
    <cellStyle name="Normal 10 9 7" xfId="15148" xr:uid="{00000000-0005-0000-0000-000038320000}"/>
    <cellStyle name="Normal 10 9 7 2" xfId="50364" xr:uid="{00000000-0005-0000-0000-000039320000}"/>
    <cellStyle name="Normal 10 9 7 3" xfId="27753" xr:uid="{00000000-0005-0000-0000-00003A320000}"/>
    <cellStyle name="Normal 10 9 8" xfId="13370" xr:uid="{00000000-0005-0000-0000-00003B320000}"/>
    <cellStyle name="Normal 10 9 8 2" xfId="48588" xr:uid="{00000000-0005-0000-0000-00003C320000}"/>
    <cellStyle name="Normal 10 9 9" xfId="37767" xr:uid="{00000000-0005-0000-0000-00003D320000}"/>
    <cellStyle name="Normal 10_District Target Attainment" xfId="1098" xr:uid="{00000000-0005-0000-0000-00003E320000}"/>
    <cellStyle name="Normal 11" xfId="537" xr:uid="{00000000-0005-0000-0000-00003F320000}"/>
    <cellStyle name="Normal 11 2" xfId="538" xr:uid="{00000000-0005-0000-0000-000040320000}"/>
    <cellStyle name="Normal 11 2 2" xfId="1742" xr:uid="{00000000-0005-0000-0000-000041320000}"/>
    <cellStyle name="Normal 11 2_District Target Attainment" xfId="1103" xr:uid="{00000000-0005-0000-0000-000042320000}"/>
    <cellStyle name="Normal 11 3" xfId="1741" xr:uid="{00000000-0005-0000-0000-000043320000}"/>
    <cellStyle name="Normal 11_District Target Attainment" xfId="1102" xr:uid="{00000000-0005-0000-0000-000044320000}"/>
    <cellStyle name="Normal 12" xfId="21" xr:uid="{00000000-0005-0000-0000-000045320000}"/>
    <cellStyle name="Normal 12 10" xfId="3939" xr:uid="{00000000-0005-0000-0000-000046320000}"/>
    <cellStyle name="Normal 12 10 2" xfId="16603" xr:uid="{00000000-0005-0000-0000-000047320000}"/>
    <cellStyle name="Normal 12 10 2 2" xfId="51819" xr:uid="{00000000-0005-0000-0000-000048320000}"/>
    <cellStyle name="Normal 12 10 2 3" xfId="29208" xr:uid="{00000000-0005-0000-0000-000049320000}"/>
    <cellStyle name="Normal 12 10 3" xfId="13049" xr:uid="{00000000-0005-0000-0000-00004A320000}"/>
    <cellStyle name="Normal 12 10 3 2" xfId="48267" xr:uid="{00000000-0005-0000-0000-00004B320000}"/>
    <cellStyle name="Normal 12 10 4" xfId="39222" xr:uid="{00000000-0005-0000-0000-00004C320000}"/>
    <cellStyle name="Normal 12 10 5" xfId="25656" xr:uid="{00000000-0005-0000-0000-00004D320000}"/>
    <cellStyle name="Normal 12 11" xfId="5425" xr:uid="{00000000-0005-0000-0000-00004E320000}"/>
    <cellStyle name="Normal 12 11 2" xfId="18057" xr:uid="{00000000-0005-0000-0000-00004F320000}"/>
    <cellStyle name="Normal 12 11 2 2" xfId="53273" xr:uid="{00000000-0005-0000-0000-000050320000}"/>
    <cellStyle name="Normal 12 11 3" xfId="40676" xr:uid="{00000000-0005-0000-0000-000051320000}"/>
    <cellStyle name="Normal 12 11 4" xfId="30662" xr:uid="{00000000-0005-0000-0000-000052320000}"/>
    <cellStyle name="Normal 12 12" xfId="6881" xr:uid="{00000000-0005-0000-0000-000053320000}"/>
    <cellStyle name="Normal 12 12 2" xfId="19511" xr:uid="{00000000-0005-0000-0000-000054320000}"/>
    <cellStyle name="Normal 12 12 2 2" xfId="54727" xr:uid="{00000000-0005-0000-0000-000055320000}"/>
    <cellStyle name="Normal 12 12 3" xfId="42130" xr:uid="{00000000-0005-0000-0000-000056320000}"/>
    <cellStyle name="Normal 12 12 4" xfId="32116" xr:uid="{00000000-0005-0000-0000-000057320000}"/>
    <cellStyle name="Normal 12 13" xfId="8663" xr:uid="{00000000-0005-0000-0000-000058320000}"/>
    <cellStyle name="Normal 12 13 2" xfId="21287" xr:uid="{00000000-0005-0000-0000-000059320000}"/>
    <cellStyle name="Normal 12 13 2 2" xfId="56503" xr:uid="{00000000-0005-0000-0000-00005A320000}"/>
    <cellStyle name="Normal 12 13 3" xfId="43906" xr:uid="{00000000-0005-0000-0000-00005B320000}"/>
    <cellStyle name="Normal 12 13 4" xfId="33892" xr:uid="{00000000-0005-0000-0000-00005C320000}"/>
    <cellStyle name="Normal 12 14" xfId="10515" xr:uid="{00000000-0005-0000-0000-00005D320000}"/>
    <cellStyle name="Normal 12 14 2" xfId="23126" xr:uid="{00000000-0005-0000-0000-00005E320000}"/>
    <cellStyle name="Normal 12 14 2 2" xfId="58342" xr:uid="{00000000-0005-0000-0000-00005F320000}"/>
    <cellStyle name="Normal 12 14 3" xfId="45745" xr:uid="{00000000-0005-0000-0000-000060320000}"/>
    <cellStyle name="Normal 12 14 4" xfId="35731" xr:uid="{00000000-0005-0000-0000-000061320000}"/>
    <cellStyle name="Normal 12 15" xfId="14825" xr:uid="{00000000-0005-0000-0000-000062320000}"/>
    <cellStyle name="Normal 12 15 2" xfId="50043" xr:uid="{00000000-0005-0000-0000-000063320000}"/>
    <cellStyle name="Normal 12 15 3" xfId="27432" xr:uid="{00000000-0005-0000-0000-000064320000}"/>
    <cellStyle name="Normal 12 16" xfId="12239" xr:uid="{00000000-0005-0000-0000-000065320000}"/>
    <cellStyle name="Normal 12 16 2" xfId="47458" xr:uid="{00000000-0005-0000-0000-000066320000}"/>
    <cellStyle name="Normal 12 17" xfId="37444" xr:uid="{00000000-0005-0000-0000-000067320000}"/>
    <cellStyle name="Normal 12 18" xfId="24846" xr:uid="{00000000-0005-0000-0000-000068320000}"/>
    <cellStyle name="Normal 12 19" xfId="60059" xr:uid="{00000000-0005-0000-0000-000069320000}"/>
    <cellStyle name="Normal 12 2" xfId="539" xr:uid="{00000000-0005-0000-0000-00006A320000}"/>
    <cellStyle name="Normal 12 2 10" xfId="5455" xr:uid="{00000000-0005-0000-0000-00006B320000}"/>
    <cellStyle name="Normal 12 2 10 2" xfId="18086" xr:uid="{00000000-0005-0000-0000-00006C320000}"/>
    <cellStyle name="Normal 12 2 10 2 2" xfId="53302" xr:uid="{00000000-0005-0000-0000-00006D320000}"/>
    <cellStyle name="Normal 12 2 10 3" xfId="40705" xr:uid="{00000000-0005-0000-0000-00006E320000}"/>
    <cellStyle name="Normal 12 2 10 4" xfId="30691" xr:uid="{00000000-0005-0000-0000-00006F320000}"/>
    <cellStyle name="Normal 12 2 11" xfId="6911" xr:uid="{00000000-0005-0000-0000-000070320000}"/>
    <cellStyle name="Normal 12 2 11 2" xfId="19540" xr:uid="{00000000-0005-0000-0000-000071320000}"/>
    <cellStyle name="Normal 12 2 11 2 2" xfId="54756" xr:uid="{00000000-0005-0000-0000-000072320000}"/>
    <cellStyle name="Normal 12 2 11 3" xfId="42159" xr:uid="{00000000-0005-0000-0000-000073320000}"/>
    <cellStyle name="Normal 12 2 11 4" xfId="32145" xr:uid="{00000000-0005-0000-0000-000074320000}"/>
    <cellStyle name="Normal 12 2 12" xfId="8693" xr:uid="{00000000-0005-0000-0000-000075320000}"/>
    <cellStyle name="Normal 12 2 12 2" xfId="21316" xr:uid="{00000000-0005-0000-0000-000076320000}"/>
    <cellStyle name="Normal 12 2 12 2 2" xfId="56532" xr:uid="{00000000-0005-0000-0000-000077320000}"/>
    <cellStyle name="Normal 12 2 12 3" xfId="43935" xr:uid="{00000000-0005-0000-0000-000078320000}"/>
    <cellStyle name="Normal 12 2 12 4" xfId="33921" xr:uid="{00000000-0005-0000-0000-000079320000}"/>
    <cellStyle name="Normal 12 2 13" xfId="10516" xr:uid="{00000000-0005-0000-0000-00007A320000}"/>
    <cellStyle name="Normal 12 2 13 2" xfId="23127" xr:uid="{00000000-0005-0000-0000-00007B320000}"/>
    <cellStyle name="Normal 12 2 13 2 2" xfId="58343" xr:uid="{00000000-0005-0000-0000-00007C320000}"/>
    <cellStyle name="Normal 12 2 13 3" xfId="45746" xr:uid="{00000000-0005-0000-0000-00007D320000}"/>
    <cellStyle name="Normal 12 2 13 4" xfId="35732" xr:uid="{00000000-0005-0000-0000-00007E320000}"/>
    <cellStyle name="Normal 12 2 14" xfId="14855" xr:uid="{00000000-0005-0000-0000-00007F320000}"/>
    <cellStyle name="Normal 12 2 14 2" xfId="50072" xr:uid="{00000000-0005-0000-0000-000080320000}"/>
    <cellStyle name="Normal 12 2 14 3" xfId="27461" xr:uid="{00000000-0005-0000-0000-000081320000}"/>
    <cellStyle name="Normal 12 2 15" xfId="12269" xr:uid="{00000000-0005-0000-0000-000082320000}"/>
    <cellStyle name="Normal 12 2 15 2" xfId="47487" xr:uid="{00000000-0005-0000-0000-000083320000}"/>
    <cellStyle name="Normal 12 2 16" xfId="37474" xr:uid="{00000000-0005-0000-0000-000084320000}"/>
    <cellStyle name="Normal 12 2 17" xfId="24876" xr:uid="{00000000-0005-0000-0000-000085320000}"/>
    <cellStyle name="Normal 12 2 18" xfId="60089" xr:uid="{00000000-0005-0000-0000-000086320000}"/>
    <cellStyle name="Normal 12 2 2" xfId="1743" xr:uid="{00000000-0005-0000-0000-000087320000}"/>
    <cellStyle name="Normal 12 2 2 10" xfId="6985" xr:uid="{00000000-0005-0000-0000-000088320000}"/>
    <cellStyle name="Normal 12 2 2 10 2" xfId="19612" xr:uid="{00000000-0005-0000-0000-000089320000}"/>
    <cellStyle name="Normal 12 2 2 10 2 2" xfId="54828" xr:uid="{00000000-0005-0000-0000-00008A320000}"/>
    <cellStyle name="Normal 12 2 2 10 3" xfId="42231" xr:uid="{00000000-0005-0000-0000-00008B320000}"/>
    <cellStyle name="Normal 12 2 2 10 4" xfId="32217" xr:uid="{00000000-0005-0000-0000-00008C320000}"/>
    <cellStyle name="Normal 12 2 2 11" xfId="8766" xr:uid="{00000000-0005-0000-0000-00008D320000}"/>
    <cellStyle name="Normal 12 2 2 11 2" xfId="21388" xr:uid="{00000000-0005-0000-0000-00008E320000}"/>
    <cellStyle name="Normal 12 2 2 11 2 2" xfId="56604" xr:uid="{00000000-0005-0000-0000-00008F320000}"/>
    <cellStyle name="Normal 12 2 2 11 3" xfId="44007" xr:uid="{00000000-0005-0000-0000-000090320000}"/>
    <cellStyle name="Normal 12 2 2 11 4" xfId="33993" xr:uid="{00000000-0005-0000-0000-000091320000}"/>
    <cellStyle name="Normal 12 2 2 12" xfId="10517" xr:uid="{00000000-0005-0000-0000-000092320000}"/>
    <cellStyle name="Normal 12 2 2 12 2" xfId="23128" xr:uid="{00000000-0005-0000-0000-000093320000}"/>
    <cellStyle name="Normal 12 2 2 12 2 2" xfId="58344" xr:uid="{00000000-0005-0000-0000-000094320000}"/>
    <cellStyle name="Normal 12 2 2 12 3" xfId="45747" xr:uid="{00000000-0005-0000-0000-000095320000}"/>
    <cellStyle name="Normal 12 2 2 12 4" xfId="35733" xr:uid="{00000000-0005-0000-0000-000096320000}"/>
    <cellStyle name="Normal 12 2 2 13" xfId="14927" xr:uid="{00000000-0005-0000-0000-000097320000}"/>
    <cellStyle name="Normal 12 2 2 13 2" xfId="50144" xr:uid="{00000000-0005-0000-0000-000098320000}"/>
    <cellStyle name="Normal 12 2 2 13 3" xfId="27533" xr:uid="{00000000-0005-0000-0000-000099320000}"/>
    <cellStyle name="Normal 12 2 2 14" xfId="12341" xr:uid="{00000000-0005-0000-0000-00009A320000}"/>
    <cellStyle name="Normal 12 2 2 14 2" xfId="47559" xr:uid="{00000000-0005-0000-0000-00009B320000}"/>
    <cellStyle name="Normal 12 2 2 15" xfId="37546" xr:uid="{00000000-0005-0000-0000-00009C320000}"/>
    <cellStyle name="Normal 12 2 2 16" xfId="24948" xr:uid="{00000000-0005-0000-0000-00009D320000}"/>
    <cellStyle name="Normal 12 2 2 17" xfId="60161" xr:uid="{00000000-0005-0000-0000-00009E320000}"/>
    <cellStyle name="Normal 12 2 2 2" xfId="2371" xr:uid="{00000000-0005-0000-0000-00009F320000}"/>
    <cellStyle name="Normal 12 2 2 2 10" xfId="10518" xr:uid="{00000000-0005-0000-0000-0000A0320000}"/>
    <cellStyle name="Normal 12 2 2 2 10 2" xfId="23129" xr:uid="{00000000-0005-0000-0000-0000A1320000}"/>
    <cellStyle name="Normal 12 2 2 2 10 2 2" xfId="58345" xr:uid="{00000000-0005-0000-0000-0000A2320000}"/>
    <cellStyle name="Normal 12 2 2 2 10 3" xfId="45748" xr:uid="{00000000-0005-0000-0000-0000A3320000}"/>
    <cellStyle name="Normal 12 2 2 2 10 4" xfId="35734" xr:uid="{00000000-0005-0000-0000-0000A4320000}"/>
    <cellStyle name="Normal 12 2 2 2 11" xfId="15082" xr:uid="{00000000-0005-0000-0000-0000A5320000}"/>
    <cellStyle name="Normal 12 2 2 2 11 2" xfId="50298" xr:uid="{00000000-0005-0000-0000-0000A6320000}"/>
    <cellStyle name="Normal 12 2 2 2 11 3" xfId="27687" xr:uid="{00000000-0005-0000-0000-0000A7320000}"/>
    <cellStyle name="Normal 12 2 2 2 12" xfId="12495" xr:uid="{00000000-0005-0000-0000-0000A8320000}"/>
    <cellStyle name="Normal 12 2 2 2 12 2" xfId="47713" xr:uid="{00000000-0005-0000-0000-0000A9320000}"/>
    <cellStyle name="Normal 12 2 2 2 13" xfId="37701" xr:uid="{00000000-0005-0000-0000-0000AA320000}"/>
    <cellStyle name="Normal 12 2 2 2 14" xfId="25102" xr:uid="{00000000-0005-0000-0000-0000AB320000}"/>
    <cellStyle name="Normal 12 2 2 2 15" xfId="60315" xr:uid="{00000000-0005-0000-0000-0000AC320000}"/>
    <cellStyle name="Normal 12 2 2 2 2" xfId="3217" xr:uid="{00000000-0005-0000-0000-0000AD320000}"/>
    <cellStyle name="Normal 12 2 2 2 2 10" xfId="25586" xr:uid="{00000000-0005-0000-0000-0000AE320000}"/>
    <cellStyle name="Normal 12 2 2 2 2 11" xfId="61121" xr:uid="{00000000-0005-0000-0000-0000AF320000}"/>
    <cellStyle name="Normal 12 2 2 2 2 2" xfId="5017" xr:uid="{00000000-0005-0000-0000-0000B0320000}"/>
    <cellStyle name="Normal 12 2 2 2 2 2 2" xfId="17664" xr:uid="{00000000-0005-0000-0000-0000B1320000}"/>
    <cellStyle name="Normal 12 2 2 2 2 2 2 2" xfId="52880" xr:uid="{00000000-0005-0000-0000-0000B2320000}"/>
    <cellStyle name="Normal 12 2 2 2 2 2 2 3" xfId="30269" xr:uid="{00000000-0005-0000-0000-0000B3320000}"/>
    <cellStyle name="Normal 12 2 2 2 2 2 3" xfId="14110" xr:uid="{00000000-0005-0000-0000-0000B4320000}"/>
    <cellStyle name="Normal 12 2 2 2 2 2 3 2" xfId="49328" xr:uid="{00000000-0005-0000-0000-0000B5320000}"/>
    <cellStyle name="Normal 12 2 2 2 2 2 4" xfId="40283" xr:uid="{00000000-0005-0000-0000-0000B6320000}"/>
    <cellStyle name="Normal 12 2 2 2 2 2 5" xfId="26717" xr:uid="{00000000-0005-0000-0000-0000B7320000}"/>
    <cellStyle name="Normal 12 2 2 2 2 3" xfId="6487" xr:uid="{00000000-0005-0000-0000-0000B8320000}"/>
    <cellStyle name="Normal 12 2 2 2 2 3 2" xfId="19118" xr:uid="{00000000-0005-0000-0000-0000B9320000}"/>
    <cellStyle name="Normal 12 2 2 2 2 3 2 2" xfId="54334" xr:uid="{00000000-0005-0000-0000-0000BA320000}"/>
    <cellStyle name="Normal 12 2 2 2 2 3 3" xfId="41737" xr:uid="{00000000-0005-0000-0000-0000BB320000}"/>
    <cellStyle name="Normal 12 2 2 2 2 3 4" xfId="31723" xr:uid="{00000000-0005-0000-0000-0000BC320000}"/>
    <cellStyle name="Normal 12 2 2 2 2 4" xfId="7946" xr:uid="{00000000-0005-0000-0000-0000BD320000}"/>
    <cellStyle name="Normal 12 2 2 2 2 4 2" xfId="20572" xr:uid="{00000000-0005-0000-0000-0000BE320000}"/>
    <cellStyle name="Normal 12 2 2 2 2 4 2 2" xfId="55788" xr:uid="{00000000-0005-0000-0000-0000BF320000}"/>
    <cellStyle name="Normal 12 2 2 2 2 4 3" xfId="43191" xr:uid="{00000000-0005-0000-0000-0000C0320000}"/>
    <cellStyle name="Normal 12 2 2 2 2 4 4" xfId="33177" xr:uid="{00000000-0005-0000-0000-0000C1320000}"/>
    <cellStyle name="Normal 12 2 2 2 2 5" xfId="9727" xr:uid="{00000000-0005-0000-0000-0000C2320000}"/>
    <cellStyle name="Normal 12 2 2 2 2 5 2" xfId="22348" xr:uid="{00000000-0005-0000-0000-0000C3320000}"/>
    <cellStyle name="Normal 12 2 2 2 2 5 2 2" xfId="57564" xr:uid="{00000000-0005-0000-0000-0000C4320000}"/>
    <cellStyle name="Normal 12 2 2 2 2 5 3" xfId="44967" xr:uid="{00000000-0005-0000-0000-0000C5320000}"/>
    <cellStyle name="Normal 12 2 2 2 2 5 4" xfId="34953" xr:uid="{00000000-0005-0000-0000-0000C6320000}"/>
    <cellStyle name="Normal 12 2 2 2 2 6" xfId="11521" xr:uid="{00000000-0005-0000-0000-0000C7320000}"/>
    <cellStyle name="Normal 12 2 2 2 2 6 2" xfId="24124" xr:uid="{00000000-0005-0000-0000-0000C8320000}"/>
    <cellStyle name="Normal 12 2 2 2 2 6 2 2" xfId="59340" xr:uid="{00000000-0005-0000-0000-0000C9320000}"/>
    <cellStyle name="Normal 12 2 2 2 2 6 3" xfId="46743" xr:uid="{00000000-0005-0000-0000-0000CA320000}"/>
    <cellStyle name="Normal 12 2 2 2 2 6 4" xfId="36729" xr:uid="{00000000-0005-0000-0000-0000CB320000}"/>
    <cellStyle name="Normal 12 2 2 2 2 7" xfId="15888" xr:uid="{00000000-0005-0000-0000-0000CC320000}"/>
    <cellStyle name="Normal 12 2 2 2 2 7 2" xfId="51104" xr:uid="{00000000-0005-0000-0000-0000CD320000}"/>
    <cellStyle name="Normal 12 2 2 2 2 7 3" xfId="28493" xr:uid="{00000000-0005-0000-0000-0000CE320000}"/>
    <cellStyle name="Normal 12 2 2 2 2 8" xfId="12979" xr:uid="{00000000-0005-0000-0000-0000CF320000}"/>
    <cellStyle name="Normal 12 2 2 2 2 8 2" xfId="48197" xr:uid="{00000000-0005-0000-0000-0000D0320000}"/>
    <cellStyle name="Normal 12 2 2 2 2 9" xfId="38507" xr:uid="{00000000-0005-0000-0000-0000D1320000}"/>
    <cellStyle name="Normal 12 2 2 2 3" xfId="3546" xr:uid="{00000000-0005-0000-0000-0000D2320000}"/>
    <cellStyle name="Normal 12 2 2 2 3 10" xfId="27042" xr:uid="{00000000-0005-0000-0000-0000D3320000}"/>
    <cellStyle name="Normal 12 2 2 2 3 11" xfId="61446" xr:uid="{00000000-0005-0000-0000-0000D4320000}"/>
    <cellStyle name="Normal 12 2 2 2 3 2" xfId="5342" xr:uid="{00000000-0005-0000-0000-0000D5320000}"/>
    <cellStyle name="Normal 12 2 2 2 3 2 2" xfId="17989" xr:uid="{00000000-0005-0000-0000-0000D6320000}"/>
    <cellStyle name="Normal 12 2 2 2 3 2 2 2" xfId="53205" xr:uid="{00000000-0005-0000-0000-0000D7320000}"/>
    <cellStyle name="Normal 12 2 2 2 3 2 3" xfId="40608" xr:uid="{00000000-0005-0000-0000-0000D8320000}"/>
    <cellStyle name="Normal 12 2 2 2 3 2 4" xfId="30594" xr:uid="{00000000-0005-0000-0000-0000D9320000}"/>
    <cellStyle name="Normal 12 2 2 2 3 3" xfId="6812" xr:uid="{00000000-0005-0000-0000-0000DA320000}"/>
    <cellStyle name="Normal 12 2 2 2 3 3 2" xfId="19443" xr:uid="{00000000-0005-0000-0000-0000DB320000}"/>
    <cellStyle name="Normal 12 2 2 2 3 3 2 2" xfId="54659" xr:uid="{00000000-0005-0000-0000-0000DC320000}"/>
    <cellStyle name="Normal 12 2 2 2 3 3 3" xfId="42062" xr:uid="{00000000-0005-0000-0000-0000DD320000}"/>
    <cellStyle name="Normal 12 2 2 2 3 3 4" xfId="32048" xr:uid="{00000000-0005-0000-0000-0000DE320000}"/>
    <cellStyle name="Normal 12 2 2 2 3 4" xfId="8271" xr:uid="{00000000-0005-0000-0000-0000DF320000}"/>
    <cellStyle name="Normal 12 2 2 2 3 4 2" xfId="20897" xr:uid="{00000000-0005-0000-0000-0000E0320000}"/>
    <cellStyle name="Normal 12 2 2 2 3 4 2 2" xfId="56113" xr:uid="{00000000-0005-0000-0000-0000E1320000}"/>
    <cellStyle name="Normal 12 2 2 2 3 4 3" xfId="43516" xr:uid="{00000000-0005-0000-0000-0000E2320000}"/>
    <cellStyle name="Normal 12 2 2 2 3 4 4" xfId="33502" xr:uid="{00000000-0005-0000-0000-0000E3320000}"/>
    <cellStyle name="Normal 12 2 2 2 3 5" xfId="10052" xr:uid="{00000000-0005-0000-0000-0000E4320000}"/>
    <cellStyle name="Normal 12 2 2 2 3 5 2" xfId="22673" xr:uid="{00000000-0005-0000-0000-0000E5320000}"/>
    <cellStyle name="Normal 12 2 2 2 3 5 2 2" xfId="57889" xr:uid="{00000000-0005-0000-0000-0000E6320000}"/>
    <cellStyle name="Normal 12 2 2 2 3 5 3" xfId="45292" xr:uid="{00000000-0005-0000-0000-0000E7320000}"/>
    <cellStyle name="Normal 12 2 2 2 3 5 4" xfId="35278" xr:uid="{00000000-0005-0000-0000-0000E8320000}"/>
    <cellStyle name="Normal 12 2 2 2 3 6" xfId="11846" xr:uid="{00000000-0005-0000-0000-0000E9320000}"/>
    <cellStyle name="Normal 12 2 2 2 3 6 2" xfId="24449" xr:uid="{00000000-0005-0000-0000-0000EA320000}"/>
    <cellStyle name="Normal 12 2 2 2 3 6 2 2" xfId="59665" xr:uid="{00000000-0005-0000-0000-0000EB320000}"/>
    <cellStyle name="Normal 12 2 2 2 3 6 3" xfId="47068" xr:uid="{00000000-0005-0000-0000-0000EC320000}"/>
    <cellStyle name="Normal 12 2 2 2 3 6 4" xfId="37054" xr:uid="{00000000-0005-0000-0000-0000ED320000}"/>
    <cellStyle name="Normal 12 2 2 2 3 7" xfId="16213" xr:uid="{00000000-0005-0000-0000-0000EE320000}"/>
    <cellStyle name="Normal 12 2 2 2 3 7 2" xfId="51429" xr:uid="{00000000-0005-0000-0000-0000EF320000}"/>
    <cellStyle name="Normal 12 2 2 2 3 7 3" xfId="28818" xr:uid="{00000000-0005-0000-0000-0000F0320000}"/>
    <cellStyle name="Normal 12 2 2 2 3 8" xfId="14435" xr:uid="{00000000-0005-0000-0000-0000F1320000}"/>
    <cellStyle name="Normal 12 2 2 2 3 8 2" xfId="49653" xr:uid="{00000000-0005-0000-0000-0000F2320000}"/>
    <cellStyle name="Normal 12 2 2 2 3 9" xfId="38832" xr:uid="{00000000-0005-0000-0000-0000F3320000}"/>
    <cellStyle name="Normal 12 2 2 2 4" xfId="2707" xr:uid="{00000000-0005-0000-0000-0000F4320000}"/>
    <cellStyle name="Normal 12 2 2 2 4 10" xfId="26233" xr:uid="{00000000-0005-0000-0000-0000F5320000}"/>
    <cellStyle name="Normal 12 2 2 2 4 11" xfId="60637" xr:uid="{00000000-0005-0000-0000-0000F6320000}"/>
    <cellStyle name="Normal 12 2 2 2 4 2" xfId="4533" xr:uid="{00000000-0005-0000-0000-0000F7320000}"/>
    <cellStyle name="Normal 12 2 2 2 4 2 2" xfId="17180" xr:uid="{00000000-0005-0000-0000-0000F8320000}"/>
    <cellStyle name="Normal 12 2 2 2 4 2 2 2" xfId="52396" xr:uid="{00000000-0005-0000-0000-0000F9320000}"/>
    <cellStyle name="Normal 12 2 2 2 4 2 3" xfId="39799" xr:uid="{00000000-0005-0000-0000-0000FA320000}"/>
    <cellStyle name="Normal 12 2 2 2 4 2 4" xfId="29785" xr:uid="{00000000-0005-0000-0000-0000FB320000}"/>
    <cellStyle name="Normal 12 2 2 2 4 3" xfId="6003" xr:uid="{00000000-0005-0000-0000-0000FC320000}"/>
    <cellStyle name="Normal 12 2 2 2 4 3 2" xfId="18634" xr:uid="{00000000-0005-0000-0000-0000FD320000}"/>
    <cellStyle name="Normal 12 2 2 2 4 3 2 2" xfId="53850" xr:uid="{00000000-0005-0000-0000-0000FE320000}"/>
    <cellStyle name="Normal 12 2 2 2 4 3 3" xfId="41253" xr:uid="{00000000-0005-0000-0000-0000FF320000}"/>
    <cellStyle name="Normal 12 2 2 2 4 3 4" xfId="31239" xr:uid="{00000000-0005-0000-0000-000000330000}"/>
    <cellStyle name="Normal 12 2 2 2 4 4" xfId="7462" xr:uid="{00000000-0005-0000-0000-000001330000}"/>
    <cellStyle name="Normal 12 2 2 2 4 4 2" xfId="20088" xr:uid="{00000000-0005-0000-0000-000002330000}"/>
    <cellStyle name="Normal 12 2 2 2 4 4 2 2" xfId="55304" xr:uid="{00000000-0005-0000-0000-000003330000}"/>
    <cellStyle name="Normal 12 2 2 2 4 4 3" xfId="42707" xr:uid="{00000000-0005-0000-0000-000004330000}"/>
    <cellStyle name="Normal 12 2 2 2 4 4 4" xfId="32693" xr:uid="{00000000-0005-0000-0000-000005330000}"/>
    <cellStyle name="Normal 12 2 2 2 4 5" xfId="9243" xr:uid="{00000000-0005-0000-0000-000006330000}"/>
    <cellStyle name="Normal 12 2 2 2 4 5 2" xfId="21864" xr:uid="{00000000-0005-0000-0000-000007330000}"/>
    <cellStyle name="Normal 12 2 2 2 4 5 2 2" xfId="57080" xr:uid="{00000000-0005-0000-0000-000008330000}"/>
    <cellStyle name="Normal 12 2 2 2 4 5 3" xfId="44483" xr:uid="{00000000-0005-0000-0000-000009330000}"/>
    <cellStyle name="Normal 12 2 2 2 4 5 4" xfId="34469" xr:uid="{00000000-0005-0000-0000-00000A330000}"/>
    <cellStyle name="Normal 12 2 2 2 4 6" xfId="11037" xr:uid="{00000000-0005-0000-0000-00000B330000}"/>
    <cellStyle name="Normal 12 2 2 2 4 6 2" xfId="23640" xr:uid="{00000000-0005-0000-0000-00000C330000}"/>
    <cellStyle name="Normal 12 2 2 2 4 6 2 2" xfId="58856" xr:uid="{00000000-0005-0000-0000-00000D330000}"/>
    <cellStyle name="Normal 12 2 2 2 4 6 3" xfId="46259" xr:uid="{00000000-0005-0000-0000-00000E330000}"/>
    <cellStyle name="Normal 12 2 2 2 4 6 4" xfId="36245" xr:uid="{00000000-0005-0000-0000-00000F330000}"/>
    <cellStyle name="Normal 12 2 2 2 4 7" xfId="15404" xr:uid="{00000000-0005-0000-0000-000010330000}"/>
    <cellStyle name="Normal 12 2 2 2 4 7 2" xfId="50620" xr:uid="{00000000-0005-0000-0000-000011330000}"/>
    <cellStyle name="Normal 12 2 2 2 4 7 3" xfId="28009" xr:uid="{00000000-0005-0000-0000-000012330000}"/>
    <cellStyle name="Normal 12 2 2 2 4 8" xfId="13626" xr:uid="{00000000-0005-0000-0000-000013330000}"/>
    <cellStyle name="Normal 12 2 2 2 4 8 2" xfId="48844" xr:uid="{00000000-0005-0000-0000-000014330000}"/>
    <cellStyle name="Normal 12 2 2 2 4 9" xfId="38023" xr:uid="{00000000-0005-0000-0000-000015330000}"/>
    <cellStyle name="Normal 12 2 2 2 5" xfId="3871" xr:uid="{00000000-0005-0000-0000-000016330000}"/>
    <cellStyle name="Normal 12 2 2 2 5 2" xfId="8594" xr:uid="{00000000-0005-0000-0000-000017330000}"/>
    <cellStyle name="Normal 12 2 2 2 5 2 2" xfId="21220" xr:uid="{00000000-0005-0000-0000-000018330000}"/>
    <cellStyle name="Normal 12 2 2 2 5 2 2 2" xfId="56436" xr:uid="{00000000-0005-0000-0000-000019330000}"/>
    <cellStyle name="Normal 12 2 2 2 5 2 3" xfId="43839" xr:uid="{00000000-0005-0000-0000-00001A330000}"/>
    <cellStyle name="Normal 12 2 2 2 5 2 4" xfId="33825" xr:uid="{00000000-0005-0000-0000-00001B330000}"/>
    <cellStyle name="Normal 12 2 2 2 5 3" xfId="10375" xr:uid="{00000000-0005-0000-0000-00001C330000}"/>
    <cellStyle name="Normal 12 2 2 2 5 3 2" xfId="22996" xr:uid="{00000000-0005-0000-0000-00001D330000}"/>
    <cellStyle name="Normal 12 2 2 2 5 3 2 2" xfId="58212" xr:uid="{00000000-0005-0000-0000-00001E330000}"/>
    <cellStyle name="Normal 12 2 2 2 5 3 3" xfId="45615" xr:uid="{00000000-0005-0000-0000-00001F330000}"/>
    <cellStyle name="Normal 12 2 2 2 5 3 4" xfId="35601" xr:uid="{00000000-0005-0000-0000-000020330000}"/>
    <cellStyle name="Normal 12 2 2 2 5 4" xfId="12171" xr:uid="{00000000-0005-0000-0000-000021330000}"/>
    <cellStyle name="Normal 12 2 2 2 5 4 2" xfId="24772" xr:uid="{00000000-0005-0000-0000-000022330000}"/>
    <cellStyle name="Normal 12 2 2 2 5 4 2 2" xfId="59988" xr:uid="{00000000-0005-0000-0000-000023330000}"/>
    <cellStyle name="Normal 12 2 2 2 5 4 3" xfId="47391" xr:uid="{00000000-0005-0000-0000-000024330000}"/>
    <cellStyle name="Normal 12 2 2 2 5 4 4" xfId="37377" xr:uid="{00000000-0005-0000-0000-000025330000}"/>
    <cellStyle name="Normal 12 2 2 2 5 5" xfId="16536" xr:uid="{00000000-0005-0000-0000-000026330000}"/>
    <cellStyle name="Normal 12 2 2 2 5 5 2" xfId="51752" xr:uid="{00000000-0005-0000-0000-000027330000}"/>
    <cellStyle name="Normal 12 2 2 2 5 5 3" xfId="29141" xr:uid="{00000000-0005-0000-0000-000028330000}"/>
    <cellStyle name="Normal 12 2 2 2 5 6" xfId="14758" xr:uid="{00000000-0005-0000-0000-000029330000}"/>
    <cellStyle name="Normal 12 2 2 2 5 6 2" xfId="49976" xr:uid="{00000000-0005-0000-0000-00002A330000}"/>
    <cellStyle name="Normal 12 2 2 2 5 7" xfId="39155" xr:uid="{00000000-0005-0000-0000-00002B330000}"/>
    <cellStyle name="Normal 12 2 2 2 5 8" xfId="27365" xr:uid="{00000000-0005-0000-0000-00002C330000}"/>
    <cellStyle name="Normal 12 2 2 2 6" xfId="4211" xr:uid="{00000000-0005-0000-0000-00002D330000}"/>
    <cellStyle name="Normal 12 2 2 2 6 2" xfId="16858" xr:uid="{00000000-0005-0000-0000-00002E330000}"/>
    <cellStyle name="Normal 12 2 2 2 6 2 2" xfId="52074" xr:uid="{00000000-0005-0000-0000-00002F330000}"/>
    <cellStyle name="Normal 12 2 2 2 6 2 3" xfId="29463" xr:uid="{00000000-0005-0000-0000-000030330000}"/>
    <cellStyle name="Normal 12 2 2 2 6 3" xfId="13304" xr:uid="{00000000-0005-0000-0000-000031330000}"/>
    <cellStyle name="Normal 12 2 2 2 6 3 2" xfId="48522" xr:uid="{00000000-0005-0000-0000-000032330000}"/>
    <cellStyle name="Normal 12 2 2 2 6 4" xfId="39477" xr:uid="{00000000-0005-0000-0000-000033330000}"/>
    <cellStyle name="Normal 12 2 2 2 6 5" xfId="25911" xr:uid="{00000000-0005-0000-0000-000034330000}"/>
    <cellStyle name="Normal 12 2 2 2 7" xfId="5681" xr:uid="{00000000-0005-0000-0000-000035330000}"/>
    <cellStyle name="Normal 12 2 2 2 7 2" xfId="18312" xr:uid="{00000000-0005-0000-0000-000036330000}"/>
    <cellStyle name="Normal 12 2 2 2 7 2 2" xfId="53528" xr:uid="{00000000-0005-0000-0000-000037330000}"/>
    <cellStyle name="Normal 12 2 2 2 7 3" xfId="40931" xr:uid="{00000000-0005-0000-0000-000038330000}"/>
    <cellStyle name="Normal 12 2 2 2 7 4" xfId="30917" xr:uid="{00000000-0005-0000-0000-000039330000}"/>
    <cellStyle name="Normal 12 2 2 2 8" xfId="7140" xr:uid="{00000000-0005-0000-0000-00003A330000}"/>
    <cellStyle name="Normal 12 2 2 2 8 2" xfId="19766" xr:uid="{00000000-0005-0000-0000-00003B330000}"/>
    <cellStyle name="Normal 12 2 2 2 8 2 2" xfId="54982" xr:uid="{00000000-0005-0000-0000-00003C330000}"/>
    <cellStyle name="Normal 12 2 2 2 8 3" xfId="42385" xr:uid="{00000000-0005-0000-0000-00003D330000}"/>
    <cellStyle name="Normal 12 2 2 2 8 4" xfId="32371" xr:uid="{00000000-0005-0000-0000-00003E330000}"/>
    <cellStyle name="Normal 12 2 2 2 9" xfId="8921" xr:uid="{00000000-0005-0000-0000-00003F330000}"/>
    <cellStyle name="Normal 12 2 2 2 9 2" xfId="21542" xr:uid="{00000000-0005-0000-0000-000040330000}"/>
    <cellStyle name="Normal 12 2 2 2 9 2 2" xfId="56758" xr:uid="{00000000-0005-0000-0000-000041330000}"/>
    <cellStyle name="Normal 12 2 2 2 9 3" xfId="44161" xr:uid="{00000000-0005-0000-0000-000042330000}"/>
    <cellStyle name="Normal 12 2 2 2 9 4" xfId="34147" xr:uid="{00000000-0005-0000-0000-000043330000}"/>
    <cellStyle name="Normal 12 2 2 3" xfId="3057" xr:uid="{00000000-0005-0000-0000-000044330000}"/>
    <cellStyle name="Normal 12 2 2 3 10" xfId="25429" xr:uid="{00000000-0005-0000-0000-000045330000}"/>
    <cellStyle name="Normal 12 2 2 3 11" xfId="60964" xr:uid="{00000000-0005-0000-0000-000046330000}"/>
    <cellStyle name="Normal 12 2 2 3 2" xfId="4860" xr:uid="{00000000-0005-0000-0000-000047330000}"/>
    <cellStyle name="Normal 12 2 2 3 2 2" xfId="17507" xr:uid="{00000000-0005-0000-0000-000048330000}"/>
    <cellStyle name="Normal 12 2 2 3 2 2 2" xfId="52723" xr:uid="{00000000-0005-0000-0000-000049330000}"/>
    <cellStyle name="Normal 12 2 2 3 2 2 3" xfId="30112" xr:uid="{00000000-0005-0000-0000-00004A330000}"/>
    <cellStyle name="Normal 12 2 2 3 2 3" xfId="13953" xr:uid="{00000000-0005-0000-0000-00004B330000}"/>
    <cellStyle name="Normal 12 2 2 3 2 3 2" xfId="49171" xr:uid="{00000000-0005-0000-0000-00004C330000}"/>
    <cellStyle name="Normal 12 2 2 3 2 4" xfId="40126" xr:uid="{00000000-0005-0000-0000-00004D330000}"/>
    <cellStyle name="Normal 12 2 2 3 2 5" xfId="26560" xr:uid="{00000000-0005-0000-0000-00004E330000}"/>
    <cellStyle name="Normal 12 2 2 3 3" xfId="6330" xr:uid="{00000000-0005-0000-0000-00004F330000}"/>
    <cellStyle name="Normal 12 2 2 3 3 2" xfId="18961" xr:uid="{00000000-0005-0000-0000-000050330000}"/>
    <cellStyle name="Normal 12 2 2 3 3 2 2" xfId="54177" xr:uid="{00000000-0005-0000-0000-000051330000}"/>
    <cellStyle name="Normal 12 2 2 3 3 3" xfId="41580" xr:uid="{00000000-0005-0000-0000-000052330000}"/>
    <cellStyle name="Normal 12 2 2 3 3 4" xfId="31566" xr:uid="{00000000-0005-0000-0000-000053330000}"/>
    <cellStyle name="Normal 12 2 2 3 4" xfId="7789" xr:uid="{00000000-0005-0000-0000-000054330000}"/>
    <cellStyle name="Normal 12 2 2 3 4 2" xfId="20415" xr:uid="{00000000-0005-0000-0000-000055330000}"/>
    <cellStyle name="Normal 12 2 2 3 4 2 2" xfId="55631" xr:uid="{00000000-0005-0000-0000-000056330000}"/>
    <cellStyle name="Normal 12 2 2 3 4 3" xfId="43034" xr:uid="{00000000-0005-0000-0000-000057330000}"/>
    <cellStyle name="Normal 12 2 2 3 4 4" xfId="33020" xr:uid="{00000000-0005-0000-0000-000058330000}"/>
    <cellStyle name="Normal 12 2 2 3 5" xfId="9570" xr:uid="{00000000-0005-0000-0000-000059330000}"/>
    <cellStyle name="Normal 12 2 2 3 5 2" xfId="22191" xr:uid="{00000000-0005-0000-0000-00005A330000}"/>
    <cellStyle name="Normal 12 2 2 3 5 2 2" xfId="57407" xr:uid="{00000000-0005-0000-0000-00005B330000}"/>
    <cellStyle name="Normal 12 2 2 3 5 3" xfId="44810" xr:uid="{00000000-0005-0000-0000-00005C330000}"/>
    <cellStyle name="Normal 12 2 2 3 5 4" xfId="34796" xr:uid="{00000000-0005-0000-0000-00005D330000}"/>
    <cellStyle name="Normal 12 2 2 3 6" xfId="11364" xr:uid="{00000000-0005-0000-0000-00005E330000}"/>
    <cellStyle name="Normal 12 2 2 3 6 2" xfId="23967" xr:uid="{00000000-0005-0000-0000-00005F330000}"/>
    <cellStyle name="Normal 12 2 2 3 6 2 2" xfId="59183" xr:uid="{00000000-0005-0000-0000-000060330000}"/>
    <cellStyle name="Normal 12 2 2 3 6 3" xfId="46586" xr:uid="{00000000-0005-0000-0000-000061330000}"/>
    <cellStyle name="Normal 12 2 2 3 6 4" xfId="36572" xr:uid="{00000000-0005-0000-0000-000062330000}"/>
    <cellStyle name="Normal 12 2 2 3 7" xfId="15731" xr:uid="{00000000-0005-0000-0000-000063330000}"/>
    <cellStyle name="Normal 12 2 2 3 7 2" xfId="50947" xr:uid="{00000000-0005-0000-0000-000064330000}"/>
    <cellStyle name="Normal 12 2 2 3 7 3" xfId="28336" xr:uid="{00000000-0005-0000-0000-000065330000}"/>
    <cellStyle name="Normal 12 2 2 3 8" xfId="12822" xr:uid="{00000000-0005-0000-0000-000066330000}"/>
    <cellStyle name="Normal 12 2 2 3 8 2" xfId="48040" xr:uid="{00000000-0005-0000-0000-000067330000}"/>
    <cellStyle name="Normal 12 2 2 3 9" xfId="38350" xr:uid="{00000000-0005-0000-0000-000068330000}"/>
    <cellStyle name="Normal 12 2 2 4" xfId="2883" xr:uid="{00000000-0005-0000-0000-000069330000}"/>
    <cellStyle name="Normal 12 2 2 4 10" xfId="25270" xr:uid="{00000000-0005-0000-0000-00006A330000}"/>
    <cellStyle name="Normal 12 2 2 4 11" xfId="60805" xr:uid="{00000000-0005-0000-0000-00006B330000}"/>
    <cellStyle name="Normal 12 2 2 4 2" xfId="4701" xr:uid="{00000000-0005-0000-0000-00006C330000}"/>
    <cellStyle name="Normal 12 2 2 4 2 2" xfId="17348" xr:uid="{00000000-0005-0000-0000-00006D330000}"/>
    <cellStyle name="Normal 12 2 2 4 2 2 2" xfId="52564" xr:uid="{00000000-0005-0000-0000-00006E330000}"/>
    <cellStyle name="Normal 12 2 2 4 2 2 3" xfId="29953" xr:uid="{00000000-0005-0000-0000-00006F330000}"/>
    <cellStyle name="Normal 12 2 2 4 2 3" xfId="13794" xr:uid="{00000000-0005-0000-0000-000070330000}"/>
    <cellStyle name="Normal 12 2 2 4 2 3 2" xfId="49012" xr:uid="{00000000-0005-0000-0000-000071330000}"/>
    <cellStyle name="Normal 12 2 2 4 2 4" xfId="39967" xr:uid="{00000000-0005-0000-0000-000072330000}"/>
    <cellStyle name="Normal 12 2 2 4 2 5" xfId="26401" xr:uid="{00000000-0005-0000-0000-000073330000}"/>
    <cellStyle name="Normal 12 2 2 4 3" xfId="6171" xr:uid="{00000000-0005-0000-0000-000074330000}"/>
    <cellStyle name="Normal 12 2 2 4 3 2" xfId="18802" xr:uid="{00000000-0005-0000-0000-000075330000}"/>
    <cellStyle name="Normal 12 2 2 4 3 2 2" xfId="54018" xr:uid="{00000000-0005-0000-0000-000076330000}"/>
    <cellStyle name="Normal 12 2 2 4 3 3" xfId="41421" xr:uid="{00000000-0005-0000-0000-000077330000}"/>
    <cellStyle name="Normal 12 2 2 4 3 4" xfId="31407" xr:uid="{00000000-0005-0000-0000-000078330000}"/>
    <cellStyle name="Normal 12 2 2 4 4" xfId="7630" xr:uid="{00000000-0005-0000-0000-000079330000}"/>
    <cellStyle name="Normal 12 2 2 4 4 2" xfId="20256" xr:uid="{00000000-0005-0000-0000-00007A330000}"/>
    <cellStyle name="Normal 12 2 2 4 4 2 2" xfId="55472" xr:uid="{00000000-0005-0000-0000-00007B330000}"/>
    <cellStyle name="Normal 12 2 2 4 4 3" xfId="42875" xr:uid="{00000000-0005-0000-0000-00007C330000}"/>
    <cellStyle name="Normal 12 2 2 4 4 4" xfId="32861" xr:uid="{00000000-0005-0000-0000-00007D330000}"/>
    <cellStyle name="Normal 12 2 2 4 5" xfId="9411" xr:uid="{00000000-0005-0000-0000-00007E330000}"/>
    <cellStyle name="Normal 12 2 2 4 5 2" xfId="22032" xr:uid="{00000000-0005-0000-0000-00007F330000}"/>
    <cellStyle name="Normal 12 2 2 4 5 2 2" xfId="57248" xr:uid="{00000000-0005-0000-0000-000080330000}"/>
    <cellStyle name="Normal 12 2 2 4 5 3" xfId="44651" xr:uid="{00000000-0005-0000-0000-000081330000}"/>
    <cellStyle name="Normal 12 2 2 4 5 4" xfId="34637" xr:uid="{00000000-0005-0000-0000-000082330000}"/>
    <cellStyle name="Normal 12 2 2 4 6" xfId="11205" xr:uid="{00000000-0005-0000-0000-000083330000}"/>
    <cellStyle name="Normal 12 2 2 4 6 2" xfId="23808" xr:uid="{00000000-0005-0000-0000-000084330000}"/>
    <cellStyle name="Normal 12 2 2 4 6 2 2" xfId="59024" xr:uid="{00000000-0005-0000-0000-000085330000}"/>
    <cellStyle name="Normal 12 2 2 4 6 3" xfId="46427" xr:uid="{00000000-0005-0000-0000-000086330000}"/>
    <cellStyle name="Normal 12 2 2 4 6 4" xfId="36413" xr:uid="{00000000-0005-0000-0000-000087330000}"/>
    <cellStyle name="Normal 12 2 2 4 7" xfId="15572" xr:uid="{00000000-0005-0000-0000-000088330000}"/>
    <cellStyle name="Normal 12 2 2 4 7 2" xfId="50788" xr:uid="{00000000-0005-0000-0000-000089330000}"/>
    <cellStyle name="Normal 12 2 2 4 7 3" xfId="28177" xr:uid="{00000000-0005-0000-0000-00008A330000}"/>
    <cellStyle name="Normal 12 2 2 4 8" xfId="12663" xr:uid="{00000000-0005-0000-0000-00008B330000}"/>
    <cellStyle name="Normal 12 2 2 4 8 2" xfId="47881" xr:uid="{00000000-0005-0000-0000-00008C330000}"/>
    <cellStyle name="Normal 12 2 2 4 9" xfId="38191" xr:uid="{00000000-0005-0000-0000-00008D330000}"/>
    <cellStyle name="Normal 12 2 2 5" xfId="3392" xr:uid="{00000000-0005-0000-0000-00008E330000}"/>
    <cellStyle name="Normal 12 2 2 5 10" xfId="26888" xr:uid="{00000000-0005-0000-0000-00008F330000}"/>
    <cellStyle name="Normal 12 2 2 5 11" xfId="61292" xr:uid="{00000000-0005-0000-0000-000090330000}"/>
    <cellStyle name="Normal 12 2 2 5 2" xfId="5188" xr:uid="{00000000-0005-0000-0000-000091330000}"/>
    <cellStyle name="Normal 12 2 2 5 2 2" xfId="17835" xr:uid="{00000000-0005-0000-0000-000092330000}"/>
    <cellStyle name="Normal 12 2 2 5 2 2 2" xfId="53051" xr:uid="{00000000-0005-0000-0000-000093330000}"/>
    <cellStyle name="Normal 12 2 2 5 2 3" xfId="40454" xr:uid="{00000000-0005-0000-0000-000094330000}"/>
    <cellStyle name="Normal 12 2 2 5 2 4" xfId="30440" xr:uid="{00000000-0005-0000-0000-000095330000}"/>
    <cellStyle name="Normal 12 2 2 5 3" xfId="6658" xr:uid="{00000000-0005-0000-0000-000096330000}"/>
    <cellStyle name="Normal 12 2 2 5 3 2" xfId="19289" xr:uid="{00000000-0005-0000-0000-000097330000}"/>
    <cellStyle name="Normal 12 2 2 5 3 2 2" xfId="54505" xr:uid="{00000000-0005-0000-0000-000098330000}"/>
    <cellStyle name="Normal 12 2 2 5 3 3" xfId="41908" xr:uid="{00000000-0005-0000-0000-000099330000}"/>
    <cellStyle name="Normal 12 2 2 5 3 4" xfId="31894" xr:uid="{00000000-0005-0000-0000-00009A330000}"/>
    <cellStyle name="Normal 12 2 2 5 4" xfId="8117" xr:uid="{00000000-0005-0000-0000-00009B330000}"/>
    <cellStyle name="Normal 12 2 2 5 4 2" xfId="20743" xr:uid="{00000000-0005-0000-0000-00009C330000}"/>
    <cellStyle name="Normal 12 2 2 5 4 2 2" xfId="55959" xr:uid="{00000000-0005-0000-0000-00009D330000}"/>
    <cellStyle name="Normal 12 2 2 5 4 3" xfId="43362" xr:uid="{00000000-0005-0000-0000-00009E330000}"/>
    <cellStyle name="Normal 12 2 2 5 4 4" xfId="33348" xr:uid="{00000000-0005-0000-0000-00009F330000}"/>
    <cellStyle name="Normal 12 2 2 5 5" xfId="9898" xr:uid="{00000000-0005-0000-0000-0000A0330000}"/>
    <cellStyle name="Normal 12 2 2 5 5 2" xfId="22519" xr:uid="{00000000-0005-0000-0000-0000A1330000}"/>
    <cellStyle name="Normal 12 2 2 5 5 2 2" xfId="57735" xr:uid="{00000000-0005-0000-0000-0000A2330000}"/>
    <cellStyle name="Normal 12 2 2 5 5 3" xfId="45138" xr:uid="{00000000-0005-0000-0000-0000A3330000}"/>
    <cellStyle name="Normal 12 2 2 5 5 4" xfId="35124" xr:uid="{00000000-0005-0000-0000-0000A4330000}"/>
    <cellStyle name="Normal 12 2 2 5 6" xfId="11692" xr:uid="{00000000-0005-0000-0000-0000A5330000}"/>
    <cellStyle name="Normal 12 2 2 5 6 2" xfId="24295" xr:uid="{00000000-0005-0000-0000-0000A6330000}"/>
    <cellStyle name="Normal 12 2 2 5 6 2 2" xfId="59511" xr:uid="{00000000-0005-0000-0000-0000A7330000}"/>
    <cellStyle name="Normal 12 2 2 5 6 3" xfId="46914" xr:uid="{00000000-0005-0000-0000-0000A8330000}"/>
    <cellStyle name="Normal 12 2 2 5 6 4" xfId="36900" xr:uid="{00000000-0005-0000-0000-0000A9330000}"/>
    <cellStyle name="Normal 12 2 2 5 7" xfId="16059" xr:uid="{00000000-0005-0000-0000-0000AA330000}"/>
    <cellStyle name="Normal 12 2 2 5 7 2" xfId="51275" xr:uid="{00000000-0005-0000-0000-0000AB330000}"/>
    <cellStyle name="Normal 12 2 2 5 7 3" xfId="28664" xr:uid="{00000000-0005-0000-0000-0000AC330000}"/>
    <cellStyle name="Normal 12 2 2 5 8" xfId="14281" xr:uid="{00000000-0005-0000-0000-0000AD330000}"/>
    <cellStyle name="Normal 12 2 2 5 8 2" xfId="49499" xr:uid="{00000000-0005-0000-0000-0000AE330000}"/>
    <cellStyle name="Normal 12 2 2 5 9" xfId="38678" xr:uid="{00000000-0005-0000-0000-0000AF330000}"/>
    <cellStyle name="Normal 12 2 2 6" xfId="2552" xr:uid="{00000000-0005-0000-0000-0000B0330000}"/>
    <cellStyle name="Normal 12 2 2 6 10" xfId="26079" xr:uid="{00000000-0005-0000-0000-0000B1330000}"/>
    <cellStyle name="Normal 12 2 2 6 11" xfId="60483" xr:uid="{00000000-0005-0000-0000-0000B2330000}"/>
    <cellStyle name="Normal 12 2 2 6 2" xfId="4379" xr:uid="{00000000-0005-0000-0000-0000B3330000}"/>
    <cellStyle name="Normal 12 2 2 6 2 2" xfId="17026" xr:uid="{00000000-0005-0000-0000-0000B4330000}"/>
    <cellStyle name="Normal 12 2 2 6 2 2 2" xfId="52242" xr:uid="{00000000-0005-0000-0000-0000B5330000}"/>
    <cellStyle name="Normal 12 2 2 6 2 3" xfId="39645" xr:uid="{00000000-0005-0000-0000-0000B6330000}"/>
    <cellStyle name="Normal 12 2 2 6 2 4" xfId="29631" xr:uid="{00000000-0005-0000-0000-0000B7330000}"/>
    <cellStyle name="Normal 12 2 2 6 3" xfId="5849" xr:uid="{00000000-0005-0000-0000-0000B8330000}"/>
    <cellStyle name="Normal 12 2 2 6 3 2" xfId="18480" xr:uid="{00000000-0005-0000-0000-0000B9330000}"/>
    <cellStyle name="Normal 12 2 2 6 3 2 2" xfId="53696" xr:uid="{00000000-0005-0000-0000-0000BA330000}"/>
    <cellStyle name="Normal 12 2 2 6 3 3" xfId="41099" xr:uid="{00000000-0005-0000-0000-0000BB330000}"/>
    <cellStyle name="Normal 12 2 2 6 3 4" xfId="31085" xr:uid="{00000000-0005-0000-0000-0000BC330000}"/>
    <cellStyle name="Normal 12 2 2 6 4" xfId="7308" xr:uid="{00000000-0005-0000-0000-0000BD330000}"/>
    <cellStyle name="Normal 12 2 2 6 4 2" xfId="19934" xr:uid="{00000000-0005-0000-0000-0000BE330000}"/>
    <cellStyle name="Normal 12 2 2 6 4 2 2" xfId="55150" xr:uid="{00000000-0005-0000-0000-0000BF330000}"/>
    <cellStyle name="Normal 12 2 2 6 4 3" xfId="42553" xr:uid="{00000000-0005-0000-0000-0000C0330000}"/>
    <cellStyle name="Normal 12 2 2 6 4 4" xfId="32539" xr:uid="{00000000-0005-0000-0000-0000C1330000}"/>
    <cellStyle name="Normal 12 2 2 6 5" xfId="9089" xr:uid="{00000000-0005-0000-0000-0000C2330000}"/>
    <cellStyle name="Normal 12 2 2 6 5 2" xfId="21710" xr:uid="{00000000-0005-0000-0000-0000C3330000}"/>
    <cellStyle name="Normal 12 2 2 6 5 2 2" xfId="56926" xr:uid="{00000000-0005-0000-0000-0000C4330000}"/>
    <cellStyle name="Normal 12 2 2 6 5 3" xfId="44329" xr:uid="{00000000-0005-0000-0000-0000C5330000}"/>
    <cellStyle name="Normal 12 2 2 6 5 4" xfId="34315" xr:uid="{00000000-0005-0000-0000-0000C6330000}"/>
    <cellStyle name="Normal 12 2 2 6 6" xfId="10883" xr:uid="{00000000-0005-0000-0000-0000C7330000}"/>
    <cellStyle name="Normal 12 2 2 6 6 2" xfId="23486" xr:uid="{00000000-0005-0000-0000-0000C8330000}"/>
    <cellStyle name="Normal 12 2 2 6 6 2 2" xfId="58702" xr:uid="{00000000-0005-0000-0000-0000C9330000}"/>
    <cellStyle name="Normal 12 2 2 6 6 3" xfId="46105" xr:uid="{00000000-0005-0000-0000-0000CA330000}"/>
    <cellStyle name="Normal 12 2 2 6 6 4" xfId="36091" xr:uid="{00000000-0005-0000-0000-0000CB330000}"/>
    <cellStyle name="Normal 12 2 2 6 7" xfId="15250" xr:uid="{00000000-0005-0000-0000-0000CC330000}"/>
    <cellStyle name="Normal 12 2 2 6 7 2" xfId="50466" xr:uid="{00000000-0005-0000-0000-0000CD330000}"/>
    <cellStyle name="Normal 12 2 2 6 7 3" xfId="27855" xr:uid="{00000000-0005-0000-0000-0000CE330000}"/>
    <cellStyle name="Normal 12 2 2 6 8" xfId="13472" xr:uid="{00000000-0005-0000-0000-0000CF330000}"/>
    <cellStyle name="Normal 12 2 2 6 8 2" xfId="48690" xr:uid="{00000000-0005-0000-0000-0000D0330000}"/>
    <cellStyle name="Normal 12 2 2 6 9" xfId="37869" xr:uid="{00000000-0005-0000-0000-0000D1330000}"/>
    <cellStyle name="Normal 12 2 2 7" xfId="3716" xr:uid="{00000000-0005-0000-0000-0000D2330000}"/>
    <cellStyle name="Normal 12 2 2 7 2" xfId="8440" xr:uid="{00000000-0005-0000-0000-0000D3330000}"/>
    <cellStyle name="Normal 12 2 2 7 2 2" xfId="21066" xr:uid="{00000000-0005-0000-0000-0000D4330000}"/>
    <cellStyle name="Normal 12 2 2 7 2 2 2" xfId="56282" xr:uid="{00000000-0005-0000-0000-0000D5330000}"/>
    <cellStyle name="Normal 12 2 2 7 2 3" xfId="43685" xr:uid="{00000000-0005-0000-0000-0000D6330000}"/>
    <cellStyle name="Normal 12 2 2 7 2 4" xfId="33671" xr:uid="{00000000-0005-0000-0000-0000D7330000}"/>
    <cellStyle name="Normal 12 2 2 7 3" xfId="10221" xr:uid="{00000000-0005-0000-0000-0000D8330000}"/>
    <cellStyle name="Normal 12 2 2 7 3 2" xfId="22842" xr:uid="{00000000-0005-0000-0000-0000D9330000}"/>
    <cellStyle name="Normal 12 2 2 7 3 2 2" xfId="58058" xr:uid="{00000000-0005-0000-0000-0000DA330000}"/>
    <cellStyle name="Normal 12 2 2 7 3 3" xfId="45461" xr:uid="{00000000-0005-0000-0000-0000DB330000}"/>
    <cellStyle name="Normal 12 2 2 7 3 4" xfId="35447" xr:uid="{00000000-0005-0000-0000-0000DC330000}"/>
    <cellStyle name="Normal 12 2 2 7 4" xfId="12017" xr:uid="{00000000-0005-0000-0000-0000DD330000}"/>
    <cellStyle name="Normal 12 2 2 7 4 2" xfId="24618" xr:uid="{00000000-0005-0000-0000-0000DE330000}"/>
    <cellStyle name="Normal 12 2 2 7 4 2 2" xfId="59834" xr:uid="{00000000-0005-0000-0000-0000DF330000}"/>
    <cellStyle name="Normal 12 2 2 7 4 3" xfId="47237" xr:uid="{00000000-0005-0000-0000-0000E0330000}"/>
    <cellStyle name="Normal 12 2 2 7 4 4" xfId="37223" xr:uid="{00000000-0005-0000-0000-0000E1330000}"/>
    <cellStyle name="Normal 12 2 2 7 5" xfId="16382" xr:uid="{00000000-0005-0000-0000-0000E2330000}"/>
    <cellStyle name="Normal 12 2 2 7 5 2" xfId="51598" xr:uid="{00000000-0005-0000-0000-0000E3330000}"/>
    <cellStyle name="Normal 12 2 2 7 5 3" xfId="28987" xr:uid="{00000000-0005-0000-0000-0000E4330000}"/>
    <cellStyle name="Normal 12 2 2 7 6" xfId="14604" xr:uid="{00000000-0005-0000-0000-0000E5330000}"/>
    <cellStyle name="Normal 12 2 2 7 6 2" xfId="49822" xr:uid="{00000000-0005-0000-0000-0000E6330000}"/>
    <cellStyle name="Normal 12 2 2 7 7" xfId="39001" xr:uid="{00000000-0005-0000-0000-0000E7330000}"/>
    <cellStyle name="Normal 12 2 2 7 8" xfId="27211" xr:uid="{00000000-0005-0000-0000-0000E8330000}"/>
    <cellStyle name="Normal 12 2 2 8" xfId="4054" xr:uid="{00000000-0005-0000-0000-0000E9330000}"/>
    <cellStyle name="Normal 12 2 2 8 2" xfId="16704" xr:uid="{00000000-0005-0000-0000-0000EA330000}"/>
    <cellStyle name="Normal 12 2 2 8 2 2" xfId="51920" xr:uid="{00000000-0005-0000-0000-0000EB330000}"/>
    <cellStyle name="Normal 12 2 2 8 2 3" xfId="29309" xr:uid="{00000000-0005-0000-0000-0000EC330000}"/>
    <cellStyle name="Normal 12 2 2 8 3" xfId="13150" xr:uid="{00000000-0005-0000-0000-0000ED330000}"/>
    <cellStyle name="Normal 12 2 2 8 3 2" xfId="48368" xr:uid="{00000000-0005-0000-0000-0000EE330000}"/>
    <cellStyle name="Normal 12 2 2 8 4" xfId="39323" xr:uid="{00000000-0005-0000-0000-0000EF330000}"/>
    <cellStyle name="Normal 12 2 2 8 5" xfId="25757" xr:uid="{00000000-0005-0000-0000-0000F0330000}"/>
    <cellStyle name="Normal 12 2 2 9" xfId="5527" xr:uid="{00000000-0005-0000-0000-0000F1330000}"/>
    <cellStyle name="Normal 12 2 2 9 2" xfId="18158" xr:uid="{00000000-0005-0000-0000-0000F2330000}"/>
    <cellStyle name="Normal 12 2 2 9 2 2" xfId="53374" xr:uid="{00000000-0005-0000-0000-0000F3330000}"/>
    <cellStyle name="Normal 12 2 2 9 3" xfId="40777" xr:uid="{00000000-0005-0000-0000-0000F4330000}"/>
    <cellStyle name="Normal 12 2 2 9 4" xfId="30763" xr:uid="{00000000-0005-0000-0000-0000F5330000}"/>
    <cellStyle name="Normal 12 2 3" xfId="2292" xr:uid="{00000000-0005-0000-0000-0000F6330000}"/>
    <cellStyle name="Normal 12 2 3 10" xfId="10519" xr:uid="{00000000-0005-0000-0000-0000F7330000}"/>
    <cellStyle name="Normal 12 2 3 10 2" xfId="23130" xr:uid="{00000000-0005-0000-0000-0000F8330000}"/>
    <cellStyle name="Normal 12 2 3 10 2 2" xfId="58346" xr:uid="{00000000-0005-0000-0000-0000F9330000}"/>
    <cellStyle name="Normal 12 2 3 10 3" xfId="45749" xr:uid="{00000000-0005-0000-0000-0000FA330000}"/>
    <cellStyle name="Normal 12 2 3 10 4" xfId="35735" xr:uid="{00000000-0005-0000-0000-0000FB330000}"/>
    <cellStyle name="Normal 12 2 3 11" xfId="15008" xr:uid="{00000000-0005-0000-0000-0000FC330000}"/>
    <cellStyle name="Normal 12 2 3 11 2" xfId="50224" xr:uid="{00000000-0005-0000-0000-0000FD330000}"/>
    <cellStyle name="Normal 12 2 3 11 3" xfId="27613" xr:uid="{00000000-0005-0000-0000-0000FE330000}"/>
    <cellStyle name="Normal 12 2 3 12" xfId="12421" xr:uid="{00000000-0005-0000-0000-0000FF330000}"/>
    <cellStyle name="Normal 12 2 3 12 2" xfId="47639" xr:uid="{00000000-0005-0000-0000-000000340000}"/>
    <cellStyle name="Normal 12 2 3 13" xfId="37627" xr:uid="{00000000-0005-0000-0000-000001340000}"/>
    <cellStyle name="Normal 12 2 3 14" xfId="25028" xr:uid="{00000000-0005-0000-0000-000002340000}"/>
    <cellStyle name="Normal 12 2 3 15" xfId="60241" xr:uid="{00000000-0005-0000-0000-000003340000}"/>
    <cellStyle name="Normal 12 2 3 2" xfId="3143" xr:uid="{00000000-0005-0000-0000-000004340000}"/>
    <cellStyle name="Normal 12 2 3 2 10" xfId="25512" xr:uid="{00000000-0005-0000-0000-000005340000}"/>
    <cellStyle name="Normal 12 2 3 2 11" xfId="61047" xr:uid="{00000000-0005-0000-0000-000006340000}"/>
    <cellStyle name="Normal 12 2 3 2 2" xfId="4943" xr:uid="{00000000-0005-0000-0000-000007340000}"/>
    <cellStyle name="Normal 12 2 3 2 2 2" xfId="17590" xr:uid="{00000000-0005-0000-0000-000008340000}"/>
    <cellStyle name="Normal 12 2 3 2 2 2 2" xfId="52806" xr:uid="{00000000-0005-0000-0000-000009340000}"/>
    <cellStyle name="Normal 12 2 3 2 2 2 3" xfId="30195" xr:uid="{00000000-0005-0000-0000-00000A340000}"/>
    <cellStyle name="Normal 12 2 3 2 2 3" xfId="14036" xr:uid="{00000000-0005-0000-0000-00000B340000}"/>
    <cellStyle name="Normal 12 2 3 2 2 3 2" xfId="49254" xr:uid="{00000000-0005-0000-0000-00000C340000}"/>
    <cellStyle name="Normal 12 2 3 2 2 4" xfId="40209" xr:uid="{00000000-0005-0000-0000-00000D340000}"/>
    <cellStyle name="Normal 12 2 3 2 2 5" xfId="26643" xr:uid="{00000000-0005-0000-0000-00000E340000}"/>
    <cellStyle name="Normal 12 2 3 2 3" xfId="6413" xr:uid="{00000000-0005-0000-0000-00000F340000}"/>
    <cellStyle name="Normal 12 2 3 2 3 2" xfId="19044" xr:uid="{00000000-0005-0000-0000-000010340000}"/>
    <cellStyle name="Normal 12 2 3 2 3 2 2" xfId="54260" xr:uid="{00000000-0005-0000-0000-000011340000}"/>
    <cellStyle name="Normal 12 2 3 2 3 3" xfId="41663" xr:uid="{00000000-0005-0000-0000-000012340000}"/>
    <cellStyle name="Normal 12 2 3 2 3 4" xfId="31649" xr:uid="{00000000-0005-0000-0000-000013340000}"/>
    <cellStyle name="Normal 12 2 3 2 4" xfId="7872" xr:uid="{00000000-0005-0000-0000-000014340000}"/>
    <cellStyle name="Normal 12 2 3 2 4 2" xfId="20498" xr:uid="{00000000-0005-0000-0000-000015340000}"/>
    <cellStyle name="Normal 12 2 3 2 4 2 2" xfId="55714" xr:uid="{00000000-0005-0000-0000-000016340000}"/>
    <cellStyle name="Normal 12 2 3 2 4 3" xfId="43117" xr:uid="{00000000-0005-0000-0000-000017340000}"/>
    <cellStyle name="Normal 12 2 3 2 4 4" xfId="33103" xr:uid="{00000000-0005-0000-0000-000018340000}"/>
    <cellStyle name="Normal 12 2 3 2 5" xfId="9653" xr:uid="{00000000-0005-0000-0000-000019340000}"/>
    <cellStyle name="Normal 12 2 3 2 5 2" xfId="22274" xr:uid="{00000000-0005-0000-0000-00001A340000}"/>
    <cellStyle name="Normal 12 2 3 2 5 2 2" xfId="57490" xr:uid="{00000000-0005-0000-0000-00001B340000}"/>
    <cellStyle name="Normal 12 2 3 2 5 3" xfId="44893" xr:uid="{00000000-0005-0000-0000-00001C340000}"/>
    <cellStyle name="Normal 12 2 3 2 5 4" xfId="34879" xr:uid="{00000000-0005-0000-0000-00001D340000}"/>
    <cellStyle name="Normal 12 2 3 2 6" xfId="11447" xr:uid="{00000000-0005-0000-0000-00001E340000}"/>
    <cellStyle name="Normal 12 2 3 2 6 2" xfId="24050" xr:uid="{00000000-0005-0000-0000-00001F340000}"/>
    <cellStyle name="Normal 12 2 3 2 6 2 2" xfId="59266" xr:uid="{00000000-0005-0000-0000-000020340000}"/>
    <cellStyle name="Normal 12 2 3 2 6 3" xfId="46669" xr:uid="{00000000-0005-0000-0000-000021340000}"/>
    <cellStyle name="Normal 12 2 3 2 6 4" xfId="36655" xr:uid="{00000000-0005-0000-0000-000022340000}"/>
    <cellStyle name="Normal 12 2 3 2 7" xfId="15814" xr:uid="{00000000-0005-0000-0000-000023340000}"/>
    <cellStyle name="Normal 12 2 3 2 7 2" xfId="51030" xr:uid="{00000000-0005-0000-0000-000024340000}"/>
    <cellStyle name="Normal 12 2 3 2 7 3" xfId="28419" xr:uid="{00000000-0005-0000-0000-000025340000}"/>
    <cellStyle name="Normal 12 2 3 2 8" xfId="12905" xr:uid="{00000000-0005-0000-0000-000026340000}"/>
    <cellStyle name="Normal 12 2 3 2 8 2" xfId="48123" xr:uid="{00000000-0005-0000-0000-000027340000}"/>
    <cellStyle name="Normal 12 2 3 2 9" xfId="38433" xr:uid="{00000000-0005-0000-0000-000028340000}"/>
    <cellStyle name="Normal 12 2 3 3" xfId="3472" xr:uid="{00000000-0005-0000-0000-000029340000}"/>
    <cellStyle name="Normal 12 2 3 3 10" xfId="26968" xr:uid="{00000000-0005-0000-0000-00002A340000}"/>
    <cellStyle name="Normal 12 2 3 3 11" xfId="61372" xr:uid="{00000000-0005-0000-0000-00002B340000}"/>
    <cellStyle name="Normal 12 2 3 3 2" xfId="5268" xr:uid="{00000000-0005-0000-0000-00002C340000}"/>
    <cellStyle name="Normal 12 2 3 3 2 2" xfId="17915" xr:uid="{00000000-0005-0000-0000-00002D340000}"/>
    <cellStyle name="Normal 12 2 3 3 2 2 2" xfId="53131" xr:uid="{00000000-0005-0000-0000-00002E340000}"/>
    <cellStyle name="Normal 12 2 3 3 2 3" xfId="40534" xr:uid="{00000000-0005-0000-0000-00002F340000}"/>
    <cellStyle name="Normal 12 2 3 3 2 4" xfId="30520" xr:uid="{00000000-0005-0000-0000-000030340000}"/>
    <cellStyle name="Normal 12 2 3 3 3" xfId="6738" xr:uid="{00000000-0005-0000-0000-000031340000}"/>
    <cellStyle name="Normal 12 2 3 3 3 2" xfId="19369" xr:uid="{00000000-0005-0000-0000-000032340000}"/>
    <cellStyle name="Normal 12 2 3 3 3 2 2" xfId="54585" xr:uid="{00000000-0005-0000-0000-000033340000}"/>
    <cellStyle name="Normal 12 2 3 3 3 3" xfId="41988" xr:uid="{00000000-0005-0000-0000-000034340000}"/>
    <cellStyle name="Normal 12 2 3 3 3 4" xfId="31974" xr:uid="{00000000-0005-0000-0000-000035340000}"/>
    <cellStyle name="Normal 12 2 3 3 4" xfId="8197" xr:uid="{00000000-0005-0000-0000-000036340000}"/>
    <cellStyle name="Normal 12 2 3 3 4 2" xfId="20823" xr:uid="{00000000-0005-0000-0000-000037340000}"/>
    <cellStyle name="Normal 12 2 3 3 4 2 2" xfId="56039" xr:uid="{00000000-0005-0000-0000-000038340000}"/>
    <cellStyle name="Normal 12 2 3 3 4 3" xfId="43442" xr:uid="{00000000-0005-0000-0000-000039340000}"/>
    <cellStyle name="Normal 12 2 3 3 4 4" xfId="33428" xr:uid="{00000000-0005-0000-0000-00003A340000}"/>
    <cellStyle name="Normal 12 2 3 3 5" xfId="9978" xr:uid="{00000000-0005-0000-0000-00003B340000}"/>
    <cellStyle name="Normal 12 2 3 3 5 2" xfId="22599" xr:uid="{00000000-0005-0000-0000-00003C340000}"/>
    <cellStyle name="Normal 12 2 3 3 5 2 2" xfId="57815" xr:uid="{00000000-0005-0000-0000-00003D340000}"/>
    <cellStyle name="Normal 12 2 3 3 5 3" xfId="45218" xr:uid="{00000000-0005-0000-0000-00003E340000}"/>
    <cellStyle name="Normal 12 2 3 3 5 4" xfId="35204" xr:uid="{00000000-0005-0000-0000-00003F340000}"/>
    <cellStyle name="Normal 12 2 3 3 6" xfId="11772" xr:uid="{00000000-0005-0000-0000-000040340000}"/>
    <cellStyle name="Normal 12 2 3 3 6 2" xfId="24375" xr:uid="{00000000-0005-0000-0000-000041340000}"/>
    <cellStyle name="Normal 12 2 3 3 6 2 2" xfId="59591" xr:uid="{00000000-0005-0000-0000-000042340000}"/>
    <cellStyle name="Normal 12 2 3 3 6 3" xfId="46994" xr:uid="{00000000-0005-0000-0000-000043340000}"/>
    <cellStyle name="Normal 12 2 3 3 6 4" xfId="36980" xr:uid="{00000000-0005-0000-0000-000044340000}"/>
    <cellStyle name="Normal 12 2 3 3 7" xfId="16139" xr:uid="{00000000-0005-0000-0000-000045340000}"/>
    <cellStyle name="Normal 12 2 3 3 7 2" xfId="51355" xr:uid="{00000000-0005-0000-0000-000046340000}"/>
    <cellStyle name="Normal 12 2 3 3 7 3" xfId="28744" xr:uid="{00000000-0005-0000-0000-000047340000}"/>
    <cellStyle name="Normal 12 2 3 3 8" xfId="14361" xr:uid="{00000000-0005-0000-0000-000048340000}"/>
    <cellStyle name="Normal 12 2 3 3 8 2" xfId="49579" xr:uid="{00000000-0005-0000-0000-000049340000}"/>
    <cellStyle name="Normal 12 2 3 3 9" xfId="38758" xr:uid="{00000000-0005-0000-0000-00004A340000}"/>
    <cellStyle name="Normal 12 2 3 4" xfId="2633" xr:uid="{00000000-0005-0000-0000-00004B340000}"/>
    <cellStyle name="Normal 12 2 3 4 10" xfId="26159" xr:uid="{00000000-0005-0000-0000-00004C340000}"/>
    <cellStyle name="Normal 12 2 3 4 11" xfId="60563" xr:uid="{00000000-0005-0000-0000-00004D340000}"/>
    <cellStyle name="Normal 12 2 3 4 2" xfId="4459" xr:uid="{00000000-0005-0000-0000-00004E340000}"/>
    <cellStyle name="Normal 12 2 3 4 2 2" xfId="17106" xr:uid="{00000000-0005-0000-0000-00004F340000}"/>
    <cellStyle name="Normal 12 2 3 4 2 2 2" xfId="52322" xr:uid="{00000000-0005-0000-0000-000050340000}"/>
    <cellStyle name="Normal 12 2 3 4 2 3" xfId="39725" xr:uid="{00000000-0005-0000-0000-000051340000}"/>
    <cellStyle name="Normal 12 2 3 4 2 4" xfId="29711" xr:uid="{00000000-0005-0000-0000-000052340000}"/>
    <cellStyle name="Normal 12 2 3 4 3" xfId="5929" xr:uid="{00000000-0005-0000-0000-000053340000}"/>
    <cellStyle name="Normal 12 2 3 4 3 2" xfId="18560" xr:uid="{00000000-0005-0000-0000-000054340000}"/>
    <cellStyle name="Normal 12 2 3 4 3 2 2" xfId="53776" xr:uid="{00000000-0005-0000-0000-000055340000}"/>
    <cellStyle name="Normal 12 2 3 4 3 3" xfId="41179" xr:uid="{00000000-0005-0000-0000-000056340000}"/>
    <cellStyle name="Normal 12 2 3 4 3 4" xfId="31165" xr:uid="{00000000-0005-0000-0000-000057340000}"/>
    <cellStyle name="Normal 12 2 3 4 4" xfId="7388" xr:uid="{00000000-0005-0000-0000-000058340000}"/>
    <cellStyle name="Normal 12 2 3 4 4 2" xfId="20014" xr:uid="{00000000-0005-0000-0000-000059340000}"/>
    <cellStyle name="Normal 12 2 3 4 4 2 2" xfId="55230" xr:uid="{00000000-0005-0000-0000-00005A340000}"/>
    <cellStyle name="Normal 12 2 3 4 4 3" xfId="42633" xr:uid="{00000000-0005-0000-0000-00005B340000}"/>
    <cellStyle name="Normal 12 2 3 4 4 4" xfId="32619" xr:uid="{00000000-0005-0000-0000-00005C340000}"/>
    <cellStyle name="Normal 12 2 3 4 5" xfId="9169" xr:uid="{00000000-0005-0000-0000-00005D340000}"/>
    <cellStyle name="Normal 12 2 3 4 5 2" xfId="21790" xr:uid="{00000000-0005-0000-0000-00005E340000}"/>
    <cellStyle name="Normal 12 2 3 4 5 2 2" xfId="57006" xr:uid="{00000000-0005-0000-0000-00005F340000}"/>
    <cellStyle name="Normal 12 2 3 4 5 3" xfId="44409" xr:uid="{00000000-0005-0000-0000-000060340000}"/>
    <cellStyle name="Normal 12 2 3 4 5 4" xfId="34395" xr:uid="{00000000-0005-0000-0000-000061340000}"/>
    <cellStyle name="Normal 12 2 3 4 6" xfId="10963" xr:uid="{00000000-0005-0000-0000-000062340000}"/>
    <cellStyle name="Normal 12 2 3 4 6 2" xfId="23566" xr:uid="{00000000-0005-0000-0000-000063340000}"/>
    <cellStyle name="Normal 12 2 3 4 6 2 2" xfId="58782" xr:uid="{00000000-0005-0000-0000-000064340000}"/>
    <cellStyle name="Normal 12 2 3 4 6 3" xfId="46185" xr:uid="{00000000-0005-0000-0000-000065340000}"/>
    <cellStyle name="Normal 12 2 3 4 6 4" xfId="36171" xr:uid="{00000000-0005-0000-0000-000066340000}"/>
    <cellStyle name="Normal 12 2 3 4 7" xfId="15330" xr:uid="{00000000-0005-0000-0000-000067340000}"/>
    <cellStyle name="Normal 12 2 3 4 7 2" xfId="50546" xr:uid="{00000000-0005-0000-0000-000068340000}"/>
    <cellStyle name="Normal 12 2 3 4 7 3" xfId="27935" xr:uid="{00000000-0005-0000-0000-000069340000}"/>
    <cellStyle name="Normal 12 2 3 4 8" xfId="13552" xr:uid="{00000000-0005-0000-0000-00006A340000}"/>
    <cellStyle name="Normal 12 2 3 4 8 2" xfId="48770" xr:uid="{00000000-0005-0000-0000-00006B340000}"/>
    <cellStyle name="Normal 12 2 3 4 9" xfId="37949" xr:uid="{00000000-0005-0000-0000-00006C340000}"/>
    <cellStyle name="Normal 12 2 3 5" xfId="3797" xr:uid="{00000000-0005-0000-0000-00006D340000}"/>
    <cellStyle name="Normal 12 2 3 5 2" xfId="8520" xr:uid="{00000000-0005-0000-0000-00006E340000}"/>
    <cellStyle name="Normal 12 2 3 5 2 2" xfId="21146" xr:uid="{00000000-0005-0000-0000-00006F340000}"/>
    <cellStyle name="Normal 12 2 3 5 2 2 2" xfId="56362" xr:uid="{00000000-0005-0000-0000-000070340000}"/>
    <cellStyle name="Normal 12 2 3 5 2 3" xfId="43765" xr:uid="{00000000-0005-0000-0000-000071340000}"/>
    <cellStyle name="Normal 12 2 3 5 2 4" xfId="33751" xr:uid="{00000000-0005-0000-0000-000072340000}"/>
    <cellStyle name="Normal 12 2 3 5 3" xfId="10301" xr:uid="{00000000-0005-0000-0000-000073340000}"/>
    <cellStyle name="Normal 12 2 3 5 3 2" xfId="22922" xr:uid="{00000000-0005-0000-0000-000074340000}"/>
    <cellStyle name="Normal 12 2 3 5 3 2 2" xfId="58138" xr:uid="{00000000-0005-0000-0000-000075340000}"/>
    <cellStyle name="Normal 12 2 3 5 3 3" xfId="45541" xr:uid="{00000000-0005-0000-0000-000076340000}"/>
    <cellStyle name="Normal 12 2 3 5 3 4" xfId="35527" xr:uid="{00000000-0005-0000-0000-000077340000}"/>
    <cellStyle name="Normal 12 2 3 5 4" xfId="12097" xr:uid="{00000000-0005-0000-0000-000078340000}"/>
    <cellStyle name="Normal 12 2 3 5 4 2" xfId="24698" xr:uid="{00000000-0005-0000-0000-000079340000}"/>
    <cellStyle name="Normal 12 2 3 5 4 2 2" xfId="59914" xr:uid="{00000000-0005-0000-0000-00007A340000}"/>
    <cellStyle name="Normal 12 2 3 5 4 3" xfId="47317" xr:uid="{00000000-0005-0000-0000-00007B340000}"/>
    <cellStyle name="Normal 12 2 3 5 4 4" xfId="37303" xr:uid="{00000000-0005-0000-0000-00007C340000}"/>
    <cellStyle name="Normal 12 2 3 5 5" xfId="16462" xr:uid="{00000000-0005-0000-0000-00007D340000}"/>
    <cellStyle name="Normal 12 2 3 5 5 2" xfId="51678" xr:uid="{00000000-0005-0000-0000-00007E340000}"/>
    <cellStyle name="Normal 12 2 3 5 5 3" xfId="29067" xr:uid="{00000000-0005-0000-0000-00007F340000}"/>
    <cellStyle name="Normal 12 2 3 5 6" xfId="14684" xr:uid="{00000000-0005-0000-0000-000080340000}"/>
    <cellStyle name="Normal 12 2 3 5 6 2" xfId="49902" xr:uid="{00000000-0005-0000-0000-000081340000}"/>
    <cellStyle name="Normal 12 2 3 5 7" xfId="39081" xr:uid="{00000000-0005-0000-0000-000082340000}"/>
    <cellStyle name="Normal 12 2 3 5 8" xfId="27291" xr:uid="{00000000-0005-0000-0000-000083340000}"/>
    <cellStyle name="Normal 12 2 3 6" xfId="4137" xr:uid="{00000000-0005-0000-0000-000084340000}"/>
    <cellStyle name="Normal 12 2 3 6 2" xfId="16784" xr:uid="{00000000-0005-0000-0000-000085340000}"/>
    <cellStyle name="Normal 12 2 3 6 2 2" xfId="52000" xr:uid="{00000000-0005-0000-0000-000086340000}"/>
    <cellStyle name="Normal 12 2 3 6 2 3" xfId="29389" xr:uid="{00000000-0005-0000-0000-000087340000}"/>
    <cellStyle name="Normal 12 2 3 6 3" xfId="13230" xr:uid="{00000000-0005-0000-0000-000088340000}"/>
    <cellStyle name="Normal 12 2 3 6 3 2" xfId="48448" xr:uid="{00000000-0005-0000-0000-000089340000}"/>
    <cellStyle name="Normal 12 2 3 6 4" xfId="39403" xr:uid="{00000000-0005-0000-0000-00008A340000}"/>
    <cellStyle name="Normal 12 2 3 6 5" xfId="25837" xr:uid="{00000000-0005-0000-0000-00008B340000}"/>
    <cellStyle name="Normal 12 2 3 7" xfId="5607" xr:uid="{00000000-0005-0000-0000-00008C340000}"/>
    <cellStyle name="Normal 12 2 3 7 2" xfId="18238" xr:uid="{00000000-0005-0000-0000-00008D340000}"/>
    <cellStyle name="Normal 12 2 3 7 2 2" xfId="53454" xr:uid="{00000000-0005-0000-0000-00008E340000}"/>
    <cellStyle name="Normal 12 2 3 7 3" xfId="40857" xr:uid="{00000000-0005-0000-0000-00008F340000}"/>
    <cellStyle name="Normal 12 2 3 7 4" xfId="30843" xr:uid="{00000000-0005-0000-0000-000090340000}"/>
    <cellStyle name="Normal 12 2 3 8" xfId="7066" xr:uid="{00000000-0005-0000-0000-000091340000}"/>
    <cellStyle name="Normal 12 2 3 8 2" xfId="19692" xr:uid="{00000000-0005-0000-0000-000092340000}"/>
    <cellStyle name="Normal 12 2 3 8 2 2" xfId="54908" xr:uid="{00000000-0005-0000-0000-000093340000}"/>
    <cellStyle name="Normal 12 2 3 8 3" xfId="42311" xr:uid="{00000000-0005-0000-0000-000094340000}"/>
    <cellStyle name="Normal 12 2 3 8 4" xfId="32297" xr:uid="{00000000-0005-0000-0000-000095340000}"/>
    <cellStyle name="Normal 12 2 3 9" xfId="8847" xr:uid="{00000000-0005-0000-0000-000096340000}"/>
    <cellStyle name="Normal 12 2 3 9 2" xfId="21468" xr:uid="{00000000-0005-0000-0000-000097340000}"/>
    <cellStyle name="Normal 12 2 3 9 2 2" xfId="56684" xr:uid="{00000000-0005-0000-0000-000098340000}"/>
    <cellStyle name="Normal 12 2 3 9 3" xfId="44087" xr:uid="{00000000-0005-0000-0000-000099340000}"/>
    <cellStyle name="Normal 12 2 3 9 4" xfId="34073" xr:uid="{00000000-0005-0000-0000-00009A340000}"/>
    <cellStyle name="Normal 12 2 4" xfId="2973" xr:uid="{00000000-0005-0000-0000-00009B340000}"/>
    <cellStyle name="Normal 12 2 4 10" xfId="25353" xr:uid="{00000000-0005-0000-0000-00009C340000}"/>
    <cellStyle name="Normal 12 2 4 11" xfId="60888" xr:uid="{00000000-0005-0000-0000-00009D340000}"/>
    <cellStyle name="Normal 12 2 4 2" xfId="4784" xr:uid="{00000000-0005-0000-0000-00009E340000}"/>
    <cellStyle name="Normal 12 2 4 2 2" xfId="17431" xr:uid="{00000000-0005-0000-0000-00009F340000}"/>
    <cellStyle name="Normal 12 2 4 2 2 2" xfId="52647" xr:uid="{00000000-0005-0000-0000-0000A0340000}"/>
    <cellStyle name="Normal 12 2 4 2 2 3" xfId="30036" xr:uid="{00000000-0005-0000-0000-0000A1340000}"/>
    <cellStyle name="Normal 12 2 4 2 3" xfId="13877" xr:uid="{00000000-0005-0000-0000-0000A2340000}"/>
    <cellStyle name="Normal 12 2 4 2 3 2" xfId="49095" xr:uid="{00000000-0005-0000-0000-0000A3340000}"/>
    <cellStyle name="Normal 12 2 4 2 4" xfId="40050" xr:uid="{00000000-0005-0000-0000-0000A4340000}"/>
    <cellStyle name="Normal 12 2 4 2 5" xfId="26484" xr:uid="{00000000-0005-0000-0000-0000A5340000}"/>
    <cellStyle name="Normal 12 2 4 3" xfId="6254" xr:uid="{00000000-0005-0000-0000-0000A6340000}"/>
    <cellStyle name="Normal 12 2 4 3 2" xfId="18885" xr:uid="{00000000-0005-0000-0000-0000A7340000}"/>
    <cellStyle name="Normal 12 2 4 3 2 2" xfId="54101" xr:uid="{00000000-0005-0000-0000-0000A8340000}"/>
    <cellStyle name="Normal 12 2 4 3 3" xfId="41504" xr:uid="{00000000-0005-0000-0000-0000A9340000}"/>
    <cellStyle name="Normal 12 2 4 3 4" xfId="31490" xr:uid="{00000000-0005-0000-0000-0000AA340000}"/>
    <cellStyle name="Normal 12 2 4 4" xfId="7713" xr:uid="{00000000-0005-0000-0000-0000AB340000}"/>
    <cellStyle name="Normal 12 2 4 4 2" xfId="20339" xr:uid="{00000000-0005-0000-0000-0000AC340000}"/>
    <cellStyle name="Normal 12 2 4 4 2 2" xfId="55555" xr:uid="{00000000-0005-0000-0000-0000AD340000}"/>
    <cellStyle name="Normal 12 2 4 4 3" xfId="42958" xr:uid="{00000000-0005-0000-0000-0000AE340000}"/>
    <cellStyle name="Normal 12 2 4 4 4" xfId="32944" xr:uid="{00000000-0005-0000-0000-0000AF340000}"/>
    <cellStyle name="Normal 12 2 4 5" xfId="9494" xr:uid="{00000000-0005-0000-0000-0000B0340000}"/>
    <cellStyle name="Normal 12 2 4 5 2" xfId="22115" xr:uid="{00000000-0005-0000-0000-0000B1340000}"/>
    <cellStyle name="Normal 12 2 4 5 2 2" xfId="57331" xr:uid="{00000000-0005-0000-0000-0000B2340000}"/>
    <cellStyle name="Normal 12 2 4 5 3" xfId="44734" xr:uid="{00000000-0005-0000-0000-0000B3340000}"/>
    <cellStyle name="Normal 12 2 4 5 4" xfId="34720" xr:uid="{00000000-0005-0000-0000-0000B4340000}"/>
    <cellStyle name="Normal 12 2 4 6" xfId="11288" xr:uid="{00000000-0005-0000-0000-0000B5340000}"/>
    <cellStyle name="Normal 12 2 4 6 2" xfId="23891" xr:uid="{00000000-0005-0000-0000-0000B6340000}"/>
    <cellStyle name="Normal 12 2 4 6 2 2" xfId="59107" xr:uid="{00000000-0005-0000-0000-0000B7340000}"/>
    <cellStyle name="Normal 12 2 4 6 3" xfId="46510" xr:uid="{00000000-0005-0000-0000-0000B8340000}"/>
    <cellStyle name="Normal 12 2 4 6 4" xfId="36496" xr:uid="{00000000-0005-0000-0000-0000B9340000}"/>
    <cellStyle name="Normal 12 2 4 7" xfId="15655" xr:uid="{00000000-0005-0000-0000-0000BA340000}"/>
    <cellStyle name="Normal 12 2 4 7 2" xfId="50871" xr:uid="{00000000-0005-0000-0000-0000BB340000}"/>
    <cellStyle name="Normal 12 2 4 7 3" xfId="28260" xr:uid="{00000000-0005-0000-0000-0000BC340000}"/>
    <cellStyle name="Normal 12 2 4 8" xfId="12746" xr:uid="{00000000-0005-0000-0000-0000BD340000}"/>
    <cellStyle name="Normal 12 2 4 8 2" xfId="47964" xr:uid="{00000000-0005-0000-0000-0000BE340000}"/>
    <cellStyle name="Normal 12 2 4 9" xfId="38274" xr:uid="{00000000-0005-0000-0000-0000BF340000}"/>
    <cellStyle name="Normal 12 2 5" xfId="2806" xr:uid="{00000000-0005-0000-0000-0000C0340000}"/>
    <cellStyle name="Normal 12 2 5 10" xfId="25198" xr:uid="{00000000-0005-0000-0000-0000C1340000}"/>
    <cellStyle name="Normal 12 2 5 11" xfId="60733" xr:uid="{00000000-0005-0000-0000-0000C2340000}"/>
    <cellStyle name="Normal 12 2 5 2" xfId="4629" xr:uid="{00000000-0005-0000-0000-0000C3340000}"/>
    <cellStyle name="Normal 12 2 5 2 2" xfId="17276" xr:uid="{00000000-0005-0000-0000-0000C4340000}"/>
    <cellStyle name="Normal 12 2 5 2 2 2" xfId="52492" xr:uid="{00000000-0005-0000-0000-0000C5340000}"/>
    <cellStyle name="Normal 12 2 5 2 2 3" xfId="29881" xr:uid="{00000000-0005-0000-0000-0000C6340000}"/>
    <cellStyle name="Normal 12 2 5 2 3" xfId="13722" xr:uid="{00000000-0005-0000-0000-0000C7340000}"/>
    <cellStyle name="Normal 12 2 5 2 3 2" xfId="48940" xr:uid="{00000000-0005-0000-0000-0000C8340000}"/>
    <cellStyle name="Normal 12 2 5 2 4" xfId="39895" xr:uid="{00000000-0005-0000-0000-0000C9340000}"/>
    <cellStyle name="Normal 12 2 5 2 5" xfId="26329" xr:uid="{00000000-0005-0000-0000-0000CA340000}"/>
    <cellStyle name="Normal 12 2 5 3" xfId="6099" xr:uid="{00000000-0005-0000-0000-0000CB340000}"/>
    <cellStyle name="Normal 12 2 5 3 2" xfId="18730" xr:uid="{00000000-0005-0000-0000-0000CC340000}"/>
    <cellStyle name="Normal 12 2 5 3 2 2" xfId="53946" xr:uid="{00000000-0005-0000-0000-0000CD340000}"/>
    <cellStyle name="Normal 12 2 5 3 3" xfId="41349" xr:uid="{00000000-0005-0000-0000-0000CE340000}"/>
    <cellStyle name="Normal 12 2 5 3 4" xfId="31335" xr:uid="{00000000-0005-0000-0000-0000CF340000}"/>
    <cellStyle name="Normal 12 2 5 4" xfId="7558" xr:uid="{00000000-0005-0000-0000-0000D0340000}"/>
    <cellStyle name="Normal 12 2 5 4 2" xfId="20184" xr:uid="{00000000-0005-0000-0000-0000D1340000}"/>
    <cellStyle name="Normal 12 2 5 4 2 2" xfId="55400" xr:uid="{00000000-0005-0000-0000-0000D2340000}"/>
    <cellStyle name="Normal 12 2 5 4 3" xfId="42803" xr:uid="{00000000-0005-0000-0000-0000D3340000}"/>
    <cellStyle name="Normal 12 2 5 4 4" xfId="32789" xr:uid="{00000000-0005-0000-0000-0000D4340000}"/>
    <cellStyle name="Normal 12 2 5 5" xfId="9339" xr:uid="{00000000-0005-0000-0000-0000D5340000}"/>
    <cellStyle name="Normal 12 2 5 5 2" xfId="21960" xr:uid="{00000000-0005-0000-0000-0000D6340000}"/>
    <cellStyle name="Normal 12 2 5 5 2 2" xfId="57176" xr:uid="{00000000-0005-0000-0000-0000D7340000}"/>
    <cellStyle name="Normal 12 2 5 5 3" xfId="44579" xr:uid="{00000000-0005-0000-0000-0000D8340000}"/>
    <cellStyle name="Normal 12 2 5 5 4" xfId="34565" xr:uid="{00000000-0005-0000-0000-0000D9340000}"/>
    <cellStyle name="Normal 12 2 5 6" xfId="11133" xr:uid="{00000000-0005-0000-0000-0000DA340000}"/>
    <cellStyle name="Normal 12 2 5 6 2" xfId="23736" xr:uid="{00000000-0005-0000-0000-0000DB340000}"/>
    <cellStyle name="Normal 12 2 5 6 2 2" xfId="58952" xr:uid="{00000000-0005-0000-0000-0000DC340000}"/>
    <cellStyle name="Normal 12 2 5 6 3" xfId="46355" xr:uid="{00000000-0005-0000-0000-0000DD340000}"/>
    <cellStyle name="Normal 12 2 5 6 4" xfId="36341" xr:uid="{00000000-0005-0000-0000-0000DE340000}"/>
    <cellStyle name="Normal 12 2 5 7" xfId="15500" xr:uid="{00000000-0005-0000-0000-0000DF340000}"/>
    <cellStyle name="Normal 12 2 5 7 2" xfId="50716" xr:uid="{00000000-0005-0000-0000-0000E0340000}"/>
    <cellStyle name="Normal 12 2 5 7 3" xfId="28105" xr:uid="{00000000-0005-0000-0000-0000E1340000}"/>
    <cellStyle name="Normal 12 2 5 8" xfId="12591" xr:uid="{00000000-0005-0000-0000-0000E2340000}"/>
    <cellStyle name="Normal 12 2 5 8 2" xfId="47809" xr:uid="{00000000-0005-0000-0000-0000E3340000}"/>
    <cellStyle name="Normal 12 2 5 9" xfId="38119" xr:uid="{00000000-0005-0000-0000-0000E4340000}"/>
    <cellStyle name="Normal 12 2 6" xfId="3320" xr:uid="{00000000-0005-0000-0000-0000E5340000}"/>
    <cellStyle name="Normal 12 2 6 10" xfId="26816" xr:uid="{00000000-0005-0000-0000-0000E6340000}"/>
    <cellStyle name="Normal 12 2 6 11" xfId="61220" xr:uid="{00000000-0005-0000-0000-0000E7340000}"/>
    <cellStyle name="Normal 12 2 6 2" xfId="5116" xr:uid="{00000000-0005-0000-0000-0000E8340000}"/>
    <cellStyle name="Normal 12 2 6 2 2" xfId="17763" xr:uid="{00000000-0005-0000-0000-0000E9340000}"/>
    <cellStyle name="Normal 12 2 6 2 2 2" xfId="52979" xr:uid="{00000000-0005-0000-0000-0000EA340000}"/>
    <cellStyle name="Normal 12 2 6 2 3" xfId="40382" xr:uid="{00000000-0005-0000-0000-0000EB340000}"/>
    <cellStyle name="Normal 12 2 6 2 4" xfId="30368" xr:uid="{00000000-0005-0000-0000-0000EC340000}"/>
    <cellStyle name="Normal 12 2 6 3" xfId="6586" xr:uid="{00000000-0005-0000-0000-0000ED340000}"/>
    <cellStyle name="Normal 12 2 6 3 2" xfId="19217" xr:uid="{00000000-0005-0000-0000-0000EE340000}"/>
    <cellStyle name="Normal 12 2 6 3 2 2" xfId="54433" xr:uid="{00000000-0005-0000-0000-0000EF340000}"/>
    <cellStyle name="Normal 12 2 6 3 3" xfId="41836" xr:uid="{00000000-0005-0000-0000-0000F0340000}"/>
    <cellStyle name="Normal 12 2 6 3 4" xfId="31822" xr:uid="{00000000-0005-0000-0000-0000F1340000}"/>
    <cellStyle name="Normal 12 2 6 4" xfId="8045" xr:uid="{00000000-0005-0000-0000-0000F2340000}"/>
    <cellStyle name="Normal 12 2 6 4 2" xfId="20671" xr:uid="{00000000-0005-0000-0000-0000F3340000}"/>
    <cellStyle name="Normal 12 2 6 4 2 2" xfId="55887" xr:uid="{00000000-0005-0000-0000-0000F4340000}"/>
    <cellStyle name="Normal 12 2 6 4 3" xfId="43290" xr:uid="{00000000-0005-0000-0000-0000F5340000}"/>
    <cellStyle name="Normal 12 2 6 4 4" xfId="33276" xr:uid="{00000000-0005-0000-0000-0000F6340000}"/>
    <cellStyle name="Normal 12 2 6 5" xfId="9826" xr:uid="{00000000-0005-0000-0000-0000F7340000}"/>
    <cellStyle name="Normal 12 2 6 5 2" xfId="22447" xr:uid="{00000000-0005-0000-0000-0000F8340000}"/>
    <cellStyle name="Normal 12 2 6 5 2 2" xfId="57663" xr:uid="{00000000-0005-0000-0000-0000F9340000}"/>
    <cellStyle name="Normal 12 2 6 5 3" xfId="45066" xr:uid="{00000000-0005-0000-0000-0000FA340000}"/>
    <cellStyle name="Normal 12 2 6 5 4" xfId="35052" xr:uid="{00000000-0005-0000-0000-0000FB340000}"/>
    <cellStyle name="Normal 12 2 6 6" xfId="11620" xr:uid="{00000000-0005-0000-0000-0000FC340000}"/>
    <cellStyle name="Normal 12 2 6 6 2" xfId="24223" xr:uid="{00000000-0005-0000-0000-0000FD340000}"/>
    <cellStyle name="Normal 12 2 6 6 2 2" xfId="59439" xr:uid="{00000000-0005-0000-0000-0000FE340000}"/>
    <cellStyle name="Normal 12 2 6 6 3" xfId="46842" xr:uid="{00000000-0005-0000-0000-0000FF340000}"/>
    <cellStyle name="Normal 12 2 6 6 4" xfId="36828" xr:uid="{00000000-0005-0000-0000-000000350000}"/>
    <cellStyle name="Normal 12 2 6 7" xfId="15987" xr:uid="{00000000-0005-0000-0000-000001350000}"/>
    <cellStyle name="Normal 12 2 6 7 2" xfId="51203" xr:uid="{00000000-0005-0000-0000-000002350000}"/>
    <cellStyle name="Normal 12 2 6 7 3" xfId="28592" xr:uid="{00000000-0005-0000-0000-000003350000}"/>
    <cellStyle name="Normal 12 2 6 8" xfId="14209" xr:uid="{00000000-0005-0000-0000-000004350000}"/>
    <cellStyle name="Normal 12 2 6 8 2" xfId="49427" xr:uid="{00000000-0005-0000-0000-000005350000}"/>
    <cellStyle name="Normal 12 2 6 9" xfId="38606" xr:uid="{00000000-0005-0000-0000-000006350000}"/>
    <cellStyle name="Normal 12 2 7" xfId="2476" xr:uid="{00000000-0005-0000-0000-000007350000}"/>
    <cellStyle name="Normal 12 2 7 10" xfId="26007" xr:uid="{00000000-0005-0000-0000-000008350000}"/>
    <cellStyle name="Normal 12 2 7 11" xfId="60411" xr:uid="{00000000-0005-0000-0000-000009350000}"/>
    <cellStyle name="Normal 12 2 7 2" xfId="4307" xr:uid="{00000000-0005-0000-0000-00000A350000}"/>
    <cellStyle name="Normal 12 2 7 2 2" xfId="16954" xr:uid="{00000000-0005-0000-0000-00000B350000}"/>
    <cellStyle name="Normal 12 2 7 2 2 2" xfId="52170" xr:uid="{00000000-0005-0000-0000-00000C350000}"/>
    <cellStyle name="Normal 12 2 7 2 3" xfId="39573" xr:uid="{00000000-0005-0000-0000-00000D350000}"/>
    <cellStyle name="Normal 12 2 7 2 4" xfId="29559" xr:uid="{00000000-0005-0000-0000-00000E350000}"/>
    <cellStyle name="Normal 12 2 7 3" xfId="5777" xr:uid="{00000000-0005-0000-0000-00000F350000}"/>
    <cellStyle name="Normal 12 2 7 3 2" xfId="18408" xr:uid="{00000000-0005-0000-0000-000010350000}"/>
    <cellStyle name="Normal 12 2 7 3 2 2" xfId="53624" xr:uid="{00000000-0005-0000-0000-000011350000}"/>
    <cellStyle name="Normal 12 2 7 3 3" xfId="41027" xr:uid="{00000000-0005-0000-0000-000012350000}"/>
    <cellStyle name="Normal 12 2 7 3 4" xfId="31013" xr:uid="{00000000-0005-0000-0000-000013350000}"/>
    <cellStyle name="Normal 12 2 7 4" xfId="7236" xr:uid="{00000000-0005-0000-0000-000014350000}"/>
    <cellStyle name="Normal 12 2 7 4 2" xfId="19862" xr:uid="{00000000-0005-0000-0000-000015350000}"/>
    <cellStyle name="Normal 12 2 7 4 2 2" xfId="55078" xr:uid="{00000000-0005-0000-0000-000016350000}"/>
    <cellStyle name="Normal 12 2 7 4 3" xfId="42481" xr:uid="{00000000-0005-0000-0000-000017350000}"/>
    <cellStyle name="Normal 12 2 7 4 4" xfId="32467" xr:uid="{00000000-0005-0000-0000-000018350000}"/>
    <cellStyle name="Normal 12 2 7 5" xfId="9017" xr:uid="{00000000-0005-0000-0000-000019350000}"/>
    <cellStyle name="Normal 12 2 7 5 2" xfId="21638" xr:uid="{00000000-0005-0000-0000-00001A350000}"/>
    <cellStyle name="Normal 12 2 7 5 2 2" xfId="56854" xr:uid="{00000000-0005-0000-0000-00001B350000}"/>
    <cellStyle name="Normal 12 2 7 5 3" xfId="44257" xr:uid="{00000000-0005-0000-0000-00001C350000}"/>
    <cellStyle name="Normal 12 2 7 5 4" xfId="34243" xr:uid="{00000000-0005-0000-0000-00001D350000}"/>
    <cellStyle name="Normal 12 2 7 6" xfId="10811" xr:uid="{00000000-0005-0000-0000-00001E350000}"/>
    <cellStyle name="Normal 12 2 7 6 2" xfId="23414" xr:uid="{00000000-0005-0000-0000-00001F350000}"/>
    <cellStyle name="Normal 12 2 7 6 2 2" xfId="58630" xr:uid="{00000000-0005-0000-0000-000020350000}"/>
    <cellStyle name="Normal 12 2 7 6 3" xfId="46033" xr:uid="{00000000-0005-0000-0000-000021350000}"/>
    <cellStyle name="Normal 12 2 7 6 4" xfId="36019" xr:uid="{00000000-0005-0000-0000-000022350000}"/>
    <cellStyle name="Normal 12 2 7 7" xfId="15178" xr:uid="{00000000-0005-0000-0000-000023350000}"/>
    <cellStyle name="Normal 12 2 7 7 2" xfId="50394" xr:uid="{00000000-0005-0000-0000-000024350000}"/>
    <cellStyle name="Normal 12 2 7 7 3" xfId="27783" xr:uid="{00000000-0005-0000-0000-000025350000}"/>
    <cellStyle name="Normal 12 2 7 8" xfId="13400" xr:uid="{00000000-0005-0000-0000-000026350000}"/>
    <cellStyle name="Normal 12 2 7 8 2" xfId="48618" xr:uid="{00000000-0005-0000-0000-000027350000}"/>
    <cellStyle name="Normal 12 2 7 9" xfId="37797" xr:uid="{00000000-0005-0000-0000-000028350000}"/>
    <cellStyle name="Normal 12 2 8" xfId="3644" xr:uid="{00000000-0005-0000-0000-000029350000}"/>
    <cellStyle name="Normal 12 2 8 2" xfId="8368" xr:uid="{00000000-0005-0000-0000-00002A350000}"/>
    <cellStyle name="Normal 12 2 8 2 2" xfId="20994" xr:uid="{00000000-0005-0000-0000-00002B350000}"/>
    <cellStyle name="Normal 12 2 8 2 2 2" xfId="56210" xr:uid="{00000000-0005-0000-0000-00002C350000}"/>
    <cellStyle name="Normal 12 2 8 2 3" xfId="43613" xr:uid="{00000000-0005-0000-0000-00002D350000}"/>
    <cellStyle name="Normal 12 2 8 2 4" xfId="33599" xr:uid="{00000000-0005-0000-0000-00002E350000}"/>
    <cellStyle name="Normal 12 2 8 3" xfId="10149" xr:uid="{00000000-0005-0000-0000-00002F350000}"/>
    <cellStyle name="Normal 12 2 8 3 2" xfId="22770" xr:uid="{00000000-0005-0000-0000-000030350000}"/>
    <cellStyle name="Normal 12 2 8 3 2 2" xfId="57986" xr:uid="{00000000-0005-0000-0000-000031350000}"/>
    <cellStyle name="Normal 12 2 8 3 3" xfId="45389" xr:uid="{00000000-0005-0000-0000-000032350000}"/>
    <cellStyle name="Normal 12 2 8 3 4" xfId="35375" xr:uid="{00000000-0005-0000-0000-000033350000}"/>
    <cellStyle name="Normal 12 2 8 4" xfId="11945" xr:uid="{00000000-0005-0000-0000-000034350000}"/>
    <cellStyle name="Normal 12 2 8 4 2" xfId="24546" xr:uid="{00000000-0005-0000-0000-000035350000}"/>
    <cellStyle name="Normal 12 2 8 4 2 2" xfId="59762" xr:uid="{00000000-0005-0000-0000-000036350000}"/>
    <cellStyle name="Normal 12 2 8 4 3" xfId="47165" xr:uid="{00000000-0005-0000-0000-000037350000}"/>
    <cellStyle name="Normal 12 2 8 4 4" xfId="37151" xr:uid="{00000000-0005-0000-0000-000038350000}"/>
    <cellStyle name="Normal 12 2 8 5" xfId="16310" xr:uid="{00000000-0005-0000-0000-000039350000}"/>
    <cellStyle name="Normal 12 2 8 5 2" xfId="51526" xr:uid="{00000000-0005-0000-0000-00003A350000}"/>
    <cellStyle name="Normal 12 2 8 5 3" xfId="28915" xr:uid="{00000000-0005-0000-0000-00003B350000}"/>
    <cellStyle name="Normal 12 2 8 6" xfId="14532" xr:uid="{00000000-0005-0000-0000-00003C350000}"/>
    <cellStyle name="Normal 12 2 8 6 2" xfId="49750" xr:uid="{00000000-0005-0000-0000-00003D350000}"/>
    <cellStyle name="Normal 12 2 8 7" xfId="38929" xr:uid="{00000000-0005-0000-0000-00003E350000}"/>
    <cellStyle name="Normal 12 2 8 8" xfId="27139" xr:uid="{00000000-0005-0000-0000-00003F350000}"/>
    <cellStyle name="Normal 12 2 9" xfId="3974" xr:uid="{00000000-0005-0000-0000-000040350000}"/>
    <cellStyle name="Normal 12 2 9 2" xfId="16632" xr:uid="{00000000-0005-0000-0000-000041350000}"/>
    <cellStyle name="Normal 12 2 9 2 2" xfId="51848" xr:uid="{00000000-0005-0000-0000-000042350000}"/>
    <cellStyle name="Normal 12 2 9 2 3" xfId="29237" xr:uid="{00000000-0005-0000-0000-000043350000}"/>
    <cellStyle name="Normal 12 2 9 3" xfId="13078" xr:uid="{00000000-0005-0000-0000-000044350000}"/>
    <cellStyle name="Normal 12 2 9 3 2" xfId="48296" xr:uid="{00000000-0005-0000-0000-000045350000}"/>
    <cellStyle name="Normal 12 2 9 4" xfId="39251" xr:uid="{00000000-0005-0000-0000-000046350000}"/>
    <cellStyle name="Normal 12 2 9 5" xfId="25685" xr:uid="{00000000-0005-0000-0000-000047350000}"/>
    <cellStyle name="Normal 12 2_District Target Attainment" xfId="1105" xr:uid="{00000000-0005-0000-0000-000048350000}"/>
    <cellStyle name="Normal 12 3" xfId="1274" xr:uid="{00000000-0005-0000-0000-000049350000}"/>
    <cellStyle name="Normal 12 3 10" xfId="6956" xr:uid="{00000000-0005-0000-0000-00004A350000}"/>
    <cellStyle name="Normal 12 3 10 2" xfId="19583" xr:uid="{00000000-0005-0000-0000-00004B350000}"/>
    <cellStyle name="Normal 12 3 10 2 2" xfId="54799" xr:uid="{00000000-0005-0000-0000-00004C350000}"/>
    <cellStyle name="Normal 12 3 10 3" xfId="42202" xr:uid="{00000000-0005-0000-0000-00004D350000}"/>
    <cellStyle name="Normal 12 3 10 4" xfId="32188" xr:uid="{00000000-0005-0000-0000-00004E350000}"/>
    <cellStyle name="Normal 12 3 11" xfId="8737" xr:uid="{00000000-0005-0000-0000-00004F350000}"/>
    <cellStyle name="Normal 12 3 11 2" xfId="21359" xr:uid="{00000000-0005-0000-0000-000050350000}"/>
    <cellStyle name="Normal 12 3 11 2 2" xfId="56575" xr:uid="{00000000-0005-0000-0000-000051350000}"/>
    <cellStyle name="Normal 12 3 11 3" xfId="43978" xr:uid="{00000000-0005-0000-0000-000052350000}"/>
    <cellStyle name="Normal 12 3 11 4" xfId="33964" xr:uid="{00000000-0005-0000-0000-000053350000}"/>
    <cellStyle name="Normal 12 3 12" xfId="10520" xr:uid="{00000000-0005-0000-0000-000054350000}"/>
    <cellStyle name="Normal 12 3 12 2" xfId="23131" xr:uid="{00000000-0005-0000-0000-000055350000}"/>
    <cellStyle name="Normal 12 3 12 2 2" xfId="58347" xr:uid="{00000000-0005-0000-0000-000056350000}"/>
    <cellStyle name="Normal 12 3 12 3" xfId="45750" xr:uid="{00000000-0005-0000-0000-000057350000}"/>
    <cellStyle name="Normal 12 3 12 4" xfId="35736" xr:uid="{00000000-0005-0000-0000-000058350000}"/>
    <cellStyle name="Normal 12 3 13" xfId="14898" xr:uid="{00000000-0005-0000-0000-000059350000}"/>
    <cellStyle name="Normal 12 3 13 2" xfId="50115" xr:uid="{00000000-0005-0000-0000-00005A350000}"/>
    <cellStyle name="Normal 12 3 13 3" xfId="27504" xr:uid="{00000000-0005-0000-0000-00005B350000}"/>
    <cellStyle name="Normal 12 3 14" xfId="12312" xr:uid="{00000000-0005-0000-0000-00005C350000}"/>
    <cellStyle name="Normal 12 3 14 2" xfId="47530" xr:uid="{00000000-0005-0000-0000-00005D350000}"/>
    <cellStyle name="Normal 12 3 15" xfId="37517" xr:uid="{00000000-0005-0000-0000-00005E350000}"/>
    <cellStyle name="Normal 12 3 16" xfId="24919" xr:uid="{00000000-0005-0000-0000-00005F350000}"/>
    <cellStyle name="Normal 12 3 17" xfId="60132" xr:uid="{00000000-0005-0000-0000-000060350000}"/>
    <cellStyle name="Normal 12 3 2" xfId="2342" xr:uid="{00000000-0005-0000-0000-000061350000}"/>
    <cellStyle name="Normal 12 3 2 10" xfId="10521" xr:uid="{00000000-0005-0000-0000-000062350000}"/>
    <cellStyle name="Normal 12 3 2 10 2" xfId="23132" xr:uid="{00000000-0005-0000-0000-000063350000}"/>
    <cellStyle name="Normal 12 3 2 10 2 2" xfId="58348" xr:uid="{00000000-0005-0000-0000-000064350000}"/>
    <cellStyle name="Normal 12 3 2 10 3" xfId="45751" xr:uid="{00000000-0005-0000-0000-000065350000}"/>
    <cellStyle name="Normal 12 3 2 10 4" xfId="35737" xr:uid="{00000000-0005-0000-0000-000066350000}"/>
    <cellStyle name="Normal 12 3 2 11" xfId="15053" xr:uid="{00000000-0005-0000-0000-000067350000}"/>
    <cellStyle name="Normal 12 3 2 11 2" xfId="50269" xr:uid="{00000000-0005-0000-0000-000068350000}"/>
    <cellStyle name="Normal 12 3 2 11 3" xfId="27658" xr:uid="{00000000-0005-0000-0000-000069350000}"/>
    <cellStyle name="Normal 12 3 2 12" xfId="12466" xr:uid="{00000000-0005-0000-0000-00006A350000}"/>
    <cellStyle name="Normal 12 3 2 12 2" xfId="47684" xr:uid="{00000000-0005-0000-0000-00006B350000}"/>
    <cellStyle name="Normal 12 3 2 13" xfId="37672" xr:uid="{00000000-0005-0000-0000-00006C350000}"/>
    <cellStyle name="Normal 12 3 2 14" xfId="25073" xr:uid="{00000000-0005-0000-0000-00006D350000}"/>
    <cellStyle name="Normal 12 3 2 15" xfId="60286" xr:uid="{00000000-0005-0000-0000-00006E350000}"/>
    <cellStyle name="Normal 12 3 2 2" xfId="3188" xr:uid="{00000000-0005-0000-0000-00006F350000}"/>
    <cellStyle name="Normal 12 3 2 2 10" xfId="25557" xr:uid="{00000000-0005-0000-0000-000070350000}"/>
    <cellStyle name="Normal 12 3 2 2 11" xfId="61092" xr:uid="{00000000-0005-0000-0000-000071350000}"/>
    <cellStyle name="Normal 12 3 2 2 2" xfId="4988" xr:uid="{00000000-0005-0000-0000-000072350000}"/>
    <cellStyle name="Normal 12 3 2 2 2 2" xfId="17635" xr:uid="{00000000-0005-0000-0000-000073350000}"/>
    <cellStyle name="Normal 12 3 2 2 2 2 2" xfId="52851" xr:uid="{00000000-0005-0000-0000-000074350000}"/>
    <cellStyle name="Normal 12 3 2 2 2 2 3" xfId="30240" xr:uid="{00000000-0005-0000-0000-000075350000}"/>
    <cellStyle name="Normal 12 3 2 2 2 3" xfId="14081" xr:uid="{00000000-0005-0000-0000-000076350000}"/>
    <cellStyle name="Normal 12 3 2 2 2 3 2" xfId="49299" xr:uid="{00000000-0005-0000-0000-000077350000}"/>
    <cellStyle name="Normal 12 3 2 2 2 4" xfId="40254" xr:uid="{00000000-0005-0000-0000-000078350000}"/>
    <cellStyle name="Normal 12 3 2 2 2 5" xfId="26688" xr:uid="{00000000-0005-0000-0000-000079350000}"/>
    <cellStyle name="Normal 12 3 2 2 3" xfId="6458" xr:uid="{00000000-0005-0000-0000-00007A350000}"/>
    <cellStyle name="Normal 12 3 2 2 3 2" xfId="19089" xr:uid="{00000000-0005-0000-0000-00007B350000}"/>
    <cellStyle name="Normal 12 3 2 2 3 2 2" xfId="54305" xr:uid="{00000000-0005-0000-0000-00007C350000}"/>
    <cellStyle name="Normal 12 3 2 2 3 3" xfId="41708" xr:uid="{00000000-0005-0000-0000-00007D350000}"/>
    <cellStyle name="Normal 12 3 2 2 3 4" xfId="31694" xr:uid="{00000000-0005-0000-0000-00007E350000}"/>
    <cellStyle name="Normal 12 3 2 2 4" xfId="7917" xr:uid="{00000000-0005-0000-0000-00007F350000}"/>
    <cellStyle name="Normal 12 3 2 2 4 2" xfId="20543" xr:uid="{00000000-0005-0000-0000-000080350000}"/>
    <cellStyle name="Normal 12 3 2 2 4 2 2" xfId="55759" xr:uid="{00000000-0005-0000-0000-000081350000}"/>
    <cellStyle name="Normal 12 3 2 2 4 3" xfId="43162" xr:uid="{00000000-0005-0000-0000-000082350000}"/>
    <cellStyle name="Normal 12 3 2 2 4 4" xfId="33148" xr:uid="{00000000-0005-0000-0000-000083350000}"/>
    <cellStyle name="Normal 12 3 2 2 5" xfId="9698" xr:uid="{00000000-0005-0000-0000-000084350000}"/>
    <cellStyle name="Normal 12 3 2 2 5 2" xfId="22319" xr:uid="{00000000-0005-0000-0000-000085350000}"/>
    <cellStyle name="Normal 12 3 2 2 5 2 2" xfId="57535" xr:uid="{00000000-0005-0000-0000-000086350000}"/>
    <cellStyle name="Normal 12 3 2 2 5 3" xfId="44938" xr:uid="{00000000-0005-0000-0000-000087350000}"/>
    <cellStyle name="Normal 12 3 2 2 5 4" xfId="34924" xr:uid="{00000000-0005-0000-0000-000088350000}"/>
    <cellStyle name="Normal 12 3 2 2 6" xfId="11492" xr:uid="{00000000-0005-0000-0000-000089350000}"/>
    <cellStyle name="Normal 12 3 2 2 6 2" xfId="24095" xr:uid="{00000000-0005-0000-0000-00008A350000}"/>
    <cellStyle name="Normal 12 3 2 2 6 2 2" xfId="59311" xr:uid="{00000000-0005-0000-0000-00008B350000}"/>
    <cellStyle name="Normal 12 3 2 2 6 3" xfId="46714" xr:uid="{00000000-0005-0000-0000-00008C350000}"/>
    <cellStyle name="Normal 12 3 2 2 6 4" xfId="36700" xr:uid="{00000000-0005-0000-0000-00008D350000}"/>
    <cellStyle name="Normal 12 3 2 2 7" xfId="15859" xr:uid="{00000000-0005-0000-0000-00008E350000}"/>
    <cellStyle name="Normal 12 3 2 2 7 2" xfId="51075" xr:uid="{00000000-0005-0000-0000-00008F350000}"/>
    <cellStyle name="Normal 12 3 2 2 7 3" xfId="28464" xr:uid="{00000000-0005-0000-0000-000090350000}"/>
    <cellStyle name="Normal 12 3 2 2 8" xfId="12950" xr:uid="{00000000-0005-0000-0000-000091350000}"/>
    <cellStyle name="Normal 12 3 2 2 8 2" xfId="48168" xr:uid="{00000000-0005-0000-0000-000092350000}"/>
    <cellStyle name="Normal 12 3 2 2 9" xfId="38478" xr:uid="{00000000-0005-0000-0000-000093350000}"/>
    <cellStyle name="Normal 12 3 2 3" xfId="3517" xr:uid="{00000000-0005-0000-0000-000094350000}"/>
    <cellStyle name="Normal 12 3 2 3 10" xfId="27013" xr:uid="{00000000-0005-0000-0000-000095350000}"/>
    <cellStyle name="Normal 12 3 2 3 11" xfId="61417" xr:uid="{00000000-0005-0000-0000-000096350000}"/>
    <cellStyle name="Normal 12 3 2 3 2" xfId="5313" xr:uid="{00000000-0005-0000-0000-000097350000}"/>
    <cellStyle name="Normal 12 3 2 3 2 2" xfId="17960" xr:uid="{00000000-0005-0000-0000-000098350000}"/>
    <cellStyle name="Normal 12 3 2 3 2 2 2" xfId="53176" xr:uid="{00000000-0005-0000-0000-000099350000}"/>
    <cellStyle name="Normal 12 3 2 3 2 3" xfId="40579" xr:uid="{00000000-0005-0000-0000-00009A350000}"/>
    <cellStyle name="Normal 12 3 2 3 2 4" xfId="30565" xr:uid="{00000000-0005-0000-0000-00009B350000}"/>
    <cellStyle name="Normal 12 3 2 3 3" xfId="6783" xr:uid="{00000000-0005-0000-0000-00009C350000}"/>
    <cellStyle name="Normal 12 3 2 3 3 2" xfId="19414" xr:uid="{00000000-0005-0000-0000-00009D350000}"/>
    <cellStyle name="Normal 12 3 2 3 3 2 2" xfId="54630" xr:uid="{00000000-0005-0000-0000-00009E350000}"/>
    <cellStyle name="Normal 12 3 2 3 3 3" xfId="42033" xr:uid="{00000000-0005-0000-0000-00009F350000}"/>
    <cellStyle name="Normal 12 3 2 3 3 4" xfId="32019" xr:uid="{00000000-0005-0000-0000-0000A0350000}"/>
    <cellStyle name="Normal 12 3 2 3 4" xfId="8242" xr:uid="{00000000-0005-0000-0000-0000A1350000}"/>
    <cellStyle name="Normal 12 3 2 3 4 2" xfId="20868" xr:uid="{00000000-0005-0000-0000-0000A2350000}"/>
    <cellStyle name="Normal 12 3 2 3 4 2 2" xfId="56084" xr:uid="{00000000-0005-0000-0000-0000A3350000}"/>
    <cellStyle name="Normal 12 3 2 3 4 3" xfId="43487" xr:uid="{00000000-0005-0000-0000-0000A4350000}"/>
    <cellStyle name="Normal 12 3 2 3 4 4" xfId="33473" xr:uid="{00000000-0005-0000-0000-0000A5350000}"/>
    <cellStyle name="Normal 12 3 2 3 5" xfId="10023" xr:uid="{00000000-0005-0000-0000-0000A6350000}"/>
    <cellStyle name="Normal 12 3 2 3 5 2" xfId="22644" xr:uid="{00000000-0005-0000-0000-0000A7350000}"/>
    <cellStyle name="Normal 12 3 2 3 5 2 2" xfId="57860" xr:uid="{00000000-0005-0000-0000-0000A8350000}"/>
    <cellStyle name="Normal 12 3 2 3 5 3" xfId="45263" xr:uid="{00000000-0005-0000-0000-0000A9350000}"/>
    <cellStyle name="Normal 12 3 2 3 5 4" xfId="35249" xr:uid="{00000000-0005-0000-0000-0000AA350000}"/>
    <cellStyle name="Normal 12 3 2 3 6" xfId="11817" xr:uid="{00000000-0005-0000-0000-0000AB350000}"/>
    <cellStyle name="Normal 12 3 2 3 6 2" xfId="24420" xr:uid="{00000000-0005-0000-0000-0000AC350000}"/>
    <cellStyle name="Normal 12 3 2 3 6 2 2" xfId="59636" xr:uid="{00000000-0005-0000-0000-0000AD350000}"/>
    <cellStyle name="Normal 12 3 2 3 6 3" xfId="47039" xr:uid="{00000000-0005-0000-0000-0000AE350000}"/>
    <cellStyle name="Normal 12 3 2 3 6 4" xfId="37025" xr:uid="{00000000-0005-0000-0000-0000AF350000}"/>
    <cellStyle name="Normal 12 3 2 3 7" xfId="16184" xr:uid="{00000000-0005-0000-0000-0000B0350000}"/>
    <cellStyle name="Normal 12 3 2 3 7 2" xfId="51400" xr:uid="{00000000-0005-0000-0000-0000B1350000}"/>
    <cellStyle name="Normal 12 3 2 3 7 3" xfId="28789" xr:uid="{00000000-0005-0000-0000-0000B2350000}"/>
    <cellStyle name="Normal 12 3 2 3 8" xfId="14406" xr:uid="{00000000-0005-0000-0000-0000B3350000}"/>
    <cellStyle name="Normal 12 3 2 3 8 2" xfId="49624" xr:uid="{00000000-0005-0000-0000-0000B4350000}"/>
    <cellStyle name="Normal 12 3 2 3 9" xfId="38803" xr:uid="{00000000-0005-0000-0000-0000B5350000}"/>
    <cellStyle name="Normal 12 3 2 4" xfId="2678" xr:uid="{00000000-0005-0000-0000-0000B6350000}"/>
    <cellStyle name="Normal 12 3 2 4 10" xfId="26204" xr:uid="{00000000-0005-0000-0000-0000B7350000}"/>
    <cellStyle name="Normal 12 3 2 4 11" xfId="60608" xr:uid="{00000000-0005-0000-0000-0000B8350000}"/>
    <cellStyle name="Normal 12 3 2 4 2" xfId="4504" xr:uid="{00000000-0005-0000-0000-0000B9350000}"/>
    <cellStyle name="Normal 12 3 2 4 2 2" xfId="17151" xr:uid="{00000000-0005-0000-0000-0000BA350000}"/>
    <cellStyle name="Normal 12 3 2 4 2 2 2" xfId="52367" xr:uid="{00000000-0005-0000-0000-0000BB350000}"/>
    <cellStyle name="Normal 12 3 2 4 2 3" xfId="39770" xr:uid="{00000000-0005-0000-0000-0000BC350000}"/>
    <cellStyle name="Normal 12 3 2 4 2 4" xfId="29756" xr:uid="{00000000-0005-0000-0000-0000BD350000}"/>
    <cellStyle name="Normal 12 3 2 4 3" xfId="5974" xr:uid="{00000000-0005-0000-0000-0000BE350000}"/>
    <cellStyle name="Normal 12 3 2 4 3 2" xfId="18605" xr:uid="{00000000-0005-0000-0000-0000BF350000}"/>
    <cellStyle name="Normal 12 3 2 4 3 2 2" xfId="53821" xr:uid="{00000000-0005-0000-0000-0000C0350000}"/>
    <cellStyle name="Normal 12 3 2 4 3 3" xfId="41224" xr:uid="{00000000-0005-0000-0000-0000C1350000}"/>
    <cellStyle name="Normal 12 3 2 4 3 4" xfId="31210" xr:uid="{00000000-0005-0000-0000-0000C2350000}"/>
    <cellStyle name="Normal 12 3 2 4 4" xfId="7433" xr:uid="{00000000-0005-0000-0000-0000C3350000}"/>
    <cellStyle name="Normal 12 3 2 4 4 2" xfId="20059" xr:uid="{00000000-0005-0000-0000-0000C4350000}"/>
    <cellStyle name="Normal 12 3 2 4 4 2 2" xfId="55275" xr:uid="{00000000-0005-0000-0000-0000C5350000}"/>
    <cellStyle name="Normal 12 3 2 4 4 3" xfId="42678" xr:uid="{00000000-0005-0000-0000-0000C6350000}"/>
    <cellStyle name="Normal 12 3 2 4 4 4" xfId="32664" xr:uid="{00000000-0005-0000-0000-0000C7350000}"/>
    <cellStyle name="Normal 12 3 2 4 5" xfId="9214" xr:uid="{00000000-0005-0000-0000-0000C8350000}"/>
    <cellStyle name="Normal 12 3 2 4 5 2" xfId="21835" xr:uid="{00000000-0005-0000-0000-0000C9350000}"/>
    <cellStyle name="Normal 12 3 2 4 5 2 2" xfId="57051" xr:uid="{00000000-0005-0000-0000-0000CA350000}"/>
    <cellStyle name="Normal 12 3 2 4 5 3" xfId="44454" xr:uid="{00000000-0005-0000-0000-0000CB350000}"/>
    <cellStyle name="Normal 12 3 2 4 5 4" xfId="34440" xr:uid="{00000000-0005-0000-0000-0000CC350000}"/>
    <cellStyle name="Normal 12 3 2 4 6" xfId="11008" xr:uid="{00000000-0005-0000-0000-0000CD350000}"/>
    <cellStyle name="Normal 12 3 2 4 6 2" xfId="23611" xr:uid="{00000000-0005-0000-0000-0000CE350000}"/>
    <cellStyle name="Normal 12 3 2 4 6 2 2" xfId="58827" xr:uid="{00000000-0005-0000-0000-0000CF350000}"/>
    <cellStyle name="Normal 12 3 2 4 6 3" xfId="46230" xr:uid="{00000000-0005-0000-0000-0000D0350000}"/>
    <cellStyle name="Normal 12 3 2 4 6 4" xfId="36216" xr:uid="{00000000-0005-0000-0000-0000D1350000}"/>
    <cellStyle name="Normal 12 3 2 4 7" xfId="15375" xr:uid="{00000000-0005-0000-0000-0000D2350000}"/>
    <cellStyle name="Normal 12 3 2 4 7 2" xfId="50591" xr:uid="{00000000-0005-0000-0000-0000D3350000}"/>
    <cellStyle name="Normal 12 3 2 4 7 3" xfId="27980" xr:uid="{00000000-0005-0000-0000-0000D4350000}"/>
    <cellStyle name="Normal 12 3 2 4 8" xfId="13597" xr:uid="{00000000-0005-0000-0000-0000D5350000}"/>
    <cellStyle name="Normal 12 3 2 4 8 2" xfId="48815" xr:uid="{00000000-0005-0000-0000-0000D6350000}"/>
    <cellStyle name="Normal 12 3 2 4 9" xfId="37994" xr:uid="{00000000-0005-0000-0000-0000D7350000}"/>
    <cellStyle name="Normal 12 3 2 5" xfId="3842" xr:uid="{00000000-0005-0000-0000-0000D8350000}"/>
    <cellStyle name="Normal 12 3 2 5 2" xfId="8565" xr:uid="{00000000-0005-0000-0000-0000D9350000}"/>
    <cellStyle name="Normal 12 3 2 5 2 2" xfId="21191" xr:uid="{00000000-0005-0000-0000-0000DA350000}"/>
    <cellStyle name="Normal 12 3 2 5 2 2 2" xfId="56407" xr:uid="{00000000-0005-0000-0000-0000DB350000}"/>
    <cellStyle name="Normal 12 3 2 5 2 3" xfId="43810" xr:uid="{00000000-0005-0000-0000-0000DC350000}"/>
    <cellStyle name="Normal 12 3 2 5 2 4" xfId="33796" xr:uid="{00000000-0005-0000-0000-0000DD350000}"/>
    <cellStyle name="Normal 12 3 2 5 3" xfId="10346" xr:uid="{00000000-0005-0000-0000-0000DE350000}"/>
    <cellStyle name="Normal 12 3 2 5 3 2" xfId="22967" xr:uid="{00000000-0005-0000-0000-0000DF350000}"/>
    <cellStyle name="Normal 12 3 2 5 3 2 2" xfId="58183" xr:uid="{00000000-0005-0000-0000-0000E0350000}"/>
    <cellStyle name="Normal 12 3 2 5 3 3" xfId="45586" xr:uid="{00000000-0005-0000-0000-0000E1350000}"/>
    <cellStyle name="Normal 12 3 2 5 3 4" xfId="35572" xr:uid="{00000000-0005-0000-0000-0000E2350000}"/>
    <cellStyle name="Normal 12 3 2 5 4" xfId="12142" xr:uid="{00000000-0005-0000-0000-0000E3350000}"/>
    <cellStyle name="Normal 12 3 2 5 4 2" xfId="24743" xr:uid="{00000000-0005-0000-0000-0000E4350000}"/>
    <cellStyle name="Normal 12 3 2 5 4 2 2" xfId="59959" xr:uid="{00000000-0005-0000-0000-0000E5350000}"/>
    <cellStyle name="Normal 12 3 2 5 4 3" xfId="47362" xr:uid="{00000000-0005-0000-0000-0000E6350000}"/>
    <cellStyle name="Normal 12 3 2 5 4 4" xfId="37348" xr:uid="{00000000-0005-0000-0000-0000E7350000}"/>
    <cellStyle name="Normal 12 3 2 5 5" xfId="16507" xr:uid="{00000000-0005-0000-0000-0000E8350000}"/>
    <cellStyle name="Normal 12 3 2 5 5 2" xfId="51723" xr:uid="{00000000-0005-0000-0000-0000E9350000}"/>
    <cellStyle name="Normal 12 3 2 5 5 3" xfId="29112" xr:uid="{00000000-0005-0000-0000-0000EA350000}"/>
    <cellStyle name="Normal 12 3 2 5 6" xfId="14729" xr:uid="{00000000-0005-0000-0000-0000EB350000}"/>
    <cellStyle name="Normal 12 3 2 5 6 2" xfId="49947" xr:uid="{00000000-0005-0000-0000-0000EC350000}"/>
    <cellStyle name="Normal 12 3 2 5 7" xfId="39126" xr:uid="{00000000-0005-0000-0000-0000ED350000}"/>
    <cellStyle name="Normal 12 3 2 5 8" xfId="27336" xr:uid="{00000000-0005-0000-0000-0000EE350000}"/>
    <cellStyle name="Normal 12 3 2 6" xfId="4182" xr:uid="{00000000-0005-0000-0000-0000EF350000}"/>
    <cellStyle name="Normal 12 3 2 6 2" xfId="16829" xr:uid="{00000000-0005-0000-0000-0000F0350000}"/>
    <cellStyle name="Normal 12 3 2 6 2 2" xfId="52045" xr:uid="{00000000-0005-0000-0000-0000F1350000}"/>
    <cellStyle name="Normal 12 3 2 6 2 3" xfId="29434" xr:uid="{00000000-0005-0000-0000-0000F2350000}"/>
    <cellStyle name="Normal 12 3 2 6 3" xfId="13275" xr:uid="{00000000-0005-0000-0000-0000F3350000}"/>
    <cellStyle name="Normal 12 3 2 6 3 2" xfId="48493" xr:uid="{00000000-0005-0000-0000-0000F4350000}"/>
    <cellStyle name="Normal 12 3 2 6 4" xfId="39448" xr:uid="{00000000-0005-0000-0000-0000F5350000}"/>
    <cellStyle name="Normal 12 3 2 6 5" xfId="25882" xr:uid="{00000000-0005-0000-0000-0000F6350000}"/>
    <cellStyle name="Normal 12 3 2 7" xfId="5652" xr:uid="{00000000-0005-0000-0000-0000F7350000}"/>
    <cellStyle name="Normal 12 3 2 7 2" xfId="18283" xr:uid="{00000000-0005-0000-0000-0000F8350000}"/>
    <cellStyle name="Normal 12 3 2 7 2 2" xfId="53499" xr:uid="{00000000-0005-0000-0000-0000F9350000}"/>
    <cellStyle name="Normal 12 3 2 7 3" xfId="40902" xr:uid="{00000000-0005-0000-0000-0000FA350000}"/>
    <cellStyle name="Normal 12 3 2 7 4" xfId="30888" xr:uid="{00000000-0005-0000-0000-0000FB350000}"/>
    <cellStyle name="Normal 12 3 2 8" xfId="7111" xr:uid="{00000000-0005-0000-0000-0000FC350000}"/>
    <cellStyle name="Normal 12 3 2 8 2" xfId="19737" xr:uid="{00000000-0005-0000-0000-0000FD350000}"/>
    <cellStyle name="Normal 12 3 2 8 2 2" xfId="54953" xr:uid="{00000000-0005-0000-0000-0000FE350000}"/>
    <cellStyle name="Normal 12 3 2 8 3" xfId="42356" xr:uid="{00000000-0005-0000-0000-0000FF350000}"/>
    <cellStyle name="Normal 12 3 2 8 4" xfId="32342" xr:uid="{00000000-0005-0000-0000-000000360000}"/>
    <cellStyle name="Normal 12 3 2 9" xfId="8892" xr:uid="{00000000-0005-0000-0000-000001360000}"/>
    <cellStyle name="Normal 12 3 2 9 2" xfId="21513" xr:uid="{00000000-0005-0000-0000-000002360000}"/>
    <cellStyle name="Normal 12 3 2 9 2 2" xfId="56729" xr:uid="{00000000-0005-0000-0000-000003360000}"/>
    <cellStyle name="Normal 12 3 2 9 3" xfId="44132" xr:uid="{00000000-0005-0000-0000-000004360000}"/>
    <cellStyle name="Normal 12 3 2 9 4" xfId="34118" xr:uid="{00000000-0005-0000-0000-000005360000}"/>
    <cellStyle name="Normal 12 3 3" xfId="3027" xr:uid="{00000000-0005-0000-0000-000006360000}"/>
    <cellStyle name="Normal 12 3 3 10" xfId="25400" xr:uid="{00000000-0005-0000-0000-000007360000}"/>
    <cellStyle name="Normal 12 3 3 11" xfId="60935" xr:uid="{00000000-0005-0000-0000-000008360000}"/>
    <cellStyle name="Normal 12 3 3 2" xfId="4831" xr:uid="{00000000-0005-0000-0000-000009360000}"/>
    <cellStyle name="Normal 12 3 3 2 2" xfId="17478" xr:uid="{00000000-0005-0000-0000-00000A360000}"/>
    <cellStyle name="Normal 12 3 3 2 2 2" xfId="52694" xr:uid="{00000000-0005-0000-0000-00000B360000}"/>
    <cellStyle name="Normal 12 3 3 2 2 3" xfId="30083" xr:uid="{00000000-0005-0000-0000-00000C360000}"/>
    <cellStyle name="Normal 12 3 3 2 3" xfId="13924" xr:uid="{00000000-0005-0000-0000-00000D360000}"/>
    <cellStyle name="Normal 12 3 3 2 3 2" xfId="49142" xr:uid="{00000000-0005-0000-0000-00000E360000}"/>
    <cellStyle name="Normal 12 3 3 2 4" xfId="40097" xr:uid="{00000000-0005-0000-0000-00000F360000}"/>
    <cellStyle name="Normal 12 3 3 2 5" xfId="26531" xr:uid="{00000000-0005-0000-0000-000010360000}"/>
    <cellStyle name="Normal 12 3 3 3" xfId="6301" xr:uid="{00000000-0005-0000-0000-000011360000}"/>
    <cellStyle name="Normal 12 3 3 3 2" xfId="18932" xr:uid="{00000000-0005-0000-0000-000012360000}"/>
    <cellStyle name="Normal 12 3 3 3 2 2" xfId="54148" xr:uid="{00000000-0005-0000-0000-000013360000}"/>
    <cellStyle name="Normal 12 3 3 3 3" xfId="41551" xr:uid="{00000000-0005-0000-0000-000014360000}"/>
    <cellStyle name="Normal 12 3 3 3 4" xfId="31537" xr:uid="{00000000-0005-0000-0000-000015360000}"/>
    <cellStyle name="Normal 12 3 3 4" xfId="7760" xr:uid="{00000000-0005-0000-0000-000016360000}"/>
    <cellStyle name="Normal 12 3 3 4 2" xfId="20386" xr:uid="{00000000-0005-0000-0000-000017360000}"/>
    <cellStyle name="Normal 12 3 3 4 2 2" xfId="55602" xr:uid="{00000000-0005-0000-0000-000018360000}"/>
    <cellStyle name="Normal 12 3 3 4 3" xfId="43005" xr:uid="{00000000-0005-0000-0000-000019360000}"/>
    <cellStyle name="Normal 12 3 3 4 4" xfId="32991" xr:uid="{00000000-0005-0000-0000-00001A360000}"/>
    <cellStyle name="Normal 12 3 3 5" xfId="9541" xr:uid="{00000000-0005-0000-0000-00001B360000}"/>
    <cellStyle name="Normal 12 3 3 5 2" xfId="22162" xr:uid="{00000000-0005-0000-0000-00001C360000}"/>
    <cellStyle name="Normal 12 3 3 5 2 2" xfId="57378" xr:uid="{00000000-0005-0000-0000-00001D360000}"/>
    <cellStyle name="Normal 12 3 3 5 3" xfId="44781" xr:uid="{00000000-0005-0000-0000-00001E360000}"/>
    <cellStyle name="Normal 12 3 3 5 4" xfId="34767" xr:uid="{00000000-0005-0000-0000-00001F360000}"/>
    <cellStyle name="Normal 12 3 3 6" xfId="11335" xr:uid="{00000000-0005-0000-0000-000020360000}"/>
    <cellStyle name="Normal 12 3 3 6 2" xfId="23938" xr:uid="{00000000-0005-0000-0000-000021360000}"/>
    <cellStyle name="Normal 12 3 3 6 2 2" xfId="59154" xr:uid="{00000000-0005-0000-0000-000022360000}"/>
    <cellStyle name="Normal 12 3 3 6 3" xfId="46557" xr:uid="{00000000-0005-0000-0000-000023360000}"/>
    <cellStyle name="Normal 12 3 3 6 4" xfId="36543" xr:uid="{00000000-0005-0000-0000-000024360000}"/>
    <cellStyle name="Normal 12 3 3 7" xfId="15702" xr:uid="{00000000-0005-0000-0000-000025360000}"/>
    <cellStyle name="Normal 12 3 3 7 2" xfId="50918" xr:uid="{00000000-0005-0000-0000-000026360000}"/>
    <cellStyle name="Normal 12 3 3 7 3" xfId="28307" xr:uid="{00000000-0005-0000-0000-000027360000}"/>
    <cellStyle name="Normal 12 3 3 8" xfId="12793" xr:uid="{00000000-0005-0000-0000-000028360000}"/>
    <cellStyle name="Normal 12 3 3 8 2" xfId="48011" xr:uid="{00000000-0005-0000-0000-000029360000}"/>
    <cellStyle name="Normal 12 3 3 9" xfId="38321" xr:uid="{00000000-0005-0000-0000-00002A360000}"/>
    <cellStyle name="Normal 12 3 4" xfId="2854" xr:uid="{00000000-0005-0000-0000-00002B360000}"/>
    <cellStyle name="Normal 12 3 4 10" xfId="25241" xr:uid="{00000000-0005-0000-0000-00002C360000}"/>
    <cellStyle name="Normal 12 3 4 11" xfId="60776" xr:uid="{00000000-0005-0000-0000-00002D360000}"/>
    <cellStyle name="Normal 12 3 4 2" xfId="4672" xr:uid="{00000000-0005-0000-0000-00002E360000}"/>
    <cellStyle name="Normal 12 3 4 2 2" xfId="17319" xr:uid="{00000000-0005-0000-0000-00002F360000}"/>
    <cellStyle name="Normal 12 3 4 2 2 2" xfId="52535" xr:uid="{00000000-0005-0000-0000-000030360000}"/>
    <cellStyle name="Normal 12 3 4 2 2 3" xfId="29924" xr:uid="{00000000-0005-0000-0000-000031360000}"/>
    <cellStyle name="Normal 12 3 4 2 3" xfId="13765" xr:uid="{00000000-0005-0000-0000-000032360000}"/>
    <cellStyle name="Normal 12 3 4 2 3 2" xfId="48983" xr:uid="{00000000-0005-0000-0000-000033360000}"/>
    <cellStyle name="Normal 12 3 4 2 4" xfId="39938" xr:uid="{00000000-0005-0000-0000-000034360000}"/>
    <cellStyle name="Normal 12 3 4 2 5" xfId="26372" xr:uid="{00000000-0005-0000-0000-000035360000}"/>
    <cellStyle name="Normal 12 3 4 3" xfId="6142" xr:uid="{00000000-0005-0000-0000-000036360000}"/>
    <cellStyle name="Normal 12 3 4 3 2" xfId="18773" xr:uid="{00000000-0005-0000-0000-000037360000}"/>
    <cellStyle name="Normal 12 3 4 3 2 2" xfId="53989" xr:uid="{00000000-0005-0000-0000-000038360000}"/>
    <cellStyle name="Normal 12 3 4 3 3" xfId="41392" xr:uid="{00000000-0005-0000-0000-000039360000}"/>
    <cellStyle name="Normal 12 3 4 3 4" xfId="31378" xr:uid="{00000000-0005-0000-0000-00003A360000}"/>
    <cellStyle name="Normal 12 3 4 4" xfId="7601" xr:uid="{00000000-0005-0000-0000-00003B360000}"/>
    <cellStyle name="Normal 12 3 4 4 2" xfId="20227" xr:uid="{00000000-0005-0000-0000-00003C360000}"/>
    <cellStyle name="Normal 12 3 4 4 2 2" xfId="55443" xr:uid="{00000000-0005-0000-0000-00003D360000}"/>
    <cellStyle name="Normal 12 3 4 4 3" xfId="42846" xr:uid="{00000000-0005-0000-0000-00003E360000}"/>
    <cellStyle name="Normal 12 3 4 4 4" xfId="32832" xr:uid="{00000000-0005-0000-0000-00003F360000}"/>
    <cellStyle name="Normal 12 3 4 5" xfId="9382" xr:uid="{00000000-0005-0000-0000-000040360000}"/>
    <cellStyle name="Normal 12 3 4 5 2" xfId="22003" xr:uid="{00000000-0005-0000-0000-000041360000}"/>
    <cellStyle name="Normal 12 3 4 5 2 2" xfId="57219" xr:uid="{00000000-0005-0000-0000-000042360000}"/>
    <cellStyle name="Normal 12 3 4 5 3" xfId="44622" xr:uid="{00000000-0005-0000-0000-000043360000}"/>
    <cellStyle name="Normal 12 3 4 5 4" xfId="34608" xr:uid="{00000000-0005-0000-0000-000044360000}"/>
    <cellStyle name="Normal 12 3 4 6" xfId="11176" xr:uid="{00000000-0005-0000-0000-000045360000}"/>
    <cellStyle name="Normal 12 3 4 6 2" xfId="23779" xr:uid="{00000000-0005-0000-0000-000046360000}"/>
    <cellStyle name="Normal 12 3 4 6 2 2" xfId="58995" xr:uid="{00000000-0005-0000-0000-000047360000}"/>
    <cellStyle name="Normal 12 3 4 6 3" xfId="46398" xr:uid="{00000000-0005-0000-0000-000048360000}"/>
    <cellStyle name="Normal 12 3 4 6 4" xfId="36384" xr:uid="{00000000-0005-0000-0000-000049360000}"/>
    <cellStyle name="Normal 12 3 4 7" xfId="15543" xr:uid="{00000000-0005-0000-0000-00004A360000}"/>
    <cellStyle name="Normal 12 3 4 7 2" xfId="50759" xr:uid="{00000000-0005-0000-0000-00004B360000}"/>
    <cellStyle name="Normal 12 3 4 7 3" xfId="28148" xr:uid="{00000000-0005-0000-0000-00004C360000}"/>
    <cellStyle name="Normal 12 3 4 8" xfId="12634" xr:uid="{00000000-0005-0000-0000-00004D360000}"/>
    <cellStyle name="Normal 12 3 4 8 2" xfId="47852" xr:uid="{00000000-0005-0000-0000-00004E360000}"/>
    <cellStyle name="Normal 12 3 4 9" xfId="38162" xr:uid="{00000000-0005-0000-0000-00004F360000}"/>
    <cellStyle name="Normal 12 3 5" xfId="3363" xr:uid="{00000000-0005-0000-0000-000050360000}"/>
    <cellStyle name="Normal 12 3 5 10" xfId="26859" xr:uid="{00000000-0005-0000-0000-000051360000}"/>
    <cellStyle name="Normal 12 3 5 11" xfId="61263" xr:uid="{00000000-0005-0000-0000-000052360000}"/>
    <cellStyle name="Normal 12 3 5 2" xfId="5159" xr:uid="{00000000-0005-0000-0000-000053360000}"/>
    <cellStyle name="Normal 12 3 5 2 2" xfId="17806" xr:uid="{00000000-0005-0000-0000-000054360000}"/>
    <cellStyle name="Normal 12 3 5 2 2 2" xfId="53022" xr:uid="{00000000-0005-0000-0000-000055360000}"/>
    <cellStyle name="Normal 12 3 5 2 3" xfId="40425" xr:uid="{00000000-0005-0000-0000-000056360000}"/>
    <cellStyle name="Normal 12 3 5 2 4" xfId="30411" xr:uid="{00000000-0005-0000-0000-000057360000}"/>
    <cellStyle name="Normal 12 3 5 3" xfId="6629" xr:uid="{00000000-0005-0000-0000-000058360000}"/>
    <cellStyle name="Normal 12 3 5 3 2" xfId="19260" xr:uid="{00000000-0005-0000-0000-000059360000}"/>
    <cellStyle name="Normal 12 3 5 3 2 2" xfId="54476" xr:uid="{00000000-0005-0000-0000-00005A360000}"/>
    <cellStyle name="Normal 12 3 5 3 3" xfId="41879" xr:uid="{00000000-0005-0000-0000-00005B360000}"/>
    <cellStyle name="Normal 12 3 5 3 4" xfId="31865" xr:uid="{00000000-0005-0000-0000-00005C360000}"/>
    <cellStyle name="Normal 12 3 5 4" xfId="8088" xr:uid="{00000000-0005-0000-0000-00005D360000}"/>
    <cellStyle name="Normal 12 3 5 4 2" xfId="20714" xr:uid="{00000000-0005-0000-0000-00005E360000}"/>
    <cellStyle name="Normal 12 3 5 4 2 2" xfId="55930" xr:uid="{00000000-0005-0000-0000-00005F360000}"/>
    <cellStyle name="Normal 12 3 5 4 3" xfId="43333" xr:uid="{00000000-0005-0000-0000-000060360000}"/>
    <cellStyle name="Normal 12 3 5 4 4" xfId="33319" xr:uid="{00000000-0005-0000-0000-000061360000}"/>
    <cellStyle name="Normal 12 3 5 5" xfId="9869" xr:uid="{00000000-0005-0000-0000-000062360000}"/>
    <cellStyle name="Normal 12 3 5 5 2" xfId="22490" xr:uid="{00000000-0005-0000-0000-000063360000}"/>
    <cellStyle name="Normal 12 3 5 5 2 2" xfId="57706" xr:uid="{00000000-0005-0000-0000-000064360000}"/>
    <cellStyle name="Normal 12 3 5 5 3" xfId="45109" xr:uid="{00000000-0005-0000-0000-000065360000}"/>
    <cellStyle name="Normal 12 3 5 5 4" xfId="35095" xr:uid="{00000000-0005-0000-0000-000066360000}"/>
    <cellStyle name="Normal 12 3 5 6" xfId="11663" xr:uid="{00000000-0005-0000-0000-000067360000}"/>
    <cellStyle name="Normal 12 3 5 6 2" xfId="24266" xr:uid="{00000000-0005-0000-0000-000068360000}"/>
    <cellStyle name="Normal 12 3 5 6 2 2" xfId="59482" xr:uid="{00000000-0005-0000-0000-000069360000}"/>
    <cellStyle name="Normal 12 3 5 6 3" xfId="46885" xr:uid="{00000000-0005-0000-0000-00006A360000}"/>
    <cellStyle name="Normal 12 3 5 6 4" xfId="36871" xr:uid="{00000000-0005-0000-0000-00006B360000}"/>
    <cellStyle name="Normal 12 3 5 7" xfId="16030" xr:uid="{00000000-0005-0000-0000-00006C360000}"/>
    <cellStyle name="Normal 12 3 5 7 2" xfId="51246" xr:uid="{00000000-0005-0000-0000-00006D360000}"/>
    <cellStyle name="Normal 12 3 5 7 3" xfId="28635" xr:uid="{00000000-0005-0000-0000-00006E360000}"/>
    <cellStyle name="Normal 12 3 5 8" xfId="14252" xr:uid="{00000000-0005-0000-0000-00006F360000}"/>
    <cellStyle name="Normal 12 3 5 8 2" xfId="49470" xr:uid="{00000000-0005-0000-0000-000070360000}"/>
    <cellStyle name="Normal 12 3 5 9" xfId="38649" xr:uid="{00000000-0005-0000-0000-000071360000}"/>
    <cellStyle name="Normal 12 3 6" xfId="2523" xr:uid="{00000000-0005-0000-0000-000072360000}"/>
    <cellStyle name="Normal 12 3 6 10" xfId="26050" xr:uid="{00000000-0005-0000-0000-000073360000}"/>
    <cellStyle name="Normal 12 3 6 11" xfId="60454" xr:uid="{00000000-0005-0000-0000-000074360000}"/>
    <cellStyle name="Normal 12 3 6 2" xfId="4350" xr:uid="{00000000-0005-0000-0000-000075360000}"/>
    <cellStyle name="Normal 12 3 6 2 2" xfId="16997" xr:uid="{00000000-0005-0000-0000-000076360000}"/>
    <cellStyle name="Normal 12 3 6 2 2 2" xfId="52213" xr:uid="{00000000-0005-0000-0000-000077360000}"/>
    <cellStyle name="Normal 12 3 6 2 3" xfId="39616" xr:uid="{00000000-0005-0000-0000-000078360000}"/>
    <cellStyle name="Normal 12 3 6 2 4" xfId="29602" xr:uid="{00000000-0005-0000-0000-000079360000}"/>
    <cellStyle name="Normal 12 3 6 3" xfId="5820" xr:uid="{00000000-0005-0000-0000-00007A360000}"/>
    <cellStyle name="Normal 12 3 6 3 2" xfId="18451" xr:uid="{00000000-0005-0000-0000-00007B360000}"/>
    <cellStyle name="Normal 12 3 6 3 2 2" xfId="53667" xr:uid="{00000000-0005-0000-0000-00007C360000}"/>
    <cellStyle name="Normal 12 3 6 3 3" xfId="41070" xr:uid="{00000000-0005-0000-0000-00007D360000}"/>
    <cellStyle name="Normal 12 3 6 3 4" xfId="31056" xr:uid="{00000000-0005-0000-0000-00007E360000}"/>
    <cellStyle name="Normal 12 3 6 4" xfId="7279" xr:uid="{00000000-0005-0000-0000-00007F360000}"/>
    <cellStyle name="Normal 12 3 6 4 2" xfId="19905" xr:uid="{00000000-0005-0000-0000-000080360000}"/>
    <cellStyle name="Normal 12 3 6 4 2 2" xfId="55121" xr:uid="{00000000-0005-0000-0000-000081360000}"/>
    <cellStyle name="Normal 12 3 6 4 3" xfId="42524" xr:uid="{00000000-0005-0000-0000-000082360000}"/>
    <cellStyle name="Normal 12 3 6 4 4" xfId="32510" xr:uid="{00000000-0005-0000-0000-000083360000}"/>
    <cellStyle name="Normal 12 3 6 5" xfId="9060" xr:uid="{00000000-0005-0000-0000-000084360000}"/>
    <cellStyle name="Normal 12 3 6 5 2" xfId="21681" xr:uid="{00000000-0005-0000-0000-000085360000}"/>
    <cellStyle name="Normal 12 3 6 5 2 2" xfId="56897" xr:uid="{00000000-0005-0000-0000-000086360000}"/>
    <cellStyle name="Normal 12 3 6 5 3" xfId="44300" xr:uid="{00000000-0005-0000-0000-000087360000}"/>
    <cellStyle name="Normal 12 3 6 5 4" xfId="34286" xr:uid="{00000000-0005-0000-0000-000088360000}"/>
    <cellStyle name="Normal 12 3 6 6" xfId="10854" xr:uid="{00000000-0005-0000-0000-000089360000}"/>
    <cellStyle name="Normal 12 3 6 6 2" xfId="23457" xr:uid="{00000000-0005-0000-0000-00008A360000}"/>
    <cellStyle name="Normal 12 3 6 6 2 2" xfId="58673" xr:uid="{00000000-0005-0000-0000-00008B360000}"/>
    <cellStyle name="Normal 12 3 6 6 3" xfId="46076" xr:uid="{00000000-0005-0000-0000-00008C360000}"/>
    <cellStyle name="Normal 12 3 6 6 4" xfId="36062" xr:uid="{00000000-0005-0000-0000-00008D360000}"/>
    <cellStyle name="Normal 12 3 6 7" xfId="15221" xr:uid="{00000000-0005-0000-0000-00008E360000}"/>
    <cellStyle name="Normal 12 3 6 7 2" xfId="50437" xr:uid="{00000000-0005-0000-0000-00008F360000}"/>
    <cellStyle name="Normal 12 3 6 7 3" xfId="27826" xr:uid="{00000000-0005-0000-0000-000090360000}"/>
    <cellStyle name="Normal 12 3 6 8" xfId="13443" xr:uid="{00000000-0005-0000-0000-000091360000}"/>
    <cellStyle name="Normal 12 3 6 8 2" xfId="48661" xr:uid="{00000000-0005-0000-0000-000092360000}"/>
    <cellStyle name="Normal 12 3 6 9" xfId="37840" xr:uid="{00000000-0005-0000-0000-000093360000}"/>
    <cellStyle name="Normal 12 3 7" xfId="3687" xr:uid="{00000000-0005-0000-0000-000094360000}"/>
    <cellStyle name="Normal 12 3 7 2" xfId="8411" xr:uid="{00000000-0005-0000-0000-000095360000}"/>
    <cellStyle name="Normal 12 3 7 2 2" xfId="21037" xr:uid="{00000000-0005-0000-0000-000096360000}"/>
    <cellStyle name="Normal 12 3 7 2 2 2" xfId="56253" xr:uid="{00000000-0005-0000-0000-000097360000}"/>
    <cellStyle name="Normal 12 3 7 2 3" xfId="43656" xr:uid="{00000000-0005-0000-0000-000098360000}"/>
    <cellStyle name="Normal 12 3 7 2 4" xfId="33642" xr:uid="{00000000-0005-0000-0000-000099360000}"/>
    <cellStyle name="Normal 12 3 7 3" xfId="10192" xr:uid="{00000000-0005-0000-0000-00009A360000}"/>
    <cellStyle name="Normal 12 3 7 3 2" xfId="22813" xr:uid="{00000000-0005-0000-0000-00009B360000}"/>
    <cellStyle name="Normal 12 3 7 3 2 2" xfId="58029" xr:uid="{00000000-0005-0000-0000-00009C360000}"/>
    <cellStyle name="Normal 12 3 7 3 3" xfId="45432" xr:uid="{00000000-0005-0000-0000-00009D360000}"/>
    <cellStyle name="Normal 12 3 7 3 4" xfId="35418" xr:uid="{00000000-0005-0000-0000-00009E360000}"/>
    <cellStyle name="Normal 12 3 7 4" xfId="11988" xr:uid="{00000000-0005-0000-0000-00009F360000}"/>
    <cellStyle name="Normal 12 3 7 4 2" xfId="24589" xr:uid="{00000000-0005-0000-0000-0000A0360000}"/>
    <cellStyle name="Normal 12 3 7 4 2 2" xfId="59805" xr:uid="{00000000-0005-0000-0000-0000A1360000}"/>
    <cellStyle name="Normal 12 3 7 4 3" xfId="47208" xr:uid="{00000000-0005-0000-0000-0000A2360000}"/>
    <cellStyle name="Normal 12 3 7 4 4" xfId="37194" xr:uid="{00000000-0005-0000-0000-0000A3360000}"/>
    <cellStyle name="Normal 12 3 7 5" xfId="16353" xr:uid="{00000000-0005-0000-0000-0000A4360000}"/>
    <cellStyle name="Normal 12 3 7 5 2" xfId="51569" xr:uid="{00000000-0005-0000-0000-0000A5360000}"/>
    <cellStyle name="Normal 12 3 7 5 3" xfId="28958" xr:uid="{00000000-0005-0000-0000-0000A6360000}"/>
    <cellStyle name="Normal 12 3 7 6" xfId="14575" xr:uid="{00000000-0005-0000-0000-0000A7360000}"/>
    <cellStyle name="Normal 12 3 7 6 2" xfId="49793" xr:uid="{00000000-0005-0000-0000-0000A8360000}"/>
    <cellStyle name="Normal 12 3 7 7" xfId="38972" xr:uid="{00000000-0005-0000-0000-0000A9360000}"/>
    <cellStyle name="Normal 12 3 7 8" xfId="27182" xr:uid="{00000000-0005-0000-0000-0000AA360000}"/>
    <cellStyle name="Normal 12 3 8" xfId="4023" xr:uid="{00000000-0005-0000-0000-0000AB360000}"/>
    <cellStyle name="Normal 12 3 8 2" xfId="16675" xr:uid="{00000000-0005-0000-0000-0000AC360000}"/>
    <cellStyle name="Normal 12 3 8 2 2" xfId="51891" xr:uid="{00000000-0005-0000-0000-0000AD360000}"/>
    <cellStyle name="Normal 12 3 8 2 3" xfId="29280" xr:uid="{00000000-0005-0000-0000-0000AE360000}"/>
    <cellStyle name="Normal 12 3 8 3" xfId="13121" xr:uid="{00000000-0005-0000-0000-0000AF360000}"/>
    <cellStyle name="Normal 12 3 8 3 2" xfId="48339" xr:uid="{00000000-0005-0000-0000-0000B0360000}"/>
    <cellStyle name="Normal 12 3 8 4" xfId="39294" xr:uid="{00000000-0005-0000-0000-0000B1360000}"/>
    <cellStyle name="Normal 12 3 8 5" xfId="25728" xr:uid="{00000000-0005-0000-0000-0000B2360000}"/>
    <cellStyle name="Normal 12 3 9" xfId="5498" xr:uid="{00000000-0005-0000-0000-0000B3360000}"/>
    <cellStyle name="Normal 12 3 9 2" xfId="18129" xr:uid="{00000000-0005-0000-0000-0000B4360000}"/>
    <cellStyle name="Normal 12 3 9 2 2" xfId="53345" xr:uid="{00000000-0005-0000-0000-0000B5360000}"/>
    <cellStyle name="Normal 12 3 9 3" xfId="40748" xr:uid="{00000000-0005-0000-0000-0000B6360000}"/>
    <cellStyle name="Normal 12 3 9 4" xfId="30734" xr:uid="{00000000-0005-0000-0000-0000B7360000}"/>
    <cellStyle name="Normal 12 4" xfId="2260" xr:uid="{00000000-0005-0000-0000-0000B8360000}"/>
    <cellStyle name="Normal 12 4 10" xfId="10522" xr:uid="{00000000-0005-0000-0000-0000B9360000}"/>
    <cellStyle name="Normal 12 4 10 2" xfId="23133" xr:uid="{00000000-0005-0000-0000-0000BA360000}"/>
    <cellStyle name="Normal 12 4 10 2 2" xfId="58349" xr:uid="{00000000-0005-0000-0000-0000BB360000}"/>
    <cellStyle name="Normal 12 4 10 3" xfId="45752" xr:uid="{00000000-0005-0000-0000-0000BC360000}"/>
    <cellStyle name="Normal 12 4 10 4" xfId="35738" xr:uid="{00000000-0005-0000-0000-0000BD360000}"/>
    <cellStyle name="Normal 12 4 11" xfId="14979" xr:uid="{00000000-0005-0000-0000-0000BE360000}"/>
    <cellStyle name="Normal 12 4 11 2" xfId="50195" xr:uid="{00000000-0005-0000-0000-0000BF360000}"/>
    <cellStyle name="Normal 12 4 11 3" xfId="27584" xr:uid="{00000000-0005-0000-0000-0000C0360000}"/>
    <cellStyle name="Normal 12 4 12" xfId="12392" xr:uid="{00000000-0005-0000-0000-0000C1360000}"/>
    <cellStyle name="Normal 12 4 12 2" xfId="47610" xr:uid="{00000000-0005-0000-0000-0000C2360000}"/>
    <cellStyle name="Normal 12 4 13" xfId="37598" xr:uid="{00000000-0005-0000-0000-0000C3360000}"/>
    <cellStyle name="Normal 12 4 14" xfId="24999" xr:uid="{00000000-0005-0000-0000-0000C4360000}"/>
    <cellStyle name="Normal 12 4 15" xfId="60212" xr:uid="{00000000-0005-0000-0000-0000C5360000}"/>
    <cellStyle name="Normal 12 4 2" xfId="3114" xr:uid="{00000000-0005-0000-0000-0000C6360000}"/>
    <cellStyle name="Normal 12 4 2 10" xfId="25483" xr:uid="{00000000-0005-0000-0000-0000C7360000}"/>
    <cellStyle name="Normal 12 4 2 11" xfId="61018" xr:uid="{00000000-0005-0000-0000-0000C8360000}"/>
    <cellStyle name="Normal 12 4 2 2" xfId="4914" xr:uid="{00000000-0005-0000-0000-0000C9360000}"/>
    <cellStyle name="Normal 12 4 2 2 2" xfId="17561" xr:uid="{00000000-0005-0000-0000-0000CA360000}"/>
    <cellStyle name="Normal 12 4 2 2 2 2" xfId="52777" xr:uid="{00000000-0005-0000-0000-0000CB360000}"/>
    <cellStyle name="Normal 12 4 2 2 2 3" xfId="30166" xr:uid="{00000000-0005-0000-0000-0000CC360000}"/>
    <cellStyle name="Normal 12 4 2 2 3" xfId="14007" xr:uid="{00000000-0005-0000-0000-0000CD360000}"/>
    <cellStyle name="Normal 12 4 2 2 3 2" xfId="49225" xr:uid="{00000000-0005-0000-0000-0000CE360000}"/>
    <cellStyle name="Normal 12 4 2 2 4" xfId="40180" xr:uid="{00000000-0005-0000-0000-0000CF360000}"/>
    <cellStyle name="Normal 12 4 2 2 5" xfId="26614" xr:uid="{00000000-0005-0000-0000-0000D0360000}"/>
    <cellStyle name="Normal 12 4 2 3" xfId="6384" xr:uid="{00000000-0005-0000-0000-0000D1360000}"/>
    <cellStyle name="Normal 12 4 2 3 2" xfId="19015" xr:uid="{00000000-0005-0000-0000-0000D2360000}"/>
    <cellStyle name="Normal 12 4 2 3 2 2" xfId="54231" xr:uid="{00000000-0005-0000-0000-0000D3360000}"/>
    <cellStyle name="Normal 12 4 2 3 3" xfId="41634" xr:uid="{00000000-0005-0000-0000-0000D4360000}"/>
    <cellStyle name="Normal 12 4 2 3 4" xfId="31620" xr:uid="{00000000-0005-0000-0000-0000D5360000}"/>
    <cellStyle name="Normal 12 4 2 4" xfId="7843" xr:uid="{00000000-0005-0000-0000-0000D6360000}"/>
    <cellStyle name="Normal 12 4 2 4 2" xfId="20469" xr:uid="{00000000-0005-0000-0000-0000D7360000}"/>
    <cellStyle name="Normal 12 4 2 4 2 2" xfId="55685" xr:uid="{00000000-0005-0000-0000-0000D8360000}"/>
    <cellStyle name="Normal 12 4 2 4 3" xfId="43088" xr:uid="{00000000-0005-0000-0000-0000D9360000}"/>
    <cellStyle name="Normal 12 4 2 4 4" xfId="33074" xr:uid="{00000000-0005-0000-0000-0000DA360000}"/>
    <cellStyle name="Normal 12 4 2 5" xfId="9624" xr:uid="{00000000-0005-0000-0000-0000DB360000}"/>
    <cellStyle name="Normal 12 4 2 5 2" xfId="22245" xr:uid="{00000000-0005-0000-0000-0000DC360000}"/>
    <cellStyle name="Normal 12 4 2 5 2 2" xfId="57461" xr:uid="{00000000-0005-0000-0000-0000DD360000}"/>
    <cellStyle name="Normal 12 4 2 5 3" xfId="44864" xr:uid="{00000000-0005-0000-0000-0000DE360000}"/>
    <cellStyle name="Normal 12 4 2 5 4" xfId="34850" xr:uid="{00000000-0005-0000-0000-0000DF360000}"/>
    <cellStyle name="Normal 12 4 2 6" xfId="11418" xr:uid="{00000000-0005-0000-0000-0000E0360000}"/>
    <cellStyle name="Normal 12 4 2 6 2" xfId="24021" xr:uid="{00000000-0005-0000-0000-0000E1360000}"/>
    <cellStyle name="Normal 12 4 2 6 2 2" xfId="59237" xr:uid="{00000000-0005-0000-0000-0000E2360000}"/>
    <cellStyle name="Normal 12 4 2 6 3" xfId="46640" xr:uid="{00000000-0005-0000-0000-0000E3360000}"/>
    <cellStyle name="Normal 12 4 2 6 4" xfId="36626" xr:uid="{00000000-0005-0000-0000-0000E4360000}"/>
    <cellStyle name="Normal 12 4 2 7" xfId="15785" xr:uid="{00000000-0005-0000-0000-0000E5360000}"/>
    <cellStyle name="Normal 12 4 2 7 2" xfId="51001" xr:uid="{00000000-0005-0000-0000-0000E6360000}"/>
    <cellStyle name="Normal 12 4 2 7 3" xfId="28390" xr:uid="{00000000-0005-0000-0000-0000E7360000}"/>
    <cellStyle name="Normal 12 4 2 8" xfId="12876" xr:uid="{00000000-0005-0000-0000-0000E8360000}"/>
    <cellStyle name="Normal 12 4 2 8 2" xfId="48094" xr:uid="{00000000-0005-0000-0000-0000E9360000}"/>
    <cellStyle name="Normal 12 4 2 9" xfId="38404" xr:uid="{00000000-0005-0000-0000-0000EA360000}"/>
    <cellStyle name="Normal 12 4 3" xfId="3443" xr:uid="{00000000-0005-0000-0000-0000EB360000}"/>
    <cellStyle name="Normal 12 4 3 10" xfId="26939" xr:uid="{00000000-0005-0000-0000-0000EC360000}"/>
    <cellStyle name="Normal 12 4 3 11" xfId="61343" xr:uid="{00000000-0005-0000-0000-0000ED360000}"/>
    <cellStyle name="Normal 12 4 3 2" xfId="5239" xr:uid="{00000000-0005-0000-0000-0000EE360000}"/>
    <cellStyle name="Normal 12 4 3 2 2" xfId="17886" xr:uid="{00000000-0005-0000-0000-0000EF360000}"/>
    <cellStyle name="Normal 12 4 3 2 2 2" xfId="53102" xr:uid="{00000000-0005-0000-0000-0000F0360000}"/>
    <cellStyle name="Normal 12 4 3 2 3" xfId="40505" xr:uid="{00000000-0005-0000-0000-0000F1360000}"/>
    <cellStyle name="Normal 12 4 3 2 4" xfId="30491" xr:uid="{00000000-0005-0000-0000-0000F2360000}"/>
    <cellStyle name="Normal 12 4 3 3" xfId="6709" xr:uid="{00000000-0005-0000-0000-0000F3360000}"/>
    <cellStyle name="Normal 12 4 3 3 2" xfId="19340" xr:uid="{00000000-0005-0000-0000-0000F4360000}"/>
    <cellStyle name="Normal 12 4 3 3 2 2" xfId="54556" xr:uid="{00000000-0005-0000-0000-0000F5360000}"/>
    <cellStyle name="Normal 12 4 3 3 3" xfId="41959" xr:uid="{00000000-0005-0000-0000-0000F6360000}"/>
    <cellStyle name="Normal 12 4 3 3 4" xfId="31945" xr:uid="{00000000-0005-0000-0000-0000F7360000}"/>
    <cellStyle name="Normal 12 4 3 4" xfId="8168" xr:uid="{00000000-0005-0000-0000-0000F8360000}"/>
    <cellStyle name="Normal 12 4 3 4 2" xfId="20794" xr:uid="{00000000-0005-0000-0000-0000F9360000}"/>
    <cellStyle name="Normal 12 4 3 4 2 2" xfId="56010" xr:uid="{00000000-0005-0000-0000-0000FA360000}"/>
    <cellStyle name="Normal 12 4 3 4 3" xfId="43413" xr:uid="{00000000-0005-0000-0000-0000FB360000}"/>
    <cellStyle name="Normal 12 4 3 4 4" xfId="33399" xr:uid="{00000000-0005-0000-0000-0000FC360000}"/>
    <cellStyle name="Normal 12 4 3 5" xfId="9949" xr:uid="{00000000-0005-0000-0000-0000FD360000}"/>
    <cellStyle name="Normal 12 4 3 5 2" xfId="22570" xr:uid="{00000000-0005-0000-0000-0000FE360000}"/>
    <cellStyle name="Normal 12 4 3 5 2 2" xfId="57786" xr:uid="{00000000-0005-0000-0000-0000FF360000}"/>
    <cellStyle name="Normal 12 4 3 5 3" xfId="45189" xr:uid="{00000000-0005-0000-0000-000000370000}"/>
    <cellStyle name="Normal 12 4 3 5 4" xfId="35175" xr:uid="{00000000-0005-0000-0000-000001370000}"/>
    <cellStyle name="Normal 12 4 3 6" xfId="11743" xr:uid="{00000000-0005-0000-0000-000002370000}"/>
    <cellStyle name="Normal 12 4 3 6 2" xfId="24346" xr:uid="{00000000-0005-0000-0000-000003370000}"/>
    <cellStyle name="Normal 12 4 3 6 2 2" xfId="59562" xr:uid="{00000000-0005-0000-0000-000004370000}"/>
    <cellStyle name="Normal 12 4 3 6 3" xfId="46965" xr:uid="{00000000-0005-0000-0000-000005370000}"/>
    <cellStyle name="Normal 12 4 3 6 4" xfId="36951" xr:uid="{00000000-0005-0000-0000-000006370000}"/>
    <cellStyle name="Normal 12 4 3 7" xfId="16110" xr:uid="{00000000-0005-0000-0000-000007370000}"/>
    <cellStyle name="Normal 12 4 3 7 2" xfId="51326" xr:uid="{00000000-0005-0000-0000-000008370000}"/>
    <cellStyle name="Normal 12 4 3 7 3" xfId="28715" xr:uid="{00000000-0005-0000-0000-000009370000}"/>
    <cellStyle name="Normal 12 4 3 8" xfId="14332" xr:uid="{00000000-0005-0000-0000-00000A370000}"/>
    <cellStyle name="Normal 12 4 3 8 2" xfId="49550" xr:uid="{00000000-0005-0000-0000-00000B370000}"/>
    <cellStyle name="Normal 12 4 3 9" xfId="38729" xr:uid="{00000000-0005-0000-0000-00000C370000}"/>
    <cellStyle name="Normal 12 4 4" xfId="2604" xr:uid="{00000000-0005-0000-0000-00000D370000}"/>
    <cellStyle name="Normal 12 4 4 10" xfId="26130" xr:uid="{00000000-0005-0000-0000-00000E370000}"/>
    <cellStyle name="Normal 12 4 4 11" xfId="60534" xr:uid="{00000000-0005-0000-0000-00000F370000}"/>
    <cellStyle name="Normal 12 4 4 2" xfId="4430" xr:uid="{00000000-0005-0000-0000-000010370000}"/>
    <cellStyle name="Normal 12 4 4 2 2" xfId="17077" xr:uid="{00000000-0005-0000-0000-000011370000}"/>
    <cellStyle name="Normal 12 4 4 2 2 2" xfId="52293" xr:uid="{00000000-0005-0000-0000-000012370000}"/>
    <cellStyle name="Normal 12 4 4 2 3" xfId="39696" xr:uid="{00000000-0005-0000-0000-000013370000}"/>
    <cellStyle name="Normal 12 4 4 2 4" xfId="29682" xr:uid="{00000000-0005-0000-0000-000014370000}"/>
    <cellStyle name="Normal 12 4 4 3" xfId="5900" xr:uid="{00000000-0005-0000-0000-000015370000}"/>
    <cellStyle name="Normal 12 4 4 3 2" xfId="18531" xr:uid="{00000000-0005-0000-0000-000016370000}"/>
    <cellStyle name="Normal 12 4 4 3 2 2" xfId="53747" xr:uid="{00000000-0005-0000-0000-000017370000}"/>
    <cellStyle name="Normal 12 4 4 3 3" xfId="41150" xr:uid="{00000000-0005-0000-0000-000018370000}"/>
    <cellStyle name="Normal 12 4 4 3 4" xfId="31136" xr:uid="{00000000-0005-0000-0000-000019370000}"/>
    <cellStyle name="Normal 12 4 4 4" xfId="7359" xr:uid="{00000000-0005-0000-0000-00001A370000}"/>
    <cellStyle name="Normal 12 4 4 4 2" xfId="19985" xr:uid="{00000000-0005-0000-0000-00001B370000}"/>
    <cellStyle name="Normal 12 4 4 4 2 2" xfId="55201" xr:uid="{00000000-0005-0000-0000-00001C370000}"/>
    <cellStyle name="Normal 12 4 4 4 3" xfId="42604" xr:uid="{00000000-0005-0000-0000-00001D370000}"/>
    <cellStyle name="Normal 12 4 4 4 4" xfId="32590" xr:uid="{00000000-0005-0000-0000-00001E370000}"/>
    <cellStyle name="Normal 12 4 4 5" xfId="9140" xr:uid="{00000000-0005-0000-0000-00001F370000}"/>
    <cellStyle name="Normal 12 4 4 5 2" xfId="21761" xr:uid="{00000000-0005-0000-0000-000020370000}"/>
    <cellStyle name="Normal 12 4 4 5 2 2" xfId="56977" xr:uid="{00000000-0005-0000-0000-000021370000}"/>
    <cellStyle name="Normal 12 4 4 5 3" xfId="44380" xr:uid="{00000000-0005-0000-0000-000022370000}"/>
    <cellStyle name="Normal 12 4 4 5 4" xfId="34366" xr:uid="{00000000-0005-0000-0000-000023370000}"/>
    <cellStyle name="Normal 12 4 4 6" xfId="10934" xr:uid="{00000000-0005-0000-0000-000024370000}"/>
    <cellStyle name="Normal 12 4 4 6 2" xfId="23537" xr:uid="{00000000-0005-0000-0000-000025370000}"/>
    <cellStyle name="Normal 12 4 4 6 2 2" xfId="58753" xr:uid="{00000000-0005-0000-0000-000026370000}"/>
    <cellStyle name="Normal 12 4 4 6 3" xfId="46156" xr:uid="{00000000-0005-0000-0000-000027370000}"/>
    <cellStyle name="Normal 12 4 4 6 4" xfId="36142" xr:uid="{00000000-0005-0000-0000-000028370000}"/>
    <cellStyle name="Normal 12 4 4 7" xfId="15301" xr:uid="{00000000-0005-0000-0000-000029370000}"/>
    <cellStyle name="Normal 12 4 4 7 2" xfId="50517" xr:uid="{00000000-0005-0000-0000-00002A370000}"/>
    <cellStyle name="Normal 12 4 4 7 3" xfId="27906" xr:uid="{00000000-0005-0000-0000-00002B370000}"/>
    <cellStyle name="Normal 12 4 4 8" xfId="13523" xr:uid="{00000000-0005-0000-0000-00002C370000}"/>
    <cellStyle name="Normal 12 4 4 8 2" xfId="48741" xr:uid="{00000000-0005-0000-0000-00002D370000}"/>
    <cellStyle name="Normal 12 4 4 9" xfId="37920" xr:uid="{00000000-0005-0000-0000-00002E370000}"/>
    <cellStyle name="Normal 12 4 5" xfId="3768" xr:uid="{00000000-0005-0000-0000-00002F370000}"/>
    <cellStyle name="Normal 12 4 5 2" xfId="8491" xr:uid="{00000000-0005-0000-0000-000030370000}"/>
    <cellStyle name="Normal 12 4 5 2 2" xfId="21117" xr:uid="{00000000-0005-0000-0000-000031370000}"/>
    <cellStyle name="Normal 12 4 5 2 2 2" xfId="56333" xr:uid="{00000000-0005-0000-0000-000032370000}"/>
    <cellStyle name="Normal 12 4 5 2 3" xfId="43736" xr:uid="{00000000-0005-0000-0000-000033370000}"/>
    <cellStyle name="Normal 12 4 5 2 4" xfId="33722" xr:uid="{00000000-0005-0000-0000-000034370000}"/>
    <cellStyle name="Normal 12 4 5 3" xfId="10272" xr:uid="{00000000-0005-0000-0000-000035370000}"/>
    <cellStyle name="Normal 12 4 5 3 2" xfId="22893" xr:uid="{00000000-0005-0000-0000-000036370000}"/>
    <cellStyle name="Normal 12 4 5 3 2 2" xfId="58109" xr:uid="{00000000-0005-0000-0000-000037370000}"/>
    <cellStyle name="Normal 12 4 5 3 3" xfId="45512" xr:uid="{00000000-0005-0000-0000-000038370000}"/>
    <cellStyle name="Normal 12 4 5 3 4" xfId="35498" xr:uid="{00000000-0005-0000-0000-000039370000}"/>
    <cellStyle name="Normal 12 4 5 4" xfId="12068" xr:uid="{00000000-0005-0000-0000-00003A370000}"/>
    <cellStyle name="Normal 12 4 5 4 2" xfId="24669" xr:uid="{00000000-0005-0000-0000-00003B370000}"/>
    <cellStyle name="Normal 12 4 5 4 2 2" xfId="59885" xr:uid="{00000000-0005-0000-0000-00003C370000}"/>
    <cellStyle name="Normal 12 4 5 4 3" xfId="47288" xr:uid="{00000000-0005-0000-0000-00003D370000}"/>
    <cellStyle name="Normal 12 4 5 4 4" xfId="37274" xr:uid="{00000000-0005-0000-0000-00003E370000}"/>
    <cellStyle name="Normal 12 4 5 5" xfId="16433" xr:uid="{00000000-0005-0000-0000-00003F370000}"/>
    <cellStyle name="Normal 12 4 5 5 2" xfId="51649" xr:uid="{00000000-0005-0000-0000-000040370000}"/>
    <cellStyle name="Normal 12 4 5 5 3" xfId="29038" xr:uid="{00000000-0005-0000-0000-000041370000}"/>
    <cellStyle name="Normal 12 4 5 6" xfId="14655" xr:uid="{00000000-0005-0000-0000-000042370000}"/>
    <cellStyle name="Normal 12 4 5 6 2" xfId="49873" xr:uid="{00000000-0005-0000-0000-000043370000}"/>
    <cellStyle name="Normal 12 4 5 7" xfId="39052" xr:uid="{00000000-0005-0000-0000-000044370000}"/>
    <cellStyle name="Normal 12 4 5 8" xfId="27262" xr:uid="{00000000-0005-0000-0000-000045370000}"/>
    <cellStyle name="Normal 12 4 6" xfId="4108" xr:uid="{00000000-0005-0000-0000-000046370000}"/>
    <cellStyle name="Normal 12 4 6 2" xfId="16755" xr:uid="{00000000-0005-0000-0000-000047370000}"/>
    <cellStyle name="Normal 12 4 6 2 2" xfId="51971" xr:uid="{00000000-0005-0000-0000-000048370000}"/>
    <cellStyle name="Normal 12 4 6 2 3" xfId="29360" xr:uid="{00000000-0005-0000-0000-000049370000}"/>
    <cellStyle name="Normal 12 4 6 3" xfId="13201" xr:uid="{00000000-0005-0000-0000-00004A370000}"/>
    <cellStyle name="Normal 12 4 6 3 2" xfId="48419" xr:uid="{00000000-0005-0000-0000-00004B370000}"/>
    <cellStyle name="Normal 12 4 6 4" xfId="39374" xr:uid="{00000000-0005-0000-0000-00004C370000}"/>
    <cellStyle name="Normal 12 4 6 5" xfId="25808" xr:uid="{00000000-0005-0000-0000-00004D370000}"/>
    <cellStyle name="Normal 12 4 7" xfId="5578" xr:uid="{00000000-0005-0000-0000-00004E370000}"/>
    <cellStyle name="Normal 12 4 7 2" xfId="18209" xr:uid="{00000000-0005-0000-0000-00004F370000}"/>
    <cellStyle name="Normal 12 4 7 2 2" xfId="53425" xr:uid="{00000000-0005-0000-0000-000050370000}"/>
    <cellStyle name="Normal 12 4 7 3" xfId="40828" xr:uid="{00000000-0005-0000-0000-000051370000}"/>
    <cellStyle name="Normal 12 4 7 4" xfId="30814" xr:uid="{00000000-0005-0000-0000-000052370000}"/>
    <cellStyle name="Normal 12 4 8" xfId="7037" xr:uid="{00000000-0005-0000-0000-000053370000}"/>
    <cellStyle name="Normal 12 4 8 2" xfId="19663" xr:uid="{00000000-0005-0000-0000-000054370000}"/>
    <cellStyle name="Normal 12 4 8 2 2" xfId="54879" xr:uid="{00000000-0005-0000-0000-000055370000}"/>
    <cellStyle name="Normal 12 4 8 3" xfId="42282" xr:uid="{00000000-0005-0000-0000-000056370000}"/>
    <cellStyle name="Normal 12 4 8 4" xfId="32268" xr:uid="{00000000-0005-0000-0000-000057370000}"/>
    <cellStyle name="Normal 12 4 9" xfId="8818" xr:uid="{00000000-0005-0000-0000-000058370000}"/>
    <cellStyle name="Normal 12 4 9 2" xfId="21439" xr:uid="{00000000-0005-0000-0000-000059370000}"/>
    <cellStyle name="Normal 12 4 9 2 2" xfId="56655" xr:uid="{00000000-0005-0000-0000-00005A370000}"/>
    <cellStyle name="Normal 12 4 9 3" xfId="44058" xr:uid="{00000000-0005-0000-0000-00005B370000}"/>
    <cellStyle name="Normal 12 4 9 4" xfId="34044" xr:uid="{00000000-0005-0000-0000-00005C370000}"/>
    <cellStyle name="Normal 12 5" xfId="2937" xr:uid="{00000000-0005-0000-0000-00005D370000}"/>
    <cellStyle name="Normal 12 5 10" xfId="25321" xr:uid="{00000000-0005-0000-0000-00005E370000}"/>
    <cellStyle name="Normal 12 5 11" xfId="60856" xr:uid="{00000000-0005-0000-0000-00005F370000}"/>
    <cellStyle name="Normal 12 5 2" xfId="4752" xr:uid="{00000000-0005-0000-0000-000060370000}"/>
    <cellStyle name="Normal 12 5 2 2" xfId="17399" xr:uid="{00000000-0005-0000-0000-000061370000}"/>
    <cellStyle name="Normal 12 5 2 2 2" xfId="52615" xr:uid="{00000000-0005-0000-0000-000062370000}"/>
    <cellStyle name="Normal 12 5 2 2 3" xfId="30004" xr:uid="{00000000-0005-0000-0000-000063370000}"/>
    <cellStyle name="Normal 12 5 2 3" xfId="13845" xr:uid="{00000000-0005-0000-0000-000064370000}"/>
    <cellStyle name="Normal 12 5 2 3 2" xfId="49063" xr:uid="{00000000-0005-0000-0000-000065370000}"/>
    <cellStyle name="Normal 12 5 2 4" xfId="40018" xr:uid="{00000000-0005-0000-0000-000066370000}"/>
    <cellStyle name="Normal 12 5 2 5" xfId="26452" xr:uid="{00000000-0005-0000-0000-000067370000}"/>
    <cellStyle name="Normal 12 5 3" xfId="6222" xr:uid="{00000000-0005-0000-0000-000068370000}"/>
    <cellStyle name="Normal 12 5 3 2" xfId="18853" xr:uid="{00000000-0005-0000-0000-000069370000}"/>
    <cellStyle name="Normal 12 5 3 2 2" xfId="54069" xr:uid="{00000000-0005-0000-0000-00006A370000}"/>
    <cellStyle name="Normal 12 5 3 3" xfId="41472" xr:uid="{00000000-0005-0000-0000-00006B370000}"/>
    <cellStyle name="Normal 12 5 3 4" xfId="31458" xr:uid="{00000000-0005-0000-0000-00006C370000}"/>
    <cellStyle name="Normal 12 5 4" xfId="7681" xr:uid="{00000000-0005-0000-0000-00006D370000}"/>
    <cellStyle name="Normal 12 5 4 2" xfId="20307" xr:uid="{00000000-0005-0000-0000-00006E370000}"/>
    <cellStyle name="Normal 12 5 4 2 2" xfId="55523" xr:uid="{00000000-0005-0000-0000-00006F370000}"/>
    <cellStyle name="Normal 12 5 4 3" xfId="42926" xr:uid="{00000000-0005-0000-0000-000070370000}"/>
    <cellStyle name="Normal 12 5 4 4" xfId="32912" xr:uid="{00000000-0005-0000-0000-000071370000}"/>
    <cellStyle name="Normal 12 5 5" xfId="9462" xr:uid="{00000000-0005-0000-0000-000072370000}"/>
    <cellStyle name="Normal 12 5 5 2" xfId="22083" xr:uid="{00000000-0005-0000-0000-000073370000}"/>
    <cellStyle name="Normal 12 5 5 2 2" xfId="57299" xr:uid="{00000000-0005-0000-0000-000074370000}"/>
    <cellStyle name="Normal 12 5 5 3" xfId="44702" xr:uid="{00000000-0005-0000-0000-000075370000}"/>
    <cellStyle name="Normal 12 5 5 4" xfId="34688" xr:uid="{00000000-0005-0000-0000-000076370000}"/>
    <cellStyle name="Normal 12 5 6" xfId="11256" xr:uid="{00000000-0005-0000-0000-000077370000}"/>
    <cellStyle name="Normal 12 5 6 2" xfId="23859" xr:uid="{00000000-0005-0000-0000-000078370000}"/>
    <cellStyle name="Normal 12 5 6 2 2" xfId="59075" xr:uid="{00000000-0005-0000-0000-000079370000}"/>
    <cellStyle name="Normal 12 5 6 3" xfId="46478" xr:uid="{00000000-0005-0000-0000-00007A370000}"/>
    <cellStyle name="Normal 12 5 6 4" xfId="36464" xr:uid="{00000000-0005-0000-0000-00007B370000}"/>
    <cellStyle name="Normal 12 5 7" xfId="15623" xr:uid="{00000000-0005-0000-0000-00007C370000}"/>
    <cellStyle name="Normal 12 5 7 2" xfId="50839" xr:uid="{00000000-0005-0000-0000-00007D370000}"/>
    <cellStyle name="Normal 12 5 7 3" xfId="28228" xr:uid="{00000000-0005-0000-0000-00007E370000}"/>
    <cellStyle name="Normal 12 5 8" xfId="12714" xr:uid="{00000000-0005-0000-0000-00007F370000}"/>
    <cellStyle name="Normal 12 5 8 2" xfId="47932" xr:uid="{00000000-0005-0000-0000-000080370000}"/>
    <cellStyle name="Normal 12 5 9" xfId="38242" xr:uid="{00000000-0005-0000-0000-000081370000}"/>
    <cellStyle name="Normal 12 6" xfId="2774" xr:uid="{00000000-0005-0000-0000-000082370000}"/>
    <cellStyle name="Normal 12 6 10" xfId="25169" xr:uid="{00000000-0005-0000-0000-000083370000}"/>
    <cellStyle name="Normal 12 6 11" xfId="60704" xr:uid="{00000000-0005-0000-0000-000084370000}"/>
    <cellStyle name="Normal 12 6 2" xfId="4600" xr:uid="{00000000-0005-0000-0000-000085370000}"/>
    <cellStyle name="Normal 12 6 2 2" xfId="17247" xr:uid="{00000000-0005-0000-0000-000086370000}"/>
    <cellStyle name="Normal 12 6 2 2 2" xfId="52463" xr:uid="{00000000-0005-0000-0000-000087370000}"/>
    <cellStyle name="Normal 12 6 2 2 3" xfId="29852" xr:uid="{00000000-0005-0000-0000-000088370000}"/>
    <cellStyle name="Normal 12 6 2 3" xfId="13693" xr:uid="{00000000-0005-0000-0000-000089370000}"/>
    <cellStyle name="Normal 12 6 2 3 2" xfId="48911" xr:uid="{00000000-0005-0000-0000-00008A370000}"/>
    <cellStyle name="Normal 12 6 2 4" xfId="39866" xr:uid="{00000000-0005-0000-0000-00008B370000}"/>
    <cellStyle name="Normal 12 6 2 5" xfId="26300" xr:uid="{00000000-0005-0000-0000-00008C370000}"/>
    <cellStyle name="Normal 12 6 3" xfId="6070" xr:uid="{00000000-0005-0000-0000-00008D370000}"/>
    <cellStyle name="Normal 12 6 3 2" xfId="18701" xr:uid="{00000000-0005-0000-0000-00008E370000}"/>
    <cellStyle name="Normal 12 6 3 2 2" xfId="53917" xr:uid="{00000000-0005-0000-0000-00008F370000}"/>
    <cellStyle name="Normal 12 6 3 3" xfId="41320" xr:uid="{00000000-0005-0000-0000-000090370000}"/>
    <cellStyle name="Normal 12 6 3 4" xfId="31306" xr:uid="{00000000-0005-0000-0000-000091370000}"/>
    <cellStyle name="Normal 12 6 4" xfId="7529" xr:uid="{00000000-0005-0000-0000-000092370000}"/>
    <cellStyle name="Normal 12 6 4 2" xfId="20155" xr:uid="{00000000-0005-0000-0000-000093370000}"/>
    <cellStyle name="Normal 12 6 4 2 2" xfId="55371" xr:uid="{00000000-0005-0000-0000-000094370000}"/>
    <cellStyle name="Normal 12 6 4 3" xfId="42774" xr:uid="{00000000-0005-0000-0000-000095370000}"/>
    <cellStyle name="Normal 12 6 4 4" xfId="32760" xr:uid="{00000000-0005-0000-0000-000096370000}"/>
    <cellStyle name="Normal 12 6 5" xfId="9310" xr:uid="{00000000-0005-0000-0000-000097370000}"/>
    <cellStyle name="Normal 12 6 5 2" xfId="21931" xr:uid="{00000000-0005-0000-0000-000098370000}"/>
    <cellStyle name="Normal 12 6 5 2 2" xfId="57147" xr:uid="{00000000-0005-0000-0000-000099370000}"/>
    <cellStyle name="Normal 12 6 5 3" xfId="44550" xr:uid="{00000000-0005-0000-0000-00009A370000}"/>
    <cellStyle name="Normal 12 6 5 4" xfId="34536" xr:uid="{00000000-0005-0000-0000-00009B370000}"/>
    <cellStyle name="Normal 12 6 6" xfId="11104" xr:uid="{00000000-0005-0000-0000-00009C370000}"/>
    <cellStyle name="Normal 12 6 6 2" xfId="23707" xr:uid="{00000000-0005-0000-0000-00009D370000}"/>
    <cellStyle name="Normal 12 6 6 2 2" xfId="58923" xr:uid="{00000000-0005-0000-0000-00009E370000}"/>
    <cellStyle name="Normal 12 6 6 3" xfId="46326" xr:uid="{00000000-0005-0000-0000-00009F370000}"/>
    <cellStyle name="Normal 12 6 6 4" xfId="36312" xr:uid="{00000000-0005-0000-0000-0000A0370000}"/>
    <cellStyle name="Normal 12 6 7" xfId="15471" xr:uid="{00000000-0005-0000-0000-0000A1370000}"/>
    <cellStyle name="Normal 12 6 7 2" xfId="50687" xr:uid="{00000000-0005-0000-0000-0000A2370000}"/>
    <cellStyle name="Normal 12 6 7 3" xfId="28076" xr:uid="{00000000-0005-0000-0000-0000A3370000}"/>
    <cellStyle name="Normal 12 6 8" xfId="12562" xr:uid="{00000000-0005-0000-0000-0000A4370000}"/>
    <cellStyle name="Normal 12 6 8 2" xfId="47780" xr:uid="{00000000-0005-0000-0000-0000A5370000}"/>
    <cellStyle name="Normal 12 6 9" xfId="38090" xr:uid="{00000000-0005-0000-0000-0000A6370000}"/>
    <cellStyle name="Normal 12 7" xfId="3290" xr:uid="{00000000-0005-0000-0000-0000A7370000}"/>
    <cellStyle name="Normal 12 7 10" xfId="26787" xr:uid="{00000000-0005-0000-0000-0000A8370000}"/>
    <cellStyle name="Normal 12 7 11" xfId="61191" xr:uid="{00000000-0005-0000-0000-0000A9370000}"/>
    <cellStyle name="Normal 12 7 2" xfId="5087" xr:uid="{00000000-0005-0000-0000-0000AA370000}"/>
    <cellStyle name="Normal 12 7 2 2" xfId="17734" xr:uid="{00000000-0005-0000-0000-0000AB370000}"/>
    <cellStyle name="Normal 12 7 2 2 2" xfId="52950" xr:uid="{00000000-0005-0000-0000-0000AC370000}"/>
    <cellStyle name="Normal 12 7 2 3" xfId="40353" xr:uid="{00000000-0005-0000-0000-0000AD370000}"/>
    <cellStyle name="Normal 12 7 2 4" xfId="30339" xr:uid="{00000000-0005-0000-0000-0000AE370000}"/>
    <cellStyle name="Normal 12 7 3" xfId="6557" xr:uid="{00000000-0005-0000-0000-0000AF370000}"/>
    <cellStyle name="Normal 12 7 3 2" xfId="19188" xr:uid="{00000000-0005-0000-0000-0000B0370000}"/>
    <cellStyle name="Normal 12 7 3 2 2" xfId="54404" xr:uid="{00000000-0005-0000-0000-0000B1370000}"/>
    <cellStyle name="Normal 12 7 3 3" xfId="41807" xr:uid="{00000000-0005-0000-0000-0000B2370000}"/>
    <cellStyle name="Normal 12 7 3 4" xfId="31793" xr:uid="{00000000-0005-0000-0000-0000B3370000}"/>
    <cellStyle name="Normal 12 7 4" xfId="8016" xr:uid="{00000000-0005-0000-0000-0000B4370000}"/>
    <cellStyle name="Normal 12 7 4 2" xfId="20642" xr:uid="{00000000-0005-0000-0000-0000B5370000}"/>
    <cellStyle name="Normal 12 7 4 2 2" xfId="55858" xr:uid="{00000000-0005-0000-0000-0000B6370000}"/>
    <cellStyle name="Normal 12 7 4 3" xfId="43261" xr:uid="{00000000-0005-0000-0000-0000B7370000}"/>
    <cellStyle name="Normal 12 7 4 4" xfId="33247" xr:uid="{00000000-0005-0000-0000-0000B8370000}"/>
    <cellStyle name="Normal 12 7 5" xfId="9797" xr:uid="{00000000-0005-0000-0000-0000B9370000}"/>
    <cellStyle name="Normal 12 7 5 2" xfId="22418" xr:uid="{00000000-0005-0000-0000-0000BA370000}"/>
    <cellStyle name="Normal 12 7 5 2 2" xfId="57634" xr:uid="{00000000-0005-0000-0000-0000BB370000}"/>
    <cellStyle name="Normal 12 7 5 3" xfId="45037" xr:uid="{00000000-0005-0000-0000-0000BC370000}"/>
    <cellStyle name="Normal 12 7 5 4" xfId="35023" xr:uid="{00000000-0005-0000-0000-0000BD370000}"/>
    <cellStyle name="Normal 12 7 6" xfId="11591" xr:uid="{00000000-0005-0000-0000-0000BE370000}"/>
    <cellStyle name="Normal 12 7 6 2" xfId="24194" xr:uid="{00000000-0005-0000-0000-0000BF370000}"/>
    <cellStyle name="Normal 12 7 6 2 2" xfId="59410" xr:uid="{00000000-0005-0000-0000-0000C0370000}"/>
    <cellStyle name="Normal 12 7 6 3" xfId="46813" xr:uid="{00000000-0005-0000-0000-0000C1370000}"/>
    <cellStyle name="Normal 12 7 6 4" xfId="36799" xr:uid="{00000000-0005-0000-0000-0000C2370000}"/>
    <cellStyle name="Normal 12 7 7" xfId="15958" xr:uid="{00000000-0005-0000-0000-0000C3370000}"/>
    <cellStyle name="Normal 12 7 7 2" xfId="51174" xr:uid="{00000000-0005-0000-0000-0000C4370000}"/>
    <cellStyle name="Normal 12 7 7 3" xfId="28563" xr:uid="{00000000-0005-0000-0000-0000C5370000}"/>
    <cellStyle name="Normal 12 7 8" xfId="14180" xr:uid="{00000000-0005-0000-0000-0000C6370000}"/>
    <cellStyle name="Normal 12 7 8 2" xfId="49398" xr:uid="{00000000-0005-0000-0000-0000C7370000}"/>
    <cellStyle name="Normal 12 7 9" xfId="38577" xr:uid="{00000000-0005-0000-0000-0000C8370000}"/>
    <cellStyle name="Normal 12 8" xfId="2444" xr:uid="{00000000-0005-0000-0000-0000C9370000}"/>
    <cellStyle name="Normal 12 8 10" xfId="25978" xr:uid="{00000000-0005-0000-0000-0000CA370000}"/>
    <cellStyle name="Normal 12 8 11" xfId="60382" xr:uid="{00000000-0005-0000-0000-0000CB370000}"/>
    <cellStyle name="Normal 12 8 2" xfId="4278" xr:uid="{00000000-0005-0000-0000-0000CC370000}"/>
    <cellStyle name="Normal 12 8 2 2" xfId="16925" xr:uid="{00000000-0005-0000-0000-0000CD370000}"/>
    <cellStyle name="Normal 12 8 2 2 2" xfId="52141" xr:uid="{00000000-0005-0000-0000-0000CE370000}"/>
    <cellStyle name="Normal 12 8 2 3" xfId="39544" xr:uid="{00000000-0005-0000-0000-0000CF370000}"/>
    <cellStyle name="Normal 12 8 2 4" xfId="29530" xr:uid="{00000000-0005-0000-0000-0000D0370000}"/>
    <cellStyle name="Normal 12 8 3" xfId="5748" xr:uid="{00000000-0005-0000-0000-0000D1370000}"/>
    <cellStyle name="Normal 12 8 3 2" xfId="18379" xr:uid="{00000000-0005-0000-0000-0000D2370000}"/>
    <cellStyle name="Normal 12 8 3 2 2" xfId="53595" xr:uid="{00000000-0005-0000-0000-0000D3370000}"/>
    <cellStyle name="Normal 12 8 3 3" xfId="40998" xr:uid="{00000000-0005-0000-0000-0000D4370000}"/>
    <cellStyle name="Normal 12 8 3 4" xfId="30984" xr:uid="{00000000-0005-0000-0000-0000D5370000}"/>
    <cellStyle name="Normal 12 8 4" xfId="7207" xr:uid="{00000000-0005-0000-0000-0000D6370000}"/>
    <cellStyle name="Normal 12 8 4 2" xfId="19833" xr:uid="{00000000-0005-0000-0000-0000D7370000}"/>
    <cellStyle name="Normal 12 8 4 2 2" xfId="55049" xr:uid="{00000000-0005-0000-0000-0000D8370000}"/>
    <cellStyle name="Normal 12 8 4 3" xfId="42452" xr:uid="{00000000-0005-0000-0000-0000D9370000}"/>
    <cellStyle name="Normal 12 8 4 4" xfId="32438" xr:uid="{00000000-0005-0000-0000-0000DA370000}"/>
    <cellStyle name="Normal 12 8 5" xfId="8988" xr:uid="{00000000-0005-0000-0000-0000DB370000}"/>
    <cellStyle name="Normal 12 8 5 2" xfId="21609" xr:uid="{00000000-0005-0000-0000-0000DC370000}"/>
    <cellStyle name="Normal 12 8 5 2 2" xfId="56825" xr:uid="{00000000-0005-0000-0000-0000DD370000}"/>
    <cellStyle name="Normal 12 8 5 3" xfId="44228" xr:uid="{00000000-0005-0000-0000-0000DE370000}"/>
    <cellStyle name="Normal 12 8 5 4" xfId="34214" xr:uid="{00000000-0005-0000-0000-0000DF370000}"/>
    <cellStyle name="Normal 12 8 6" xfId="10782" xr:uid="{00000000-0005-0000-0000-0000E0370000}"/>
    <cellStyle name="Normal 12 8 6 2" xfId="23385" xr:uid="{00000000-0005-0000-0000-0000E1370000}"/>
    <cellStyle name="Normal 12 8 6 2 2" xfId="58601" xr:uid="{00000000-0005-0000-0000-0000E2370000}"/>
    <cellStyle name="Normal 12 8 6 3" xfId="46004" xr:uid="{00000000-0005-0000-0000-0000E3370000}"/>
    <cellStyle name="Normal 12 8 6 4" xfId="35990" xr:uid="{00000000-0005-0000-0000-0000E4370000}"/>
    <cellStyle name="Normal 12 8 7" xfId="15149" xr:uid="{00000000-0005-0000-0000-0000E5370000}"/>
    <cellStyle name="Normal 12 8 7 2" xfId="50365" xr:uid="{00000000-0005-0000-0000-0000E6370000}"/>
    <cellStyle name="Normal 12 8 7 3" xfId="27754" xr:uid="{00000000-0005-0000-0000-0000E7370000}"/>
    <cellStyle name="Normal 12 8 8" xfId="13371" xr:uid="{00000000-0005-0000-0000-0000E8370000}"/>
    <cellStyle name="Normal 12 8 8 2" xfId="48589" xr:uid="{00000000-0005-0000-0000-0000E9370000}"/>
    <cellStyle name="Normal 12 8 9" xfId="37768" xr:uid="{00000000-0005-0000-0000-0000EA370000}"/>
    <cellStyle name="Normal 12 9" xfId="3614" xr:uid="{00000000-0005-0000-0000-0000EB370000}"/>
    <cellStyle name="Normal 12 9 2" xfId="8339" xr:uid="{00000000-0005-0000-0000-0000EC370000}"/>
    <cellStyle name="Normal 12 9 2 2" xfId="20965" xr:uid="{00000000-0005-0000-0000-0000ED370000}"/>
    <cellStyle name="Normal 12 9 2 2 2" xfId="56181" xr:uid="{00000000-0005-0000-0000-0000EE370000}"/>
    <cellStyle name="Normal 12 9 2 3" xfId="43584" xr:uid="{00000000-0005-0000-0000-0000EF370000}"/>
    <cellStyle name="Normal 12 9 2 4" xfId="33570" xr:uid="{00000000-0005-0000-0000-0000F0370000}"/>
    <cellStyle name="Normal 12 9 3" xfId="10120" xr:uid="{00000000-0005-0000-0000-0000F1370000}"/>
    <cellStyle name="Normal 12 9 3 2" xfId="22741" xr:uid="{00000000-0005-0000-0000-0000F2370000}"/>
    <cellStyle name="Normal 12 9 3 2 2" xfId="57957" xr:uid="{00000000-0005-0000-0000-0000F3370000}"/>
    <cellStyle name="Normal 12 9 3 3" xfId="45360" xr:uid="{00000000-0005-0000-0000-0000F4370000}"/>
    <cellStyle name="Normal 12 9 3 4" xfId="35346" xr:uid="{00000000-0005-0000-0000-0000F5370000}"/>
    <cellStyle name="Normal 12 9 4" xfId="11916" xr:uid="{00000000-0005-0000-0000-0000F6370000}"/>
    <cellStyle name="Normal 12 9 4 2" xfId="24517" xr:uid="{00000000-0005-0000-0000-0000F7370000}"/>
    <cellStyle name="Normal 12 9 4 2 2" xfId="59733" xr:uid="{00000000-0005-0000-0000-0000F8370000}"/>
    <cellStyle name="Normal 12 9 4 3" xfId="47136" xr:uid="{00000000-0005-0000-0000-0000F9370000}"/>
    <cellStyle name="Normal 12 9 4 4" xfId="37122" xr:uid="{00000000-0005-0000-0000-0000FA370000}"/>
    <cellStyle name="Normal 12 9 5" xfId="16281" xr:uid="{00000000-0005-0000-0000-0000FB370000}"/>
    <cellStyle name="Normal 12 9 5 2" xfId="51497" xr:uid="{00000000-0005-0000-0000-0000FC370000}"/>
    <cellStyle name="Normal 12 9 5 3" xfId="28886" xr:uid="{00000000-0005-0000-0000-0000FD370000}"/>
    <cellStyle name="Normal 12 9 6" xfId="14503" xr:uid="{00000000-0005-0000-0000-0000FE370000}"/>
    <cellStyle name="Normal 12 9 6 2" xfId="49721" xr:uid="{00000000-0005-0000-0000-0000FF370000}"/>
    <cellStyle name="Normal 12 9 7" xfId="38900" xr:uid="{00000000-0005-0000-0000-000000380000}"/>
    <cellStyle name="Normal 12 9 8" xfId="27110" xr:uid="{00000000-0005-0000-0000-000001380000}"/>
    <cellStyle name="Normal 12_District Target Attainment" xfId="1104" xr:uid="{00000000-0005-0000-0000-000002380000}"/>
    <cellStyle name="Normal 13" xfId="22" xr:uid="{00000000-0005-0000-0000-000003380000}"/>
    <cellStyle name="Normal 13 10" xfId="3940" xr:uid="{00000000-0005-0000-0000-000004380000}"/>
    <cellStyle name="Normal 13 10 2" xfId="16604" xr:uid="{00000000-0005-0000-0000-000005380000}"/>
    <cellStyle name="Normal 13 10 2 2" xfId="51820" xr:uid="{00000000-0005-0000-0000-000006380000}"/>
    <cellStyle name="Normal 13 10 2 3" xfId="29209" xr:uid="{00000000-0005-0000-0000-000007380000}"/>
    <cellStyle name="Normal 13 10 3" xfId="13050" xr:uid="{00000000-0005-0000-0000-000008380000}"/>
    <cellStyle name="Normal 13 10 3 2" xfId="48268" xr:uid="{00000000-0005-0000-0000-000009380000}"/>
    <cellStyle name="Normal 13 10 4" xfId="39223" xr:uid="{00000000-0005-0000-0000-00000A380000}"/>
    <cellStyle name="Normal 13 10 5" xfId="25657" xr:uid="{00000000-0005-0000-0000-00000B380000}"/>
    <cellStyle name="Normal 13 11" xfId="5426" xr:uid="{00000000-0005-0000-0000-00000C380000}"/>
    <cellStyle name="Normal 13 11 2" xfId="18058" xr:uid="{00000000-0005-0000-0000-00000D380000}"/>
    <cellStyle name="Normal 13 11 2 2" xfId="53274" xr:uid="{00000000-0005-0000-0000-00000E380000}"/>
    <cellStyle name="Normal 13 11 3" xfId="40677" xr:uid="{00000000-0005-0000-0000-00000F380000}"/>
    <cellStyle name="Normal 13 11 4" xfId="30663" xr:uid="{00000000-0005-0000-0000-000010380000}"/>
    <cellStyle name="Normal 13 12" xfId="6882" xr:uid="{00000000-0005-0000-0000-000011380000}"/>
    <cellStyle name="Normal 13 12 2" xfId="19512" xr:uid="{00000000-0005-0000-0000-000012380000}"/>
    <cellStyle name="Normal 13 12 2 2" xfId="54728" xr:uid="{00000000-0005-0000-0000-000013380000}"/>
    <cellStyle name="Normal 13 12 3" xfId="42131" xr:uid="{00000000-0005-0000-0000-000014380000}"/>
    <cellStyle name="Normal 13 12 4" xfId="32117" xr:uid="{00000000-0005-0000-0000-000015380000}"/>
    <cellStyle name="Normal 13 13" xfId="8664" xr:uid="{00000000-0005-0000-0000-000016380000}"/>
    <cellStyle name="Normal 13 13 2" xfId="21288" xr:uid="{00000000-0005-0000-0000-000017380000}"/>
    <cellStyle name="Normal 13 13 2 2" xfId="56504" xr:uid="{00000000-0005-0000-0000-000018380000}"/>
    <cellStyle name="Normal 13 13 3" xfId="43907" xr:uid="{00000000-0005-0000-0000-000019380000}"/>
    <cellStyle name="Normal 13 13 4" xfId="33893" xr:uid="{00000000-0005-0000-0000-00001A380000}"/>
    <cellStyle name="Normal 13 14" xfId="10523" xr:uid="{00000000-0005-0000-0000-00001B380000}"/>
    <cellStyle name="Normal 13 14 2" xfId="23134" xr:uid="{00000000-0005-0000-0000-00001C380000}"/>
    <cellStyle name="Normal 13 14 2 2" xfId="58350" xr:uid="{00000000-0005-0000-0000-00001D380000}"/>
    <cellStyle name="Normal 13 14 3" xfId="45753" xr:uid="{00000000-0005-0000-0000-00001E380000}"/>
    <cellStyle name="Normal 13 14 4" xfId="35739" xr:uid="{00000000-0005-0000-0000-00001F380000}"/>
    <cellStyle name="Normal 13 15" xfId="14826" xr:uid="{00000000-0005-0000-0000-000020380000}"/>
    <cellStyle name="Normal 13 15 2" xfId="50044" xr:uid="{00000000-0005-0000-0000-000021380000}"/>
    <cellStyle name="Normal 13 15 3" xfId="27433" xr:uid="{00000000-0005-0000-0000-000022380000}"/>
    <cellStyle name="Normal 13 16" xfId="12240" xr:uid="{00000000-0005-0000-0000-000023380000}"/>
    <cellStyle name="Normal 13 16 2" xfId="47459" xr:uid="{00000000-0005-0000-0000-000024380000}"/>
    <cellStyle name="Normal 13 17" xfId="37445" xr:uid="{00000000-0005-0000-0000-000025380000}"/>
    <cellStyle name="Normal 13 18" xfId="24847" xr:uid="{00000000-0005-0000-0000-000026380000}"/>
    <cellStyle name="Normal 13 19" xfId="60060" xr:uid="{00000000-0005-0000-0000-000027380000}"/>
    <cellStyle name="Normal 13 2" xfId="540" xr:uid="{00000000-0005-0000-0000-000028380000}"/>
    <cellStyle name="Normal 13 2 10" xfId="5456" xr:uid="{00000000-0005-0000-0000-000029380000}"/>
    <cellStyle name="Normal 13 2 10 2" xfId="18087" xr:uid="{00000000-0005-0000-0000-00002A380000}"/>
    <cellStyle name="Normal 13 2 10 2 2" xfId="53303" xr:uid="{00000000-0005-0000-0000-00002B380000}"/>
    <cellStyle name="Normal 13 2 10 3" xfId="40706" xr:uid="{00000000-0005-0000-0000-00002C380000}"/>
    <cellStyle name="Normal 13 2 10 4" xfId="30692" xr:uid="{00000000-0005-0000-0000-00002D380000}"/>
    <cellStyle name="Normal 13 2 11" xfId="6912" xr:uid="{00000000-0005-0000-0000-00002E380000}"/>
    <cellStyle name="Normal 13 2 11 2" xfId="19541" xr:uid="{00000000-0005-0000-0000-00002F380000}"/>
    <cellStyle name="Normal 13 2 11 2 2" xfId="54757" xr:uid="{00000000-0005-0000-0000-000030380000}"/>
    <cellStyle name="Normal 13 2 11 3" xfId="42160" xr:uid="{00000000-0005-0000-0000-000031380000}"/>
    <cellStyle name="Normal 13 2 11 4" xfId="32146" xr:uid="{00000000-0005-0000-0000-000032380000}"/>
    <cellStyle name="Normal 13 2 12" xfId="8694" xr:uid="{00000000-0005-0000-0000-000033380000}"/>
    <cellStyle name="Normal 13 2 12 2" xfId="21317" xr:uid="{00000000-0005-0000-0000-000034380000}"/>
    <cellStyle name="Normal 13 2 12 2 2" xfId="56533" xr:uid="{00000000-0005-0000-0000-000035380000}"/>
    <cellStyle name="Normal 13 2 12 3" xfId="43936" xr:uid="{00000000-0005-0000-0000-000036380000}"/>
    <cellStyle name="Normal 13 2 12 4" xfId="33922" xr:uid="{00000000-0005-0000-0000-000037380000}"/>
    <cellStyle name="Normal 13 2 13" xfId="10524" xr:uid="{00000000-0005-0000-0000-000038380000}"/>
    <cellStyle name="Normal 13 2 13 2" xfId="23135" xr:uid="{00000000-0005-0000-0000-000039380000}"/>
    <cellStyle name="Normal 13 2 13 2 2" xfId="58351" xr:uid="{00000000-0005-0000-0000-00003A380000}"/>
    <cellStyle name="Normal 13 2 13 3" xfId="45754" xr:uid="{00000000-0005-0000-0000-00003B380000}"/>
    <cellStyle name="Normal 13 2 13 4" xfId="35740" xr:uid="{00000000-0005-0000-0000-00003C380000}"/>
    <cellStyle name="Normal 13 2 14" xfId="14856" xr:uid="{00000000-0005-0000-0000-00003D380000}"/>
    <cellStyle name="Normal 13 2 14 2" xfId="50073" xr:uid="{00000000-0005-0000-0000-00003E380000}"/>
    <cellStyle name="Normal 13 2 14 3" xfId="27462" xr:uid="{00000000-0005-0000-0000-00003F380000}"/>
    <cellStyle name="Normal 13 2 15" xfId="12270" xr:uid="{00000000-0005-0000-0000-000040380000}"/>
    <cellStyle name="Normal 13 2 15 2" xfId="47488" xr:uid="{00000000-0005-0000-0000-000041380000}"/>
    <cellStyle name="Normal 13 2 16" xfId="37475" xr:uid="{00000000-0005-0000-0000-000042380000}"/>
    <cellStyle name="Normal 13 2 17" xfId="24877" xr:uid="{00000000-0005-0000-0000-000043380000}"/>
    <cellStyle name="Normal 13 2 18" xfId="60090" xr:uid="{00000000-0005-0000-0000-000044380000}"/>
    <cellStyle name="Normal 13 2 2" xfId="1744" xr:uid="{00000000-0005-0000-0000-000045380000}"/>
    <cellStyle name="Normal 13 2 2 10" xfId="6986" xr:uid="{00000000-0005-0000-0000-000046380000}"/>
    <cellStyle name="Normal 13 2 2 10 2" xfId="19613" xr:uid="{00000000-0005-0000-0000-000047380000}"/>
    <cellStyle name="Normal 13 2 2 10 2 2" xfId="54829" xr:uid="{00000000-0005-0000-0000-000048380000}"/>
    <cellStyle name="Normal 13 2 2 10 3" xfId="42232" xr:uid="{00000000-0005-0000-0000-000049380000}"/>
    <cellStyle name="Normal 13 2 2 10 4" xfId="32218" xr:uid="{00000000-0005-0000-0000-00004A380000}"/>
    <cellStyle name="Normal 13 2 2 11" xfId="8767" xr:uid="{00000000-0005-0000-0000-00004B380000}"/>
    <cellStyle name="Normal 13 2 2 11 2" xfId="21389" xr:uid="{00000000-0005-0000-0000-00004C380000}"/>
    <cellStyle name="Normal 13 2 2 11 2 2" xfId="56605" xr:uid="{00000000-0005-0000-0000-00004D380000}"/>
    <cellStyle name="Normal 13 2 2 11 3" xfId="44008" xr:uid="{00000000-0005-0000-0000-00004E380000}"/>
    <cellStyle name="Normal 13 2 2 11 4" xfId="33994" xr:uid="{00000000-0005-0000-0000-00004F380000}"/>
    <cellStyle name="Normal 13 2 2 12" xfId="10525" xr:uid="{00000000-0005-0000-0000-000050380000}"/>
    <cellStyle name="Normal 13 2 2 12 2" xfId="23136" xr:uid="{00000000-0005-0000-0000-000051380000}"/>
    <cellStyle name="Normal 13 2 2 12 2 2" xfId="58352" xr:uid="{00000000-0005-0000-0000-000052380000}"/>
    <cellStyle name="Normal 13 2 2 12 3" xfId="45755" xr:uid="{00000000-0005-0000-0000-000053380000}"/>
    <cellStyle name="Normal 13 2 2 12 4" xfId="35741" xr:uid="{00000000-0005-0000-0000-000054380000}"/>
    <cellStyle name="Normal 13 2 2 13" xfId="14928" xr:uid="{00000000-0005-0000-0000-000055380000}"/>
    <cellStyle name="Normal 13 2 2 13 2" xfId="50145" xr:uid="{00000000-0005-0000-0000-000056380000}"/>
    <cellStyle name="Normal 13 2 2 13 3" xfId="27534" xr:uid="{00000000-0005-0000-0000-000057380000}"/>
    <cellStyle name="Normal 13 2 2 14" xfId="12342" xr:uid="{00000000-0005-0000-0000-000058380000}"/>
    <cellStyle name="Normal 13 2 2 14 2" xfId="47560" xr:uid="{00000000-0005-0000-0000-000059380000}"/>
    <cellStyle name="Normal 13 2 2 15" xfId="37547" xr:uid="{00000000-0005-0000-0000-00005A380000}"/>
    <cellStyle name="Normal 13 2 2 16" xfId="24949" xr:uid="{00000000-0005-0000-0000-00005B380000}"/>
    <cellStyle name="Normal 13 2 2 17" xfId="60162" xr:uid="{00000000-0005-0000-0000-00005C380000}"/>
    <cellStyle name="Normal 13 2 2 2" xfId="2372" xr:uid="{00000000-0005-0000-0000-00005D380000}"/>
    <cellStyle name="Normal 13 2 2 2 10" xfId="10526" xr:uid="{00000000-0005-0000-0000-00005E380000}"/>
    <cellStyle name="Normal 13 2 2 2 10 2" xfId="23137" xr:uid="{00000000-0005-0000-0000-00005F380000}"/>
    <cellStyle name="Normal 13 2 2 2 10 2 2" xfId="58353" xr:uid="{00000000-0005-0000-0000-000060380000}"/>
    <cellStyle name="Normal 13 2 2 2 10 3" xfId="45756" xr:uid="{00000000-0005-0000-0000-000061380000}"/>
    <cellStyle name="Normal 13 2 2 2 10 4" xfId="35742" xr:uid="{00000000-0005-0000-0000-000062380000}"/>
    <cellStyle name="Normal 13 2 2 2 11" xfId="15083" xr:uid="{00000000-0005-0000-0000-000063380000}"/>
    <cellStyle name="Normal 13 2 2 2 11 2" xfId="50299" xr:uid="{00000000-0005-0000-0000-000064380000}"/>
    <cellStyle name="Normal 13 2 2 2 11 3" xfId="27688" xr:uid="{00000000-0005-0000-0000-000065380000}"/>
    <cellStyle name="Normal 13 2 2 2 12" xfId="12496" xr:uid="{00000000-0005-0000-0000-000066380000}"/>
    <cellStyle name="Normal 13 2 2 2 12 2" xfId="47714" xr:uid="{00000000-0005-0000-0000-000067380000}"/>
    <cellStyle name="Normal 13 2 2 2 13" xfId="37702" xr:uid="{00000000-0005-0000-0000-000068380000}"/>
    <cellStyle name="Normal 13 2 2 2 14" xfId="25103" xr:uid="{00000000-0005-0000-0000-000069380000}"/>
    <cellStyle name="Normal 13 2 2 2 15" xfId="60316" xr:uid="{00000000-0005-0000-0000-00006A380000}"/>
    <cellStyle name="Normal 13 2 2 2 2" xfId="3218" xr:uid="{00000000-0005-0000-0000-00006B380000}"/>
    <cellStyle name="Normal 13 2 2 2 2 10" xfId="25587" xr:uid="{00000000-0005-0000-0000-00006C380000}"/>
    <cellStyle name="Normal 13 2 2 2 2 11" xfId="61122" xr:uid="{00000000-0005-0000-0000-00006D380000}"/>
    <cellStyle name="Normal 13 2 2 2 2 2" xfId="5018" xr:uid="{00000000-0005-0000-0000-00006E380000}"/>
    <cellStyle name="Normal 13 2 2 2 2 2 2" xfId="17665" xr:uid="{00000000-0005-0000-0000-00006F380000}"/>
    <cellStyle name="Normal 13 2 2 2 2 2 2 2" xfId="52881" xr:uid="{00000000-0005-0000-0000-000070380000}"/>
    <cellStyle name="Normal 13 2 2 2 2 2 2 3" xfId="30270" xr:uid="{00000000-0005-0000-0000-000071380000}"/>
    <cellStyle name="Normal 13 2 2 2 2 2 3" xfId="14111" xr:uid="{00000000-0005-0000-0000-000072380000}"/>
    <cellStyle name="Normal 13 2 2 2 2 2 3 2" xfId="49329" xr:uid="{00000000-0005-0000-0000-000073380000}"/>
    <cellStyle name="Normal 13 2 2 2 2 2 4" xfId="40284" xr:uid="{00000000-0005-0000-0000-000074380000}"/>
    <cellStyle name="Normal 13 2 2 2 2 2 5" xfId="26718" xr:uid="{00000000-0005-0000-0000-000075380000}"/>
    <cellStyle name="Normal 13 2 2 2 2 3" xfId="6488" xr:uid="{00000000-0005-0000-0000-000076380000}"/>
    <cellStyle name="Normal 13 2 2 2 2 3 2" xfId="19119" xr:uid="{00000000-0005-0000-0000-000077380000}"/>
    <cellStyle name="Normal 13 2 2 2 2 3 2 2" xfId="54335" xr:uid="{00000000-0005-0000-0000-000078380000}"/>
    <cellStyle name="Normal 13 2 2 2 2 3 3" xfId="41738" xr:uid="{00000000-0005-0000-0000-000079380000}"/>
    <cellStyle name="Normal 13 2 2 2 2 3 4" xfId="31724" xr:uid="{00000000-0005-0000-0000-00007A380000}"/>
    <cellStyle name="Normal 13 2 2 2 2 4" xfId="7947" xr:uid="{00000000-0005-0000-0000-00007B380000}"/>
    <cellStyle name="Normal 13 2 2 2 2 4 2" xfId="20573" xr:uid="{00000000-0005-0000-0000-00007C380000}"/>
    <cellStyle name="Normal 13 2 2 2 2 4 2 2" xfId="55789" xr:uid="{00000000-0005-0000-0000-00007D380000}"/>
    <cellStyle name="Normal 13 2 2 2 2 4 3" xfId="43192" xr:uid="{00000000-0005-0000-0000-00007E380000}"/>
    <cellStyle name="Normal 13 2 2 2 2 4 4" xfId="33178" xr:uid="{00000000-0005-0000-0000-00007F380000}"/>
    <cellStyle name="Normal 13 2 2 2 2 5" xfId="9728" xr:uid="{00000000-0005-0000-0000-000080380000}"/>
    <cellStyle name="Normal 13 2 2 2 2 5 2" xfId="22349" xr:uid="{00000000-0005-0000-0000-000081380000}"/>
    <cellStyle name="Normal 13 2 2 2 2 5 2 2" xfId="57565" xr:uid="{00000000-0005-0000-0000-000082380000}"/>
    <cellStyle name="Normal 13 2 2 2 2 5 3" xfId="44968" xr:uid="{00000000-0005-0000-0000-000083380000}"/>
    <cellStyle name="Normal 13 2 2 2 2 5 4" xfId="34954" xr:uid="{00000000-0005-0000-0000-000084380000}"/>
    <cellStyle name="Normal 13 2 2 2 2 6" xfId="11522" xr:uid="{00000000-0005-0000-0000-000085380000}"/>
    <cellStyle name="Normal 13 2 2 2 2 6 2" xfId="24125" xr:uid="{00000000-0005-0000-0000-000086380000}"/>
    <cellStyle name="Normal 13 2 2 2 2 6 2 2" xfId="59341" xr:uid="{00000000-0005-0000-0000-000087380000}"/>
    <cellStyle name="Normal 13 2 2 2 2 6 3" xfId="46744" xr:uid="{00000000-0005-0000-0000-000088380000}"/>
    <cellStyle name="Normal 13 2 2 2 2 6 4" xfId="36730" xr:uid="{00000000-0005-0000-0000-000089380000}"/>
    <cellStyle name="Normal 13 2 2 2 2 7" xfId="15889" xr:uid="{00000000-0005-0000-0000-00008A380000}"/>
    <cellStyle name="Normal 13 2 2 2 2 7 2" xfId="51105" xr:uid="{00000000-0005-0000-0000-00008B380000}"/>
    <cellStyle name="Normal 13 2 2 2 2 7 3" xfId="28494" xr:uid="{00000000-0005-0000-0000-00008C380000}"/>
    <cellStyle name="Normal 13 2 2 2 2 8" xfId="12980" xr:uid="{00000000-0005-0000-0000-00008D380000}"/>
    <cellStyle name="Normal 13 2 2 2 2 8 2" xfId="48198" xr:uid="{00000000-0005-0000-0000-00008E380000}"/>
    <cellStyle name="Normal 13 2 2 2 2 9" xfId="38508" xr:uid="{00000000-0005-0000-0000-00008F380000}"/>
    <cellStyle name="Normal 13 2 2 2 3" xfId="3547" xr:uid="{00000000-0005-0000-0000-000090380000}"/>
    <cellStyle name="Normal 13 2 2 2 3 10" xfId="27043" xr:uid="{00000000-0005-0000-0000-000091380000}"/>
    <cellStyle name="Normal 13 2 2 2 3 11" xfId="61447" xr:uid="{00000000-0005-0000-0000-000092380000}"/>
    <cellStyle name="Normal 13 2 2 2 3 2" xfId="5343" xr:uid="{00000000-0005-0000-0000-000093380000}"/>
    <cellStyle name="Normal 13 2 2 2 3 2 2" xfId="17990" xr:uid="{00000000-0005-0000-0000-000094380000}"/>
    <cellStyle name="Normal 13 2 2 2 3 2 2 2" xfId="53206" xr:uid="{00000000-0005-0000-0000-000095380000}"/>
    <cellStyle name="Normal 13 2 2 2 3 2 3" xfId="40609" xr:uid="{00000000-0005-0000-0000-000096380000}"/>
    <cellStyle name="Normal 13 2 2 2 3 2 4" xfId="30595" xr:uid="{00000000-0005-0000-0000-000097380000}"/>
    <cellStyle name="Normal 13 2 2 2 3 3" xfId="6813" xr:uid="{00000000-0005-0000-0000-000098380000}"/>
    <cellStyle name="Normal 13 2 2 2 3 3 2" xfId="19444" xr:uid="{00000000-0005-0000-0000-000099380000}"/>
    <cellStyle name="Normal 13 2 2 2 3 3 2 2" xfId="54660" xr:uid="{00000000-0005-0000-0000-00009A380000}"/>
    <cellStyle name="Normal 13 2 2 2 3 3 3" xfId="42063" xr:uid="{00000000-0005-0000-0000-00009B380000}"/>
    <cellStyle name="Normal 13 2 2 2 3 3 4" xfId="32049" xr:uid="{00000000-0005-0000-0000-00009C380000}"/>
    <cellStyle name="Normal 13 2 2 2 3 4" xfId="8272" xr:uid="{00000000-0005-0000-0000-00009D380000}"/>
    <cellStyle name="Normal 13 2 2 2 3 4 2" xfId="20898" xr:uid="{00000000-0005-0000-0000-00009E380000}"/>
    <cellStyle name="Normal 13 2 2 2 3 4 2 2" xfId="56114" xr:uid="{00000000-0005-0000-0000-00009F380000}"/>
    <cellStyle name="Normal 13 2 2 2 3 4 3" xfId="43517" xr:uid="{00000000-0005-0000-0000-0000A0380000}"/>
    <cellStyle name="Normal 13 2 2 2 3 4 4" xfId="33503" xr:uid="{00000000-0005-0000-0000-0000A1380000}"/>
    <cellStyle name="Normal 13 2 2 2 3 5" xfId="10053" xr:uid="{00000000-0005-0000-0000-0000A2380000}"/>
    <cellStyle name="Normal 13 2 2 2 3 5 2" xfId="22674" xr:uid="{00000000-0005-0000-0000-0000A3380000}"/>
    <cellStyle name="Normal 13 2 2 2 3 5 2 2" xfId="57890" xr:uid="{00000000-0005-0000-0000-0000A4380000}"/>
    <cellStyle name="Normal 13 2 2 2 3 5 3" xfId="45293" xr:uid="{00000000-0005-0000-0000-0000A5380000}"/>
    <cellStyle name="Normal 13 2 2 2 3 5 4" xfId="35279" xr:uid="{00000000-0005-0000-0000-0000A6380000}"/>
    <cellStyle name="Normal 13 2 2 2 3 6" xfId="11847" xr:uid="{00000000-0005-0000-0000-0000A7380000}"/>
    <cellStyle name="Normal 13 2 2 2 3 6 2" xfId="24450" xr:uid="{00000000-0005-0000-0000-0000A8380000}"/>
    <cellStyle name="Normal 13 2 2 2 3 6 2 2" xfId="59666" xr:uid="{00000000-0005-0000-0000-0000A9380000}"/>
    <cellStyle name="Normal 13 2 2 2 3 6 3" xfId="47069" xr:uid="{00000000-0005-0000-0000-0000AA380000}"/>
    <cellStyle name="Normal 13 2 2 2 3 6 4" xfId="37055" xr:uid="{00000000-0005-0000-0000-0000AB380000}"/>
    <cellStyle name="Normal 13 2 2 2 3 7" xfId="16214" xr:uid="{00000000-0005-0000-0000-0000AC380000}"/>
    <cellStyle name="Normal 13 2 2 2 3 7 2" xfId="51430" xr:uid="{00000000-0005-0000-0000-0000AD380000}"/>
    <cellStyle name="Normal 13 2 2 2 3 7 3" xfId="28819" xr:uid="{00000000-0005-0000-0000-0000AE380000}"/>
    <cellStyle name="Normal 13 2 2 2 3 8" xfId="14436" xr:uid="{00000000-0005-0000-0000-0000AF380000}"/>
    <cellStyle name="Normal 13 2 2 2 3 8 2" xfId="49654" xr:uid="{00000000-0005-0000-0000-0000B0380000}"/>
    <cellStyle name="Normal 13 2 2 2 3 9" xfId="38833" xr:uid="{00000000-0005-0000-0000-0000B1380000}"/>
    <cellStyle name="Normal 13 2 2 2 4" xfId="2708" xr:uid="{00000000-0005-0000-0000-0000B2380000}"/>
    <cellStyle name="Normal 13 2 2 2 4 10" xfId="26234" xr:uid="{00000000-0005-0000-0000-0000B3380000}"/>
    <cellStyle name="Normal 13 2 2 2 4 11" xfId="60638" xr:uid="{00000000-0005-0000-0000-0000B4380000}"/>
    <cellStyle name="Normal 13 2 2 2 4 2" xfId="4534" xr:uid="{00000000-0005-0000-0000-0000B5380000}"/>
    <cellStyle name="Normal 13 2 2 2 4 2 2" xfId="17181" xr:uid="{00000000-0005-0000-0000-0000B6380000}"/>
    <cellStyle name="Normal 13 2 2 2 4 2 2 2" xfId="52397" xr:uid="{00000000-0005-0000-0000-0000B7380000}"/>
    <cellStyle name="Normal 13 2 2 2 4 2 3" xfId="39800" xr:uid="{00000000-0005-0000-0000-0000B8380000}"/>
    <cellStyle name="Normal 13 2 2 2 4 2 4" xfId="29786" xr:uid="{00000000-0005-0000-0000-0000B9380000}"/>
    <cellStyle name="Normal 13 2 2 2 4 3" xfId="6004" xr:uid="{00000000-0005-0000-0000-0000BA380000}"/>
    <cellStyle name="Normal 13 2 2 2 4 3 2" xfId="18635" xr:uid="{00000000-0005-0000-0000-0000BB380000}"/>
    <cellStyle name="Normal 13 2 2 2 4 3 2 2" xfId="53851" xr:uid="{00000000-0005-0000-0000-0000BC380000}"/>
    <cellStyle name="Normal 13 2 2 2 4 3 3" xfId="41254" xr:uid="{00000000-0005-0000-0000-0000BD380000}"/>
    <cellStyle name="Normal 13 2 2 2 4 3 4" xfId="31240" xr:uid="{00000000-0005-0000-0000-0000BE380000}"/>
    <cellStyle name="Normal 13 2 2 2 4 4" xfId="7463" xr:uid="{00000000-0005-0000-0000-0000BF380000}"/>
    <cellStyle name="Normal 13 2 2 2 4 4 2" xfId="20089" xr:uid="{00000000-0005-0000-0000-0000C0380000}"/>
    <cellStyle name="Normal 13 2 2 2 4 4 2 2" xfId="55305" xr:uid="{00000000-0005-0000-0000-0000C1380000}"/>
    <cellStyle name="Normal 13 2 2 2 4 4 3" xfId="42708" xr:uid="{00000000-0005-0000-0000-0000C2380000}"/>
    <cellStyle name="Normal 13 2 2 2 4 4 4" xfId="32694" xr:uid="{00000000-0005-0000-0000-0000C3380000}"/>
    <cellStyle name="Normal 13 2 2 2 4 5" xfId="9244" xr:uid="{00000000-0005-0000-0000-0000C4380000}"/>
    <cellStyle name="Normal 13 2 2 2 4 5 2" xfId="21865" xr:uid="{00000000-0005-0000-0000-0000C5380000}"/>
    <cellStyle name="Normal 13 2 2 2 4 5 2 2" xfId="57081" xr:uid="{00000000-0005-0000-0000-0000C6380000}"/>
    <cellStyle name="Normal 13 2 2 2 4 5 3" xfId="44484" xr:uid="{00000000-0005-0000-0000-0000C7380000}"/>
    <cellStyle name="Normal 13 2 2 2 4 5 4" xfId="34470" xr:uid="{00000000-0005-0000-0000-0000C8380000}"/>
    <cellStyle name="Normal 13 2 2 2 4 6" xfId="11038" xr:uid="{00000000-0005-0000-0000-0000C9380000}"/>
    <cellStyle name="Normal 13 2 2 2 4 6 2" xfId="23641" xr:uid="{00000000-0005-0000-0000-0000CA380000}"/>
    <cellStyle name="Normal 13 2 2 2 4 6 2 2" xfId="58857" xr:uid="{00000000-0005-0000-0000-0000CB380000}"/>
    <cellStyle name="Normal 13 2 2 2 4 6 3" xfId="46260" xr:uid="{00000000-0005-0000-0000-0000CC380000}"/>
    <cellStyle name="Normal 13 2 2 2 4 6 4" xfId="36246" xr:uid="{00000000-0005-0000-0000-0000CD380000}"/>
    <cellStyle name="Normal 13 2 2 2 4 7" xfId="15405" xr:uid="{00000000-0005-0000-0000-0000CE380000}"/>
    <cellStyle name="Normal 13 2 2 2 4 7 2" xfId="50621" xr:uid="{00000000-0005-0000-0000-0000CF380000}"/>
    <cellStyle name="Normal 13 2 2 2 4 7 3" xfId="28010" xr:uid="{00000000-0005-0000-0000-0000D0380000}"/>
    <cellStyle name="Normal 13 2 2 2 4 8" xfId="13627" xr:uid="{00000000-0005-0000-0000-0000D1380000}"/>
    <cellStyle name="Normal 13 2 2 2 4 8 2" xfId="48845" xr:uid="{00000000-0005-0000-0000-0000D2380000}"/>
    <cellStyle name="Normal 13 2 2 2 4 9" xfId="38024" xr:uid="{00000000-0005-0000-0000-0000D3380000}"/>
    <cellStyle name="Normal 13 2 2 2 5" xfId="3872" xr:uid="{00000000-0005-0000-0000-0000D4380000}"/>
    <cellStyle name="Normal 13 2 2 2 5 2" xfId="8595" xr:uid="{00000000-0005-0000-0000-0000D5380000}"/>
    <cellStyle name="Normal 13 2 2 2 5 2 2" xfId="21221" xr:uid="{00000000-0005-0000-0000-0000D6380000}"/>
    <cellStyle name="Normal 13 2 2 2 5 2 2 2" xfId="56437" xr:uid="{00000000-0005-0000-0000-0000D7380000}"/>
    <cellStyle name="Normal 13 2 2 2 5 2 3" xfId="43840" xr:uid="{00000000-0005-0000-0000-0000D8380000}"/>
    <cellStyle name="Normal 13 2 2 2 5 2 4" xfId="33826" xr:uid="{00000000-0005-0000-0000-0000D9380000}"/>
    <cellStyle name="Normal 13 2 2 2 5 3" xfId="10376" xr:uid="{00000000-0005-0000-0000-0000DA380000}"/>
    <cellStyle name="Normal 13 2 2 2 5 3 2" xfId="22997" xr:uid="{00000000-0005-0000-0000-0000DB380000}"/>
    <cellStyle name="Normal 13 2 2 2 5 3 2 2" xfId="58213" xr:uid="{00000000-0005-0000-0000-0000DC380000}"/>
    <cellStyle name="Normal 13 2 2 2 5 3 3" xfId="45616" xr:uid="{00000000-0005-0000-0000-0000DD380000}"/>
    <cellStyle name="Normal 13 2 2 2 5 3 4" xfId="35602" xr:uid="{00000000-0005-0000-0000-0000DE380000}"/>
    <cellStyle name="Normal 13 2 2 2 5 4" xfId="12172" xr:uid="{00000000-0005-0000-0000-0000DF380000}"/>
    <cellStyle name="Normal 13 2 2 2 5 4 2" xfId="24773" xr:uid="{00000000-0005-0000-0000-0000E0380000}"/>
    <cellStyle name="Normal 13 2 2 2 5 4 2 2" xfId="59989" xr:uid="{00000000-0005-0000-0000-0000E1380000}"/>
    <cellStyle name="Normal 13 2 2 2 5 4 3" xfId="47392" xr:uid="{00000000-0005-0000-0000-0000E2380000}"/>
    <cellStyle name="Normal 13 2 2 2 5 4 4" xfId="37378" xr:uid="{00000000-0005-0000-0000-0000E3380000}"/>
    <cellStyle name="Normal 13 2 2 2 5 5" xfId="16537" xr:uid="{00000000-0005-0000-0000-0000E4380000}"/>
    <cellStyle name="Normal 13 2 2 2 5 5 2" xfId="51753" xr:uid="{00000000-0005-0000-0000-0000E5380000}"/>
    <cellStyle name="Normal 13 2 2 2 5 5 3" xfId="29142" xr:uid="{00000000-0005-0000-0000-0000E6380000}"/>
    <cellStyle name="Normal 13 2 2 2 5 6" xfId="14759" xr:uid="{00000000-0005-0000-0000-0000E7380000}"/>
    <cellStyle name="Normal 13 2 2 2 5 6 2" xfId="49977" xr:uid="{00000000-0005-0000-0000-0000E8380000}"/>
    <cellStyle name="Normal 13 2 2 2 5 7" xfId="39156" xr:uid="{00000000-0005-0000-0000-0000E9380000}"/>
    <cellStyle name="Normal 13 2 2 2 5 8" xfId="27366" xr:uid="{00000000-0005-0000-0000-0000EA380000}"/>
    <cellStyle name="Normal 13 2 2 2 6" xfId="4212" xr:uid="{00000000-0005-0000-0000-0000EB380000}"/>
    <cellStyle name="Normal 13 2 2 2 6 2" xfId="16859" xr:uid="{00000000-0005-0000-0000-0000EC380000}"/>
    <cellStyle name="Normal 13 2 2 2 6 2 2" xfId="52075" xr:uid="{00000000-0005-0000-0000-0000ED380000}"/>
    <cellStyle name="Normal 13 2 2 2 6 2 3" xfId="29464" xr:uid="{00000000-0005-0000-0000-0000EE380000}"/>
    <cellStyle name="Normal 13 2 2 2 6 3" xfId="13305" xr:uid="{00000000-0005-0000-0000-0000EF380000}"/>
    <cellStyle name="Normal 13 2 2 2 6 3 2" xfId="48523" xr:uid="{00000000-0005-0000-0000-0000F0380000}"/>
    <cellStyle name="Normal 13 2 2 2 6 4" xfId="39478" xr:uid="{00000000-0005-0000-0000-0000F1380000}"/>
    <cellStyle name="Normal 13 2 2 2 6 5" xfId="25912" xr:uid="{00000000-0005-0000-0000-0000F2380000}"/>
    <cellStyle name="Normal 13 2 2 2 7" xfId="5682" xr:uid="{00000000-0005-0000-0000-0000F3380000}"/>
    <cellStyle name="Normal 13 2 2 2 7 2" xfId="18313" xr:uid="{00000000-0005-0000-0000-0000F4380000}"/>
    <cellStyle name="Normal 13 2 2 2 7 2 2" xfId="53529" xr:uid="{00000000-0005-0000-0000-0000F5380000}"/>
    <cellStyle name="Normal 13 2 2 2 7 3" xfId="40932" xr:uid="{00000000-0005-0000-0000-0000F6380000}"/>
    <cellStyle name="Normal 13 2 2 2 7 4" xfId="30918" xr:uid="{00000000-0005-0000-0000-0000F7380000}"/>
    <cellStyle name="Normal 13 2 2 2 8" xfId="7141" xr:uid="{00000000-0005-0000-0000-0000F8380000}"/>
    <cellStyle name="Normal 13 2 2 2 8 2" xfId="19767" xr:uid="{00000000-0005-0000-0000-0000F9380000}"/>
    <cellStyle name="Normal 13 2 2 2 8 2 2" xfId="54983" xr:uid="{00000000-0005-0000-0000-0000FA380000}"/>
    <cellStyle name="Normal 13 2 2 2 8 3" xfId="42386" xr:uid="{00000000-0005-0000-0000-0000FB380000}"/>
    <cellStyle name="Normal 13 2 2 2 8 4" xfId="32372" xr:uid="{00000000-0005-0000-0000-0000FC380000}"/>
    <cellStyle name="Normal 13 2 2 2 9" xfId="8922" xr:uid="{00000000-0005-0000-0000-0000FD380000}"/>
    <cellStyle name="Normal 13 2 2 2 9 2" xfId="21543" xr:uid="{00000000-0005-0000-0000-0000FE380000}"/>
    <cellStyle name="Normal 13 2 2 2 9 2 2" xfId="56759" xr:uid="{00000000-0005-0000-0000-0000FF380000}"/>
    <cellStyle name="Normal 13 2 2 2 9 3" xfId="44162" xr:uid="{00000000-0005-0000-0000-000000390000}"/>
    <cellStyle name="Normal 13 2 2 2 9 4" xfId="34148" xr:uid="{00000000-0005-0000-0000-000001390000}"/>
    <cellStyle name="Normal 13 2 2 3" xfId="3058" xr:uid="{00000000-0005-0000-0000-000002390000}"/>
    <cellStyle name="Normal 13 2 2 3 10" xfId="25430" xr:uid="{00000000-0005-0000-0000-000003390000}"/>
    <cellStyle name="Normal 13 2 2 3 11" xfId="60965" xr:uid="{00000000-0005-0000-0000-000004390000}"/>
    <cellStyle name="Normal 13 2 2 3 2" xfId="4861" xr:uid="{00000000-0005-0000-0000-000005390000}"/>
    <cellStyle name="Normal 13 2 2 3 2 2" xfId="17508" xr:uid="{00000000-0005-0000-0000-000006390000}"/>
    <cellStyle name="Normal 13 2 2 3 2 2 2" xfId="52724" xr:uid="{00000000-0005-0000-0000-000007390000}"/>
    <cellStyle name="Normal 13 2 2 3 2 2 3" xfId="30113" xr:uid="{00000000-0005-0000-0000-000008390000}"/>
    <cellStyle name="Normal 13 2 2 3 2 3" xfId="13954" xr:uid="{00000000-0005-0000-0000-000009390000}"/>
    <cellStyle name="Normal 13 2 2 3 2 3 2" xfId="49172" xr:uid="{00000000-0005-0000-0000-00000A390000}"/>
    <cellStyle name="Normal 13 2 2 3 2 4" xfId="40127" xr:uid="{00000000-0005-0000-0000-00000B390000}"/>
    <cellStyle name="Normal 13 2 2 3 2 5" xfId="26561" xr:uid="{00000000-0005-0000-0000-00000C390000}"/>
    <cellStyle name="Normal 13 2 2 3 3" xfId="6331" xr:uid="{00000000-0005-0000-0000-00000D390000}"/>
    <cellStyle name="Normal 13 2 2 3 3 2" xfId="18962" xr:uid="{00000000-0005-0000-0000-00000E390000}"/>
    <cellStyle name="Normal 13 2 2 3 3 2 2" xfId="54178" xr:uid="{00000000-0005-0000-0000-00000F390000}"/>
    <cellStyle name="Normal 13 2 2 3 3 3" xfId="41581" xr:uid="{00000000-0005-0000-0000-000010390000}"/>
    <cellStyle name="Normal 13 2 2 3 3 4" xfId="31567" xr:uid="{00000000-0005-0000-0000-000011390000}"/>
    <cellStyle name="Normal 13 2 2 3 4" xfId="7790" xr:uid="{00000000-0005-0000-0000-000012390000}"/>
    <cellStyle name="Normal 13 2 2 3 4 2" xfId="20416" xr:uid="{00000000-0005-0000-0000-000013390000}"/>
    <cellStyle name="Normal 13 2 2 3 4 2 2" xfId="55632" xr:uid="{00000000-0005-0000-0000-000014390000}"/>
    <cellStyle name="Normal 13 2 2 3 4 3" xfId="43035" xr:uid="{00000000-0005-0000-0000-000015390000}"/>
    <cellStyle name="Normal 13 2 2 3 4 4" xfId="33021" xr:uid="{00000000-0005-0000-0000-000016390000}"/>
    <cellStyle name="Normal 13 2 2 3 5" xfId="9571" xr:uid="{00000000-0005-0000-0000-000017390000}"/>
    <cellStyle name="Normal 13 2 2 3 5 2" xfId="22192" xr:uid="{00000000-0005-0000-0000-000018390000}"/>
    <cellStyle name="Normal 13 2 2 3 5 2 2" xfId="57408" xr:uid="{00000000-0005-0000-0000-000019390000}"/>
    <cellStyle name="Normal 13 2 2 3 5 3" xfId="44811" xr:uid="{00000000-0005-0000-0000-00001A390000}"/>
    <cellStyle name="Normal 13 2 2 3 5 4" xfId="34797" xr:uid="{00000000-0005-0000-0000-00001B390000}"/>
    <cellStyle name="Normal 13 2 2 3 6" xfId="11365" xr:uid="{00000000-0005-0000-0000-00001C390000}"/>
    <cellStyle name="Normal 13 2 2 3 6 2" xfId="23968" xr:uid="{00000000-0005-0000-0000-00001D390000}"/>
    <cellStyle name="Normal 13 2 2 3 6 2 2" xfId="59184" xr:uid="{00000000-0005-0000-0000-00001E390000}"/>
    <cellStyle name="Normal 13 2 2 3 6 3" xfId="46587" xr:uid="{00000000-0005-0000-0000-00001F390000}"/>
    <cellStyle name="Normal 13 2 2 3 6 4" xfId="36573" xr:uid="{00000000-0005-0000-0000-000020390000}"/>
    <cellStyle name="Normal 13 2 2 3 7" xfId="15732" xr:uid="{00000000-0005-0000-0000-000021390000}"/>
    <cellStyle name="Normal 13 2 2 3 7 2" xfId="50948" xr:uid="{00000000-0005-0000-0000-000022390000}"/>
    <cellStyle name="Normal 13 2 2 3 7 3" xfId="28337" xr:uid="{00000000-0005-0000-0000-000023390000}"/>
    <cellStyle name="Normal 13 2 2 3 8" xfId="12823" xr:uid="{00000000-0005-0000-0000-000024390000}"/>
    <cellStyle name="Normal 13 2 2 3 8 2" xfId="48041" xr:uid="{00000000-0005-0000-0000-000025390000}"/>
    <cellStyle name="Normal 13 2 2 3 9" xfId="38351" xr:uid="{00000000-0005-0000-0000-000026390000}"/>
    <cellStyle name="Normal 13 2 2 4" xfId="2884" xr:uid="{00000000-0005-0000-0000-000027390000}"/>
    <cellStyle name="Normal 13 2 2 4 10" xfId="25271" xr:uid="{00000000-0005-0000-0000-000028390000}"/>
    <cellStyle name="Normal 13 2 2 4 11" xfId="60806" xr:uid="{00000000-0005-0000-0000-000029390000}"/>
    <cellStyle name="Normal 13 2 2 4 2" xfId="4702" xr:uid="{00000000-0005-0000-0000-00002A390000}"/>
    <cellStyle name="Normal 13 2 2 4 2 2" xfId="17349" xr:uid="{00000000-0005-0000-0000-00002B390000}"/>
    <cellStyle name="Normal 13 2 2 4 2 2 2" xfId="52565" xr:uid="{00000000-0005-0000-0000-00002C390000}"/>
    <cellStyle name="Normal 13 2 2 4 2 2 3" xfId="29954" xr:uid="{00000000-0005-0000-0000-00002D390000}"/>
    <cellStyle name="Normal 13 2 2 4 2 3" xfId="13795" xr:uid="{00000000-0005-0000-0000-00002E390000}"/>
    <cellStyle name="Normal 13 2 2 4 2 3 2" xfId="49013" xr:uid="{00000000-0005-0000-0000-00002F390000}"/>
    <cellStyle name="Normal 13 2 2 4 2 4" xfId="39968" xr:uid="{00000000-0005-0000-0000-000030390000}"/>
    <cellStyle name="Normal 13 2 2 4 2 5" xfId="26402" xr:uid="{00000000-0005-0000-0000-000031390000}"/>
    <cellStyle name="Normal 13 2 2 4 3" xfId="6172" xr:uid="{00000000-0005-0000-0000-000032390000}"/>
    <cellStyle name="Normal 13 2 2 4 3 2" xfId="18803" xr:uid="{00000000-0005-0000-0000-000033390000}"/>
    <cellStyle name="Normal 13 2 2 4 3 2 2" xfId="54019" xr:uid="{00000000-0005-0000-0000-000034390000}"/>
    <cellStyle name="Normal 13 2 2 4 3 3" xfId="41422" xr:uid="{00000000-0005-0000-0000-000035390000}"/>
    <cellStyle name="Normal 13 2 2 4 3 4" xfId="31408" xr:uid="{00000000-0005-0000-0000-000036390000}"/>
    <cellStyle name="Normal 13 2 2 4 4" xfId="7631" xr:uid="{00000000-0005-0000-0000-000037390000}"/>
    <cellStyle name="Normal 13 2 2 4 4 2" xfId="20257" xr:uid="{00000000-0005-0000-0000-000038390000}"/>
    <cellStyle name="Normal 13 2 2 4 4 2 2" xfId="55473" xr:uid="{00000000-0005-0000-0000-000039390000}"/>
    <cellStyle name="Normal 13 2 2 4 4 3" xfId="42876" xr:uid="{00000000-0005-0000-0000-00003A390000}"/>
    <cellStyle name="Normal 13 2 2 4 4 4" xfId="32862" xr:uid="{00000000-0005-0000-0000-00003B390000}"/>
    <cellStyle name="Normal 13 2 2 4 5" xfId="9412" xr:uid="{00000000-0005-0000-0000-00003C390000}"/>
    <cellStyle name="Normal 13 2 2 4 5 2" xfId="22033" xr:uid="{00000000-0005-0000-0000-00003D390000}"/>
    <cellStyle name="Normal 13 2 2 4 5 2 2" xfId="57249" xr:uid="{00000000-0005-0000-0000-00003E390000}"/>
    <cellStyle name="Normal 13 2 2 4 5 3" xfId="44652" xr:uid="{00000000-0005-0000-0000-00003F390000}"/>
    <cellStyle name="Normal 13 2 2 4 5 4" xfId="34638" xr:uid="{00000000-0005-0000-0000-000040390000}"/>
    <cellStyle name="Normal 13 2 2 4 6" xfId="11206" xr:uid="{00000000-0005-0000-0000-000041390000}"/>
    <cellStyle name="Normal 13 2 2 4 6 2" xfId="23809" xr:uid="{00000000-0005-0000-0000-000042390000}"/>
    <cellStyle name="Normal 13 2 2 4 6 2 2" xfId="59025" xr:uid="{00000000-0005-0000-0000-000043390000}"/>
    <cellStyle name="Normal 13 2 2 4 6 3" xfId="46428" xr:uid="{00000000-0005-0000-0000-000044390000}"/>
    <cellStyle name="Normal 13 2 2 4 6 4" xfId="36414" xr:uid="{00000000-0005-0000-0000-000045390000}"/>
    <cellStyle name="Normal 13 2 2 4 7" xfId="15573" xr:uid="{00000000-0005-0000-0000-000046390000}"/>
    <cellStyle name="Normal 13 2 2 4 7 2" xfId="50789" xr:uid="{00000000-0005-0000-0000-000047390000}"/>
    <cellStyle name="Normal 13 2 2 4 7 3" xfId="28178" xr:uid="{00000000-0005-0000-0000-000048390000}"/>
    <cellStyle name="Normal 13 2 2 4 8" xfId="12664" xr:uid="{00000000-0005-0000-0000-000049390000}"/>
    <cellStyle name="Normal 13 2 2 4 8 2" xfId="47882" xr:uid="{00000000-0005-0000-0000-00004A390000}"/>
    <cellStyle name="Normal 13 2 2 4 9" xfId="38192" xr:uid="{00000000-0005-0000-0000-00004B390000}"/>
    <cellStyle name="Normal 13 2 2 5" xfId="3393" xr:uid="{00000000-0005-0000-0000-00004C390000}"/>
    <cellStyle name="Normal 13 2 2 5 10" xfId="26889" xr:uid="{00000000-0005-0000-0000-00004D390000}"/>
    <cellStyle name="Normal 13 2 2 5 11" xfId="61293" xr:uid="{00000000-0005-0000-0000-00004E390000}"/>
    <cellStyle name="Normal 13 2 2 5 2" xfId="5189" xr:uid="{00000000-0005-0000-0000-00004F390000}"/>
    <cellStyle name="Normal 13 2 2 5 2 2" xfId="17836" xr:uid="{00000000-0005-0000-0000-000050390000}"/>
    <cellStyle name="Normal 13 2 2 5 2 2 2" xfId="53052" xr:uid="{00000000-0005-0000-0000-000051390000}"/>
    <cellStyle name="Normal 13 2 2 5 2 3" xfId="40455" xr:uid="{00000000-0005-0000-0000-000052390000}"/>
    <cellStyle name="Normal 13 2 2 5 2 4" xfId="30441" xr:uid="{00000000-0005-0000-0000-000053390000}"/>
    <cellStyle name="Normal 13 2 2 5 3" xfId="6659" xr:uid="{00000000-0005-0000-0000-000054390000}"/>
    <cellStyle name="Normal 13 2 2 5 3 2" xfId="19290" xr:uid="{00000000-0005-0000-0000-000055390000}"/>
    <cellStyle name="Normal 13 2 2 5 3 2 2" xfId="54506" xr:uid="{00000000-0005-0000-0000-000056390000}"/>
    <cellStyle name="Normal 13 2 2 5 3 3" xfId="41909" xr:uid="{00000000-0005-0000-0000-000057390000}"/>
    <cellStyle name="Normal 13 2 2 5 3 4" xfId="31895" xr:uid="{00000000-0005-0000-0000-000058390000}"/>
    <cellStyle name="Normal 13 2 2 5 4" xfId="8118" xr:uid="{00000000-0005-0000-0000-000059390000}"/>
    <cellStyle name="Normal 13 2 2 5 4 2" xfId="20744" xr:uid="{00000000-0005-0000-0000-00005A390000}"/>
    <cellStyle name="Normal 13 2 2 5 4 2 2" xfId="55960" xr:uid="{00000000-0005-0000-0000-00005B390000}"/>
    <cellStyle name="Normal 13 2 2 5 4 3" xfId="43363" xr:uid="{00000000-0005-0000-0000-00005C390000}"/>
    <cellStyle name="Normal 13 2 2 5 4 4" xfId="33349" xr:uid="{00000000-0005-0000-0000-00005D390000}"/>
    <cellStyle name="Normal 13 2 2 5 5" xfId="9899" xr:uid="{00000000-0005-0000-0000-00005E390000}"/>
    <cellStyle name="Normal 13 2 2 5 5 2" xfId="22520" xr:uid="{00000000-0005-0000-0000-00005F390000}"/>
    <cellStyle name="Normal 13 2 2 5 5 2 2" xfId="57736" xr:uid="{00000000-0005-0000-0000-000060390000}"/>
    <cellStyle name="Normal 13 2 2 5 5 3" xfId="45139" xr:uid="{00000000-0005-0000-0000-000061390000}"/>
    <cellStyle name="Normal 13 2 2 5 5 4" xfId="35125" xr:uid="{00000000-0005-0000-0000-000062390000}"/>
    <cellStyle name="Normal 13 2 2 5 6" xfId="11693" xr:uid="{00000000-0005-0000-0000-000063390000}"/>
    <cellStyle name="Normal 13 2 2 5 6 2" xfId="24296" xr:uid="{00000000-0005-0000-0000-000064390000}"/>
    <cellStyle name="Normal 13 2 2 5 6 2 2" xfId="59512" xr:uid="{00000000-0005-0000-0000-000065390000}"/>
    <cellStyle name="Normal 13 2 2 5 6 3" xfId="46915" xr:uid="{00000000-0005-0000-0000-000066390000}"/>
    <cellStyle name="Normal 13 2 2 5 6 4" xfId="36901" xr:uid="{00000000-0005-0000-0000-000067390000}"/>
    <cellStyle name="Normal 13 2 2 5 7" xfId="16060" xr:uid="{00000000-0005-0000-0000-000068390000}"/>
    <cellStyle name="Normal 13 2 2 5 7 2" xfId="51276" xr:uid="{00000000-0005-0000-0000-000069390000}"/>
    <cellStyle name="Normal 13 2 2 5 7 3" xfId="28665" xr:uid="{00000000-0005-0000-0000-00006A390000}"/>
    <cellStyle name="Normal 13 2 2 5 8" xfId="14282" xr:uid="{00000000-0005-0000-0000-00006B390000}"/>
    <cellStyle name="Normal 13 2 2 5 8 2" xfId="49500" xr:uid="{00000000-0005-0000-0000-00006C390000}"/>
    <cellStyle name="Normal 13 2 2 5 9" xfId="38679" xr:uid="{00000000-0005-0000-0000-00006D390000}"/>
    <cellStyle name="Normal 13 2 2 6" xfId="2553" xr:uid="{00000000-0005-0000-0000-00006E390000}"/>
    <cellStyle name="Normal 13 2 2 6 10" xfId="26080" xr:uid="{00000000-0005-0000-0000-00006F390000}"/>
    <cellStyle name="Normal 13 2 2 6 11" xfId="60484" xr:uid="{00000000-0005-0000-0000-000070390000}"/>
    <cellStyle name="Normal 13 2 2 6 2" xfId="4380" xr:uid="{00000000-0005-0000-0000-000071390000}"/>
    <cellStyle name="Normal 13 2 2 6 2 2" xfId="17027" xr:uid="{00000000-0005-0000-0000-000072390000}"/>
    <cellStyle name="Normal 13 2 2 6 2 2 2" xfId="52243" xr:uid="{00000000-0005-0000-0000-000073390000}"/>
    <cellStyle name="Normal 13 2 2 6 2 3" xfId="39646" xr:uid="{00000000-0005-0000-0000-000074390000}"/>
    <cellStyle name="Normal 13 2 2 6 2 4" xfId="29632" xr:uid="{00000000-0005-0000-0000-000075390000}"/>
    <cellStyle name="Normal 13 2 2 6 3" xfId="5850" xr:uid="{00000000-0005-0000-0000-000076390000}"/>
    <cellStyle name="Normal 13 2 2 6 3 2" xfId="18481" xr:uid="{00000000-0005-0000-0000-000077390000}"/>
    <cellStyle name="Normal 13 2 2 6 3 2 2" xfId="53697" xr:uid="{00000000-0005-0000-0000-000078390000}"/>
    <cellStyle name="Normal 13 2 2 6 3 3" xfId="41100" xr:uid="{00000000-0005-0000-0000-000079390000}"/>
    <cellStyle name="Normal 13 2 2 6 3 4" xfId="31086" xr:uid="{00000000-0005-0000-0000-00007A390000}"/>
    <cellStyle name="Normal 13 2 2 6 4" xfId="7309" xr:uid="{00000000-0005-0000-0000-00007B390000}"/>
    <cellStyle name="Normal 13 2 2 6 4 2" xfId="19935" xr:uid="{00000000-0005-0000-0000-00007C390000}"/>
    <cellStyle name="Normal 13 2 2 6 4 2 2" xfId="55151" xr:uid="{00000000-0005-0000-0000-00007D390000}"/>
    <cellStyle name="Normal 13 2 2 6 4 3" xfId="42554" xr:uid="{00000000-0005-0000-0000-00007E390000}"/>
    <cellStyle name="Normal 13 2 2 6 4 4" xfId="32540" xr:uid="{00000000-0005-0000-0000-00007F390000}"/>
    <cellStyle name="Normal 13 2 2 6 5" xfId="9090" xr:uid="{00000000-0005-0000-0000-000080390000}"/>
    <cellStyle name="Normal 13 2 2 6 5 2" xfId="21711" xr:uid="{00000000-0005-0000-0000-000081390000}"/>
    <cellStyle name="Normal 13 2 2 6 5 2 2" xfId="56927" xr:uid="{00000000-0005-0000-0000-000082390000}"/>
    <cellStyle name="Normal 13 2 2 6 5 3" xfId="44330" xr:uid="{00000000-0005-0000-0000-000083390000}"/>
    <cellStyle name="Normal 13 2 2 6 5 4" xfId="34316" xr:uid="{00000000-0005-0000-0000-000084390000}"/>
    <cellStyle name="Normal 13 2 2 6 6" xfId="10884" xr:uid="{00000000-0005-0000-0000-000085390000}"/>
    <cellStyle name="Normal 13 2 2 6 6 2" xfId="23487" xr:uid="{00000000-0005-0000-0000-000086390000}"/>
    <cellStyle name="Normal 13 2 2 6 6 2 2" xfId="58703" xr:uid="{00000000-0005-0000-0000-000087390000}"/>
    <cellStyle name="Normal 13 2 2 6 6 3" xfId="46106" xr:uid="{00000000-0005-0000-0000-000088390000}"/>
    <cellStyle name="Normal 13 2 2 6 6 4" xfId="36092" xr:uid="{00000000-0005-0000-0000-000089390000}"/>
    <cellStyle name="Normal 13 2 2 6 7" xfId="15251" xr:uid="{00000000-0005-0000-0000-00008A390000}"/>
    <cellStyle name="Normal 13 2 2 6 7 2" xfId="50467" xr:uid="{00000000-0005-0000-0000-00008B390000}"/>
    <cellStyle name="Normal 13 2 2 6 7 3" xfId="27856" xr:uid="{00000000-0005-0000-0000-00008C390000}"/>
    <cellStyle name="Normal 13 2 2 6 8" xfId="13473" xr:uid="{00000000-0005-0000-0000-00008D390000}"/>
    <cellStyle name="Normal 13 2 2 6 8 2" xfId="48691" xr:uid="{00000000-0005-0000-0000-00008E390000}"/>
    <cellStyle name="Normal 13 2 2 6 9" xfId="37870" xr:uid="{00000000-0005-0000-0000-00008F390000}"/>
    <cellStyle name="Normal 13 2 2 7" xfId="3717" xr:uid="{00000000-0005-0000-0000-000090390000}"/>
    <cellStyle name="Normal 13 2 2 7 2" xfId="8441" xr:uid="{00000000-0005-0000-0000-000091390000}"/>
    <cellStyle name="Normal 13 2 2 7 2 2" xfId="21067" xr:uid="{00000000-0005-0000-0000-000092390000}"/>
    <cellStyle name="Normal 13 2 2 7 2 2 2" xfId="56283" xr:uid="{00000000-0005-0000-0000-000093390000}"/>
    <cellStyle name="Normal 13 2 2 7 2 3" xfId="43686" xr:uid="{00000000-0005-0000-0000-000094390000}"/>
    <cellStyle name="Normal 13 2 2 7 2 4" xfId="33672" xr:uid="{00000000-0005-0000-0000-000095390000}"/>
    <cellStyle name="Normal 13 2 2 7 3" xfId="10222" xr:uid="{00000000-0005-0000-0000-000096390000}"/>
    <cellStyle name="Normal 13 2 2 7 3 2" xfId="22843" xr:uid="{00000000-0005-0000-0000-000097390000}"/>
    <cellStyle name="Normal 13 2 2 7 3 2 2" xfId="58059" xr:uid="{00000000-0005-0000-0000-000098390000}"/>
    <cellStyle name="Normal 13 2 2 7 3 3" xfId="45462" xr:uid="{00000000-0005-0000-0000-000099390000}"/>
    <cellStyle name="Normal 13 2 2 7 3 4" xfId="35448" xr:uid="{00000000-0005-0000-0000-00009A390000}"/>
    <cellStyle name="Normal 13 2 2 7 4" xfId="12018" xr:uid="{00000000-0005-0000-0000-00009B390000}"/>
    <cellStyle name="Normal 13 2 2 7 4 2" xfId="24619" xr:uid="{00000000-0005-0000-0000-00009C390000}"/>
    <cellStyle name="Normal 13 2 2 7 4 2 2" xfId="59835" xr:uid="{00000000-0005-0000-0000-00009D390000}"/>
    <cellStyle name="Normal 13 2 2 7 4 3" xfId="47238" xr:uid="{00000000-0005-0000-0000-00009E390000}"/>
    <cellStyle name="Normal 13 2 2 7 4 4" xfId="37224" xr:uid="{00000000-0005-0000-0000-00009F390000}"/>
    <cellStyle name="Normal 13 2 2 7 5" xfId="16383" xr:uid="{00000000-0005-0000-0000-0000A0390000}"/>
    <cellStyle name="Normal 13 2 2 7 5 2" xfId="51599" xr:uid="{00000000-0005-0000-0000-0000A1390000}"/>
    <cellStyle name="Normal 13 2 2 7 5 3" xfId="28988" xr:uid="{00000000-0005-0000-0000-0000A2390000}"/>
    <cellStyle name="Normal 13 2 2 7 6" xfId="14605" xr:uid="{00000000-0005-0000-0000-0000A3390000}"/>
    <cellStyle name="Normal 13 2 2 7 6 2" xfId="49823" xr:uid="{00000000-0005-0000-0000-0000A4390000}"/>
    <cellStyle name="Normal 13 2 2 7 7" xfId="39002" xr:uid="{00000000-0005-0000-0000-0000A5390000}"/>
    <cellStyle name="Normal 13 2 2 7 8" xfId="27212" xr:uid="{00000000-0005-0000-0000-0000A6390000}"/>
    <cellStyle name="Normal 13 2 2 8" xfId="4055" xr:uid="{00000000-0005-0000-0000-0000A7390000}"/>
    <cellStyle name="Normal 13 2 2 8 2" xfId="16705" xr:uid="{00000000-0005-0000-0000-0000A8390000}"/>
    <cellStyle name="Normal 13 2 2 8 2 2" xfId="51921" xr:uid="{00000000-0005-0000-0000-0000A9390000}"/>
    <cellStyle name="Normal 13 2 2 8 2 3" xfId="29310" xr:uid="{00000000-0005-0000-0000-0000AA390000}"/>
    <cellStyle name="Normal 13 2 2 8 3" xfId="13151" xr:uid="{00000000-0005-0000-0000-0000AB390000}"/>
    <cellStyle name="Normal 13 2 2 8 3 2" xfId="48369" xr:uid="{00000000-0005-0000-0000-0000AC390000}"/>
    <cellStyle name="Normal 13 2 2 8 4" xfId="39324" xr:uid="{00000000-0005-0000-0000-0000AD390000}"/>
    <cellStyle name="Normal 13 2 2 8 5" xfId="25758" xr:uid="{00000000-0005-0000-0000-0000AE390000}"/>
    <cellStyle name="Normal 13 2 2 9" xfId="5528" xr:uid="{00000000-0005-0000-0000-0000AF390000}"/>
    <cellStyle name="Normal 13 2 2 9 2" xfId="18159" xr:uid="{00000000-0005-0000-0000-0000B0390000}"/>
    <cellStyle name="Normal 13 2 2 9 2 2" xfId="53375" xr:uid="{00000000-0005-0000-0000-0000B1390000}"/>
    <cellStyle name="Normal 13 2 2 9 3" xfId="40778" xr:uid="{00000000-0005-0000-0000-0000B2390000}"/>
    <cellStyle name="Normal 13 2 2 9 4" xfId="30764" xr:uid="{00000000-0005-0000-0000-0000B3390000}"/>
    <cellStyle name="Normal 13 2 3" xfId="2293" xr:uid="{00000000-0005-0000-0000-0000B4390000}"/>
    <cellStyle name="Normal 13 2 3 10" xfId="10527" xr:uid="{00000000-0005-0000-0000-0000B5390000}"/>
    <cellStyle name="Normal 13 2 3 10 2" xfId="23138" xr:uid="{00000000-0005-0000-0000-0000B6390000}"/>
    <cellStyle name="Normal 13 2 3 10 2 2" xfId="58354" xr:uid="{00000000-0005-0000-0000-0000B7390000}"/>
    <cellStyle name="Normal 13 2 3 10 3" xfId="45757" xr:uid="{00000000-0005-0000-0000-0000B8390000}"/>
    <cellStyle name="Normal 13 2 3 10 4" xfId="35743" xr:uid="{00000000-0005-0000-0000-0000B9390000}"/>
    <cellStyle name="Normal 13 2 3 11" xfId="15009" xr:uid="{00000000-0005-0000-0000-0000BA390000}"/>
    <cellStyle name="Normal 13 2 3 11 2" xfId="50225" xr:uid="{00000000-0005-0000-0000-0000BB390000}"/>
    <cellStyle name="Normal 13 2 3 11 3" xfId="27614" xr:uid="{00000000-0005-0000-0000-0000BC390000}"/>
    <cellStyle name="Normal 13 2 3 12" xfId="12422" xr:uid="{00000000-0005-0000-0000-0000BD390000}"/>
    <cellStyle name="Normal 13 2 3 12 2" xfId="47640" xr:uid="{00000000-0005-0000-0000-0000BE390000}"/>
    <cellStyle name="Normal 13 2 3 13" xfId="37628" xr:uid="{00000000-0005-0000-0000-0000BF390000}"/>
    <cellStyle name="Normal 13 2 3 14" xfId="25029" xr:uid="{00000000-0005-0000-0000-0000C0390000}"/>
    <cellStyle name="Normal 13 2 3 15" xfId="60242" xr:uid="{00000000-0005-0000-0000-0000C1390000}"/>
    <cellStyle name="Normal 13 2 3 2" xfId="3144" xr:uid="{00000000-0005-0000-0000-0000C2390000}"/>
    <cellStyle name="Normal 13 2 3 2 10" xfId="25513" xr:uid="{00000000-0005-0000-0000-0000C3390000}"/>
    <cellStyle name="Normal 13 2 3 2 11" xfId="61048" xr:uid="{00000000-0005-0000-0000-0000C4390000}"/>
    <cellStyle name="Normal 13 2 3 2 2" xfId="4944" xr:uid="{00000000-0005-0000-0000-0000C5390000}"/>
    <cellStyle name="Normal 13 2 3 2 2 2" xfId="17591" xr:uid="{00000000-0005-0000-0000-0000C6390000}"/>
    <cellStyle name="Normal 13 2 3 2 2 2 2" xfId="52807" xr:uid="{00000000-0005-0000-0000-0000C7390000}"/>
    <cellStyle name="Normal 13 2 3 2 2 2 3" xfId="30196" xr:uid="{00000000-0005-0000-0000-0000C8390000}"/>
    <cellStyle name="Normal 13 2 3 2 2 3" xfId="14037" xr:uid="{00000000-0005-0000-0000-0000C9390000}"/>
    <cellStyle name="Normal 13 2 3 2 2 3 2" xfId="49255" xr:uid="{00000000-0005-0000-0000-0000CA390000}"/>
    <cellStyle name="Normal 13 2 3 2 2 4" xfId="40210" xr:uid="{00000000-0005-0000-0000-0000CB390000}"/>
    <cellStyle name="Normal 13 2 3 2 2 5" xfId="26644" xr:uid="{00000000-0005-0000-0000-0000CC390000}"/>
    <cellStyle name="Normal 13 2 3 2 3" xfId="6414" xr:uid="{00000000-0005-0000-0000-0000CD390000}"/>
    <cellStyle name="Normal 13 2 3 2 3 2" xfId="19045" xr:uid="{00000000-0005-0000-0000-0000CE390000}"/>
    <cellStyle name="Normal 13 2 3 2 3 2 2" xfId="54261" xr:uid="{00000000-0005-0000-0000-0000CF390000}"/>
    <cellStyle name="Normal 13 2 3 2 3 3" xfId="41664" xr:uid="{00000000-0005-0000-0000-0000D0390000}"/>
    <cellStyle name="Normal 13 2 3 2 3 4" xfId="31650" xr:uid="{00000000-0005-0000-0000-0000D1390000}"/>
    <cellStyle name="Normal 13 2 3 2 4" xfId="7873" xr:uid="{00000000-0005-0000-0000-0000D2390000}"/>
    <cellStyle name="Normal 13 2 3 2 4 2" xfId="20499" xr:uid="{00000000-0005-0000-0000-0000D3390000}"/>
    <cellStyle name="Normal 13 2 3 2 4 2 2" xfId="55715" xr:uid="{00000000-0005-0000-0000-0000D4390000}"/>
    <cellStyle name="Normal 13 2 3 2 4 3" xfId="43118" xr:uid="{00000000-0005-0000-0000-0000D5390000}"/>
    <cellStyle name="Normal 13 2 3 2 4 4" xfId="33104" xr:uid="{00000000-0005-0000-0000-0000D6390000}"/>
    <cellStyle name="Normal 13 2 3 2 5" xfId="9654" xr:uid="{00000000-0005-0000-0000-0000D7390000}"/>
    <cellStyle name="Normal 13 2 3 2 5 2" xfId="22275" xr:uid="{00000000-0005-0000-0000-0000D8390000}"/>
    <cellStyle name="Normal 13 2 3 2 5 2 2" xfId="57491" xr:uid="{00000000-0005-0000-0000-0000D9390000}"/>
    <cellStyle name="Normal 13 2 3 2 5 3" xfId="44894" xr:uid="{00000000-0005-0000-0000-0000DA390000}"/>
    <cellStyle name="Normal 13 2 3 2 5 4" xfId="34880" xr:uid="{00000000-0005-0000-0000-0000DB390000}"/>
    <cellStyle name="Normal 13 2 3 2 6" xfId="11448" xr:uid="{00000000-0005-0000-0000-0000DC390000}"/>
    <cellStyle name="Normal 13 2 3 2 6 2" xfId="24051" xr:uid="{00000000-0005-0000-0000-0000DD390000}"/>
    <cellStyle name="Normal 13 2 3 2 6 2 2" xfId="59267" xr:uid="{00000000-0005-0000-0000-0000DE390000}"/>
    <cellStyle name="Normal 13 2 3 2 6 3" xfId="46670" xr:uid="{00000000-0005-0000-0000-0000DF390000}"/>
    <cellStyle name="Normal 13 2 3 2 6 4" xfId="36656" xr:uid="{00000000-0005-0000-0000-0000E0390000}"/>
    <cellStyle name="Normal 13 2 3 2 7" xfId="15815" xr:uid="{00000000-0005-0000-0000-0000E1390000}"/>
    <cellStyle name="Normal 13 2 3 2 7 2" xfId="51031" xr:uid="{00000000-0005-0000-0000-0000E2390000}"/>
    <cellStyle name="Normal 13 2 3 2 7 3" xfId="28420" xr:uid="{00000000-0005-0000-0000-0000E3390000}"/>
    <cellStyle name="Normal 13 2 3 2 8" xfId="12906" xr:uid="{00000000-0005-0000-0000-0000E4390000}"/>
    <cellStyle name="Normal 13 2 3 2 8 2" xfId="48124" xr:uid="{00000000-0005-0000-0000-0000E5390000}"/>
    <cellStyle name="Normal 13 2 3 2 9" xfId="38434" xr:uid="{00000000-0005-0000-0000-0000E6390000}"/>
    <cellStyle name="Normal 13 2 3 3" xfId="3473" xr:uid="{00000000-0005-0000-0000-0000E7390000}"/>
    <cellStyle name="Normal 13 2 3 3 10" xfId="26969" xr:uid="{00000000-0005-0000-0000-0000E8390000}"/>
    <cellStyle name="Normal 13 2 3 3 11" xfId="61373" xr:uid="{00000000-0005-0000-0000-0000E9390000}"/>
    <cellStyle name="Normal 13 2 3 3 2" xfId="5269" xr:uid="{00000000-0005-0000-0000-0000EA390000}"/>
    <cellStyle name="Normal 13 2 3 3 2 2" xfId="17916" xr:uid="{00000000-0005-0000-0000-0000EB390000}"/>
    <cellStyle name="Normal 13 2 3 3 2 2 2" xfId="53132" xr:uid="{00000000-0005-0000-0000-0000EC390000}"/>
    <cellStyle name="Normal 13 2 3 3 2 3" xfId="40535" xr:uid="{00000000-0005-0000-0000-0000ED390000}"/>
    <cellStyle name="Normal 13 2 3 3 2 4" xfId="30521" xr:uid="{00000000-0005-0000-0000-0000EE390000}"/>
    <cellStyle name="Normal 13 2 3 3 3" xfId="6739" xr:uid="{00000000-0005-0000-0000-0000EF390000}"/>
    <cellStyle name="Normal 13 2 3 3 3 2" xfId="19370" xr:uid="{00000000-0005-0000-0000-0000F0390000}"/>
    <cellStyle name="Normal 13 2 3 3 3 2 2" xfId="54586" xr:uid="{00000000-0005-0000-0000-0000F1390000}"/>
    <cellStyle name="Normal 13 2 3 3 3 3" xfId="41989" xr:uid="{00000000-0005-0000-0000-0000F2390000}"/>
    <cellStyle name="Normal 13 2 3 3 3 4" xfId="31975" xr:uid="{00000000-0005-0000-0000-0000F3390000}"/>
    <cellStyle name="Normal 13 2 3 3 4" xfId="8198" xr:uid="{00000000-0005-0000-0000-0000F4390000}"/>
    <cellStyle name="Normal 13 2 3 3 4 2" xfId="20824" xr:uid="{00000000-0005-0000-0000-0000F5390000}"/>
    <cellStyle name="Normal 13 2 3 3 4 2 2" xfId="56040" xr:uid="{00000000-0005-0000-0000-0000F6390000}"/>
    <cellStyle name="Normal 13 2 3 3 4 3" xfId="43443" xr:uid="{00000000-0005-0000-0000-0000F7390000}"/>
    <cellStyle name="Normal 13 2 3 3 4 4" xfId="33429" xr:uid="{00000000-0005-0000-0000-0000F8390000}"/>
    <cellStyle name="Normal 13 2 3 3 5" xfId="9979" xr:uid="{00000000-0005-0000-0000-0000F9390000}"/>
    <cellStyle name="Normal 13 2 3 3 5 2" xfId="22600" xr:uid="{00000000-0005-0000-0000-0000FA390000}"/>
    <cellStyle name="Normal 13 2 3 3 5 2 2" xfId="57816" xr:uid="{00000000-0005-0000-0000-0000FB390000}"/>
    <cellStyle name="Normal 13 2 3 3 5 3" xfId="45219" xr:uid="{00000000-0005-0000-0000-0000FC390000}"/>
    <cellStyle name="Normal 13 2 3 3 5 4" xfId="35205" xr:uid="{00000000-0005-0000-0000-0000FD390000}"/>
    <cellStyle name="Normal 13 2 3 3 6" xfId="11773" xr:uid="{00000000-0005-0000-0000-0000FE390000}"/>
    <cellStyle name="Normal 13 2 3 3 6 2" xfId="24376" xr:uid="{00000000-0005-0000-0000-0000FF390000}"/>
    <cellStyle name="Normal 13 2 3 3 6 2 2" xfId="59592" xr:uid="{00000000-0005-0000-0000-0000003A0000}"/>
    <cellStyle name="Normal 13 2 3 3 6 3" xfId="46995" xr:uid="{00000000-0005-0000-0000-0000013A0000}"/>
    <cellStyle name="Normal 13 2 3 3 6 4" xfId="36981" xr:uid="{00000000-0005-0000-0000-0000023A0000}"/>
    <cellStyle name="Normal 13 2 3 3 7" xfId="16140" xr:uid="{00000000-0005-0000-0000-0000033A0000}"/>
    <cellStyle name="Normal 13 2 3 3 7 2" xfId="51356" xr:uid="{00000000-0005-0000-0000-0000043A0000}"/>
    <cellStyle name="Normal 13 2 3 3 7 3" xfId="28745" xr:uid="{00000000-0005-0000-0000-0000053A0000}"/>
    <cellStyle name="Normal 13 2 3 3 8" xfId="14362" xr:uid="{00000000-0005-0000-0000-0000063A0000}"/>
    <cellStyle name="Normal 13 2 3 3 8 2" xfId="49580" xr:uid="{00000000-0005-0000-0000-0000073A0000}"/>
    <cellStyle name="Normal 13 2 3 3 9" xfId="38759" xr:uid="{00000000-0005-0000-0000-0000083A0000}"/>
    <cellStyle name="Normal 13 2 3 4" xfId="2634" xr:uid="{00000000-0005-0000-0000-0000093A0000}"/>
    <cellStyle name="Normal 13 2 3 4 10" xfId="26160" xr:uid="{00000000-0005-0000-0000-00000A3A0000}"/>
    <cellStyle name="Normal 13 2 3 4 11" xfId="60564" xr:uid="{00000000-0005-0000-0000-00000B3A0000}"/>
    <cellStyle name="Normal 13 2 3 4 2" xfId="4460" xr:uid="{00000000-0005-0000-0000-00000C3A0000}"/>
    <cellStyle name="Normal 13 2 3 4 2 2" xfId="17107" xr:uid="{00000000-0005-0000-0000-00000D3A0000}"/>
    <cellStyle name="Normal 13 2 3 4 2 2 2" xfId="52323" xr:uid="{00000000-0005-0000-0000-00000E3A0000}"/>
    <cellStyle name="Normal 13 2 3 4 2 3" xfId="39726" xr:uid="{00000000-0005-0000-0000-00000F3A0000}"/>
    <cellStyle name="Normal 13 2 3 4 2 4" xfId="29712" xr:uid="{00000000-0005-0000-0000-0000103A0000}"/>
    <cellStyle name="Normal 13 2 3 4 3" xfId="5930" xr:uid="{00000000-0005-0000-0000-0000113A0000}"/>
    <cellStyle name="Normal 13 2 3 4 3 2" xfId="18561" xr:uid="{00000000-0005-0000-0000-0000123A0000}"/>
    <cellStyle name="Normal 13 2 3 4 3 2 2" xfId="53777" xr:uid="{00000000-0005-0000-0000-0000133A0000}"/>
    <cellStyle name="Normal 13 2 3 4 3 3" xfId="41180" xr:uid="{00000000-0005-0000-0000-0000143A0000}"/>
    <cellStyle name="Normal 13 2 3 4 3 4" xfId="31166" xr:uid="{00000000-0005-0000-0000-0000153A0000}"/>
    <cellStyle name="Normal 13 2 3 4 4" xfId="7389" xr:uid="{00000000-0005-0000-0000-0000163A0000}"/>
    <cellStyle name="Normal 13 2 3 4 4 2" xfId="20015" xr:uid="{00000000-0005-0000-0000-0000173A0000}"/>
    <cellStyle name="Normal 13 2 3 4 4 2 2" xfId="55231" xr:uid="{00000000-0005-0000-0000-0000183A0000}"/>
    <cellStyle name="Normal 13 2 3 4 4 3" xfId="42634" xr:uid="{00000000-0005-0000-0000-0000193A0000}"/>
    <cellStyle name="Normal 13 2 3 4 4 4" xfId="32620" xr:uid="{00000000-0005-0000-0000-00001A3A0000}"/>
    <cellStyle name="Normal 13 2 3 4 5" xfId="9170" xr:uid="{00000000-0005-0000-0000-00001B3A0000}"/>
    <cellStyle name="Normal 13 2 3 4 5 2" xfId="21791" xr:uid="{00000000-0005-0000-0000-00001C3A0000}"/>
    <cellStyle name="Normal 13 2 3 4 5 2 2" xfId="57007" xr:uid="{00000000-0005-0000-0000-00001D3A0000}"/>
    <cellStyle name="Normal 13 2 3 4 5 3" xfId="44410" xr:uid="{00000000-0005-0000-0000-00001E3A0000}"/>
    <cellStyle name="Normal 13 2 3 4 5 4" xfId="34396" xr:uid="{00000000-0005-0000-0000-00001F3A0000}"/>
    <cellStyle name="Normal 13 2 3 4 6" xfId="10964" xr:uid="{00000000-0005-0000-0000-0000203A0000}"/>
    <cellStyle name="Normal 13 2 3 4 6 2" xfId="23567" xr:uid="{00000000-0005-0000-0000-0000213A0000}"/>
    <cellStyle name="Normal 13 2 3 4 6 2 2" xfId="58783" xr:uid="{00000000-0005-0000-0000-0000223A0000}"/>
    <cellStyle name="Normal 13 2 3 4 6 3" xfId="46186" xr:uid="{00000000-0005-0000-0000-0000233A0000}"/>
    <cellStyle name="Normal 13 2 3 4 6 4" xfId="36172" xr:uid="{00000000-0005-0000-0000-0000243A0000}"/>
    <cellStyle name="Normal 13 2 3 4 7" xfId="15331" xr:uid="{00000000-0005-0000-0000-0000253A0000}"/>
    <cellStyle name="Normal 13 2 3 4 7 2" xfId="50547" xr:uid="{00000000-0005-0000-0000-0000263A0000}"/>
    <cellStyle name="Normal 13 2 3 4 7 3" xfId="27936" xr:uid="{00000000-0005-0000-0000-0000273A0000}"/>
    <cellStyle name="Normal 13 2 3 4 8" xfId="13553" xr:uid="{00000000-0005-0000-0000-0000283A0000}"/>
    <cellStyle name="Normal 13 2 3 4 8 2" xfId="48771" xr:uid="{00000000-0005-0000-0000-0000293A0000}"/>
    <cellStyle name="Normal 13 2 3 4 9" xfId="37950" xr:uid="{00000000-0005-0000-0000-00002A3A0000}"/>
    <cellStyle name="Normal 13 2 3 5" xfId="3798" xr:uid="{00000000-0005-0000-0000-00002B3A0000}"/>
    <cellStyle name="Normal 13 2 3 5 2" xfId="8521" xr:uid="{00000000-0005-0000-0000-00002C3A0000}"/>
    <cellStyle name="Normal 13 2 3 5 2 2" xfId="21147" xr:uid="{00000000-0005-0000-0000-00002D3A0000}"/>
    <cellStyle name="Normal 13 2 3 5 2 2 2" xfId="56363" xr:uid="{00000000-0005-0000-0000-00002E3A0000}"/>
    <cellStyle name="Normal 13 2 3 5 2 3" xfId="43766" xr:uid="{00000000-0005-0000-0000-00002F3A0000}"/>
    <cellStyle name="Normal 13 2 3 5 2 4" xfId="33752" xr:uid="{00000000-0005-0000-0000-0000303A0000}"/>
    <cellStyle name="Normal 13 2 3 5 3" xfId="10302" xr:uid="{00000000-0005-0000-0000-0000313A0000}"/>
    <cellStyle name="Normal 13 2 3 5 3 2" xfId="22923" xr:uid="{00000000-0005-0000-0000-0000323A0000}"/>
    <cellStyle name="Normal 13 2 3 5 3 2 2" xfId="58139" xr:uid="{00000000-0005-0000-0000-0000333A0000}"/>
    <cellStyle name="Normal 13 2 3 5 3 3" xfId="45542" xr:uid="{00000000-0005-0000-0000-0000343A0000}"/>
    <cellStyle name="Normal 13 2 3 5 3 4" xfId="35528" xr:uid="{00000000-0005-0000-0000-0000353A0000}"/>
    <cellStyle name="Normal 13 2 3 5 4" xfId="12098" xr:uid="{00000000-0005-0000-0000-0000363A0000}"/>
    <cellStyle name="Normal 13 2 3 5 4 2" xfId="24699" xr:uid="{00000000-0005-0000-0000-0000373A0000}"/>
    <cellStyle name="Normal 13 2 3 5 4 2 2" xfId="59915" xr:uid="{00000000-0005-0000-0000-0000383A0000}"/>
    <cellStyle name="Normal 13 2 3 5 4 3" xfId="47318" xr:uid="{00000000-0005-0000-0000-0000393A0000}"/>
    <cellStyle name="Normal 13 2 3 5 4 4" xfId="37304" xr:uid="{00000000-0005-0000-0000-00003A3A0000}"/>
    <cellStyle name="Normal 13 2 3 5 5" xfId="16463" xr:uid="{00000000-0005-0000-0000-00003B3A0000}"/>
    <cellStyle name="Normal 13 2 3 5 5 2" xfId="51679" xr:uid="{00000000-0005-0000-0000-00003C3A0000}"/>
    <cellStyle name="Normal 13 2 3 5 5 3" xfId="29068" xr:uid="{00000000-0005-0000-0000-00003D3A0000}"/>
    <cellStyle name="Normal 13 2 3 5 6" xfId="14685" xr:uid="{00000000-0005-0000-0000-00003E3A0000}"/>
    <cellStyle name="Normal 13 2 3 5 6 2" xfId="49903" xr:uid="{00000000-0005-0000-0000-00003F3A0000}"/>
    <cellStyle name="Normal 13 2 3 5 7" xfId="39082" xr:uid="{00000000-0005-0000-0000-0000403A0000}"/>
    <cellStyle name="Normal 13 2 3 5 8" xfId="27292" xr:uid="{00000000-0005-0000-0000-0000413A0000}"/>
    <cellStyle name="Normal 13 2 3 6" xfId="4138" xr:uid="{00000000-0005-0000-0000-0000423A0000}"/>
    <cellStyle name="Normal 13 2 3 6 2" xfId="16785" xr:uid="{00000000-0005-0000-0000-0000433A0000}"/>
    <cellStyle name="Normal 13 2 3 6 2 2" xfId="52001" xr:uid="{00000000-0005-0000-0000-0000443A0000}"/>
    <cellStyle name="Normal 13 2 3 6 2 3" xfId="29390" xr:uid="{00000000-0005-0000-0000-0000453A0000}"/>
    <cellStyle name="Normal 13 2 3 6 3" xfId="13231" xr:uid="{00000000-0005-0000-0000-0000463A0000}"/>
    <cellStyle name="Normal 13 2 3 6 3 2" xfId="48449" xr:uid="{00000000-0005-0000-0000-0000473A0000}"/>
    <cellStyle name="Normal 13 2 3 6 4" xfId="39404" xr:uid="{00000000-0005-0000-0000-0000483A0000}"/>
    <cellStyle name="Normal 13 2 3 6 5" xfId="25838" xr:uid="{00000000-0005-0000-0000-0000493A0000}"/>
    <cellStyle name="Normal 13 2 3 7" xfId="5608" xr:uid="{00000000-0005-0000-0000-00004A3A0000}"/>
    <cellStyle name="Normal 13 2 3 7 2" xfId="18239" xr:uid="{00000000-0005-0000-0000-00004B3A0000}"/>
    <cellStyle name="Normal 13 2 3 7 2 2" xfId="53455" xr:uid="{00000000-0005-0000-0000-00004C3A0000}"/>
    <cellStyle name="Normal 13 2 3 7 3" xfId="40858" xr:uid="{00000000-0005-0000-0000-00004D3A0000}"/>
    <cellStyle name="Normal 13 2 3 7 4" xfId="30844" xr:uid="{00000000-0005-0000-0000-00004E3A0000}"/>
    <cellStyle name="Normal 13 2 3 8" xfId="7067" xr:uid="{00000000-0005-0000-0000-00004F3A0000}"/>
    <cellStyle name="Normal 13 2 3 8 2" xfId="19693" xr:uid="{00000000-0005-0000-0000-0000503A0000}"/>
    <cellStyle name="Normal 13 2 3 8 2 2" xfId="54909" xr:uid="{00000000-0005-0000-0000-0000513A0000}"/>
    <cellStyle name="Normal 13 2 3 8 3" xfId="42312" xr:uid="{00000000-0005-0000-0000-0000523A0000}"/>
    <cellStyle name="Normal 13 2 3 8 4" xfId="32298" xr:uid="{00000000-0005-0000-0000-0000533A0000}"/>
    <cellStyle name="Normal 13 2 3 9" xfId="8848" xr:uid="{00000000-0005-0000-0000-0000543A0000}"/>
    <cellStyle name="Normal 13 2 3 9 2" xfId="21469" xr:uid="{00000000-0005-0000-0000-0000553A0000}"/>
    <cellStyle name="Normal 13 2 3 9 2 2" xfId="56685" xr:uid="{00000000-0005-0000-0000-0000563A0000}"/>
    <cellStyle name="Normal 13 2 3 9 3" xfId="44088" xr:uid="{00000000-0005-0000-0000-0000573A0000}"/>
    <cellStyle name="Normal 13 2 3 9 4" xfId="34074" xr:uid="{00000000-0005-0000-0000-0000583A0000}"/>
    <cellStyle name="Normal 13 2 4" xfId="2974" xr:uid="{00000000-0005-0000-0000-0000593A0000}"/>
    <cellStyle name="Normal 13 2 4 10" xfId="25354" xr:uid="{00000000-0005-0000-0000-00005A3A0000}"/>
    <cellStyle name="Normal 13 2 4 11" xfId="60889" xr:uid="{00000000-0005-0000-0000-00005B3A0000}"/>
    <cellStyle name="Normal 13 2 4 2" xfId="4785" xr:uid="{00000000-0005-0000-0000-00005C3A0000}"/>
    <cellStyle name="Normal 13 2 4 2 2" xfId="17432" xr:uid="{00000000-0005-0000-0000-00005D3A0000}"/>
    <cellStyle name="Normal 13 2 4 2 2 2" xfId="52648" xr:uid="{00000000-0005-0000-0000-00005E3A0000}"/>
    <cellStyle name="Normal 13 2 4 2 2 3" xfId="30037" xr:uid="{00000000-0005-0000-0000-00005F3A0000}"/>
    <cellStyle name="Normal 13 2 4 2 3" xfId="13878" xr:uid="{00000000-0005-0000-0000-0000603A0000}"/>
    <cellStyle name="Normal 13 2 4 2 3 2" xfId="49096" xr:uid="{00000000-0005-0000-0000-0000613A0000}"/>
    <cellStyle name="Normal 13 2 4 2 4" xfId="40051" xr:uid="{00000000-0005-0000-0000-0000623A0000}"/>
    <cellStyle name="Normal 13 2 4 2 5" xfId="26485" xr:uid="{00000000-0005-0000-0000-0000633A0000}"/>
    <cellStyle name="Normal 13 2 4 3" xfId="6255" xr:uid="{00000000-0005-0000-0000-0000643A0000}"/>
    <cellStyle name="Normal 13 2 4 3 2" xfId="18886" xr:uid="{00000000-0005-0000-0000-0000653A0000}"/>
    <cellStyle name="Normal 13 2 4 3 2 2" xfId="54102" xr:uid="{00000000-0005-0000-0000-0000663A0000}"/>
    <cellStyle name="Normal 13 2 4 3 3" xfId="41505" xr:uid="{00000000-0005-0000-0000-0000673A0000}"/>
    <cellStyle name="Normal 13 2 4 3 4" xfId="31491" xr:uid="{00000000-0005-0000-0000-0000683A0000}"/>
    <cellStyle name="Normal 13 2 4 4" xfId="7714" xr:uid="{00000000-0005-0000-0000-0000693A0000}"/>
    <cellStyle name="Normal 13 2 4 4 2" xfId="20340" xr:uid="{00000000-0005-0000-0000-00006A3A0000}"/>
    <cellStyle name="Normal 13 2 4 4 2 2" xfId="55556" xr:uid="{00000000-0005-0000-0000-00006B3A0000}"/>
    <cellStyle name="Normal 13 2 4 4 3" xfId="42959" xr:uid="{00000000-0005-0000-0000-00006C3A0000}"/>
    <cellStyle name="Normal 13 2 4 4 4" xfId="32945" xr:uid="{00000000-0005-0000-0000-00006D3A0000}"/>
    <cellStyle name="Normal 13 2 4 5" xfId="9495" xr:uid="{00000000-0005-0000-0000-00006E3A0000}"/>
    <cellStyle name="Normal 13 2 4 5 2" xfId="22116" xr:uid="{00000000-0005-0000-0000-00006F3A0000}"/>
    <cellStyle name="Normal 13 2 4 5 2 2" xfId="57332" xr:uid="{00000000-0005-0000-0000-0000703A0000}"/>
    <cellStyle name="Normal 13 2 4 5 3" xfId="44735" xr:uid="{00000000-0005-0000-0000-0000713A0000}"/>
    <cellStyle name="Normal 13 2 4 5 4" xfId="34721" xr:uid="{00000000-0005-0000-0000-0000723A0000}"/>
    <cellStyle name="Normal 13 2 4 6" xfId="11289" xr:uid="{00000000-0005-0000-0000-0000733A0000}"/>
    <cellStyle name="Normal 13 2 4 6 2" xfId="23892" xr:uid="{00000000-0005-0000-0000-0000743A0000}"/>
    <cellStyle name="Normal 13 2 4 6 2 2" xfId="59108" xr:uid="{00000000-0005-0000-0000-0000753A0000}"/>
    <cellStyle name="Normal 13 2 4 6 3" xfId="46511" xr:uid="{00000000-0005-0000-0000-0000763A0000}"/>
    <cellStyle name="Normal 13 2 4 6 4" xfId="36497" xr:uid="{00000000-0005-0000-0000-0000773A0000}"/>
    <cellStyle name="Normal 13 2 4 7" xfId="15656" xr:uid="{00000000-0005-0000-0000-0000783A0000}"/>
    <cellStyle name="Normal 13 2 4 7 2" xfId="50872" xr:uid="{00000000-0005-0000-0000-0000793A0000}"/>
    <cellStyle name="Normal 13 2 4 7 3" xfId="28261" xr:uid="{00000000-0005-0000-0000-00007A3A0000}"/>
    <cellStyle name="Normal 13 2 4 8" xfId="12747" xr:uid="{00000000-0005-0000-0000-00007B3A0000}"/>
    <cellStyle name="Normal 13 2 4 8 2" xfId="47965" xr:uid="{00000000-0005-0000-0000-00007C3A0000}"/>
    <cellStyle name="Normal 13 2 4 9" xfId="38275" xr:uid="{00000000-0005-0000-0000-00007D3A0000}"/>
    <cellStyle name="Normal 13 2 5" xfId="2807" xr:uid="{00000000-0005-0000-0000-00007E3A0000}"/>
    <cellStyle name="Normal 13 2 5 10" xfId="25199" xr:uid="{00000000-0005-0000-0000-00007F3A0000}"/>
    <cellStyle name="Normal 13 2 5 11" xfId="60734" xr:uid="{00000000-0005-0000-0000-0000803A0000}"/>
    <cellStyle name="Normal 13 2 5 2" xfId="4630" xr:uid="{00000000-0005-0000-0000-0000813A0000}"/>
    <cellStyle name="Normal 13 2 5 2 2" xfId="17277" xr:uid="{00000000-0005-0000-0000-0000823A0000}"/>
    <cellStyle name="Normal 13 2 5 2 2 2" xfId="52493" xr:uid="{00000000-0005-0000-0000-0000833A0000}"/>
    <cellStyle name="Normal 13 2 5 2 2 3" xfId="29882" xr:uid="{00000000-0005-0000-0000-0000843A0000}"/>
    <cellStyle name="Normal 13 2 5 2 3" xfId="13723" xr:uid="{00000000-0005-0000-0000-0000853A0000}"/>
    <cellStyle name="Normal 13 2 5 2 3 2" xfId="48941" xr:uid="{00000000-0005-0000-0000-0000863A0000}"/>
    <cellStyle name="Normal 13 2 5 2 4" xfId="39896" xr:uid="{00000000-0005-0000-0000-0000873A0000}"/>
    <cellStyle name="Normal 13 2 5 2 5" xfId="26330" xr:uid="{00000000-0005-0000-0000-0000883A0000}"/>
    <cellStyle name="Normal 13 2 5 3" xfId="6100" xr:uid="{00000000-0005-0000-0000-0000893A0000}"/>
    <cellStyle name="Normal 13 2 5 3 2" xfId="18731" xr:uid="{00000000-0005-0000-0000-00008A3A0000}"/>
    <cellStyle name="Normal 13 2 5 3 2 2" xfId="53947" xr:uid="{00000000-0005-0000-0000-00008B3A0000}"/>
    <cellStyle name="Normal 13 2 5 3 3" xfId="41350" xr:uid="{00000000-0005-0000-0000-00008C3A0000}"/>
    <cellStyle name="Normal 13 2 5 3 4" xfId="31336" xr:uid="{00000000-0005-0000-0000-00008D3A0000}"/>
    <cellStyle name="Normal 13 2 5 4" xfId="7559" xr:uid="{00000000-0005-0000-0000-00008E3A0000}"/>
    <cellStyle name="Normal 13 2 5 4 2" xfId="20185" xr:uid="{00000000-0005-0000-0000-00008F3A0000}"/>
    <cellStyle name="Normal 13 2 5 4 2 2" xfId="55401" xr:uid="{00000000-0005-0000-0000-0000903A0000}"/>
    <cellStyle name="Normal 13 2 5 4 3" xfId="42804" xr:uid="{00000000-0005-0000-0000-0000913A0000}"/>
    <cellStyle name="Normal 13 2 5 4 4" xfId="32790" xr:uid="{00000000-0005-0000-0000-0000923A0000}"/>
    <cellStyle name="Normal 13 2 5 5" xfId="9340" xr:uid="{00000000-0005-0000-0000-0000933A0000}"/>
    <cellStyle name="Normal 13 2 5 5 2" xfId="21961" xr:uid="{00000000-0005-0000-0000-0000943A0000}"/>
    <cellStyle name="Normal 13 2 5 5 2 2" xfId="57177" xr:uid="{00000000-0005-0000-0000-0000953A0000}"/>
    <cellStyle name="Normal 13 2 5 5 3" xfId="44580" xr:uid="{00000000-0005-0000-0000-0000963A0000}"/>
    <cellStyle name="Normal 13 2 5 5 4" xfId="34566" xr:uid="{00000000-0005-0000-0000-0000973A0000}"/>
    <cellStyle name="Normal 13 2 5 6" xfId="11134" xr:uid="{00000000-0005-0000-0000-0000983A0000}"/>
    <cellStyle name="Normal 13 2 5 6 2" xfId="23737" xr:uid="{00000000-0005-0000-0000-0000993A0000}"/>
    <cellStyle name="Normal 13 2 5 6 2 2" xfId="58953" xr:uid="{00000000-0005-0000-0000-00009A3A0000}"/>
    <cellStyle name="Normal 13 2 5 6 3" xfId="46356" xr:uid="{00000000-0005-0000-0000-00009B3A0000}"/>
    <cellStyle name="Normal 13 2 5 6 4" xfId="36342" xr:uid="{00000000-0005-0000-0000-00009C3A0000}"/>
    <cellStyle name="Normal 13 2 5 7" xfId="15501" xr:uid="{00000000-0005-0000-0000-00009D3A0000}"/>
    <cellStyle name="Normal 13 2 5 7 2" xfId="50717" xr:uid="{00000000-0005-0000-0000-00009E3A0000}"/>
    <cellStyle name="Normal 13 2 5 7 3" xfId="28106" xr:uid="{00000000-0005-0000-0000-00009F3A0000}"/>
    <cellStyle name="Normal 13 2 5 8" xfId="12592" xr:uid="{00000000-0005-0000-0000-0000A03A0000}"/>
    <cellStyle name="Normal 13 2 5 8 2" xfId="47810" xr:uid="{00000000-0005-0000-0000-0000A13A0000}"/>
    <cellStyle name="Normal 13 2 5 9" xfId="38120" xr:uid="{00000000-0005-0000-0000-0000A23A0000}"/>
    <cellStyle name="Normal 13 2 6" xfId="3321" xr:uid="{00000000-0005-0000-0000-0000A33A0000}"/>
    <cellStyle name="Normal 13 2 6 10" xfId="26817" xr:uid="{00000000-0005-0000-0000-0000A43A0000}"/>
    <cellStyle name="Normal 13 2 6 11" xfId="61221" xr:uid="{00000000-0005-0000-0000-0000A53A0000}"/>
    <cellStyle name="Normal 13 2 6 2" xfId="5117" xr:uid="{00000000-0005-0000-0000-0000A63A0000}"/>
    <cellStyle name="Normal 13 2 6 2 2" xfId="17764" xr:uid="{00000000-0005-0000-0000-0000A73A0000}"/>
    <cellStyle name="Normal 13 2 6 2 2 2" xfId="52980" xr:uid="{00000000-0005-0000-0000-0000A83A0000}"/>
    <cellStyle name="Normal 13 2 6 2 3" xfId="40383" xr:uid="{00000000-0005-0000-0000-0000A93A0000}"/>
    <cellStyle name="Normal 13 2 6 2 4" xfId="30369" xr:uid="{00000000-0005-0000-0000-0000AA3A0000}"/>
    <cellStyle name="Normal 13 2 6 3" xfId="6587" xr:uid="{00000000-0005-0000-0000-0000AB3A0000}"/>
    <cellStyle name="Normal 13 2 6 3 2" xfId="19218" xr:uid="{00000000-0005-0000-0000-0000AC3A0000}"/>
    <cellStyle name="Normal 13 2 6 3 2 2" xfId="54434" xr:uid="{00000000-0005-0000-0000-0000AD3A0000}"/>
    <cellStyle name="Normal 13 2 6 3 3" xfId="41837" xr:uid="{00000000-0005-0000-0000-0000AE3A0000}"/>
    <cellStyle name="Normal 13 2 6 3 4" xfId="31823" xr:uid="{00000000-0005-0000-0000-0000AF3A0000}"/>
    <cellStyle name="Normal 13 2 6 4" xfId="8046" xr:uid="{00000000-0005-0000-0000-0000B03A0000}"/>
    <cellStyle name="Normal 13 2 6 4 2" xfId="20672" xr:uid="{00000000-0005-0000-0000-0000B13A0000}"/>
    <cellStyle name="Normal 13 2 6 4 2 2" xfId="55888" xr:uid="{00000000-0005-0000-0000-0000B23A0000}"/>
    <cellStyle name="Normal 13 2 6 4 3" xfId="43291" xr:uid="{00000000-0005-0000-0000-0000B33A0000}"/>
    <cellStyle name="Normal 13 2 6 4 4" xfId="33277" xr:uid="{00000000-0005-0000-0000-0000B43A0000}"/>
    <cellStyle name="Normal 13 2 6 5" xfId="9827" xr:uid="{00000000-0005-0000-0000-0000B53A0000}"/>
    <cellStyle name="Normal 13 2 6 5 2" xfId="22448" xr:uid="{00000000-0005-0000-0000-0000B63A0000}"/>
    <cellStyle name="Normal 13 2 6 5 2 2" xfId="57664" xr:uid="{00000000-0005-0000-0000-0000B73A0000}"/>
    <cellStyle name="Normal 13 2 6 5 3" xfId="45067" xr:uid="{00000000-0005-0000-0000-0000B83A0000}"/>
    <cellStyle name="Normal 13 2 6 5 4" xfId="35053" xr:uid="{00000000-0005-0000-0000-0000B93A0000}"/>
    <cellStyle name="Normal 13 2 6 6" xfId="11621" xr:uid="{00000000-0005-0000-0000-0000BA3A0000}"/>
    <cellStyle name="Normal 13 2 6 6 2" xfId="24224" xr:uid="{00000000-0005-0000-0000-0000BB3A0000}"/>
    <cellStyle name="Normal 13 2 6 6 2 2" xfId="59440" xr:uid="{00000000-0005-0000-0000-0000BC3A0000}"/>
    <cellStyle name="Normal 13 2 6 6 3" xfId="46843" xr:uid="{00000000-0005-0000-0000-0000BD3A0000}"/>
    <cellStyle name="Normal 13 2 6 6 4" xfId="36829" xr:uid="{00000000-0005-0000-0000-0000BE3A0000}"/>
    <cellStyle name="Normal 13 2 6 7" xfId="15988" xr:uid="{00000000-0005-0000-0000-0000BF3A0000}"/>
    <cellStyle name="Normal 13 2 6 7 2" xfId="51204" xr:uid="{00000000-0005-0000-0000-0000C03A0000}"/>
    <cellStyle name="Normal 13 2 6 7 3" xfId="28593" xr:uid="{00000000-0005-0000-0000-0000C13A0000}"/>
    <cellStyle name="Normal 13 2 6 8" xfId="14210" xr:uid="{00000000-0005-0000-0000-0000C23A0000}"/>
    <cellStyle name="Normal 13 2 6 8 2" xfId="49428" xr:uid="{00000000-0005-0000-0000-0000C33A0000}"/>
    <cellStyle name="Normal 13 2 6 9" xfId="38607" xr:uid="{00000000-0005-0000-0000-0000C43A0000}"/>
    <cellStyle name="Normal 13 2 7" xfId="2477" xr:uid="{00000000-0005-0000-0000-0000C53A0000}"/>
    <cellStyle name="Normal 13 2 7 10" xfId="26008" xr:uid="{00000000-0005-0000-0000-0000C63A0000}"/>
    <cellStyle name="Normal 13 2 7 11" xfId="60412" xr:uid="{00000000-0005-0000-0000-0000C73A0000}"/>
    <cellStyle name="Normal 13 2 7 2" xfId="4308" xr:uid="{00000000-0005-0000-0000-0000C83A0000}"/>
    <cellStyle name="Normal 13 2 7 2 2" xfId="16955" xr:uid="{00000000-0005-0000-0000-0000C93A0000}"/>
    <cellStyle name="Normal 13 2 7 2 2 2" xfId="52171" xr:uid="{00000000-0005-0000-0000-0000CA3A0000}"/>
    <cellStyle name="Normal 13 2 7 2 3" xfId="39574" xr:uid="{00000000-0005-0000-0000-0000CB3A0000}"/>
    <cellStyle name="Normal 13 2 7 2 4" xfId="29560" xr:uid="{00000000-0005-0000-0000-0000CC3A0000}"/>
    <cellStyle name="Normal 13 2 7 3" xfId="5778" xr:uid="{00000000-0005-0000-0000-0000CD3A0000}"/>
    <cellStyle name="Normal 13 2 7 3 2" xfId="18409" xr:uid="{00000000-0005-0000-0000-0000CE3A0000}"/>
    <cellStyle name="Normal 13 2 7 3 2 2" xfId="53625" xr:uid="{00000000-0005-0000-0000-0000CF3A0000}"/>
    <cellStyle name="Normal 13 2 7 3 3" xfId="41028" xr:uid="{00000000-0005-0000-0000-0000D03A0000}"/>
    <cellStyle name="Normal 13 2 7 3 4" xfId="31014" xr:uid="{00000000-0005-0000-0000-0000D13A0000}"/>
    <cellStyle name="Normal 13 2 7 4" xfId="7237" xr:uid="{00000000-0005-0000-0000-0000D23A0000}"/>
    <cellStyle name="Normal 13 2 7 4 2" xfId="19863" xr:uid="{00000000-0005-0000-0000-0000D33A0000}"/>
    <cellStyle name="Normal 13 2 7 4 2 2" xfId="55079" xr:uid="{00000000-0005-0000-0000-0000D43A0000}"/>
    <cellStyle name="Normal 13 2 7 4 3" xfId="42482" xr:uid="{00000000-0005-0000-0000-0000D53A0000}"/>
    <cellStyle name="Normal 13 2 7 4 4" xfId="32468" xr:uid="{00000000-0005-0000-0000-0000D63A0000}"/>
    <cellStyle name="Normal 13 2 7 5" xfId="9018" xr:uid="{00000000-0005-0000-0000-0000D73A0000}"/>
    <cellStyle name="Normal 13 2 7 5 2" xfId="21639" xr:uid="{00000000-0005-0000-0000-0000D83A0000}"/>
    <cellStyle name="Normal 13 2 7 5 2 2" xfId="56855" xr:uid="{00000000-0005-0000-0000-0000D93A0000}"/>
    <cellStyle name="Normal 13 2 7 5 3" xfId="44258" xr:uid="{00000000-0005-0000-0000-0000DA3A0000}"/>
    <cellStyle name="Normal 13 2 7 5 4" xfId="34244" xr:uid="{00000000-0005-0000-0000-0000DB3A0000}"/>
    <cellStyle name="Normal 13 2 7 6" xfId="10812" xr:uid="{00000000-0005-0000-0000-0000DC3A0000}"/>
    <cellStyle name="Normal 13 2 7 6 2" xfId="23415" xr:uid="{00000000-0005-0000-0000-0000DD3A0000}"/>
    <cellStyle name="Normal 13 2 7 6 2 2" xfId="58631" xr:uid="{00000000-0005-0000-0000-0000DE3A0000}"/>
    <cellStyle name="Normal 13 2 7 6 3" xfId="46034" xr:uid="{00000000-0005-0000-0000-0000DF3A0000}"/>
    <cellStyle name="Normal 13 2 7 6 4" xfId="36020" xr:uid="{00000000-0005-0000-0000-0000E03A0000}"/>
    <cellStyle name="Normal 13 2 7 7" xfId="15179" xr:uid="{00000000-0005-0000-0000-0000E13A0000}"/>
    <cellStyle name="Normal 13 2 7 7 2" xfId="50395" xr:uid="{00000000-0005-0000-0000-0000E23A0000}"/>
    <cellStyle name="Normal 13 2 7 7 3" xfId="27784" xr:uid="{00000000-0005-0000-0000-0000E33A0000}"/>
    <cellStyle name="Normal 13 2 7 8" xfId="13401" xr:uid="{00000000-0005-0000-0000-0000E43A0000}"/>
    <cellStyle name="Normal 13 2 7 8 2" xfId="48619" xr:uid="{00000000-0005-0000-0000-0000E53A0000}"/>
    <cellStyle name="Normal 13 2 7 9" xfId="37798" xr:uid="{00000000-0005-0000-0000-0000E63A0000}"/>
    <cellStyle name="Normal 13 2 8" xfId="3645" xr:uid="{00000000-0005-0000-0000-0000E73A0000}"/>
    <cellStyle name="Normal 13 2 8 2" xfId="8369" xr:uid="{00000000-0005-0000-0000-0000E83A0000}"/>
    <cellStyle name="Normal 13 2 8 2 2" xfId="20995" xr:uid="{00000000-0005-0000-0000-0000E93A0000}"/>
    <cellStyle name="Normal 13 2 8 2 2 2" xfId="56211" xr:uid="{00000000-0005-0000-0000-0000EA3A0000}"/>
    <cellStyle name="Normal 13 2 8 2 3" xfId="43614" xr:uid="{00000000-0005-0000-0000-0000EB3A0000}"/>
    <cellStyle name="Normal 13 2 8 2 4" xfId="33600" xr:uid="{00000000-0005-0000-0000-0000EC3A0000}"/>
    <cellStyle name="Normal 13 2 8 3" xfId="10150" xr:uid="{00000000-0005-0000-0000-0000ED3A0000}"/>
    <cellStyle name="Normal 13 2 8 3 2" xfId="22771" xr:uid="{00000000-0005-0000-0000-0000EE3A0000}"/>
    <cellStyle name="Normal 13 2 8 3 2 2" xfId="57987" xr:uid="{00000000-0005-0000-0000-0000EF3A0000}"/>
    <cellStyle name="Normal 13 2 8 3 3" xfId="45390" xr:uid="{00000000-0005-0000-0000-0000F03A0000}"/>
    <cellStyle name="Normal 13 2 8 3 4" xfId="35376" xr:uid="{00000000-0005-0000-0000-0000F13A0000}"/>
    <cellStyle name="Normal 13 2 8 4" xfId="11946" xr:uid="{00000000-0005-0000-0000-0000F23A0000}"/>
    <cellStyle name="Normal 13 2 8 4 2" xfId="24547" xr:uid="{00000000-0005-0000-0000-0000F33A0000}"/>
    <cellStyle name="Normal 13 2 8 4 2 2" xfId="59763" xr:uid="{00000000-0005-0000-0000-0000F43A0000}"/>
    <cellStyle name="Normal 13 2 8 4 3" xfId="47166" xr:uid="{00000000-0005-0000-0000-0000F53A0000}"/>
    <cellStyle name="Normal 13 2 8 4 4" xfId="37152" xr:uid="{00000000-0005-0000-0000-0000F63A0000}"/>
    <cellStyle name="Normal 13 2 8 5" xfId="16311" xr:uid="{00000000-0005-0000-0000-0000F73A0000}"/>
    <cellStyle name="Normal 13 2 8 5 2" xfId="51527" xr:uid="{00000000-0005-0000-0000-0000F83A0000}"/>
    <cellStyle name="Normal 13 2 8 5 3" xfId="28916" xr:uid="{00000000-0005-0000-0000-0000F93A0000}"/>
    <cellStyle name="Normal 13 2 8 6" xfId="14533" xr:uid="{00000000-0005-0000-0000-0000FA3A0000}"/>
    <cellStyle name="Normal 13 2 8 6 2" xfId="49751" xr:uid="{00000000-0005-0000-0000-0000FB3A0000}"/>
    <cellStyle name="Normal 13 2 8 7" xfId="38930" xr:uid="{00000000-0005-0000-0000-0000FC3A0000}"/>
    <cellStyle name="Normal 13 2 8 8" xfId="27140" xr:uid="{00000000-0005-0000-0000-0000FD3A0000}"/>
    <cellStyle name="Normal 13 2 9" xfId="3975" xr:uid="{00000000-0005-0000-0000-0000FE3A0000}"/>
    <cellStyle name="Normal 13 2 9 2" xfId="16633" xr:uid="{00000000-0005-0000-0000-0000FF3A0000}"/>
    <cellStyle name="Normal 13 2 9 2 2" xfId="51849" xr:uid="{00000000-0005-0000-0000-0000003B0000}"/>
    <cellStyle name="Normal 13 2 9 2 3" xfId="29238" xr:uid="{00000000-0005-0000-0000-0000013B0000}"/>
    <cellStyle name="Normal 13 2 9 3" xfId="13079" xr:uid="{00000000-0005-0000-0000-0000023B0000}"/>
    <cellStyle name="Normal 13 2 9 3 2" xfId="48297" xr:uid="{00000000-0005-0000-0000-0000033B0000}"/>
    <cellStyle name="Normal 13 2 9 4" xfId="39252" xr:uid="{00000000-0005-0000-0000-0000043B0000}"/>
    <cellStyle name="Normal 13 2 9 5" xfId="25686" xr:uid="{00000000-0005-0000-0000-0000053B0000}"/>
    <cellStyle name="Normal 13 2_District Target Attainment" xfId="1107" xr:uid="{00000000-0005-0000-0000-0000063B0000}"/>
    <cellStyle name="Normal 13 3" xfId="1275" xr:uid="{00000000-0005-0000-0000-0000073B0000}"/>
    <cellStyle name="Normal 13 3 10" xfId="6957" xr:uid="{00000000-0005-0000-0000-0000083B0000}"/>
    <cellStyle name="Normal 13 3 10 2" xfId="19584" xr:uid="{00000000-0005-0000-0000-0000093B0000}"/>
    <cellStyle name="Normal 13 3 10 2 2" xfId="54800" xr:uid="{00000000-0005-0000-0000-00000A3B0000}"/>
    <cellStyle name="Normal 13 3 10 3" xfId="42203" xr:uid="{00000000-0005-0000-0000-00000B3B0000}"/>
    <cellStyle name="Normal 13 3 10 4" xfId="32189" xr:uid="{00000000-0005-0000-0000-00000C3B0000}"/>
    <cellStyle name="Normal 13 3 11" xfId="8738" xr:uid="{00000000-0005-0000-0000-00000D3B0000}"/>
    <cellStyle name="Normal 13 3 11 2" xfId="21360" xr:uid="{00000000-0005-0000-0000-00000E3B0000}"/>
    <cellStyle name="Normal 13 3 11 2 2" xfId="56576" xr:uid="{00000000-0005-0000-0000-00000F3B0000}"/>
    <cellStyle name="Normal 13 3 11 3" xfId="43979" xr:uid="{00000000-0005-0000-0000-0000103B0000}"/>
    <cellStyle name="Normal 13 3 11 4" xfId="33965" xr:uid="{00000000-0005-0000-0000-0000113B0000}"/>
    <cellStyle name="Normal 13 3 12" xfId="10528" xr:uid="{00000000-0005-0000-0000-0000123B0000}"/>
    <cellStyle name="Normal 13 3 12 2" xfId="23139" xr:uid="{00000000-0005-0000-0000-0000133B0000}"/>
    <cellStyle name="Normal 13 3 12 2 2" xfId="58355" xr:uid="{00000000-0005-0000-0000-0000143B0000}"/>
    <cellStyle name="Normal 13 3 12 3" xfId="45758" xr:uid="{00000000-0005-0000-0000-0000153B0000}"/>
    <cellStyle name="Normal 13 3 12 4" xfId="35744" xr:uid="{00000000-0005-0000-0000-0000163B0000}"/>
    <cellStyle name="Normal 13 3 13" xfId="14899" xr:uid="{00000000-0005-0000-0000-0000173B0000}"/>
    <cellStyle name="Normal 13 3 13 2" xfId="50116" xr:uid="{00000000-0005-0000-0000-0000183B0000}"/>
    <cellStyle name="Normal 13 3 13 3" xfId="27505" xr:uid="{00000000-0005-0000-0000-0000193B0000}"/>
    <cellStyle name="Normal 13 3 14" xfId="12313" xr:uid="{00000000-0005-0000-0000-00001A3B0000}"/>
    <cellStyle name="Normal 13 3 14 2" xfId="47531" xr:uid="{00000000-0005-0000-0000-00001B3B0000}"/>
    <cellStyle name="Normal 13 3 15" xfId="37518" xr:uid="{00000000-0005-0000-0000-00001C3B0000}"/>
    <cellStyle name="Normal 13 3 16" xfId="24920" xr:uid="{00000000-0005-0000-0000-00001D3B0000}"/>
    <cellStyle name="Normal 13 3 17" xfId="60133" xr:uid="{00000000-0005-0000-0000-00001E3B0000}"/>
    <cellStyle name="Normal 13 3 2" xfId="2343" xr:uid="{00000000-0005-0000-0000-00001F3B0000}"/>
    <cellStyle name="Normal 13 3 2 10" xfId="10529" xr:uid="{00000000-0005-0000-0000-0000203B0000}"/>
    <cellStyle name="Normal 13 3 2 10 2" xfId="23140" xr:uid="{00000000-0005-0000-0000-0000213B0000}"/>
    <cellStyle name="Normal 13 3 2 10 2 2" xfId="58356" xr:uid="{00000000-0005-0000-0000-0000223B0000}"/>
    <cellStyle name="Normal 13 3 2 10 3" xfId="45759" xr:uid="{00000000-0005-0000-0000-0000233B0000}"/>
    <cellStyle name="Normal 13 3 2 10 4" xfId="35745" xr:uid="{00000000-0005-0000-0000-0000243B0000}"/>
    <cellStyle name="Normal 13 3 2 11" xfId="15054" xr:uid="{00000000-0005-0000-0000-0000253B0000}"/>
    <cellStyle name="Normal 13 3 2 11 2" xfId="50270" xr:uid="{00000000-0005-0000-0000-0000263B0000}"/>
    <cellStyle name="Normal 13 3 2 11 3" xfId="27659" xr:uid="{00000000-0005-0000-0000-0000273B0000}"/>
    <cellStyle name="Normal 13 3 2 12" xfId="12467" xr:uid="{00000000-0005-0000-0000-0000283B0000}"/>
    <cellStyle name="Normal 13 3 2 12 2" xfId="47685" xr:uid="{00000000-0005-0000-0000-0000293B0000}"/>
    <cellStyle name="Normal 13 3 2 13" xfId="37673" xr:uid="{00000000-0005-0000-0000-00002A3B0000}"/>
    <cellStyle name="Normal 13 3 2 14" xfId="25074" xr:uid="{00000000-0005-0000-0000-00002B3B0000}"/>
    <cellStyle name="Normal 13 3 2 15" xfId="60287" xr:uid="{00000000-0005-0000-0000-00002C3B0000}"/>
    <cellStyle name="Normal 13 3 2 2" xfId="3189" xr:uid="{00000000-0005-0000-0000-00002D3B0000}"/>
    <cellStyle name="Normal 13 3 2 2 10" xfId="25558" xr:uid="{00000000-0005-0000-0000-00002E3B0000}"/>
    <cellStyle name="Normal 13 3 2 2 11" xfId="61093" xr:uid="{00000000-0005-0000-0000-00002F3B0000}"/>
    <cellStyle name="Normal 13 3 2 2 2" xfId="4989" xr:uid="{00000000-0005-0000-0000-0000303B0000}"/>
    <cellStyle name="Normal 13 3 2 2 2 2" xfId="17636" xr:uid="{00000000-0005-0000-0000-0000313B0000}"/>
    <cellStyle name="Normal 13 3 2 2 2 2 2" xfId="52852" xr:uid="{00000000-0005-0000-0000-0000323B0000}"/>
    <cellStyle name="Normal 13 3 2 2 2 2 3" xfId="30241" xr:uid="{00000000-0005-0000-0000-0000333B0000}"/>
    <cellStyle name="Normal 13 3 2 2 2 3" xfId="14082" xr:uid="{00000000-0005-0000-0000-0000343B0000}"/>
    <cellStyle name="Normal 13 3 2 2 2 3 2" xfId="49300" xr:uid="{00000000-0005-0000-0000-0000353B0000}"/>
    <cellStyle name="Normal 13 3 2 2 2 4" xfId="40255" xr:uid="{00000000-0005-0000-0000-0000363B0000}"/>
    <cellStyle name="Normal 13 3 2 2 2 5" xfId="26689" xr:uid="{00000000-0005-0000-0000-0000373B0000}"/>
    <cellStyle name="Normal 13 3 2 2 3" xfId="6459" xr:uid="{00000000-0005-0000-0000-0000383B0000}"/>
    <cellStyle name="Normal 13 3 2 2 3 2" xfId="19090" xr:uid="{00000000-0005-0000-0000-0000393B0000}"/>
    <cellStyle name="Normal 13 3 2 2 3 2 2" xfId="54306" xr:uid="{00000000-0005-0000-0000-00003A3B0000}"/>
    <cellStyle name="Normal 13 3 2 2 3 3" xfId="41709" xr:uid="{00000000-0005-0000-0000-00003B3B0000}"/>
    <cellStyle name="Normal 13 3 2 2 3 4" xfId="31695" xr:uid="{00000000-0005-0000-0000-00003C3B0000}"/>
    <cellStyle name="Normal 13 3 2 2 4" xfId="7918" xr:uid="{00000000-0005-0000-0000-00003D3B0000}"/>
    <cellStyle name="Normal 13 3 2 2 4 2" xfId="20544" xr:uid="{00000000-0005-0000-0000-00003E3B0000}"/>
    <cellStyle name="Normal 13 3 2 2 4 2 2" xfId="55760" xr:uid="{00000000-0005-0000-0000-00003F3B0000}"/>
    <cellStyle name="Normal 13 3 2 2 4 3" xfId="43163" xr:uid="{00000000-0005-0000-0000-0000403B0000}"/>
    <cellStyle name="Normal 13 3 2 2 4 4" xfId="33149" xr:uid="{00000000-0005-0000-0000-0000413B0000}"/>
    <cellStyle name="Normal 13 3 2 2 5" xfId="9699" xr:uid="{00000000-0005-0000-0000-0000423B0000}"/>
    <cellStyle name="Normal 13 3 2 2 5 2" xfId="22320" xr:uid="{00000000-0005-0000-0000-0000433B0000}"/>
    <cellStyle name="Normal 13 3 2 2 5 2 2" xfId="57536" xr:uid="{00000000-0005-0000-0000-0000443B0000}"/>
    <cellStyle name="Normal 13 3 2 2 5 3" xfId="44939" xr:uid="{00000000-0005-0000-0000-0000453B0000}"/>
    <cellStyle name="Normal 13 3 2 2 5 4" xfId="34925" xr:uid="{00000000-0005-0000-0000-0000463B0000}"/>
    <cellStyle name="Normal 13 3 2 2 6" xfId="11493" xr:uid="{00000000-0005-0000-0000-0000473B0000}"/>
    <cellStyle name="Normal 13 3 2 2 6 2" xfId="24096" xr:uid="{00000000-0005-0000-0000-0000483B0000}"/>
    <cellStyle name="Normal 13 3 2 2 6 2 2" xfId="59312" xr:uid="{00000000-0005-0000-0000-0000493B0000}"/>
    <cellStyle name="Normal 13 3 2 2 6 3" xfId="46715" xr:uid="{00000000-0005-0000-0000-00004A3B0000}"/>
    <cellStyle name="Normal 13 3 2 2 6 4" xfId="36701" xr:uid="{00000000-0005-0000-0000-00004B3B0000}"/>
    <cellStyle name="Normal 13 3 2 2 7" xfId="15860" xr:uid="{00000000-0005-0000-0000-00004C3B0000}"/>
    <cellStyle name="Normal 13 3 2 2 7 2" xfId="51076" xr:uid="{00000000-0005-0000-0000-00004D3B0000}"/>
    <cellStyle name="Normal 13 3 2 2 7 3" xfId="28465" xr:uid="{00000000-0005-0000-0000-00004E3B0000}"/>
    <cellStyle name="Normal 13 3 2 2 8" xfId="12951" xr:uid="{00000000-0005-0000-0000-00004F3B0000}"/>
    <cellStyle name="Normal 13 3 2 2 8 2" xfId="48169" xr:uid="{00000000-0005-0000-0000-0000503B0000}"/>
    <cellStyle name="Normal 13 3 2 2 9" xfId="38479" xr:uid="{00000000-0005-0000-0000-0000513B0000}"/>
    <cellStyle name="Normal 13 3 2 3" xfId="3518" xr:uid="{00000000-0005-0000-0000-0000523B0000}"/>
    <cellStyle name="Normal 13 3 2 3 10" xfId="27014" xr:uid="{00000000-0005-0000-0000-0000533B0000}"/>
    <cellStyle name="Normal 13 3 2 3 11" xfId="61418" xr:uid="{00000000-0005-0000-0000-0000543B0000}"/>
    <cellStyle name="Normal 13 3 2 3 2" xfId="5314" xr:uid="{00000000-0005-0000-0000-0000553B0000}"/>
    <cellStyle name="Normal 13 3 2 3 2 2" xfId="17961" xr:uid="{00000000-0005-0000-0000-0000563B0000}"/>
    <cellStyle name="Normal 13 3 2 3 2 2 2" xfId="53177" xr:uid="{00000000-0005-0000-0000-0000573B0000}"/>
    <cellStyle name="Normal 13 3 2 3 2 3" xfId="40580" xr:uid="{00000000-0005-0000-0000-0000583B0000}"/>
    <cellStyle name="Normal 13 3 2 3 2 4" xfId="30566" xr:uid="{00000000-0005-0000-0000-0000593B0000}"/>
    <cellStyle name="Normal 13 3 2 3 3" xfId="6784" xr:uid="{00000000-0005-0000-0000-00005A3B0000}"/>
    <cellStyle name="Normal 13 3 2 3 3 2" xfId="19415" xr:uid="{00000000-0005-0000-0000-00005B3B0000}"/>
    <cellStyle name="Normal 13 3 2 3 3 2 2" xfId="54631" xr:uid="{00000000-0005-0000-0000-00005C3B0000}"/>
    <cellStyle name="Normal 13 3 2 3 3 3" xfId="42034" xr:uid="{00000000-0005-0000-0000-00005D3B0000}"/>
    <cellStyle name="Normal 13 3 2 3 3 4" xfId="32020" xr:uid="{00000000-0005-0000-0000-00005E3B0000}"/>
    <cellStyle name="Normal 13 3 2 3 4" xfId="8243" xr:uid="{00000000-0005-0000-0000-00005F3B0000}"/>
    <cellStyle name="Normal 13 3 2 3 4 2" xfId="20869" xr:uid="{00000000-0005-0000-0000-0000603B0000}"/>
    <cellStyle name="Normal 13 3 2 3 4 2 2" xfId="56085" xr:uid="{00000000-0005-0000-0000-0000613B0000}"/>
    <cellStyle name="Normal 13 3 2 3 4 3" xfId="43488" xr:uid="{00000000-0005-0000-0000-0000623B0000}"/>
    <cellStyle name="Normal 13 3 2 3 4 4" xfId="33474" xr:uid="{00000000-0005-0000-0000-0000633B0000}"/>
    <cellStyle name="Normal 13 3 2 3 5" xfId="10024" xr:uid="{00000000-0005-0000-0000-0000643B0000}"/>
    <cellStyle name="Normal 13 3 2 3 5 2" xfId="22645" xr:uid="{00000000-0005-0000-0000-0000653B0000}"/>
    <cellStyle name="Normal 13 3 2 3 5 2 2" xfId="57861" xr:uid="{00000000-0005-0000-0000-0000663B0000}"/>
    <cellStyle name="Normal 13 3 2 3 5 3" xfId="45264" xr:uid="{00000000-0005-0000-0000-0000673B0000}"/>
    <cellStyle name="Normal 13 3 2 3 5 4" xfId="35250" xr:uid="{00000000-0005-0000-0000-0000683B0000}"/>
    <cellStyle name="Normal 13 3 2 3 6" xfId="11818" xr:uid="{00000000-0005-0000-0000-0000693B0000}"/>
    <cellStyle name="Normal 13 3 2 3 6 2" xfId="24421" xr:uid="{00000000-0005-0000-0000-00006A3B0000}"/>
    <cellStyle name="Normal 13 3 2 3 6 2 2" xfId="59637" xr:uid="{00000000-0005-0000-0000-00006B3B0000}"/>
    <cellStyle name="Normal 13 3 2 3 6 3" xfId="47040" xr:uid="{00000000-0005-0000-0000-00006C3B0000}"/>
    <cellStyle name="Normal 13 3 2 3 6 4" xfId="37026" xr:uid="{00000000-0005-0000-0000-00006D3B0000}"/>
    <cellStyle name="Normal 13 3 2 3 7" xfId="16185" xr:uid="{00000000-0005-0000-0000-00006E3B0000}"/>
    <cellStyle name="Normal 13 3 2 3 7 2" xfId="51401" xr:uid="{00000000-0005-0000-0000-00006F3B0000}"/>
    <cellStyle name="Normal 13 3 2 3 7 3" xfId="28790" xr:uid="{00000000-0005-0000-0000-0000703B0000}"/>
    <cellStyle name="Normal 13 3 2 3 8" xfId="14407" xr:uid="{00000000-0005-0000-0000-0000713B0000}"/>
    <cellStyle name="Normal 13 3 2 3 8 2" xfId="49625" xr:uid="{00000000-0005-0000-0000-0000723B0000}"/>
    <cellStyle name="Normal 13 3 2 3 9" xfId="38804" xr:uid="{00000000-0005-0000-0000-0000733B0000}"/>
    <cellStyle name="Normal 13 3 2 4" xfId="2679" xr:uid="{00000000-0005-0000-0000-0000743B0000}"/>
    <cellStyle name="Normal 13 3 2 4 10" xfId="26205" xr:uid="{00000000-0005-0000-0000-0000753B0000}"/>
    <cellStyle name="Normal 13 3 2 4 11" xfId="60609" xr:uid="{00000000-0005-0000-0000-0000763B0000}"/>
    <cellStyle name="Normal 13 3 2 4 2" xfId="4505" xr:uid="{00000000-0005-0000-0000-0000773B0000}"/>
    <cellStyle name="Normal 13 3 2 4 2 2" xfId="17152" xr:uid="{00000000-0005-0000-0000-0000783B0000}"/>
    <cellStyle name="Normal 13 3 2 4 2 2 2" xfId="52368" xr:uid="{00000000-0005-0000-0000-0000793B0000}"/>
    <cellStyle name="Normal 13 3 2 4 2 3" xfId="39771" xr:uid="{00000000-0005-0000-0000-00007A3B0000}"/>
    <cellStyle name="Normal 13 3 2 4 2 4" xfId="29757" xr:uid="{00000000-0005-0000-0000-00007B3B0000}"/>
    <cellStyle name="Normal 13 3 2 4 3" xfId="5975" xr:uid="{00000000-0005-0000-0000-00007C3B0000}"/>
    <cellStyle name="Normal 13 3 2 4 3 2" xfId="18606" xr:uid="{00000000-0005-0000-0000-00007D3B0000}"/>
    <cellStyle name="Normal 13 3 2 4 3 2 2" xfId="53822" xr:uid="{00000000-0005-0000-0000-00007E3B0000}"/>
    <cellStyle name="Normal 13 3 2 4 3 3" xfId="41225" xr:uid="{00000000-0005-0000-0000-00007F3B0000}"/>
    <cellStyle name="Normal 13 3 2 4 3 4" xfId="31211" xr:uid="{00000000-0005-0000-0000-0000803B0000}"/>
    <cellStyle name="Normal 13 3 2 4 4" xfId="7434" xr:uid="{00000000-0005-0000-0000-0000813B0000}"/>
    <cellStyle name="Normal 13 3 2 4 4 2" xfId="20060" xr:uid="{00000000-0005-0000-0000-0000823B0000}"/>
    <cellStyle name="Normal 13 3 2 4 4 2 2" xfId="55276" xr:uid="{00000000-0005-0000-0000-0000833B0000}"/>
    <cellStyle name="Normal 13 3 2 4 4 3" xfId="42679" xr:uid="{00000000-0005-0000-0000-0000843B0000}"/>
    <cellStyle name="Normal 13 3 2 4 4 4" xfId="32665" xr:uid="{00000000-0005-0000-0000-0000853B0000}"/>
    <cellStyle name="Normal 13 3 2 4 5" xfId="9215" xr:uid="{00000000-0005-0000-0000-0000863B0000}"/>
    <cellStyle name="Normal 13 3 2 4 5 2" xfId="21836" xr:uid="{00000000-0005-0000-0000-0000873B0000}"/>
    <cellStyle name="Normal 13 3 2 4 5 2 2" xfId="57052" xr:uid="{00000000-0005-0000-0000-0000883B0000}"/>
    <cellStyle name="Normal 13 3 2 4 5 3" xfId="44455" xr:uid="{00000000-0005-0000-0000-0000893B0000}"/>
    <cellStyle name="Normal 13 3 2 4 5 4" xfId="34441" xr:uid="{00000000-0005-0000-0000-00008A3B0000}"/>
    <cellStyle name="Normal 13 3 2 4 6" xfId="11009" xr:uid="{00000000-0005-0000-0000-00008B3B0000}"/>
    <cellStyle name="Normal 13 3 2 4 6 2" xfId="23612" xr:uid="{00000000-0005-0000-0000-00008C3B0000}"/>
    <cellStyle name="Normal 13 3 2 4 6 2 2" xfId="58828" xr:uid="{00000000-0005-0000-0000-00008D3B0000}"/>
    <cellStyle name="Normal 13 3 2 4 6 3" xfId="46231" xr:uid="{00000000-0005-0000-0000-00008E3B0000}"/>
    <cellStyle name="Normal 13 3 2 4 6 4" xfId="36217" xr:uid="{00000000-0005-0000-0000-00008F3B0000}"/>
    <cellStyle name="Normal 13 3 2 4 7" xfId="15376" xr:uid="{00000000-0005-0000-0000-0000903B0000}"/>
    <cellStyle name="Normal 13 3 2 4 7 2" xfId="50592" xr:uid="{00000000-0005-0000-0000-0000913B0000}"/>
    <cellStyle name="Normal 13 3 2 4 7 3" xfId="27981" xr:uid="{00000000-0005-0000-0000-0000923B0000}"/>
    <cellStyle name="Normal 13 3 2 4 8" xfId="13598" xr:uid="{00000000-0005-0000-0000-0000933B0000}"/>
    <cellStyle name="Normal 13 3 2 4 8 2" xfId="48816" xr:uid="{00000000-0005-0000-0000-0000943B0000}"/>
    <cellStyle name="Normal 13 3 2 4 9" xfId="37995" xr:uid="{00000000-0005-0000-0000-0000953B0000}"/>
    <cellStyle name="Normal 13 3 2 5" xfId="3843" xr:uid="{00000000-0005-0000-0000-0000963B0000}"/>
    <cellStyle name="Normal 13 3 2 5 2" xfId="8566" xr:uid="{00000000-0005-0000-0000-0000973B0000}"/>
    <cellStyle name="Normal 13 3 2 5 2 2" xfId="21192" xr:uid="{00000000-0005-0000-0000-0000983B0000}"/>
    <cellStyle name="Normal 13 3 2 5 2 2 2" xfId="56408" xr:uid="{00000000-0005-0000-0000-0000993B0000}"/>
    <cellStyle name="Normal 13 3 2 5 2 3" xfId="43811" xr:uid="{00000000-0005-0000-0000-00009A3B0000}"/>
    <cellStyle name="Normal 13 3 2 5 2 4" xfId="33797" xr:uid="{00000000-0005-0000-0000-00009B3B0000}"/>
    <cellStyle name="Normal 13 3 2 5 3" xfId="10347" xr:uid="{00000000-0005-0000-0000-00009C3B0000}"/>
    <cellStyle name="Normal 13 3 2 5 3 2" xfId="22968" xr:uid="{00000000-0005-0000-0000-00009D3B0000}"/>
    <cellStyle name="Normal 13 3 2 5 3 2 2" xfId="58184" xr:uid="{00000000-0005-0000-0000-00009E3B0000}"/>
    <cellStyle name="Normal 13 3 2 5 3 3" xfId="45587" xr:uid="{00000000-0005-0000-0000-00009F3B0000}"/>
    <cellStyle name="Normal 13 3 2 5 3 4" xfId="35573" xr:uid="{00000000-0005-0000-0000-0000A03B0000}"/>
    <cellStyle name="Normal 13 3 2 5 4" xfId="12143" xr:uid="{00000000-0005-0000-0000-0000A13B0000}"/>
    <cellStyle name="Normal 13 3 2 5 4 2" xfId="24744" xr:uid="{00000000-0005-0000-0000-0000A23B0000}"/>
    <cellStyle name="Normal 13 3 2 5 4 2 2" xfId="59960" xr:uid="{00000000-0005-0000-0000-0000A33B0000}"/>
    <cellStyle name="Normal 13 3 2 5 4 3" xfId="47363" xr:uid="{00000000-0005-0000-0000-0000A43B0000}"/>
    <cellStyle name="Normal 13 3 2 5 4 4" xfId="37349" xr:uid="{00000000-0005-0000-0000-0000A53B0000}"/>
    <cellStyle name="Normal 13 3 2 5 5" xfId="16508" xr:uid="{00000000-0005-0000-0000-0000A63B0000}"/>
    <cellStyle name="Normal 13 3 2 5 5 2" xfId="51724" xr:uid="{00000000-0005-0000-0000-0000A73B0000}"/>
    <cellStyle name="Normal 13 3 2 5 5 3" xfId="29113" xr:uid="{00000000-0005-0000-0000-0000A83B0000}"/>
    <cellStyle name="Normal 13 3 2 5 6" xfId="14730" xr:uid="{00000000-0005-0000-0000-0000A93B0000}"/>
    <cellStyle name="Normal 13 3 2 5 6 2" xfId="49948" xr:uid="{00000000-0005-0000-0000-0000AA3B0000}"/>
    <cellStyle name="Normal 13 3 2 5 7" xfId="39127" xr:uid="{00000000-0005-0000-0000-0000AB3B0000}"/>
    <cellStyle name="Normal 13 3 2 5 8" xfId="27337" xr:uid="{00000000-0005-0000-0000-0000AC3B0000}"/>
    <cellStyle name="Normal 13 3 2 6" xfId="4183" xr:uid="{00000000-0005-0000-0000-0000AD3B0000}"/>
    <cellStyle name="Normal 13 3 2 6 2" xfId="16830" xr:uid="{00000000-0005-0000-0000-0000AE3B0000}"/>
    <cellStyle name="Normal 13 3 2 6 2 2" xfId="52046" xr:uid="{00000000-0005-0000-0000-0000AF3B0000}"/>
    <cellStyle name="Normal 13 3 2 6 2 3" xfId="29435" xr:uid="{00000000-0005-0000-0000-0000B03B0000}"/>
    <cellStyle name="Normal 13 3 2 6 3" xfId="13276" xr:uid="{00000000-0005-0000-0000-0000B13B0000}"/>
    <cellStyle name="Normal 13 3 2 6 3 2" xfId="48494" xr:uid="{00000000-0005-0000-0000-0000B23B0000}"/>
    <cellStyle name="Normal 13 3 2 6 4" xfId="39449" xr:uid="{00000000-0005-0000-0000-0000B33B0000}"/>
    <cellStyle name="Normal 13 3 2 6 5" xfId="25883" xr:uid="{00000000-0005-0000-0000-0000B43B0000}"/>
    <cellStyle name="Normal 13 3 2 7" xfId="5653" xr:uid="{00000000-0005-0000-0000-0000B53B0000}"/>
    <cellStyle name="Normal 13 3 2 7 2" xfId="18284" xr:uid="{00000000-0005-0000-0000-0000B63B0000}"/>
    <cellStyle name="Normal 13 3 2 7 2 2" xfId="53500" xr:uid="{00000000-0005-0000-0000-0000B73B0000}"/>
    <cellStyle name="Normal 13 3 2 7 3" xfId="40903" xr:uid="{00000000-0005-0000-0000-0000B83B0000}"/>
    <cellStyle name="Normal 13 3 2 7 4" xfId="30889" xr:uid="{00000000-0005-0000-0000-0000B93B0000}"/>
    <cellStyle name="Normal 13 3 2 8" xfId="7112" xr:uid="{00000000-0005-0000-0000-0000BA3B0000}"/>
    <cellStyle name="Normal 13 3 2 8 2" xfId="19738" xr:uid="{00000000-0005-0000-0000-0000BB3B0000}"/>
    <cellStyle name="Normal 13 3 2 8 2 2" xfId="54954" xr:uid="{00000000-0005-0000-0000-0000BC3B0000}"/>
    <cellStyle name="Normal 13 3 2 8 3" xfId="42357" xr:uid="{00000000-0005-0000-0000-0000BD3B0000}"/>
    <cellStyle name="Normal 13 3 2 8 4" xfId="32343" xr:uid="{00000000-0005-0000-0000-0000BE3B0000}"/>
    <cellStyle name="Normal 13 3 2 9" xfId="8893" xr:uid="{00000000-0005-0000-0000-0000BF3B0000}"/>
    <cellStyle name="Normal 13 3 2 9 2" xfId="21514" xr:uid="{00000000-0005-0000-0000-0000C03B0000}"/>
    <cellStyle name="Normal 13 3 2 9 2 2" xfId="56730" xr:uid="{00000000-0005-0000-0000-0000C13B0000}"/>
    <cellStyle name="Normal 13 3 2 9 3" xfId="44133" xr:uid="{00000000-0005-0000-0000-0000C23B0000}"/>
    <cellStyle name="Normal 13 3 2 9 4" xfId="34119" xr:uid="{00000000-0005-0000-0000-0000C33B0000}"/>
    <cellStyle name="Normal 13 3 3" xfId="3028" xr:uid="{00000000-0005-0000-0000-0000C43B0000}"/>
    <cellStyle name="Normal 13 3 3 10" xfId="25401" xr:uid="{00000000-0005-0000-0000-0000C53B0000}"/>
    <cellStyle name="Normal 13 3 3 11" xfId="60936" xr:uid="{00000000-0005-0000-0000-0000C63B0000}"/>
    <cellStyle name="Normal 13 3 3 2" xfId="4832" xr:uid="{00000000-0005-0000-0000-0000C73B0000}"/>
    <cellStyle name="Normal 13 3 3 2 2" xfId="17479" xr:uid="{00000000-0005-0000-0000-0000C83B0000}"/>
    <cellStyle name="Normal 13 3 3 2 2 2" xfId="52695" xr:uid="{00000000-0005-0000-0000-0000C93B0000}"/>
    <cellStyle name="Normal 13 3 3 2 2 3" xfId="30084" xr:uid="{00000000-0005-0000-0000-0000CA3B0000}"/>
    <cellStyle name="Normal 13 3 3 2 3" xfId="13925" xr:uid="{00000000-0005-0000-0000-0000CB3B0000}"/>
    <cellStyle name="Normal 13 3 3 2 3 2" xfId="49143" xr:uid="{00000000-0005-0000-0000-0000CC3B0000}"/>
    <cellStyle name="Normal 13 3 3 2 4" xfId="40098" xr:uid="{00000000-0005-0000-0000-0000CD3B0000}"/>
    <cellStyle name="Normal 13 3 3 2 5" xfId="26532" xr:uid="{00000000-0005-0000-0000-0000CE3B0000}"/>
    <cellStyle name="Normal 13 3 3 3" xfId="6302" xr:uid="{00000000-0005-0000-0000-0000CF3B0000}"/>
    <cellStyle name="Normal 13 3 3 3 2" xfId="18933" xr:uid="{00000000-0005-0000-0000-0000D03B0000}"/>
    <cellStyle name="Normal 13 3 3 3 2 2" xfId="54149" xr:uid="{00000000-0005-0000-0000-0000D13B0000}"/>
    <cellStyle name="Normal 13 3 3 3 3" xfId="41552" xr:uid="{00000000-0005-0000-0000-0000D23B0000}"/>
    <cellStyle name="Normal 13 3 3 3 4" xfId="31538" xr:uid="{00000000-0005-0000-0000-0000D33B0000}"/>
    <cellStyle name="Normal 13 3 3 4" xfId="7761" xr:uid="{00000000-0005-0000-0000-0000D43B0000}"/>
    <cellStyle name="Normal 13 3 3 4 2" xfId="20387" xr:uid="{00000000-0005-0000-0000-0000D53B0000}"/>
    <cellStyle name="Normal 13 3 3 4 2 2" xfId="55603" xr:uid="{00000000-0005-0000-0000-0000D63B0000}"/>
    <cellStyle name="Normal 13 3 3 4 3" xfId="43006" xr:uid="{00000000-0005-0000-0000-0000D73B0000}"/>
    <cellStyle name="Normal 13 3 3 4 4" xfId="32992" xr:uid="{00000000-0005-0000-0000-0000D83B0000}"/>
    <cellStyle name="Normal 13 3 3 5" xfId="9542" xr:uid="{00000000-0005-0000-0000-0000D93B0000}"/>
    <cellStyle name="Normal 13 3 3 5 2" xfId="22163" xr:uid="{00000000-0005-0000-0000-0000DA3B0000}"/>
    <cellStyle name="Normal 13 3 3 5 2 2" xfId="57379" xr:uid="{00000000-0005-0000-0000-0000DB3B0000}"/>
    <cellStyle name="Normal 13 3 3 5 3" xfId="44782" xr:uid="{00000000-0005-0000-0000-0000DC3B0000}"/>
    <cellStyle name="Normal 13 3 3 5 4" xfId="34768" xr:uid="{00000000-0005-0000-0000-0000DD3B0000}"/>
    <cellStyle name="Normal 13 3 3 6" xfId="11336" xr:uid="{00000000-0005-0000-0000-0000DE3B0000}"/>
    <cellStyle name="Normal 13 3 3 6 2" xfId="23939" xr:uid="{00000000-0005-0000-0000-0000DF3B0000}"/>
    <cellStyle name="Normal 13 3 3 6 2 2" xfId="59155" xr:uid="{00000000-0005-0000-0000-0000E03B0000}"/>
    <cellStyle name="Normal 13 3 3 6 3" xfId="46558" xr:uid="{00000000-0005-0000-0000-0000E13B0000}"/>
    <cellStyle name="Normal 13 3 3 6 4" xfId="36544" xr:uid="{00000000-0005-0000-0000-0000E23B0000}"/>
    <cellStyle name="Normal 13 3 3 7" xfId="15703" xr:uid="{00000000-0005-0000-0000-0000E33B0000}"/>
    <cellStyle name="Normal 13 3 3 7 2" xfId="50919" xr:uid="{00000000-0005-0000-0000-0000E43B0000}"/>
    <cellStyle name="Normal 13 3 3 7 3" xfId="28308" xr:uid="{00000000-0005-0000-0000-0000E53B0000}"/>
    <cellStyle name="Normal 13 3 3 8" xfId="12794" xr:uid="{00000000-0005-0000-0000-0000E63B0000}"/>
    <cellStyle name="Normal 13 3 3 8 2" xfId="48012" xr:uid="{00000000-0005-0000-0000-0000E73B0000}"/>
    <cellStyle name="Normal 13 3 3 9" xfId="38322" xr:uid="{00000000-0005-0000-0000-0000E83B0000}"/>
    <cellStyle name="Normal 13 3 4" xfId="2855" xr:uid="{00000000-0005-0000-0000-0000E93B0000}"/>
    <cellStyle name="Normal 13 3 4 10" xfId="25242" xr:uid="{00000000-0005-0000-0000-0000EA3B0000}"/>
    <cellStyle name="Normal 13 3 4 11" xfId="60777" xr:uid="{00000000-0005-0000-0000-0000EB3B0000}"/>
    <cellStyle name="Normal 13 3 4 2" xfId="4673" xr:uid="{00000000-0005-0000-0000-0000EC3B0000}"/>
    <cellStyle name="Normal 13 3 4 2 2" xfId="17320" xr:uid="{00000000-0005-0000-0000-0000ED3B0000}"/>
    <cellStyle name="Normal 13 3 4 2 2 2" xfId="52536" xr:uid="{00000000-0005-0000-0000-0000EE3B0000}"/>
    <cellStyle name="Normal 13 3 4 2 2 3" xfId="29925" xr:uid="{00000000-0005-0000-0000-0000EF3B0000}"/>
    <cellStyle name="Normal 13 3 4 2 3" xfId="13766" xr:uid="{00000000-0005-0000-0000-0000F03B0000}"/>
    <cellStyle name="Normal 13 3 4 2 3 2" xfId="48984" xr:uid="{00000000-0005-0000-0000-0000F13B0000}"/>
    <cellStyle name="Normal 13 3 4 2 4" xfId="39939" xr:uid="{00000000-0005-0000-0000-0000F23B0000}"/>
    <cellStyle name="Normal 13 3 4 2 5" xfId="26373" xr:uid="{00000000-0005-0000-0000-0000F33B0000}"/>
    <cellStyle name="Normal 13 3 4 3" xfId="6143" xr:uid="{00000000-0005-0000-0000-0000F43B0000}"/>
    <cellStyle name="Normal 13 3 4 3 2" xfId="18774" xr:uid="{00000000-0005-0000-0000-0000F53B0000}"/>
    <cellStyle name="Normal 13 3 4 3 2 2" xfId="53990" xr:uid="{00000000-0005-0000-0000-0000F63B0000}"/>
    <cellStyle name="Normal 13 3 4 3 3" xfId="41393" xr:uid="{00000000-0005-0000-0000-0000F73B0000}"/>
    <cellStyle name="Normal 13 3 4 3 4" xfId="31379" xr:uid="{00000000-0005-0000-0000-0000F83B0000}"/>
    <cellStyle name="Normal 13 3 4 4" xfId="7602" xr:uid="{00000000-0005-0000-0000-0000F93B0000}"/>
    <cellStyle name="Normal 13 3 4 4 2" xfId="20228" xr:uid="{00000000-0005-0000-0000-0000FA3B0000}"/>
    <cellStyle name="Normal 13 3 4 4 2 2" xfId="55444" xr:uid="{00000000-0005-0000-0000-0000FB3B0000}"/>
    <cellStyle name="Normal 13 3 4 4 3" xfId="42847" xr:uid="{00000000-0005-0000-0000-0000FC3B0000}"/>
    <cellStyle name="Normal 13 3 4 4 4" xfId="32833" xr:uid="{00000000-0005-0000-0000-0000FD3B0000}"/>
    <cellStyle name="Normal 13 3 4 5" xfId="9383" xr:uid="{00000000-0005-0000-0000-0000FE3B0000}"/>
    <cellStyle name="Normal 13 3 4 5 2" xfId="22004" xr:uid="{00000000-0005-0000-0000-0000FF3B0000}"/>
    <cellStyle name="Normal 13 3 4 5 2 2" xfId="57220" xr:uid="{00000000-0005-0000-0000-0000003C0000}"/>
    <cellStyle name="Normal 13 3 4 5 3" xfId="44623" xr:uid="{00000000-0005-0000-0000-0000013C0000}"/>
    <cellStyle name="Normal 13 3 4 5 4" xfId="34609" xr:uid="{00000000-0005-0000-0000-0000023C0000}"/>
    <cellStyle name="Normal 13 3 4 6" xfId="11177" xr:uid="{00000000-0005-0000-0000-0000033C0000}"/>
    <cellStyle name="Normal 13 3 4 6 2" xfId="23780" xr:uid="{00000000-0005-0000-0000-0000043C0000}"/>
    <cellStyle name="Normal 13 3 4 6 2 2" xfId="58996" xr:uid="{00000000-0005-0000-0000-0000053C0000}"/>
    <cellStyle name="Normal 13 3 4 6 3" xfId="46399" xr:uid="{00000000-0005-0000-0000-0000063C0000}"/>
    <cellStyle name="Normal 13 3 4 6 4" xfId="36385" xr:uid="{00000000-0005-0000-0000-0000073C0000}"/>
    <cellStyle name="Normal 13 3 4 7" xfId="15544" xr:uid="{00000000-0005-0000-0000-0000083C0000}"/>
    <cellStyle name="Normal 13 3 4 7 2" xfId="50760" xr:uid="{00000000-0005-0000-0000-0000093C0000}"/>
    <cellStyle name="Normal 13 3 4 7 3" xfId="28149" xr:uid="{00000000-0005-0000-0000-00000A3C0000}"/>
    <cellStyle name="Normal 13 3 4 8" xfId="12635" xr:uid="{00000000-0005-0000-0000-00000B3C0000}"/>
    <cellStyle name="Normal 13 3 4 8 2" xfId="47853" xr:uid="{00000000-0005-0000-0000-00000C3C0000}"/>
    <cellStyle name="Normal 13 3 4 9" xfId="38163" xr:uid="{00000000-0005-0000-0000-00000D3C0000}"/>
    <cellStyle name="Normal 13 3 5" xfId="3364" xr:uid="{00000000-0005-0000-0000-00000E3C0000}"/>
    <cellStyle name="Normal 13 3 5 10" xfId="26860" xr:uid="{00000000-0005-0000-0000-00000F3C0000}"/>
    <cellStyle name="Normal 13 3 5 11" xfId="61264" xr:uid="{00000000-0005-0000-0000-0000103C0000}"/>
    <cellStyle name="Normal 13 3 5 2" xfId="5160" xr:uid="{00000000-0005-0000-0000-0000113C0000}"/>
    <cellStyle name="Normal 13 3 5 2 2" xfId="17807" xr:uid="{00000000-0005-0000-0000-0000123C0000}"/>
    <cellStyle name="Normal 13 3 5 2 2 2" xfId="53023" xr:uid="{00000000-0005-0000-0000-0000133C0000}"/>
    <cellStyle name="Normal 13 3 5 2 3" xfId="40426" xr:uid="{00000000-0005-0000-0000-0000143C0000}"/>
    <cellStyle name="Normal 13 3 5 2 4" xfId="30412" xr:uid="{00000000-0005-0000-0000-0000153C0000}"/>
    <cellStyle name="Normal 13 3 5 3" xfId="6630" xr:uid="{00000000-0005-0000-0000-0000163C0000}"/>
    <cellStyle name="Normal 13 3 5 3 2" xfId="19261" xr:uid="{00000000-0005-0000-0000-0000173C0000}"/>
    <cellStyle name="Normal 13 3 5 3 2 2" xfId="54477" xr:uid="{00000000-0005-0000-0000-0000183C0000}"/>
    <cellStyle name="Normal 13 3 5 3 3" xfId="41880" xr:uid="{00000000-0005-0000-0000-0000193C0000}"/>
    <cellStyle name="Normal 13 3 5 3 4" xfId="31866" xr:uid="{00000000-0005-0000-0000-00001A3C0000}"/>
    <cellStyle name="Normal 13 3 5 4" xfId="8089" xr:uid="{00000000-0005-0000-0000-00001B3C0000}"/>
    <cellStyle name="Normal 13 3 5 4 2" xfId="20715" xr:uid="{00000000-0005-0000-0000-00001C3C0000}"/>
    <cellStyle name="Normal 13 3 5 4 2 2" xfId="55931" xr:uid="{00000000-0005-0000-0000-00001D3C0000}"/>
    <cellStyle name="Normal 13 3 5 4 3" xfId="43334" xr:uid="{00000000-0005-0000-0000-00001E3C0000}"/>
    <cellStyle name="Normal 13 3 5 4 4" xfId="33320" xr:uid="{00000000-0005-0000-0000-00001F3C0000}"/>
    <cellStyle name="Normal 13 3 5 5" xfId="9870" xr:uid="{00000000-0005-0000-0000-0000203C0000}"/>
    <cellStyle name="Normal 13 3 5 5 2" xfId="22491" xr:uid="{00000000-0005-0000-0000-0000213C0000}"/>
    <cellStyle name="Normal 13 3 5 5 2 2" xfId="57707" xr:uid="{00000000-0005-0000-0000-0000223C0000}"/>
    <cellStyle name="Normal 13 3 5 5 3" xfId="45110" xr:uid="{00000000-0005-0000-0000-0000233C0000}"/>
    <cellStyle name="Normal 13 3 5 5 4" xfId="35096" xr:uid="{00000000-0005-0000-0000-0000243C0000}"/>
    <cellStyle name="Normal 13 3 5 6" xfId="11664" xr:uid="{00000000-0005-0000-0000-0000253C0000}"/>
    <cellStyle name="Normal 13 3 5 6 2" xfId="24267" xr:uid="{00000000-0005-0000-0000-0000263C0000}"/>
    <cellStyle name="Normal 13 3 5 6 2 2" xfId="59483" xr:uid="{00000000-0005-0000-0000-0000273C0000}"/>
    <cellStyle name="Normal 13 3 5 6 3" xfId="46886" xr:uid="{00000000-0005-0000-0000-0000283C0000}"/>
    <cellStyle name="Normal 13 3 5 6 4" xfId="36872" xr:uid="{00000000-0005-0000-0000-0000293C0000}"/>
    <cellStyle name="Normal 13 3 5 7" xfId="16031" xr:uid="{00000000-0005-0000-0000-00002A3C0000}"/>
    <cellStyle name="Normal 13 3 5 7 2" xfId="51247" xr:uid="{00000000-0005-0000-0000-00002B3C0000}"/>
    <cellStyle name="Normal 13 3 5 7 3" xfId="28636" xr:uid="{00000000-0005-0000-0000-00002C3C0000}"/>
    <cellStyle name="Normal 13 3 5 8" xfId="14253" xr:uid="{00000000-0005-0000-0000-00002D3C0000}"/>
    <cellStyle name="Normal 13 3 5 8 2" xfId="49471" xr:uid="{00000000-0005-0000-0000-00002E3C0000}"/>
    <cellStyle name="Normal 13 3 5 9" xfId="38650" xr:uid="{00000000-0005-0000-0000-00002F3C0000}"/>
    <cellStyle name="Normal 13 3 6" xfId="2524" xr:uid="{00000000-0005-0000-0000-0000303C0000}"/>
    <cellStyle name="Normal 13 3 6 10" xfId="26051" xr:uid="{00000000-0005-0000-0000-0000313C0000}"/>
    <cellStyle name="Normal 13 3 6 11" xfId="60455" xr:uid="{00000000-0005-0000-0000-0000323C0000}"/>
    <cellStyle name="Normal 13 3 6 2" xfId="4351" xr:uid="{00000000-0005-0000-0000-0000333C0000}"/>
    <cellStyle name="Normal 13 3 6 2 2" xfId="16998" xr:uid="{00000000-0005-0000-0000-0000343C0000}"/>
    <cellStyle name="Normal 13 3 6 2 2 2" xfId="52214" xr:uid="{00000000-0005-0000-0000-0000353C0000}"/>
    <cellStyle name="Normal 13 3 6 2 3" xfId="39617" xr:uid="{00000000-0005-0000-0000-0000363C0000}"/>
    <cellStyle name="Normal 13 3 6 2 4" xfId="29603" xr:uid="{00000000-0005-0000-0000-0000373C0000}"/>
    <cellStyle name="Normal 13 3 6 3" xfId="5821" xr:uid="{00000000-0005-0000-0000-0000383C0000}"/>
    <cellStyle name="Normal 13 3 6 3 2" xfId="18452" xr:uid="{00000000-0005-0000-0000-0000393C0000}"/>
    <cellStyle name="Normal 13 3 6 3 2 2" xfId="53668" xr:uid="{00000000-0005-0000-0000-00003A3C0000}"/>
    <cellStyle name="Normal 13 3 6 3 3" xfId="41071" xr:uid="{00000000-0005-0000-0000-00003B3C0000}"/>
    <cellStyle name="Normal 13 3 6 3 4" xfId="31057" xr:uid="{00000000-0005-0000-0000-00003C3C0000}"/>
    <cellStyle name="Normal 13 3 6 4" xfId="7280" xr:uid="{00000000-0005-0000-0000-00003D3C0000}"/>
    <cellStyle name="Normal 13 3 6 4 2" xfId="19906" xr:uid="{00000000-0005-0000-0000-00003E3C0000}"/>
    <cellStyle name="Normal 13 3 6 4 2 2" xfId="55122" xr:uid="{00000000-0005-0000-0000-00003F3C0000}"/>
    <cellStyle name="Normal 13 3 6 4 3" xfId="42525" xr:uid="{00000000-0005-0000-0000-0000403C0000}"/>
    <cellStyle name="Normal 13 3 6 4 4" xfId="32511" xr:uid="{00000000-0005-0000-0000-0000413C0000}"/>
    <cellStyle name="Normal 13 3 6 5" xfId="9061" xr:uid="{00000000-0005-0000-0000-0000423C0000}"/>
    <cellStyle name="Normal 13 3 6 5 2" xfId="21682" xr:uid="{00000000-0005-0000-0000-0000433C0000}"/>
    <cellStyle name="Normal 13 3 6 5 2 2" xfId="56898" xr:uid="{00000000-0005-0000-0000-0000443C0000}"/>
    <cellStyle name="Normal 13 3 6 5 3" xfId="44301" xr:uid="{00000000-0005-0000-0000-0000453C0000}"/>
    <cellStyle name="Normal 13 3 6 5 4" xfId="34287" xr:uid="{00000000-0005-0000-0000-0000463C0000}"/>
    <cellStyle name="Normal 13 3 6 6" xfId="10855" xr:uid="{00000000-0005-0000-0000-0000473C0000}"/>
    <cellStyle name="Normal 13 3 6 6 2" xfId="23458" xr:uid="{00000000-0005-0000-0000-0000483C0000}"/>
    <cellStyle name="Normal 13 3 6 6 2 2" xfId="58674" xr:uid="{00000000-0005-0000-0000-0000493C0000}"/>
    <cellStyle name="Normal 13 3 6 6 3" xfId="46077" xr:uid="{00000000-0005-0000-0000-00004A3C0000}"/>
    <cellStyle name="Normal 13 3 6 6 4" xfId="36063" xr:uid="{00000000-0005-0000-0000-00004B3C0000}"/>
    <cellStyle name="Normal 13 3 6 7" xfId="15222" xr:uid="{00000000-0005-0000-0000-00004C3C0000}"/>
    <cellStyle name="Normal 13 3 6 7 2" xfId="50438" xr:uid="{00000000-0005-0000-0000-00004D3C0000}"/>
    <cellStyle name="Normal 13 3 6 7 3" xfId="27827" xr:uid="{00000000-0005-0000-0000-00004E3C0000}"/>
    <cellStyle name="Normal 13 3 6 8" xfId="13444" xr:uid="{00000000-0005-0000-0000-00004F3C0000}"/>
    <cellStyle name="Normal 13 3 6 8 2" xfId="48662" xr:uid="{00000000-0005-0000-0000-0000503C0000}"/>
    <cellStyle name="Normal 13 3 6 9" xfId="37841" xr:uid="{00000000-0005-0000-0000-0000513C0000}"/>
    <cellStyle name="Normal 13 3 7" xfId="3688" xr:uid="{00000000-0005-0000-0000-0000523C0000}"/>
    <cellStyle name="Normal 13 3 7 2" xfId="8412" xr:uid="{00000000-0005-0000-0000-0000533C0000}"/>
    <cellStyle name="Normal 13 3 7 2 2" xfId="21038" xr:uid="{00000000-0005-0000-0000-0000543C0000}"/>
    <cellStyle name="Normal 13 3 7 2 2 2" xfId="56254" xr:uid="{00000000-0005-0000-0000-0000553C0000}"/>
    <cellStyle name="Normal 13 3 7 2 3" xfId="43657" xr:uid="{00000000-0005-0000-0000-0000563C0000}"/>
    <cellStyle name="Normal 13 3 7 2 4" xfId="33643" xr:uid="{00000000-0005-0000-0000-0000573C0000}"/>
    <cellStyle name="Normal 13 3 7 3" xfId="10193" xr:uid="{00000000-0005-0000-0000-0000583C0000}"/>
    <cellStyle name="Normal 13 3 7 3 2" xfId="22814" xr:uid="{00000000-0005-0000-0000-0000593C0000}"/>
    <cellStyle name="Normal 13 3 7 3 2 2" xfId="58030" xr:uid="{00000000-0005-0000-0000-00005A3C0000}"/>
    <cellStyle name="Normal 13 3 7 3 3" xfId="45433" xr:uid="{00000000-0005-0000-0000-00005B3C0000}"/>
    <cellStyle name="Normal 13 3 7 3 4" xfId="35419" xr:uid="{00000000-0005-0000-0000-00005C3C0000}"/>
    <cellStyle name="Normal 13 3 7 4" xfId="11989" xr:uid="{00000000-0005-0000-0000-00005D3C0000}"/>
    <cellStyle name="Normal 13 3 7 4 2" xfId="24590" xr:uid="{00000000-0005-0000-0000-00005E3C0000}"/>
    <cellStyle name="Normal 13 3 7 4 2 2" xfId="59806" xr:uid="{00000000-0005-0000-0000-00005F3C0000}"/>
    <cellStyle name="Normal 13 3 7 4 3" xfId="47209" xr:uid="{00000000-0005-0000-0000-0000603C0000}"/>
    <cellStyle name="Normal 13 3 7 4 4" xfId="37195" xr:uid="{00000000-0005-0000-0000-0000613C0000}"/>
    <cellStyle name="Normal 13 3 7 5" xfId="16354" xr:uid="{00000000-0005-0000-0000-0000623C0000}"/>
    <cellStyle name="Normal 13 3 7 5 2" xfId="51570" xr:uid="{00000000-0005-0000-0000-0000633C0000}"/>
    <cellStyle name="Normal 13 3 7 5 3" xfId="28959" xr:uid="{00000000-0005-0000-0000-0000643C0000}"/>
    <cellStyle name="Normal 13 3 7 6" xfId="14576" xr:uid="{00000000-0005-0000-0000-0000653C0000}"/>
    <cellStyle name="Normal 13 3 7 6 2" xfId="49794" xr:uid="{00000000-0005-0000-0000-0000663C0000}"/>
    <cellStyle name="Normal 13 3 7 7" xfId="38973" xr:uid="{00000000-0005-0000-0000-0000673C0000}"/>
    <cellStyle name="Normal 13 3 7 8" xfId="27183" xr:uid="{00000000-0005-0000-0000-0000683C0000}"/>
    <cellStyle name="Normal 13 3 8" xfId="4024" xr:uid="{00000000-0005-0000-0000-0000693C0000}"/>
    <cellStyle name="Normal 13 3 8 2" xfId="16676" xr:uid="{00000000-0005-0000-0000-00006A3C0000}"/>
    <cellStyle name="Normal 13 3 8 2 2" xfId="51892" xr:uid="{00000000-0005-0000-0000-00006B3C0000}"/>
    <cellStyle name="Normal 13 3 8 2 3" xfId="29281" xr:uid="{00000000-0005-0000-0000-00006C3C0000}"/>
    <cellStyle name="Normal 13 3 8 3" xfId="13122" xr:uid="{00000000-0005-0000-0000-00006D3C0000}"/>
    <cellStyle name="Normal 13 3 8 3 2" xfId="48340" xr:uid="{00000000-0005-0000-0000-00006E3C0000}"/>
    <cellStyle name="Normal 13 3 8 4" xfId="39295" xr:uid="{00000000-0005-0000-0000-00006F3C0000}"/>
    <cellStyle name="Normal 13 3 8 5" xfId="25729" xr:uid="{00000000-0005-0000-0000-0000703C0000}"/>
    <cellStyle name="Normal 13 3 9" xfId="5499" xr:uid="{00000000-0005-0000-0000-0000713C0000}"/>
    <cellStyle name="Normal 13 3 9 2" xfId="18130" xr:uid="{00000000-0005-0000-0000-0000723C0000}"/>
    <cellStyle name="Normal 13 3 9 2 2" xfId="53346" xr:uid="{00000000-0005-0000-0000-0000733C0000}"/>
    <cellStyle name="Normal 13 3 9 3" xfId="40749" xr:uid="{00000000-0005-0000-0000-0000743C0000}"/>
    <cellStyle name="Normal 13 3 9 4" xfId="30735" xr:uid="{00000000-0005-0000-0000-0000753C0000}"/>
    <cellStyle name="Normal 13 4" xfId="2261" xr:uid="{00000000-0005-0000-0000-0000763C0000}"/>
    <cellStyle name="Normal 13 4 10" xfId="10530" xr:uid="{00000000-0005-0000-0000-0000773C0000}"/>
    <cellStyle name="Normal 13 4 10 2" xfId="23141" xr:uid="{00000000-0005-0000-0000-0000783C0000}"/>
    <cellStyle name="Normal 13 4 10 2 2" xfId="58357" xr:uid="{00000000-0005-0000-0000-0000793C0000}"/>
    <cellStyle name="Normal 13 4 10 3" xfId="45760" xr:uid="{00000000-0005-0000-0000-00007A3C0000}"/>
    <cellStyle name="Normal 13 4 10 4" xfId="35746" xr:uid="{00000000-0005-0000-0000-00007B3C0000}"/>
    <cellStyle name="Normal 13 4 11" xfId="14980" xr:uid="{00000000-0005-0000-0000-00007C3C0000}"/>
    <cellStyle name="Normal 13 4 11 2" xfId="50196" xr:uid="{00000000-0005-0000-0000-00007D3C0000}"/>
    <cellStyle name="Normal 13 4 11 3" xfId="27585" xr:uid="{00000000-0005-0000-0000-00007E3C0000}"/>
    <cellStyle name="Normal 13 4 12" xfId="12393" xr:uid="{00000000-0005-0000-0000-00007F3C0000}"/>
    <cellStyle name="Normal 13 4 12 2" xfId="47611" xr:uid="{00000000-0005-0000-0000-0000803C0000}"/>
    <cellStyle name="Normal 13 4 13" xfId="37599" xr:uid="{00000000-0005-0000-0000-0000813C0000}"/>
    <cellStyle name="Normal 13 4 14" xfId="25000" xr:uid="{00000000-0005-0000-0000-0000823C0000}"/>
    <cellStyle name="Normal 13 4 15" xfId="60213" xr:uid="{00000000-0005-0000-0000-0000833C0000}"/>
    <cellStyle name="Normal 13 4 2" xfId="3115" xr:uid="{00000000-0005-0000-0000-0000843C0000}"/>
    <cellStyle name="Normal 13 4 2 10" xfId="25484" xr:uid="{00000000-0005-0000-0000-0000853C0000}"/>
    <cellStyle name="Normal 13 4 2 11" xfId="61019" xr:uid="{00000000-0005-0000-0000-0000863C0000}"/>
    <cellStyle name="Normal 13 4 2 2" xfId="4915" xr:uid="{00000000-0005-0000-0000-0000873C0000}"/>
    <cellStyle name="Normal 13 4 2 2 2" xfId="17562" xr:uid="{00000000-0005-0000-0000-0000883C0000}"/>
    <cellStyle name="Normal 13 4 2 2 2 2" xfId="52778" xr:uid="{00000000-0005-0000-0000-0000893C0000}"/>
    <cellStyle name="Normal 13 4 2 2 2 3" xfId="30167" xr:uid="{00000000-0005-0000-0000-00008A3C0000}"/>
    <cellStyle name="Normal 13 4 2 2 3" xfId="14008" xr:uid="{00000000-0005-0000-0000-00008B3C0000}"/>
    <cellStyle name="Normal 13 4 2 2 3 2" xfId="49226" xr:uid="{00000000-0005-0000-0000-00008C3C0000}"/>
    <cellStyle name="Normal 13 4 2 2 4" xfId="40181" xr:uid="{00000000-0005-0000-0000-00008D3C0000}"/>
    <cellStyle name="Normal 13 4 2 2 5" xfId="26615" xr:uid="{00000000-0005-0000-0000-00008E3C0000}"/>
    <cellStyle name="Normal 13 4 2 3" xfId="6385" xr:uid="{00000000-0005-0000-0000-00008F3C0000}"/>
    <cellStyle name="Normal 13 4 2 3 2" xfId="19016" xr:uid="{00000000-0005-0000-0000-0000903C0000}"/>
    <cellStyle name="Normal 13 4 2 3 2 2" xfId="54232" xr:uid="{00000000-0005-0000-0000-0000913C0000}"/>
    <cellStyle name="Normal 13 4 2 3 3" xfId="41635" xr:uid="{00000000-0005-0000-0000-0000923C0000}"/>
    <cellStyle name="Normal 13 4 2 3 4" xfId="31621" xr:uid="{00000000-0005-0000-0000-0000933C0000}"/>
    <cellStyle name="Normal 13 4 2 4" xfId="7844" xr:uid="{00000000-0005-0000-0000-0000943C0000}"/>
    <cellStyle name="Normal 13 4 2 4 2" xfId="20470" xr:uid="{00000000-0005-0000-0000-0000953C0000}"/>
    <cellStyle name="Normal 13 4 2 4 2 2" xfId="55686" xr:uid="{00000000-0005-0000-0000-0000963C0000}"/>
    <cellStyle name="Normal 13 4 2 4 3" xfId="43089" xr:uid="{00000000-0005-0000-0000-0000973C0000}"/>
    <cellStyle name="Normal 13 4 2 4 4" xfId="33075" xr:uid="{00000000-0005-0000-0000-0000983C0000}"/>
    <cellStyle name="Normal 13 4 2 5" xfId="9625" xr:uid="{00000000-0005-0000-0000-0000993C0000}"/>
    <cellStyle name="Normal 13 4 2 5 2" xfId="22246" xr:uid="{00000000-0005-0000-0000-00009A3C0000}"/>
    <cellStyle name="Normal 13 4 2 5 2 2" xfId="57462" xr:uid="{00000000-0005-0000-0000-00009B3C0000}"/>
    <cellStyle name="Normal 13 4 2 5 3" xfId="44865" xr:uid="{00000000-0005-0000-0000-00009C3C0000}"/>
    <cellStyle name="Normal 13 4 2 5 4" xfId="34851" xr:uid="{00000000-0005-0000-0000-00009D3C0000}"/>
    <cellStyle name="Normal 13 4 2 6" xfId="11419" xr:uid="{00000000-0005-0000-0000-00009E3C0000}"/>
    <cellStyle name="Normal 13 4 2 6 2" xfId="24022" xr:uid="{00000000-0005-0000-0000-00009F3C0000}"/>
    <cellStyle name="Normal 13 4 2 6 2 2" xfId="59238" xr:uid="{00000000-0005-0000-0000-0000A03C0000}"/>
    <cellStyle name="Normal 13 4 2 6 3" xfId="46641" xr:uid="{00000000-0005-0000-0000-0000A13C0000}"/>
    <cellStyle name="Normal 13 4 2 6 4" xfId="36627" xr:uid="{00000000-0005-0000-0000-0000A23C0000}"/>
    <cellStyle name="Normal 13 4 2 7" xfId="15786" xr:uid="{00000000-0005-0000-0000-0000A33C0000}"/>
    <cellStyle name="Normal 13 4 2 7 2" xfId="51002" xr:uid="{00000000-0005-0000-0000-0000A43C0000}"/>
    <cellStyle name="Normal 13 4 2 7 3" xfId="28391" xr:uid="{00000000-0005-0000-0000-0000A53C0000}"/>
    <cellStyle name="Normal 13 4 2 8" xfId="12877" xr:uid="{00000000-0005-0000-0000-0000A63C0000}"/>
    <cellStyle name="Normal 13 4 2 8 2" xfId="48095" xr:uid="{00000000-0005-0000-0000-0000A73C0000}"/>
    <cellStyle name="Normal 13 4 2 9" xfId="38405" xr:uid="{00000000-0005-0000-0000-0000A83C0000}"/>
    <cellStyle name="Normal 13 4 3" xfId="3444" xr:uid="{00000000-0005-0000-0000-0000A93C0000}"/>
    <cellStyle name="Normal 13 4 3 10" xfId="26940" xr:uid="{00000000-0005-0000-0000-0000AA3C0000}"/>
    <cellStyle name="Normal 13 4 3 11" xfId="61344" xr:uid="{00000000-0005-0000-0000-0000AB3C0000}"/>
    <cellStyle name="Normal 13 4 3 2" xfId="5240" xr:uid="{00000000-0005-0000-0000-0000AC3C0000}"/>
    <cellStyle name="Normal 13 4 3 2 2" xfId="17887" xr:uid="{00000000-0005-0000-0000-0000AD3C0000}"/>
    <cellStyle name="Normal 13 4 3 2 2 2" xfId="53103" xr:uid="{00000000-0005-0000-0000-0000AE3C0000}"/>
    <cellStyle name="Normal 13 4 3 2 3" xfId="40506" xr:uid="{00000000-0005-0000-0000-0000AF3C0000}"/>
    <cellStyle name="Normal 13 4 3 2 4" xfId="30492" xr:uid="{00000000-0005-0000-0000-0000B03C0000}"/>
    <cellStyle name="Normal 13 4 3 3" xfId="6710" xr:uid="{00000000-0005-0000-0000-0000B13C0000}"/>
    <cellStyle name="Normal 13 4 3 3 2" xfId="19341" xr:uid="{00000000-0005-0000-0000-0000B23C0000}"/>
    <cellStyle name="Normal 13 4 3 3 2 2" xfId="54557" xr:uid="{00000000-0005-0000-0000-0000B33C0000}"/>
    <cellStyle name="Normal 13 4 3 3 3" xfId="41960" xr:uid="{00000000-0005-0000-0000-0000B43C0000}"/>
    <cellStyle name="Normal 13 4 3 3 4" xfId="31946" xr:uid="{00000000-0005-0000-0000-0000B53C0000}"/>
    <cellStyle name="Normal 13 4 3 4" xfId="8169" xr:uid="{00000000-0005-0000-0000-0000B63C0000}"/>
    <cellStyle name="Normal 13 4 3 4 2" xfId="20795" xr:uid="{00000000-0005-0000-0000-0000B73C0000}"/>
    <cellStyle name="Normal 13 4 3 4 2 2" xfId="56011" xr:uid="{00000000-0005-0000-0000-0000B83C0000}"/>
    <cellStyle name="Normal 13 4 3 4 3" xfId="43414" xr:uid="{00000000-0005-0000-0000-0000B93C0000}"/>
    <cellStyle name="Normal 13 4 3 4 4" xfId="33400" xr:uid="{00000000-0005-0000-0000-0000BA3C0000}"/>
    <cellStyle name="Normal 13 4 3 5" xfId="9950" xr:uid="{00000000-0005-0000-0000-0000BB3C0000}"/>
    <cellStyle name="Normal 13 4 3 5 2" xfId="22571" xr:uid="{00000000-0005-0000-0000-0000BC3C0000}"/>
    <cellStyle name="Normal 13 4 3 5 2 2" xfId="57787" xr:uid="{00000000-0005-0000-0000-0000BD3C0000}"/>
    <cellStyle name="Normal 13 4 3 5 3" xfId="45190" xr:uid="{00000000-0005-0000-0000-0000BE3C0000}"/>
    <cellStyle name="Normal 13 4 3 5 4" xfId="35176" xr:uid="{00000000-0005-0000-0000-0000BF3C0000}"/>
    <cellStyle name="Normal 13 4 3 6" xfId="11744" xr:uid="{00000000-0005-0000-0000-0000C03C0000}"/>
    <cellStyle name="Normal 13 4 3 6 2" xfId="24347" xr:uid="{00000000-0005-0000-0000-0000C13C0000}"/>
    <cellStyle name="Normal 13 4 3 6 2 2" xfId="59563" xr:uid="{00000000-0005-0000-0000-0000C23C0000}"/>
    <cellStyle name="Normal 13 4 3 6 3" xfId="46966" xr:uid="{00000000-0005-0000-0000-0000C33C0000}"/>
    <cellStyle name="Normal 13 4 3 6 4" xfId="36952" xr:uid="{00000000-0005-0000-0000-0000C43C0000}"/>
    <cellStyle name="Normal 13 4 3 7" xfId="16111" xr:uid="{00000000-0005-0000-0000-0000C53C0000}"/>
    <cellStyle name="Normal 13 4 3 7 2" xfId="51327" xr:uid="{00000000-0005-0000-0000-0000C63C0000}"/>
    <cellStyle name="Normal 13 4 3 7 3" xfId="28716" xr:uid="{00000000-0005-0000-0000-0000C73C0000}"/>
    <cellStyle name="Normal 13 4 3 8" xfId="14333" xr:uid="{00000000-0005-0000-0000-0000C83C0000}"/>
    <cellStyle name="Normal 13 4 3 8 2" xfId="49551" xr:uid="{00000000-0005-0000-0000-0000C93C0000}"/>
    <cellStyle name="Normal 13 4 3 9" xfId="38730" xr:uid="{00000000-0005-0000-0000-0000CA3C0000}"/>
    <cellStyle name="Normal 13 4 4" xfId="2605" xr:uid="{00000000-0005-0000-0000-0000CB3C0000}"/>
    <cellStyle name="Normal 13 4 4 10" xfId="26131" xr:uid="{00000000-0005-0000-0000-0000CC3C0000}"/>
    <cellStyle name="Normal 13 4 4 11" xfId="60535" xr:uid="{00000000-0005-0000-0000-0000CD3C0000}"/>
    <cellStyle name="Normal 13 4 4 2" xfId="4431" xr:uid="{00000000-0005-0000-0000-0000CE3C0000}"/>
    <cellStyle name="Normal 13 4 4 2 2" xfId="17078" xr:uid="{00000000-0005-0000-0000-0000CF3C0000}"/>
    <cellStyle name="Normal 13 4 4 2 2 2" xfId="52294" xr:uid="{00000000-0005-0000-0000-0000D03C0000}"/>
    <cellStyle name="Normal 13 4 4 2 3" xfId="39697" xr:uid="{00000000-0005-0000-0000-0000D13C0000}"/>
    <cellStyle name="Normal 13 4 4 2 4" xfId="29683" xr:uid="{00000000-0005-0000-0000-0000D23C0000}"/>
    <cellStyle name="Normal 13 4 4 3" xfId="5901" xr:uid="{00000000-0005-0000-0000-0000D33C0000}"/>
    <cellStyle name="Normal 13 4 4 3 2" xfId="18532" xr:uid="{00000000-0005-0000-0000-0000D43C0000}"/>
    <cellStyle name="Normal 13 4 4 3 2 2" xfId="53748" xr:uid="{00000000-0005-0000-0000-0000D53C0000}"/>
    <cellStyle name="Normal 13 4 4 3 3" xfId="41151" xr:uid="{00000000-0005-0000-0000-0000D63C0000}"/>
    <cellStyle name="Normal 13 4 4 3 4" xfId="31137" xr:uid="{00000000-0005-0000-0000-0000D73C0000}"/>
    <cellStyle name="Normal 13 4 4 4" xfId="7360" xr:uid="{00000000-0005-0000-0000-0000D83C0000}"/>
    <cellStyle name="Normal 13 4 4 4 2" xfId="19986" xr:uid="{00000000-0005-0000-0000-0000D93C0000}"/>
    <cellStyle name="Normal 13 4 4 4 2 2" xfId="55202" xr:uid="{00000000-0005-0000-0000-0000DA3C0000}"/>
    <cellStyle name="Normal 13 4 4 4 3" xfId="42605" xr:uid="{00000000-0005-0000-0000-0000DB3C0000}"/>
    <cellStyle name="Normal 13 4 4 4 4" xfId="32591" xr:uid="{00000000-0005-0000-0000-0000DC3C0000}"/>
    <cellStyle name="Normal 13 4 4 5" xfId="9141" xr:uid="{00000000-0005-0000-0000-0000DD3C0000}"/>
    <cellStyle name="Normal 13 4 4 5 2" xfId="21762" xr:uid="{00000000-0005-0000-0000-0000DE3C0000}"/>
    <cellStyle name="Normal 13 4 4 5 2 2" xfId="56978" xr:uid="{00000000-0005-0000-0000-0000DF3C0000}"/>
    <cellStyle name="Normal 13 4 4 5 3" xfId="44381" xr:uid="{00000000-0005-0000-0000-0000E03C0000}"/>
    <cellStyle name="Normal 13 4 4 5 4" xfId="34367" xr:uid="{00000000-0005-0000-0000-0000E13C0000}"/>
    <cellStyle name="Normal 13 4 4 6" xfId="10935" xr:uid="{00000000-0005-0000-0000-0000E23C0000}"/>
    <cellStyle name="Normal 13 4 4 6 2" xfId="23538" xr:uid="{00000000-0005-0000-0000-0000E33C0000}"/>
    <cellStyle name="Normal 13 4 4 6 2 2" xfId="58754" xr:uid="{00000000-0005-0000-0000-0000E43C0000}"/>
    <cellStyle name="Normal 13 4 4 6 3" xfId="46157" xr:uid="{00000000-0005-0000-0000-0000E53C0000}"/>
    <cellStyle name="Normal 13 4 4 6 4" xfId="36143" xr:uid="{00000000-0005-0000-0000-0000E63C0000}"/>
    <cellStyle name="Normal 13 4 4 7" xfId="15302" xr:uid="{00000000-0005-0000-0000-0000E73C0000}"/>
    <cellStyle name="Normal 13 4 4 7 2" xfId="50518" xr:uid="{00000000-0005-0000-0000-0000E83C0000}"/>
    <cellStyle name="Normal 13 4 4 7 3" xfId="27907" xr:uid="{00000000-0005-0000-0000-0000E93C0000}"/>
    <cellStyle name="Normal 13 4 4 8" xfId="13524" xr:uid="{00000000-0005-0000-0000-0000EA3C0000}"/>
    <cellStyle name="Normal 13 4 4 8 2" xfId="48742" xr:uid="{00000000-0005-0000-0000-0000EB3C0000}"/>
    <cellStyle name="Normal 13 4 4 9" xfId="37921" xr:uid="{00000000-0005-0000-0000-0000EC3C0000}"/>
    <cellStyle name="Normal 13 4 5" xfId="3769" xr:uid="{00000000-0005-0000-0000-0000ED3C0000}"/>
    <cellStyle name="Normal 13 4 5 2" xfId="8492" xr:uid="{00000000-0005-0000-0000-0000EE3C0000}"/>
    <cellStyle name="Normal 13 4 5 2 2" xfId="21118" xr:uid="{00000000-0005-0000-0000-0000EF3C0000}"/>
    <cellStyle name="Normal 13 4 5 2 2 2" xfId="56334" xr:uid="{00000000-0005-0000-0000-0000F03C0000}"/>
    <cellStyle name="Normal 13 4 5 2 3" xfId="43737" xr:uid="{00000000-0005-0000-0000-0000F13C0000}"/>
    <cellStyle name="Normal 13 4 5 2 4" xfId="33723" xr:uid="{00000000-0005-0000-0000-0000F23C0000}"/>
    <cellStyle name="Normal 13 4 5 3" xfId="10273" xr:uid="{00000000-0005-0000-0000-0000F33C0000}"/>
    <cellStyle name="Normal 13 4 5 3 2" xfId="22894" xr:uid="{00000000-0005-0000-0000-0000F43C0000}"/>
    <cellStyle name="Normal 13 4 5 3 2 2" xfId="58110" xr:uid="{00000000-0005-0000-0000-0000F53C0000}"/>
    <cellStyle name="Normal 13 4 5 3 3" xfId="45513" xr:uid="{00000000-0005-0000-0000-0000F63C0000}"/>
    <cellStyle name="Normal 13 4 5 3 4" xfId="35499" xr:uid="{00000000-0005-0000-0000-0000F73C0000}"/>
    <cellStyle name="Normal 13 4 5 4" xfId="12069" xr:uid="{00000000-0005-0000-0000-0000F83C0000}"/>
    <cellStyle name="Normal 13 4 5 4 2" xfId="24670" xr:uid="{00000000-0005-0000-0000-0000F93C0000}"/>
    <cellStyle name="Normal 13 4 5 4 2 2" xfId="59886" xr:uid="{00000000-0005-0000-0000-0000FA3C0000}"/>
    <cellStyle name="Normal 13 4 5 4 3" xfId="47289" xr:uid="{00000000-0005-0000-0000-0000FB3C0000}"/>
    <cellStyle name="Normal 13 4 5 4 4" xfId="37275" xr:uid="{00000000-0005-0000-0000-0000FC3C0000}"/>
    <cellStyle name="Normal 13 4 5 5" xfId="16434" xr:uid="{00000000-0005-0000-0000-0000FD3C0000}"/>
    <cellStyle name="Normal 13 4 5 5 2" xfId="51650" xr:uid="{00000000-0005-0000-0000-0000FE3C0000}"/>
    <cellStyle name="Normal 13 4 5 5 3" xfId="29039" xr:uid="{00000000-0005-0000-0000-0000FF3C0000}"/>
    <cellStyle name="Normal 13 4 5 6" xfId="14656" xr:uid="{00000000-0005-0000-0000-0000003D0000}"/>
    <cellStyle name="Normal 13 4 5 6 2" xfId="49874" xr:uid="{00000000-0005-0000-0000-0000013D0000}"/>
    <cellStyle name="Normal 13 4 5 7" xfId="39053" xr:uid="{00000000-0005-0000-0000-0000023D0000}"/>
    <cellStyle name="Normal 13 4 5 8" xfId="27263" xr:uid="{00000000-0005-0000-0000-0000033D0000}"/>
    <cellStyle name="Normal 13 4 6" xfId="4109" xr:uid="{00000000-0005-0000-0000-0000043D0000}"/>
    <cellStyle name="Normal 13 4 6 2" xfId="16756" xr:uid="{00000000-0005-0000-0000-0000053D0000}"/>
    <cellStyle name="Normal 13 4 6 2 2" xfId="51972" xr:uid="{00000000-0005-0000-0000-0000063D0000}"/>
    <cellStyle name="Normal 13 4 6 2 3" xfId="29361" xr:uid="{00000000-0005-0000-0000-0000073D0000}"/>
    <cellStyle name="Normal 13 4 6 3" xfId="13202" xr:uid="{00000000-0005-0000-0000-0000083D0000}"/>
    <cellStyle name="Normal 13 4 6 3 2" xfId="48420" xr:uid="{00000000-0005-0000-0000-0000093D0000}"/>
    <cellStyle name="Normal 13 4 6 4" xfId="39375" xr:uid="{00000000-0005-0000-0000-00000A3D0000}"/>
    <cellStyle name="Normal 13 4 6 5" xfId="25809" xr:uid="{00000000-0005-0000-0000-00000B3D0000}"/>
    <cellStyle name="Normal 13 4 7" xfId="5579" xr:uid="{00000000-0005-0000-0000-00000C3D0000}"/>
    <cellStyle name="Normal 13 4 7 2" xfId="18210" xr:uid="{00000000-0005-0000-0000-00000D3D0000}"/>
    <cellStyle name="Normal 13 4 7 2 2" xfId="53426" xr:uid="{00000000-0005-0000-0000-00000E3D0000}"/>
    <cellStyle name="Normal 13 4 7 3" xfId="40829" xr:uid="{00000000-0005-0000-0000-00000F3D0000}"/>
    <cellStyle name="Normal 13 4 7 4" xfId="30815" xr:uid="{00000000-0005-0000-0000-0000103D0000}"/>
    <cellStyle name="Normal 13 4 8" xfId="7038" xr:uid="{00000000-0005-0000-0000-0000113D0000}"/>
    <cellStyle name="Normal 13 4 8 2" xfId="19664" xr:uid="{00000000-0005-0000-0000-0000123D0000}"/>
    <cellStyle name="Normal 13 4 8 2 2" xfId="54880" xr:uid="{00000000-0005-0000-0000-0000133D0000}"/>
    <cellStyle name="Normal 13 4 8 3" xfId="42283" xr:uid="{00000000-0005-0000-0000-0000143D0000}"/>
    <cellStyle name="Normal 13 4 8 4" xfId="32269" xr:uid="{00000000-0005-0000-0000-0000153D0000}"/>
    <cellStyle name="Normal 13 4 9" xfId="8819" xr:uid="{00000000-0005-0000-0000-0000163D0000}"/>
    <cellStyle name="Normal 13 4 9 2" xfId="21440" xr:uid="{00000000-0005-0000-0000-0000173D0000}"/>
    <cellStyle name="Normal 13 4 9 2 2" xfId="56656" xr:uid="{00000000-0005-0000-0000-0000183D0000}"/>
    <cellStyle name="Normal 13 4 9 3" xfId="44059" xr:uid="{00000000-0005-0000-0000-0000193D0000}"/>
    <cellStyle name="Normal 13 4 9 4" xfId="34045" xr:uid="{00000000-0005-0000-0000-00001A3D0000}"/>
    <cellStyle name="Normal 13 5" xfId="2938" xr:uid="{00000000-0005-0000-0000-00001B3D0000}"/>
    <cellStyle name="Normal 13 5 10" xfId="25322" xr:uid="{00000000-0005-0000-0000-00001C3D0000}"/>
    <cellStyle name="Normal 13 5 11" xfId="60857" xr:uid="{00000000-0005-0000-0000-00001D3D0000}"/>
    <cellStyle name="Normal 13 5 2" xfId="4753" xr:uid="{00000000-0005-0000-0000-00001E3D0000}"/>
    <cellStyle name="Normal 13 5 2 2" xfId="17400" xr:uid="{00000000-0005-0000-0000-00001F3D0000}"/>
    <cellStyle name="Normal 13 5 2 2 2" xfId="52616" xr:uid="{00000000-0005-0000-0000-0000203D0000}"/>
    <cellStyle name="Normal 13 5 2 2 3" xfId="30005" xr:uid="{00000000-0005-0000-0000-0000213D0000}"/>
    <cellStyle name="Normal 13 5 2 3" xfId="13846" xr:uid="{00000000-0005-0000-0000-0000223D0000}"/>
    <cellStyle name="Normal 13 5 2 3 2" xfId="49064" xr:uid="{00000000-0005-0000-0000-0000233D0000}"/>
    <cellStyle name="Normal 13 5 2 4" xfId="40019" xr:uid="{00000000-0005-0000-0000-0000243D0000}"/>
    <cellStyle name="Normal 13 5 2 5" xfId="26453" xr:uid="{00000000-0005-0000-0000-0000253D0000}"/>
    <cellStyle name="Normal 13 5 3" xfId="6223" xr:uid="{00000000-0005-0000-0000-0000263D0000}"/>
    <cellStyle name="Normal 13 5 3 2" xfId="18854" xr:uid="{00000000-0005-0000-0000-0000273D0000}"/>
    <cellStyle name="Normal 13 5 3 2 2" xfId="54070" xr:uid="{00000000-0005-0000-0000-0000283D0000}"/>
    <cellStyle name="Normal 13 5 3 3" xfId="41473" xr:uid="{00000000-0005-0000-0000-0000293D0000}"/>
    <cellStyle name="Normal 13 5 3 4" xfId="31459" xr:uid="{00000000-0005-0000-0000-00002A3D0000}"/>
    <cellStyle name="Normal 13 5 4" xfId="7682" xr:uid="{00000000-0005-0000-0000-00002B3D0000}"/>
    <cellStyle name="Normal 13 5 4 2" xfId="20308" xr:uid="{00000000-0005-0000-0000-00002C3D0000}"/>
    <cellStyle name="Normal 13 5 4 2 2" xfId="55524" xr:uid="{00000000-0005-0000-0000-00002D3D0000}"/>
    <cellStyle name="Normal 13 5 4 3" xfId="42927" xr:uid="{00000000-0005-0000-0000-00002E3D0000}"/>
    <cellStyle name="Normal 13 5 4 4" xfId="32913" xr:uid="{00000000-0005-0000-0000-00002F3D0000}"/>
    <cellStyle name="Normal 13 5 5" xfId="9463" xr:uid="{00000000-0005-0000-0000-0000303D0000}"/>
    <cellStyle name="Normal 13 5 5 2" xfId="22084" xr:uid="{00000000-0005-0000-0000-0000313D0000}"/>
    <cellStyle name="Normal 13 5 5 2 2" xfId="57300" xr:uid="{00000000-0005-0000-0000-0000323D0000}"/>
    <cellStyle name="Normal 13 5 5 3" xfId="44703" xr:uid="{00000000-0005-0000-0000-0000333D0000}"/>
    <cellStyle name="Normal 13 5 5 4" xfId="34689" xr:uid="{00000000-0005-0000-0000-0000343D0000}"/>
    <cellStyle name="Normal 13 5 6" xfId="11257" xr:uid="{00000000-0005-0000-0000-0000353D0000}"/>
    <cellStyle name="Normal 13 5 6 2" xfId="23860" xr:uid="{00000000-0005-0000-0000-0000363D0000}"/>
    <cellStyle name="Normal 13 5 6 2 2" xfId="59076" xr:uid="{00000000-0005-0000-0000-0000373D0000}"/>
    <cellStyle name="Normal 13 5 6 3" xfId="46479" xr:uid="{00000000-0005-0000-0000-0000383D0000}"/>
    <cellStyle name="Normal 13 5 6 4" xfId="36465" xr:uid="{00000000-0005-0000-0000-0000393D0000}"/>
    <cellStyle name="Normal 13 5 7" xfId="15624" xr:uid="{00000000-0005-0000-0000-00003A3D0000}"/>
    <cellStyle name="Normal 13 5 7 2" xfId="50840" xr:uid="{00000000-0005-0000-0000-00003B3D0000}"/>
    <cellStyle name="Normal 13 5 7 3" xfId="28229" xr:uid="{00000000-0005-0000-0000-00003C3D0000}"/>
    <cellStyle name="Normal 13 5 8" xfId="12715" xr:uid="{00000000-0005-0000-0000-00003D3D0000}"/>
    <cellStyle name="Normal 13 5 8 2" xfId="47933" xr:uid="{00000000-0005-0000-0000-00003E3D0000}"/>
    <cellStyle name="Normal 13 5 9" xfId="38243" xr:uid="{00000000-0005-0000-0000-00003F3D0000}"/>
    <cellStyle name="Normal 13 6" xfId="2775" xr:uid="{00000000-0005-0000-0000-0000403D0000}"/>
    <cellStyle name="Normal 13 6 10" xfId="25170" xr:uid="{00000000-0005-0000-0000-0000413D0000}"/>
    <cellStyle name="Normal 13 6 11" xfId="60705" xr:uid="{00000000-0005-0000-0000-0000423D0000}"/>
    <cellStyle name="Normal 13 6 2" xfId="4601" xr:uid="{00000000-0005-0000-0000-0000433D0000}"/>
    <cellStyle name="Normal 13 6 2 2" xfId="17248" xr:uid="{00000000-0005-0000-0000-0000443D0000}"/>
    <cellStyle name="Normal 13 6 2 2 2" xfId="52464" xr:uid="{00000000-0005-0000-0000-0000453D0000}"/>
    <cellStyle name="Normal 13 6 2 2 3" xfId="29853" xr:uid="{00000000-0005-0000-0000-0000463D0000}"/>
    <cellStyle name="Normal 13 6 2 3" xfId="13694" xr:uid="{00000000-0005-0000-0000-0000473D0000}"/>
    <cellStyle name="Normal 13 6 2 3 2" xfId="48912" xr:uid="{00000000-0005-0000-0000-0000483D0000}"/>
    <cellStyle name="Normal 13 6 2 4" xfId="39867" xr:uid="{00000000-0005-0000-0000-0000493D0000}"/>
    <cellStyle name="Normal 13 6 2 5" xfId="26301" xr:uid="{00000000-0005-0000-0000-00004A3D0000}"/>
    <cellStyle name="Normal 13 6 3" xfId="6071" xr:uid="{00000000-0005-0000-0000-00004B3D0000}"/>
    <cellStyle name="Normal 13 6 3 2" xfId="18702" xr:uid="{00000000-0005-0000-0000-00004C3D0000}"/>
    <cellStyle name="Normal 13 6 3 2 2" xfId="53918" xr:uid="{00000000-0005-0000-0000-00004D3D0000}"/>
    <cellStyle name="Normal 13 6 3 3" xfId="41321" xr:uid="{00000000-0005-0000-0000-00004E3D0000}"/>
    <cellStyle name="Normal 13 6 3 4" xfId="31307" xr:uid="{00000000-0005-0000-0000-00004F3D0000}"/>
    <cellStyle name="Normal 13 6 4" xfId="7530" xr:uid="{00000000-0005-0000-0000-0000503D0000}"/>
    <cellStyle name="Normal 13 6 4 2" xfId="20156" xr:uid="{00000000-0005-0000-0000-0000513D0000}"/>
    <cellStyle name="Normal 13 6 4 2 2" xfId="55372" xr:uid="{00000000-0005-0000-0000-0000523D0000}"/>
    <cellStyle name="Normal 13 6 4 3" xfId="42775" xr:uid="{00000000-0005-0000-0000-0000533D0000}"/>
    <cellStyle name="Normal 13 6 4 4" xfId="32761" xr:uid="{00000000-0005-0000-0000-0000543D0000}"/>
    <cellStyle name="Normal 13 6 5" xfId="9311" xr:uid="{00000000-0005-0000-0000-0000553D0000}"/>
    <cellStyle name="Normal 13 6 5 2" xfId="21932" xr:uid="{00000000-0005-0000-0000-0000563D0000}"/>
    <cellStyle name="Normal 13 6 5 2 2" xfId="57148" xr:uid="{00000000-0005-0000-0000-0000573D0000}"/>
    <cellStyle name="Normal 13 6 5 3" xfId="44551" xr:uid="{00000000-0005-0000-0000-0000583D0000}"/>
    <cellStyle name="Normal 13 6 5 4" xfId="34537" xr:uid="{00000000-0005-0000-0000-0000593D0000}"/>
    <cellStyle name="Normal 13 6 6" xfId="11105" xr:uid="{00000000-0005-0000-0000-00005A3D0000}"/>
    <cellStyle name="Normal 13 6 6 2" xfId="23708" xr:uid="{00000000-0005-0000-0000-00005B3D0000}"/>
    <cellStyle name="Normal 13 6 6 2 2" xfId="58924" xr:uid="{00000000-0005-0000-0000-00005C3D0000}"/>
    <cellStyle name="Normal 13 6 6 3" xfId="46327" xr:uid="{00000000-0005-0000-0000-00005D3D0000}"/>
    <cellStyle name="Normal 13 6 6 4" xfId="36313" xr:uid="{00000000-0005-0000-0000-00005E3D0000}"/>
    <cellStyle name="Normal 13 6 7" xfId="15472" xr:uid="{00000000-0005-0000-0000-00005F3D0000}"/>
    <cellStyle name="Normal 13 6 7 2" xfId="50688" xr:uid="{00000000-0005-0000-0000-0000603D0000}"/>
    <cellStyle name="Normal 13 6 7 3" xfId="28077" xr:uid="{00000000-0005-0000-0000-0000613D0000}"/>
    <cellStyle name="Normal 13 6 8" xfId="12563" xr:uid="{00000000-0005-0000-0000-0000623D0000}"/>
    <cellStyle name="Normal 13 6 8 2" xfId="47781" xr:uid="{00000000-0005-0000-0000-0000633D0000}"/>
    <cellStyle name="Normal 13 6 9" xfId="38091" xr:uid="{00000000-0005-0000-0000-0000643D0000}"/>
    <cellStyle name="Normal 13 7" xfId="3291" xr:uid="{00000000-0005-0000-0000-0000653D0000}"/>
    <cellStyle name="Normal 13 7 10" xfId="26788" xr:uid="{00000000-0005-0000-0000-0000663D0000}"/>
    <cellStyle name="Normal 13 7 11" xfId="61192" xr:uid="{00000000-0005-0000-0000-0000673D0000}"/>
    <cellStyle name="Normal 13 7 2" xfId="5088" xr:uid="{00000000-0005-0000-0000-0000683D0000}"/>
    <cellStyle name="Normal 13 7 2 2" xfId="17735" xr:uid="{00000000-0005-0000-0000-0000693D0000}"/>
    <cellStyle name="Normal 13 7 2 2 2" xfId="52951" xr:uid="{00000000-0005-0000-0000-00006A3D0000}"/>
    <cellStyle name="Normal 13 7 2 3" xfId="40354" xr:uid="{00000000-0005-0000-0000-00006B3D0000}"/>
    <cellStyle name="Normal 13 7 2 4" xfId="30340" xr:uid="{00000000-0005-0000-0000-00006C3D0000}"/>
    <cellStyle name="Normal 13 7 3" xfId="6558" xr:uid="{00000000-0005-0000-0000-00006D3D0000}"/>
    <cellStyle name="Normal 13 7 3 2" xfId="19189" xr:uid="{00000000-0005-0000-0000-00006E3D0000}"/>
    <cellStyle name="Normal 13 7 3 2 2" xfId="54405" xr:uid="{00000000-0005-0000-0000-00006F3D0000}"/>
    <cellStyle name="Normal 13 7 3 3" xfId="41808" xr:uid="{00000000-0005-0000-0000-0000703D0000}"/>
    <cellStyle name="Normal 13 7 3 4" xfId="31794" xr:uid="{00000000-0005-0000-0000-0000713D0000}"/>
    <cellStyle name="Normal 13 7 4" xfId="8017" xr:uid="{00000000-0005-0000-0000-0000723D0000}"/>
    <cellStyle name="Normal 13 7 4 2" xfId="20643" xr:uid="{00000000-0005-0000-0000-0000733D0000}"/>
    <cellStyle name="Normal 13 7 4 2 2" xfId="55859" xr:uid="{00000000-0005-0000-0000-0000743D0000}"/>
    <cellStyle name="Normal 13 7 4 3" xfId="43262" xr:uid="{00000000-0005-0000-0000-0000753D0000}"/>
    <cellStyle name="Normal 13 7 4 4" xfId="33248" xr:uid="{00000000-0005-0000-0000-0000763D0000}"/>
    <cellStyle name="Normal 13 7 5" xfId="9798" xr:uid="{00000000-0005-0000-0000-0000773D0000}"/>
    <cellStyle name="Normal 13 7 5 2" xfId="22419" xr:uid="{00000000-0005-0000-0000-0000783D0000}"/>
    <cellStyle name="Normal 13 7 5 2 2" xfId="57635" xr:uid="{00000000-0005-0000-0000-0000793D0000}"/>
    <cellStyle name="Normal 13 7 5 3" xfId="45038" xr:uid="{00000000-0005-0000-0000-00007A3D0000}"/>
    <cellStyle name="Normal 13 7 5 4" xfId="35024" xr:uid="{00000000-0005-0000-0000-00007B3D0000}"/>
    <cellStyle name="Normal 13 7 6" xfId="11592" xr:uid="{00000000-0005-0000-0000-00007C3D0000}"/>
    <cellStyle name="Normal 13 7 6 2" xfId="24195" xr:uid="{00000000-0005-0000-0000-00007D3D0000}"/>
    <cellStyle name="Normal 13 7 6 2 2" xfId="59411" xr:uid="{00000000-0005-0000-0000-00007E3D0000}"/>
    <cellStyle name="Normal 13 7 6 3" xfId="46814" xr:uid="{00000000-0005-0000-0000-00007F3D0000}"/>
    <cellStyle name="Normal 13 7 6 4" xfId="36800" xr:uid="{00000000-0005-0000-0000-0000803D0000}"/>
    <cellStyle name="Normal 13 7 7" xfId="15959" xr:uid="{00000000-0005-0000-0000-0000813D0000}"/>
    <cellStyle name="Normal 13 7 7 2" xfId="51175" xr:uid="{00000000-0005-0000-0000-0000823D0000}"/>
    <cellStyle name="Normal 13 7 7 3" xfId="28564" xr:uid="{00000000-0005-0000-0000-0000833D0000}"/>
    <cellStyle name="Normal 13 7 8" xfId="14181" xr:uid="{00000000-0005-0000-0000-0000843D0000}"/>
    <cellStyle name="Normal 13 7 8 2" xfId="49399" xr:uid="{00000000-0005-0000-0000-0000853D0000}"/>
    <cellStyle name="Normal 13 7 9" xfId="38578" xr:uid="{00000000-0005-0000-0000-0000863D0000}"/>
    <cellStyle name="Normal 13 8" xfId="2445" xr:uid="{00000000-0005-0000-0000-0000873D0000}"/>
    <cellStyle name="Normal 13 8 10" xfId="25979" xr:uid="{00000000-0005-0000-0000-0000883D0000}"/>
    <cellStyle name="Normal 13 8 11" xfId="60383" xr:uid="{00000000-0005-0000-0000-0000893D0000}"/>
    <cellStyle name="Normal 13 8 2" xfId="4279" xr:uid="{00000000-0005-0000-0000-00008A3D0000}"/>
    <cellStyle name="Normal 13 8 2 2" xfId="16926" xr:uid="{00000000-0005-0000-0000-00008B3D0000}"/>
    <cellStyle name="Normal 13 8 2 2 2" xfId="52142" xr:uid="{00000000-0005-0000-0000-00008C3D0000}"/>
    <cellStyle name="Normal 13 8 2 3" xfId="39545" xr:uid="{00000000-0005-0000-0000-00008D3D0000}"/>
    <cellStyle name="Normal 13 8 2 4" xfId="29531" xr:uid="{00000000-0005-0000-0000-00008E3D0000}"/>
    <cellStyle name="Normal 13 8 3" xfId="5749" xr:uid="{00000000-0005-0000-0000-00008F3D0000}"/>
    <cellStyle name="Normal 13 8 3 2" xfId="18380" xr:uid="{00000000-0005-0000-0000-0000903D0000}"/>
    <cellStyle name="Normal 13 8 3 2 2" xfId="53596" xr:uid="{00000000-0005-0000-0000-0000913D0000}"/>
    <cellStyle name="Normal 13 8 3 3" xfId="40999" xr:uid="{00000000-0005-0000-0000-0000923D0000}"/>
    <cellStyle name="Normal 13 8 3 4" xfId="30985" xr:uid="{00000000-0005-0000-0000-0000933D0000}"/>
    <cellStyle name="Normal 13 8 4" xfId="7208" xr:uid="{00000000-0005-0000-0000-0000943D0000}"/>
    <cellStyle name="Normal 13 8 4 2" xfId="19834" xr:uid="{00000000-0005-0000-0000-0000953D0000}"/>
    <cellStyle name="Normal 13 8 4 2 2" xfId="55050" xr:uid="{00000000-0005-0000-0000-0000963D0000}"/>
    <cellStyle name="Normal 13 8 4 3" xfId="42453" xr:uid="{00000000-0005-0000-0000-0000973D0000}"/>
    <cellStyle name="Normal 13 8 4 4" xfId="32439" xr:uid="{00000000-0005-0000-0000-0000983D0000}"/>
    <cellStyle name="Normal 13 8 5" xfId="8989" xr:uid="{00000000-0005-0000-0000-0000993D0000}"/>
    <cellStyle name="Normal 13 8 5 2" xfId="21610" xr:uid="{00000000-0005-0000-0000-00009A3D0000}"/>
    <cellStyle name="Normal 13 8 5 2 2" xfId="56826" xr:uid="{00000000-0005-0000-0000-00009B3D0000}"/>
    <cellStyle name="Normal 13 8 5 3" xfId="44229" xr:uid="{00000000-0005-0000-0000-00009C3D0000}"/>
    <cellStyle name="Normal 13 8 5 4" xfId="34215" xr:uid="{00000000-0005-0000-0000-00009D3D0000}"/>
    <cellStyle name="Normal 13 8 6" xfId="10783" xr:uid="{00000000-0005-0000-0000-00009E3D0000}"/>
    <cellStyle name="Normal 13 8 6 2" xfId="23386" xr:uid="{00000000-0005-0000-0000-00009F3D0000}"/>
    <cellStyle name="Normal 13 8 6 2 2" xfId="58602" xr:uid="{00000000-0005-0000-0000-0000A03D0000}"/>
    <cellStyle name="Normal 13 8 6 3" xfId="46005" xr:uid="{00000000-0005-0000-0000-0000A13D0000}"/>
    <cellStyle name="Normal 13 8 6 4" xfId="35991" xr:uid="{00000000-0005-0000-0000-0000A23D0000}"/>
    <cellStyle name="Normal 13 8 7" xfId="15150" xr:uid="{00000000-0005-0000-0000-0000A33D0000}"/>
    <cellStyle name="Normal 13 8 7 2" xfId="50366" xr:uid="{00000000-0005-0000-0000-0000A43D0000}"/>
    <cellStyle name="Normal 13 8 7 3" xfId="27755" xr:uid="{00000000-0005-0000-0000-0000A53D0000}"/>
    <cellStyle name="Normal 13 8 8" xfId="13372" xr:uid="{00000000-0005-0000-0000-0000A63D0000}"/>
    <cellStyle name="Normal 13 8 8 2" xfId="48590" xr:uid="{00000000-0005-0000-0000-0000A73D0000}"/>
    <cellStyle name="Normal 13 8 9" xfId="37769" xr:uid="{00000000-0005-0000-0000-0000A83D0000}"/>
    <cellStyle name="Normal 13 9" xfId="3615" xr:uid="{00000000-0005-0000-0000-0000A93D0000}"/>
    <cellStyle name="Normal 13 9 2" xfId="8340" xr:uid="{00000000-0005-0000-0000-0000AA3D0000}"/>
    <cellStyle name="Normal 13 9 2 2" xfId="20966" xr:uid="{00000000-0005-0000-0000-0000AB3D0000}"/>
    <cellStyle name="Normal 13 9 2 2 2" xfId="56182" xr:uid="{00000000-0005-0000-0000-0000AC3D0000}"/>
    <cellStyle name="Normal 13 9 2 3" xfId="43585" xr:uid="{00000000-0005-0000-0000-0000AD3D0000}"/>
    <cellStyle name="Normal 13 9 2 4" xfId="33571" xr:uid="{00000000-0005-0000-0000-0000AE3D0000}"/>
    <cellStyle name="Normal 13 9 3" xfId="10121" xr:uid="{00000000-0005-0000-0000-0000AF3D0000}"/>
    <cellStyle name="Normal 13 9 3 2" xfId="22742" xr:uid="{00000000-0005-0000-0000-0000B03D0000}"/>
    <cellStyle name="Normal 13 9 3 2 2" xfId="57958" xr:uid="{00000000-0005-0000-0000-0000B13D0000}"/>
    <cellStyle name="Normal 13 9 3 3" xfId="45361" xr:uid="{00000000-0005-0000-0000-0000B23D0000}"/>
    <cellStyle name="Normal 13 9 3 4" xfId="35347" xr:uid="{00000000-0005-0000-0000-0000B33D0000}"/>
    <cellStyle name="Normal 13 9 4" xfId="11917" xr:uid="{00000000-0005-0000-0000-0000B43D0000}"/>
    <cellStyle name="Normal 13 9 4 2" xfId="24518" xr:uid="{00000000-0005-0000-0000-0000B53D0000}"/>
    <cellStyle name="Normal 13 9 4 2 2" xfId="59734" xr:uid="{00000000-0005-0000-0000-0000B63D0000}"/>
    <cellStyle name="Normal 13 9 4 3" xfId="47137" xr:uid="{00000000-0005-0000-0000-0000B73D0000}"/>
    <cellStyle name="Normal 13 9 4 4" xfId="37123" xr:uid="{00000000-0005-0000-0000-0000B83D0000}"/>
    <cellStyle name="Normal 13 9 5" xfId="16282" xr:uid="{00000000-0005-0000-0000-0000B93D0000}"/>
    <cellStyle name="Normal 13 9 5 2" xfId="51498" xr:uid="{00000000-0005-0000-0000-0000BA3D0000}"/>
    <cellStyle name="Normal 13 9 5 3" xfId="28887" xr:uid="{00000000-0005-0000-0000-0000BB3D0000}"/>
    <cellStyle name="Normal 13 9 6" xfId="14504" xr:uid="{00000000-0005-0000-0000-0000BC3D0000}"/>
    <cellStyle name="Normal 13 9 6 2" xfId="49722" xr:uid="{00000000-0005-0000-0000-0000BD3D0000}"/>
    <cellStyle name="Normal 13 9 7" xfId="38901" xr:uid="{00000000-0005-0000-0000-0000BE3D0000}"/>
    <cellStyle name="Normal 13 9 8" xfId="27111" xr:uid="{00000000-0005-0000-0000-0000BF3D0000}"/>
    <cellStyle name="Normal 13_District Target Attainment" xfId="1106" xr:uid="{00000000-0005-0000-0000-0000C03D0000}"/>
    <cellStyle name="Normal 14" xfId="23" xr:uid="{00000000-0005-0000-0000-0000C13D0000}"/>
    <cellStyle name="Normal 14 10" xfId="3941" xr:uid="{00000000-0005-0000-0000-0000C23D0000}"/>
    <cellStyle name="Normal 14 10 2" xfId="16605" xr:uid="{00000000-0005-0000-0000-0000C33D0000}"/>
    <cellStyle name="Normal 14 10 2 2" xfId="51821" xr:uid="{00000000-0005-0000-0000-0000C43D0000}"/>
    <cellStyle name="Normal 14 10 2 3" xfId="29210" xr:uid="{00000000-0005-0000-0000-0000C53D0000}"/>
    <cellStyle name="Normal 14 10 3" xfId="13051" xr:uid="{00000000-0005-0000-0000-0000C63D0000}"/>
    <cellStyle name="Normal 14 10 3 2" xfId="48269" xr:uid="{00000000-0005-0000-0000-0000C73D0000}"/>
    <cellStyle name="Normal 14 10 4" xfId="39224" xr:uid="{00000000-0005-0000-0000-0000C83D0000}"/>
    <cellStyle name="Normal 14 10 5" xfId="25658" xr:uid="{00000000-0005-0000-0000-0000C93D0000}"/>
    <cellStyle name="Normal 14 11" xfId="5427" xr:uid="{00000000-0005-0000-0000-0000CA3D0000}"/>
    <cellStyle name="Normal 14 11 2" xfId="18059" xr:uid="{00000000-0005-0000-0000-0000CB3D0000}"/>
    <cellStyle name="Normal 14 11 2 2" xfId="53275" xr:uid="{00000000-0005-0000-0000-0000CC3D0000}"/>
    <cellStyle name="Normal 14 11 3" xfId="40678" xr:uid="{00000000-0005-0000-0000-0000CD3D0000}"/>
    <cellStyle name="Normal 14 11 4" xfId="30664" xr:uid="{00000000-0005-0000-0000-0000CE3D0000}"/>
    <cellStyle name="Normal 14 12" xfId="6883" xr:uid="{00000000-0005-0000-0000-0000CF3D0000}"/>
    <cellStyle name="Normal 14 12 2" xfId="19513" xr:uid="{00000000-0005-0000-0000-0000D03D0000}"/>
    <cellStyle name="Normal 14 12 2 2" xfId="54729" xr:uid="{00000000-0005-0000-0000-0000D13D0000}"/>
    <cellStyle name="Normal 14 12 3" xfId="42132" xr:uid="{00000000-0005-0000-0000-0000D23D0000}"/>
    <cellStyle name="Normal 14 12 4" xfId="32118" xr:uid="{00000000-0005-0000-0000-0000D33D0000}"/>
    <cellStyle name="Normal 14 13" xfId="8665" xr:uid="{00000000-0005-0000-0000-0000D43D0000}"/>
    <cellStyle name="Normal 14 13 2" xfId="21289" xr:uid="{00000000-0005-0000-0000-0000D53D0000}"/>
    <cellStyle name="Normal 14 13 2 2" xfId="56505" xr:uid="{00000000-0005-0000-0000-0000D63D0000}"/>
    <cellStyle name="Normal 14 13 3" xfId="43908" xr:uid="{00000000-0005-0000-0000-0000D73D0000}"/>
    <cellStyle name="Normal 14 13 4" xfId="33894" xr:uid="{00000000-0005-0000-0000-0000D83D0000}"/>
    <cellStyle name="Normal 14 14" xfId="10531" xr:uid="{00000000-0005-0000-0000-0000D93D0000}"/>
    <cellStyle name="Normal 14 14 2" xfId="23142" xr:uid="{00000000-0005-0000-0000-0000DA3D0000}"/>
    <cellStyle name="Normal 14 14 2 2" xfId="58358" xr:uid="{00000000-0005-0000-0000-0000DB3D0000}"/>
    <cellStyle name="Normal 14 14 3" xfId="45761" xr:uid="{00000000-0005-0000-0000-0000DC3D0000}"/>
    <cellStyle name="Normal 14 14 4" xfId="35747" xr:uid="{00000000-0005-0000-0000-0000DD3D0000}"/>
    <cellStyle name="Normal 14 15" xfId="14827" xr:uid="{00000000-0005-0000-0000-0000DE3D0000}"/>
    <cellStyle name="Normal 14 15 2" xfId="50045" xr:uid="{00000000-0005-0000-0000-0000DF3D0000}"/>
    <cellStyle name="Normal 14 15 3" xfId="27434" xr:uid="{00000000-0005-0000-0000-0000E03D0000}"/>
    <cellStyle name="Normal 14 16" xfId="12241" xr:uid="{00000000-0005-0000-0000-0000E13D0000}"/>
    <cellStyle name="Normal 14 16 2" xfId="47460" xr:uid="{00000000-0005-0000-0000-0000E23D0000}"/>
    <cellStyle name="Normal 14 17" xfId="37446" xr:uid="{00000000-0005-0000-0000-0000E33D0000}"/>
    <cellStyle name="Normal 14 18" xfId="24848" xr:uid="{00000000-0005-0000-0000-0000E43D0000}"/>
    <cellStyle name="Normal 14 19" xfId="60061" xr:uid="{00000000-0005-0000-0000-0000E53D0000}"/>
    <cellStyle name="Normal 14 2" xfId="541" xr:uid="{00000000-0005-0000-0000-0000E63D0000}"/>
    <cellStyle name="Normal 14 2 10" xfId="5457" xr:uid="{00000000-0005-0000-0000-0000E73D0000}"/>
    <cellStyle name="Normal 14 2 10 2" xfId="18088" xr:uid="{00000000-0005-0000-0000-0000E83D0000}"/>
    <cellStyle name="Normal 14 2 10 2 2" xfId="53304" xr:uid="{00000000-0005-0000-0000-0000E93D0000}"/>
    <cellStyle name="Normal 14 2 10 3" xfId="40707" xr:uid="{00000000-0005-0000-0000-0000EA3D0000}"/>
    <cellStyle name="Normal 14 2 10 4" xfId="30693" xr:uid="{00000000-0005-0000-0000-0000EB3D0000}"/>
    <cellStyle name="Normal 14 2 11" xfId="6913" xr:uid="{00000000-0005-0000-0000-0000EC3D0000}"/>
    <cellStyle name="Normal 14 2 11 2" xfId="19542" xr:uid="{00000000-0005-0000-0000-0000ED3D0000}"/>
    <cellStyle name="Normal 14 2 11 2 2" xfId="54758" xr:uid="{00000000-0005-0000-0000-0000EE3D0000}"/>
    <cellStyle name="Normal 14 2 11 3" xfId="42161" xr:uid="{00000000-0005-0000-0000-0000EF3D0000}"/>
    <cellStyle name="Normal 14 2 11 4" xfId="32147" xr:uid="{00000000-0005-0000-0000-0000F03D0000}"/>
    <cellStyle name="Normal 14 2 12" xfId="8695" xr:uid="{00000000-0005-0000-0000-0000F13D0000}"/>
    <cellStyle name="Normal 14 2 12 2" xfId="21318" xr:uid="{00000000-0005-0000-0000-0000F23D0000}"/>
    <cellStyle name="Normal 14 2 12 2 2" xfId="56534" xr:uid="{00000000-0005-0000-0000-0000F33D0000}"/>
    <cellStyle name="Normal 14 2 12 3" xfId="43937" xr:uid="{00000000-0005-0000-0000-0000F43D0000}"/>
    <cellStyle name="Normal 14 2 12 4" xfId="33923" xr:uid="{00000000-0005-0000-0000-0000F53D0000}"/>
    <cellStyle name="Normal 14 2 13" xfId="10532" xr:uid="{00000000-0005-0000-0000-0000F63D0000}"/>
    <cellStyle name="Normal 14 2 13 2" xfId="23143" xr:uid="{00000000-0005-0000-0000-0000F73D0000}"/>
    <cellStyle name="Normal 14 2 13 2 2" xfId="58359" xr:uid="{00000000-0005-0000-0000-0000F83D0000}"/>
    <cellStyle name="Normal 14 2 13 3" xfId="45762" xr:uid="{00000000-0005-0000-0000-0000F93D0000}"/>
    <cellStyle name="Normal 14 2 13 4" xfId="35748" xr:uid="{00000000-0005-0000-0000-0000FA3D0000}"/>
    <cellStyle name="Normal 14 2 14" xfId="14857" xr:uid="{00000000-0005-0000-0000-0000FB3D0000}"/>
    <cellStyle name="Normal 14 2 14 2" xfId="50074" xr:uid="{00000000-0005-0000-0000-0000FC3D0000}"/>
    <cellStyle name="Normal 14 2 14 3" xfId="27463" xr:uid="{00000000-0005-0000-0000-0000FD3D0000}"/>
    <cellStyle name="Normal 14 2 15" xfId="12271" xr:uid="{00000000-0005-0000-0000-0000FE3D0000}"/>
    <cellStyle name="Normal 14 2 15 2" xfId="47489" xr:uid="{00000000-0005-0000-0000-0000FF3D0000}"/>
    <cellStyle name="Normal 14 2 16" xfId="37476" xr:uid="{00000000-0005-0000-0000-0000003E0000}"/>
    <cellStyle name="Normal 14 2 17" xfId="24878" xr:uid="{00000000-0005-0000-0000-0000013E0000}"/>
    <cellStyle name="Normal 14 2 18" xfId="60091" xr:uid="{00000000-0005-0000-0000-0000023E0000}"/>
    <cellStyle name="Normal 14 2 2" xfId="1745" xr:uid="{00000000-0005-0000-0000-0000033E0000}"/>
    <cellStyle name="Normal 14 2 2 10" xfId="6987" xr:uid="{00000000-0005-0000-0000-0000043E0000}"/>
    <cellStyle name="Normal 14 2 2 10 2" xfId="19614" xr:uid="{00000000-0005-0000-0000-0000053E0000}"/>
    <cellStyle name="Normal 14 2 2 10 2 2" xfId="54830" xr:uid="{00000000-0005-0000-0000-0000063E0000}"/>
    <cellStyle name="Normal 14 2 2 10 3" xfId="42233" xr:uid="{00000000-0005-0000-0000-0000073E0000}"/>
    <cellStyle name="Normal 14 2 2 10 4" xfId="32219" xr:uid="{00000000-0005-0000-0000-0000083E0000}"/>
    <cellStyle name="Normal 14 2 2 11" xfId="8768" xr:uid="{00000000-0005-0000-0000-0000093E0000}"/>
    <cellStyle name="Normal 14 2 2 11 2" xfId="21390" xr:uid="{00000000-0005-0000-0000-00000A3E0000}"/>
    <cellStyle name="Normal 14 2 2 11 2 2" xfId="56606" xr:uid="{00000000-0005-0000-0000-00000B3E0000}"/>
    <cellStyle name="Normal 14 2 2 11 3" xfId="44009" xr:uid="{00000000-0005-0000-0000-00000C3E0000}"/>
    <cellStyle name="Normal 14 2 2 11 4" xfId="33995" xr:uid="{00000000-0005-0000-0000-00000D3E0000}"/>
    <cellStyle name="Normal 14 2 2 12" xfId="10533" xr:uid="{00000000-0005-0000-0000-00000E3E0000}"/>
    <cellStyle name="Normal 14 2 2 12 2" xfId="23144" xr:uid="{00000000-0005-0000-0000-00000F3E0000}"/>
    <cellStyle name="Normal 14 2 2 12 2 2" xfId="58360" xr:uid="{00000000-0005-0000-0000-0000103E0000}"/>
    <cellStyle name="Normal 14 2 2 12 3" xfId="45763" xr:uid="{00000000-0005-0000-0000-0000113E0000}"/>
    <cellStyle name="Normal 14 2 2 12 4" xfId="35749" xr:uid="{00000000-0005-0000-0000-0000123E0000}"/>
    <cellStyle name="Normal 14 2 2 13" xfId="14929" xr:uid="{00000000-0005-0000-0000-0000133E0000}"/>
    <cellStyle name="Normal 14 2 2 13 2" xfId="50146" xr:uid="{00000000-0005-0000-0000-0000143E0000}"/>
    <cellStyle name="Normal 14 2 2 13 3" xfId="27535" xr:uid="{00000000-0005-0000-0000-0000153E0000}"/>
    <cellStyle name="Normal 14 2 2 14" xfId="12343" xr:uid="{00000000-0005-0000-0000-0000163E0000}"/>
    <cellStyle name="Normal 14 2 2 14 2" xfId="47561" xr:uid="{00000000-0005-0000-0000-0000173E0000}"/>
    <cellStyle name="Normal 14 2 2 15" xfId="37548" xr:uid="{00000000-0005-0000-0000-0000183E0000}"/>
    <cellStyle name="Normal 14 2 2 16" xfId="24950" xr:uid="{00000000-0005-0000-0000-0000193E0000}"/>
    <cellStyle name="Normal 14 2 2 17" xfId="60163" xr:uid="{00000000-0005-0000-0000-00001A3E0000}"/>
    <cellStyle name="Normal 14 2 2 2" xfId="2373" xr:uid="{00000000-0005-0000-0000-00001B3E0000}"/>
    <cellStyle name="Normal 14 2 2 2 10" xfId="10534" xr:uid="{00000000-0005-0000-0000-00001C3E0000}"/>
    <cellStyle name="Normal 14 2 2 2 10 2" xfId="23145" xr:uid="{00000000-0005-0000-0000-00001D3E0000}"/>
    <cellStyle name="Normal 14 2 2 2 10 2 2" xfId="58361" xr:uid="{00000000-0005-0000-0000-00001E3E0000}"/>
    <cellStyle name="Normal 14 2 2 2 10 3" xfId="45764" xr:uid="{00000000-0005-0000-0000-00001F3E0000}"/>
    <cellStyle name="Normal 14 2 2 2 10 4" xfId="35750" xr:uid="{00000000-0005-0000-0000-0000203E0000}"/>
    <cellStyle name="Normal 14 2 2 2 11" xfId="15084" xr:uid="{00000000-0005-0000-0000-0000213E0000}"/>
    <cellStyle name="Normal 14 2 2 2 11 2" xfId="50300" xr:uid="{00000000-0005-0000-0000-0000223E0000}"/>
    <cellStyle name="Normal 14 2 2 2 11 3" xfId="27689" xr:uid="{00000000-0005-0000-0000-0000233E0000}"/>
    <cellStyle name="Normal 14 2 2 2 12" xfId="12497" xr:uid="{00000000-0005-0000-0000-0000243E0000}"/>
    <cellStyle name="Normal 14 2 2 2 12 2" xfId="47715" xr:uid="{00000000-0005-0000-0000-0000253E0000}"/>
    <cellStyle name="Normal 14 2 2 2 13" xfId="37703" xr:uid="{00000000-0005-0000-0000-0000263E0000}"/>
    <cellStyle name="Normal 14 2 2 2 14" xfId="25104" xr:uid="{00000000-0005-0000-0000-0000273E0000}"/>
    <cellStyle name="Normal 14 2 2 2 15" xfId="60317" xr:uid="{00000000-0005-0000-0000-0000283E0000}"/>
    <cellStyle name="Normal 14 2 2 2 2" xfId="3219" xr:uid="{00000000-0005-0000-0000-0000293E0000}"/>
    <cellStyle name="Normal 14 2 2 2 2 10" xfId="25588" xr:uid="{00000000-0005-0000-0000-00002A3E0000}"/>
    <cellStyle name="Normal 14 2 2 2 2 11" xfId="61123" xr:uid="{00000000-0005-0000-0000-00002B3E0000}"/>
    <cellStyle name="Normal 14 2 2 2 2 2" xfId="5019" xr:uid="{00000000-0005-0000-0000-00002C3E0000}"/>
    <cellStyle name="Normal 14 2 2 2 2 2 2" xfId="17666" xr:uid="{00000000-0005-0000-0000-00002D3E0000}"/>
    <cellStyle name="Normal 14 2 2 2 2 2 2 2" xfId="52882" xr:uid="{00000000-0005-0000-0000-00002E3E0000}"/>
    <cellStyle name="Normal 14 2 2 2 2 2 2 3" xfId="30271" xr:uid="{00000000-0005-0000-0000-00002F3E0000}"/>
    <cellStyle name="Normal 14 2 2 2 2 2 3" xfId="14112" xr:uid="{00000000-0005-0000-0000-0000303E0000}"/>
    <cellStyle name="Normal 14 2 2 2 2 2 3 2" xfId="49330" xr:uid="{00000000-0005-0000-0000-0000313E0000}"/>
    <cellStyle name="Normal 14 2 2 2 2 2 4" xfId="40285" xr:uid="{00000000-0005-0000-0000-0000323E0000}"/>
    <cellStyle name="Normal 14 2 2 2 2 2 5" xfId="26719" xr:uid="{00000000-0005-0000-0000-0000333E0000}"/>
    <cellStyle name="Normal 14 2 2 2 2 3" xfId="6489" xr:uid="{00000000-0005-0000-0000-0000343E0000}"/>
    <cellStyle name="Normal 14 2 2 2 2 3 2" xfId="19120" xr:uid="{00000000-0005-0000-0000-0000353E0000}"/>
    <cellStyle name="Normal 14 2 2 2 2 3 2 2" xfId="54336" xr:uid="{00000000-0005-0000-0000-0000363E0000}"/>
    <cellStyle name="Normal 14 2 2 2 2 3 3" xfId="41739" xr:uid="{00000000-0005-0000-0000-0000373E0000}"/>
    <cellStyle name="Normal 14 2 2 2 2 3 4" xfId="31725" xr:uid="{00000000-0005-0000-0000-0000383E0000}"/>
    <cellStyle name="Normal 14 2 2 2 2 4" xfId="7948" xr:uid="{00000000-0005-0000-0000-0000393E0000}"/>
    <cellStyle name="Normal 14 2 2 2 2 4 2" xfId="20574" xr:uid="{00000000-0005-0000-0000-00003A3E0000}"/>
    <cellStyle name="Normal 14 2 2 2 2 4 2 2" xfId="55790" xr:uid="{00000000-0005-0000-0000-00003B3E0000}"/>
    <cellStyle name="Normal 14 2 2 2 2 4 3" xfId="43193" xr:uid="{00000000-0005-0000-0000-00003C3E0000}"/>
    <cellStyle name="Normal 14 2 2 2 2 4 4" xfId="33179" xr:uid="{00000000-0005-0000-0000-00003D3E0000}"/>
    <cellStyle name="Normal 14 2 2 2 2 5" xfId="9729" xr:uid="{00000000-0005-0000-0000-00003E3E0000}"/>
    <cellStyle name="Normal 14 2 2 2 2 5 2" xfId="22350" xr:uid="{00000000-0005-0000-0000-00003F3E0000}"/>
    <cellStyle name="Normal 14 2 2 2 2 5 2 2" xfId="57566" xr:uid="{00000000-0005-0000-0000-0000403E0000}"/>
    <cellStyle name="Normal 14 2 2 2 2 5 3" xfId="44969" xr:uid="{00000000-0005-0000-0000-0000413E0000}"/>
    <cellStyle name="Normal 14 2 2 2 2 5 4" xfId="34955" xr:uid="{00000000-0005-0000-0000-0000423E0000}"/>
    <cellStyle name="Normal 14 2 2 2 2 6" xfId="11523" xr:uid="{00000000-0005-0000-0000-0000433E0000}"/>
    <cellStyle name="Normal 14 2 2 2 2 6 2" xfId="24126" xr:uid="{00000000-0005-0000-0000-0000443E0000}"/>
    <cellStyle name="Normal 14 2 2 2 2 6 2 2" xfId="59342" xr:uid="{00000000-0005-0000-0000-0000453E0000}"/>
    <cellStyle name="Normal 14 2 2 2 2 6 3" xfId="46745" xr:uid="{00000000-0005-0000-0000-0000463E0000}"/>
    <cellStyle name="Normal 14 2 2 2 2 6 4" xfId="36731" xr:uid="{00000000-0005-0000-0000-0000473E0000}"/>
    <cellStyle name="Normal 14 2 2 2 2 7" xfId="15890" xr:uid="{00000000-0005-0000-0000-0000483E0000}"/>
    <cellStyle name="Normal 14 2 2 2 2 7 2" xfId="51106" xr:uid="{00000000-0005-0000-0000-0000493E0000}"/>
    <cellStyle name="Normal 14 2 2 2 2 7 3" xfId="28495" xr:uid="{00000000-0005-0000-0000-00004A3E0000}"/>
    <cellStyle name="Normal 14 2 2 2 2 8" xfId="12981" xr:uid="{00000000-0005-0000-0000-00004B3E0000}"/>
    <cellStyle name="Normal 14 2 2 2 2 8 2" xfId="48199" xr:uid="{00000000-0005-0000-0000-00004C3E0000}"/>
    <cellStyle name="Normal 14 2 2 2 2 9" xfId="38509" xr:uid="{00000000-0005-0000-0000-00004D3E0000}"/>
    <cellStyle name="Normal 14 2 2 2 3" xfId="3548" xr:uid="{00000000-0005-0000-0000-00004E3E0000}"/>
    <cellStyle name="Normal 14 2 2 2 3 10" xfId="27044" xr:uid="{00000000-0005-0000-0000-00004F3E0000}"/>
    <cellStyle name="Normal 14 2 2 2 3 11" xfId="61448" xr:uid="{00000000-0005-0000-0000-0000503E0000}"/>
    <cellStyle name="Normal 14 2 2 2 3 2" xfId="5344" xr:uid="{00000000-0005-0000-0000-0000513E0000}"/>
    <cellStyle name="Normal 14 2 2 2 3 2 2" xfId="17991" xr:uid="{00000000-0005-0000-0000-0000523E0000}"/>
    <cellStyle name="Normal 14 2 2 2 3 2 2 2" xfId="53207" xr:uid="{00000000-0005-0000-0000-0000533E0000}"/>
    <cellStyle name="Normal 14 2 2 2 3 2 3" xfId="40610" xr:uid="{00000000-0005-0000-0000-0000543E0000}"/>
    <cellStyle name="Normal 14 2 2 2 3 2 4" xfId="30596" xr:uid="{00000000-0005-0000-0000-0000553E0000}"/>
    <cellStyle name="Normal 14 2 2 2 3 3" xfId="6814" xr:uid="{00000000-0005-0000-0000-0000563E0000}"/>
    <cellStyle name="Normal 14 2 2 2 3 3 2" xfId="19445" xr:uid="{00000000-0005-0000-0000-0000573E0000}"/>
    <cellStyle name="Normal 14 2 2 2 3 3 2 2" xfId="54661" xr:uid="{00000000-0005-0000-0000-0000583E0000}"/>
    <cellStyle name="Normal 14 2 2 2 3 3 3" xfId="42064" xr:uid="{00000000-0005-0000-0000-0000593E0000}"/>
    <cellStyle name="Normal 14 2 2 2 3 3 4" xfId="32050" xr:uid="{00000000-0005-0000-0000-00005A3E0000}"/>
    <cellStyle name="Normal 14 2 2 2 3 4" xfId="8273" xr:uid="{00000000-0005-0000-0000-00005B3E0000}"/>
    <cellStyle name="Normal 14 2 2 2 3 4 2" xfId="20899" xr:uid="{00000000-0005-0000-0000-00005C3E0000}"/>
    <cellStyle name="Normal 14 2 2 2 3 4 2 2" xfId="56115" xr:uid="{00000000-0005-0000-0000-00005D3E0000}"/>
    <cellStyle name="Normal 14 2 2 2 3 4 3" xfId="43518" xr:uid="{00000000-0005-0000-0000-00005E3E0000}"/>
    <cellStyle name="Normal 14 2 2 2 3 4 4" xfId="33504" xr:uid="{00000000-0005-0000-0000-00005F3E0000}"/>
    <cellStyle name="Normal 14 2 2 2 3 5" xfId="10054" xr:uid="{00000000-0005-0000-0000-0000603E0000}"/>
    <cellStyle name="Normal 14 2 2 2 3 5 2" xfId="22675" xr:uid="{00000000-0005-0000-0000-0000613E0000}"/>
    <cellStyle name="Normal 14 2 2 2 3 5 2 2" xfId="57891" xr:uid="{00000000-0005-0000-0000-0000623E0000}"/>
    <cellStyle name="Normal 14 2 2 2 3 5 3" xfId="45294" xr:uid="{00000000-0005-0000-0000-0000633E0000}"/>
    <cellStyle name="Normal 14 2 2 2 3 5 4" xfId="35280" xr:uid="{00000000-0005-0000-0000-0000643E0000}"/>
    <cellStyle name="Normal 14 2 2 2 3 6" xfId="11848" xr:uid="{00000000-0005-0000-0000-0000653E0000}"/>
    <cellStyle name="Normal 14 2 2 2 3 6 2" xfId="24451" xr:uid="{00000000-0005-0000-0000-0000663E0000}"/>
    <cellStyle name="Normal 14 2 2 2 3 6 2 2" xfId="59667" xr:uid="{00000000-0005-0000-0000-0000673E0000}"/>
    <cellStyle name="Normal 14 2 2 2 3 6 3" xfId="47070" xr:uid="{00000000-0005-0000-0000-0000683E0000}"/>
    <cellStyle name="Normal 14 2 2 2 3 6 4" xfId="37056" xr:uid="{00000000-0005-0000-0000-0000693E0000}"/>
    <cellStyle name="Normal 14 2 2 2 3 7" xfId="16215" xr:uid="{00000000-0005-0000-0000-00006A3E0000}"/>
    <cellStyle name="Normal 14 2 2 2 3 7 2" xfId="51431" xr:uid="{00000000-0005-0000-0000-00006B3E0000}"/>
    <cellStyle name="Normal 14 2 2 2 3 7 3" xfId="28820" xr:uid="{00000000-0005-0000-0000-00006C3E0000}"/>
    <cellStyle name="Normal 14 2 2 2 3 8" xfId="14437" xr:uid="{00000000-0005-0000-0000-00006D3E0000}"/>
    <cellStyle name="Normal 14 2 2 2 3 8 2" xfId="49655" xr:uid="{00000000-0005-0000-0000-00006E3E0000}"/>
    <cellStyle name="Normal 14 2 2 2 3 9" xfId="38834" xr:uid="{00000000-0005-0000-0000-00006F3E0000}"/>
    <cellStyle name="Normal 14 2 2 2 4" xfId="2709" xr:uid="{00000000-0005-0000-0000-0000703E0000}"/>
    <cellStyle name="Normal 14 2 2 2 4 10" xfId="26235" xr:uid="{00000000-0005-0000-0000-0000713E0000}"/>
    <cellStyle name="Normal 14 2 2 2 4 11" xfId="60639" xr:uid="{00000000-0005-0000-0000-0000723E0000}"/>
    <cellStyle name="Normal 14 2 2 2 4 2" xfId="4535" xr:uid="{00000000-0005-0000-0000-0000733E0000}"/>
    <cellStyle name="Normal 14 2 2 2 4 2 2" xfId="17182" xr:uid="{00000000-0005-0000-0000-0000743E0000}"/>
    <cellStyle name="Normal 14 2 2 2 4 2 2 2" xfId="52398" xr:uid="{00000000-0005-0000-0000-0000753E0000}"/>
    <cellStyle name="Normal 14 2 2 2 4 2 3" xfId="39801" xr:uid="{00000000-0005-0000-0000-0000763E0000}"/>
    <cellStyle name="Normal 14 2 2 2 4 2 4" xfId="29787" xr:uid="{00000000-0005-0000-0000-0000773E0000}"/>
    <cellStyle name="Normal 14 2 2 2 4 3" xfId="6005" xr:uid="{00000000-0005-0000-0000-0000783E0000}"/>
    <cellStyle name="Normal 14 2 2 2 4 3 2" xfId="18636" xr:uid="{00000000-0005-0000-0000-0000793E0000}"/>
    <cellStyle name="Normal 14 2 2 2 4 3 2 2" xfId="53852" xr:uid="{00000000-0005-0000-0000-00007A3E0000}"/>
    <cellStyle name="Normal 14 2 2 2 4 3 3" xfId="41255" xr:uid="{00000000-0005-0000-0000-00007B3E0000}"/>
    <cellStyle name="Normal 14 2 2 2 4 3 4" xfId="31241" xr:uid="{00000000-0005-0000-0000-00007C3E0000}"/>
    <cellStyle name="Normal 14 2 2 2 4 4" xfId="7464" xr:uid="{00000000-0005-0000-0000-00007D3E0000}"/>
    <cellStyle name="Normal 14 2 2 2 4 4 2" xfId="20090" xr:uid="{00000000-0005-0000-0000-00007E3E0000}"/>
    <cellStyle name="Normal 14 2 2 2 4 4 2 2" xfId="55306" xr:uid="{00000000-0005-0000-0000-00007F3E0000}"/>
    <cellStyle name="Normal 14 2 2 2 4 4 3" xfId="42709" xr:uid="{00000000-0005-0000-0000-0000803E0000}"/>
    <cellStyle name="Normal 14 2 2 2 4 4 4" xfId="32695" xr:uid="{00000000-0005-0000-0000-0000813E0000}"/>
    <cellStyle name="Normal 14 2 2 2 4 5" xfId="9245" xr:uid="{00000000-0005-0000-0000-0000823E0000}"/>
    <cellStyle name="Normal 14 2 2 2 4 5 2" xfId="21866" xr:uid="{00000000-0005-0000-0000-0000833E0000}"/>
    <cellStyle name="Normal 14 2 2 2 4 5 2 2" xfId="57082" xr:uid="{00000000-0005-0000-0000-0000843E0000}"/>
    <cellStyle name="Normal 14 2 2 2 4 5 3" xfId="44485" xr:uid="{00000000-0005-0000-0000-0000853E0000}"/>
    <cellStyle name="Normal 14 2 2 2 4 5 4" xfId="34471" xr:uid="{00000000-0005-0000-0000-0000863E0000}"/>
    <cellStyle name="Normal 14 2 2 2 4 6" xfId="11039" xr:uid="{00000000-0005-0000-0000-0000873E0000}"/>
    <cellStyle name="Normal 14 2 2 2 4 6 2" xfId="23642" xr:uid="{00000000-0005-0000-0000-0000883E0000}"/>
    <cellStyle name="Normal 14 2 2 2 4 6 2 2" xfId="58858" xr:uid="{00000000-0005-0000-0000-0000893E0000}"/>
    <cellStyle name="Normal 14 2 2 2 4 6 3" xfId="46261" xr:uid="{00000000-0005-0000-0000-00008A3E0000}"/>
    <cellStyle name="Normal 14 2 2 2 4 6 4" xfId="36247" xr:uid="{00000000-0005-0000-0000-00008B3E0000}"/>
    <cellStyle name="Normal 14 2 2 2 4 7" xfId="15406" xr:uid="{00000000-0005-0000-0000-00008C3E0000}"/>
    <cellStyle name="Normal 14 2 2 2 4 7 2" xfId="50622" xr:uid="{00000000-0005-0000-0000-00008D3E0000}"/>
    <cellStyle name="Normal 14 2 2 2 4 7 3" xfId="28011" xr:uid="{00000000-0005-0000-0000-00008E3E0000}"/>
    <cellStyle name="Normal 14 2 2 2 4 8" xfId="13628" xr:uid="{00000000-0005-0000-0000-00008F3E0000}"/>
    <cellStyle name="Normal 14 2 2 2 4 8 2" xfId="48846" xr:uid="{00000000-0005-0000-0000-0000903E0000}"/>
    <cellStyle name="Normal 14 2 2 2 4 9" xfId="38025" xr:uid="{00000000-0005-0000-0000-0000913E0000}"/>
    <cellStyle name="Normal 14 2 2 2 5" xfId="3873" xr:uid="{00000000-0005-0000-0000-0000923E0000}"/>
    <cellStyle name="Normal 14 2 2 2 5 2" xfId="8596" xr:uid="{00000000-0005-0000-0000-0000933E0000}"/>
    <cellStyle name="Normal 14 2 2 2 5 2 2" xfId="21222" xr:uid="{00000000-0005-0000-0000-0000943E0000}"/>
    <cellStyle name="Normal 14 2 2 2 5 2 2 2" xfId="56438" xr:uid="{00000000-0005-0000-0000-0000953E0000}"/>
    <cellStyle name="Normal 14 2 2 2 5 2 3" xfId="43841" xr:uid="{00000000-0005-0000-0000-0000963E0000}"/>
    <cellStyle name="Normal 14 2 2 2 5 2 4" xfId="33827" xr:uid="{00000000-0005-0000-0000-0000973E0000}"/>
    <cellStyle name="Normal 14 2 2 2 5 3" xfId="10377" xr:uid="{00000000-0005-0000-0000-0000983E0000}"/>
    <cellStyle name="Normal 14 2 2 2 5 3 2" xfId="22998" xr:uid="{00000000-0005-0000-0000-0000993E0000}"/>
    <cellStyle name="Normal 14 2 2 2 5 3 2 2" xfId="58214" xr:uid="{00000000-0005-0000-0000-00009A3E0000}"/>
    <cellStyle name="Normal 14 2 2 2 5 3 3" xfId="45617" xr:uid="{00000000-0005-0000-0000-00009B3E0000}"/>
    <cellStyle name="Normal 14 2 2 2 5 3 4" xfId="35603" xr:uid="{00000000-0005-0000-0000-00009C3E0000}"/>
    <cellStyle name="Normal 14 2 2 2 5 4" xfId="12173" xr:uid="{00000000-0005-0000-0000-00009D3E0000}"/>
    <cellStyle name="Normal 14 2 2 2 5 4 2" xfId="24774" xr:uid="{00000000-0005-0000-0000-00009E3E0000}"/>
    <cellStyle name="Normal 14 2 2 2 5 4 2 2" xfId="59990" xr:uid="{00000000-0005-0000-0000-00009F3E0000}"/>
    <cellStyle name="Normal 14 2 2 2 5 4 3" xfId="47393" xr:uid="{00000000-0005-0000-0000-0000A03E0000}"/>
    <cellStyle name="Normal 14 2 2 2 5 4 4" xfId="37379" xr:uid="{00000000-0005-0000-0000-0000A13E0000}"/>
    <cellStyle name="Normal 14 2 2 2 5 5" xfId="16538" xr:uid="{00000000-0005-0000-0000-0000A23E0000}"/>
    <cellStyle name="Normal 14 2 2 2 5 5 2" xfId="51754" xr:uid="{00000000-0005-0000-0000-0000A33E0000}"/>
    <cellStyle name="Normal 14 2 2 2 5 5 3" xfId="29143" xr:uid="{00000000-0005-0000-0000-0000A43E0000}"/>
    <cellStyle name="Normal 14 2 2 2 5 6" xfId="14760" xr:uid="{00000000-0005-0000-0000-0000A53E0000}"/>
    <cellStyle name="Normal 14 2 2 2 5 6 2" xfId="49978" xr:uid="{00000000-0005-0000-0000-0000A63E0000}"/>
    <cellStyle name="Normal 14 2 2 2 5 7" xfId="39157" xr:uid="{00000000-0005-0000-0000-0000A73E0000}"/>
    <cellStyle name="Normal 14 2 2 2 5 8" xfId="27367" xr:uid="{00000000-0005-0000-0000-0000A83E0000}"/>
    <cellStyle name="Normal 14 2 2 2 6" xfId="4213" xr:uid="{00000000-0005-0000-0000-0000A93E0000}"/>
    <cellStyle name="Normal 14 2 2 2 6 2" xfId="16860" xr:uid="{00000000-0005-0000-0000-0000AA3E0000}"/>
    <cellStyle name="Normal 14 2 2 2 6 2 2" xfId="52076" xr:uid="{00000000-0005-0000-0000-0000AB3E0000}"/>
    <cellStyle name="Normal 14 2 2 2 6 2 3" xfId="29465" xr:uid="{00000000-0005-0000-0000-0000AC3E0000}"/>
    <cellStyle name="Normal 14 2 2 2 6 3" xfId="13306" xr:uid="{00000000-0005-0000-0000-0000AD3E0000}"/>
    <cellStyle name="Normal 14 2 2 2 6 3 2" xfId="48524" xr:uid="{00000000-0005-0000-0000-0000AE3E0000}"/>
    <cellStyle name="Normal 14 2 2 2 6 4" xfId="39479" xr:uid="{00000000-0005-0000-0000-0000AF3E0000}"/>
    <cellStyle name="Normal 14 2 2 2 6 5" xfId="25913" xr:uid="{00000000-0005-0000-0000-0000B03E0000}"/>
    <cellStyle name="Normal 14 2 2 2 7" xfId="5683" xr:uid="{00000000-0005-0000-0000-0000B13E0000}"/>
    <cellStyle name="Normal 14 2 2 2 7 2" xfId="18314" xr:uid="{00000000-0005-0000-0000-0000B23E0000}"/>
    <cellStyle name="Normal 14 2 2 2 7 2 2" xfId="53530" xr:uid="{00000000-0005-0000-0000-0000B33E0000}"/>
    <cellStyle name="Normal 14 2 2 2 7 3" xfId="40933" xr:uid="{00000000-0005-0000-0000-0000B43E0000}"/>
    <cellStyle name="Normal 14 2 2 2 7 4" xfId="30919" xr:uid="{00000000-0005-0000-0000-0000B53E0000}"/>
    <cellStyle name="Normal 14 2 2 2 8" xfId="7142" xr:uid="{00000000-0005-0000-0000-0000B63E0000}"/>
    <cellStyle name="Normal 14 2 2 2 8 2" xfId="19768" xr:uid="{00000000-0005-0000-0000-0000B73E0000}"/>
    <cellStyle name="Normal 14 2 2 2 8 2 2" xfId="54984" xr:uid="{00000000-0005-0000-0000-0000B83E0000}"/>
    <cellStyle name="Normal 14 2 2 2 8 3" xfId="42387" xr:uid="{00000000-0005-0000-0000-0000B93E0000}"/>
    <cellStyle name="Normal 14 2 2 2 8 4" xfId="32373" xr:uid="{00000000-0005-0000-0000-0000BA3E0000}"/>
    <cellStyle name="Normal 14 2 2 2 9" xfId="8923" xr:uid="{00000000-0005-0000-0000-0000BB3E0000}"/>
    <cellStyle name="Normal 14 2 2 2 9 2" xfId="21544" xr:uid="{00000000-0005-0000-0000-0000BC3E0000}"/>
    <cellStyle name="Normal 14 2 2 2 9 2 2" xfId="56760" xr:uid="{00000000-0005-0000-0000-0000BD3E0000}"/>
    <cellStyle name="Normal 14 2 2 2 9 3" xfId="44163" xr:uid="{00000000-0005-0000-0000-0000BE3E0000}"/>
    <cellStyle name="Normal 14 2 2 2 9 4" xfId="34149" xr:uid="{00000000-0005-0000-0000-0000BF3E0000}"/>
    <cellStyle name="Normal 14 2 2 3" xfId="3059" xr:uid="{00000000-0005-0000-0000-0000C03E0000}"/>
    <cellStyle name="Normal 14 2 2 3 10" xfId="25431" xr:uid="{00000000-0005-0000-0000-0000C13E0000}"/>
    <cellStyle name="Normal 14 2 2 3 11" xfId="60966" xr:uid="{00000000-0005-0000-0000-0000C23E0000}"/>
    <cellStyle name="Normal 14 2 2 3 2" xfId="4862" xr:uid="{00000000-0005-0000-0000-0000C33E0000}"/>
    <cellStyle name="Normal 14 2 2 3 2 2" xfId="17509" xr:uid="{00000000-0005-0000-0000-0000C43E0000}"/>
    <cellStyle name="Normal 14 2 2 3 2 2 2" xfId="52725" xr:uid="{00000000-0005-0000-0000-0000C53E0000}"/>
    <cellStyle name="Normal 14 2 2 3 2 2 3" xfId="30114" xr:uid="{00000000-0005-0000-0000-0000C63E0000}"/>
    <cellStyle name="Normal 14 2 2 3 2 3" xfId="13955" xr:uid="{00000000-0005-0000-0000-0000C73E0000}"/>
    <cellStyle name="Normal 14 2 2 3 2 3 2" xfId="49173" xr:uid="{00000000-0005-0000-0000-0000C83E0000}"/>
    <cellStyle name="Normal 14 2 2 3 2 4" xfId="40128" xr:uid="{00000000-0005-0000-0000-0000C93E0000}"/>
    <cellStyle name="Normal 14 2 2 3 2 5" xfId="26562" xr:uid="{00000000-0005-0000-0000-0000CA3E0000}"/>
    <cellStyle name="Normal 14 2 2 3 3" xfId="6332" xr:uid="{00000000-0005-0000-0000-0000CB3E0000}"/>
    <cellStyle name="Normal 14 2 2 3 3 2" xfId="18963" xr:uid="{00000000-0005-0000-0000-0000CC3E0000}"/>
    <cellStyle name="Normal 14 2 2 3 3 2 2" xfId="54179" xr:uid="{00000000-0005-0000-0000-0000CD3E0000}"/>
    <cellStyle name="Normal 14 2 2 3 3 3" xfId="41582" xr:uid="{00000000-0005-0000-0000-0000CE3E0000}"/>
    <cellStyle name="Normal 14 2 2 3 3 4" xfId="31568" xr:uid="{00000000-0005-0000-0000-0000CF3E0000}"/>
    <cellStyle name="Normal 14 2 2 3 4" xfId="7791" xr:uid="{00000000-0005-0000-0000-0000D03E0000}"/>
    <cellStyle name="Normal 14 2 2 3 4 2" xfId="20417" xr:uid="{00000000-0005-0000-0000-0000D13E0000}"/>
    <cellStyle name="Normal 14 2 2 3 4 2 2" xfId="55633" xr:uid="{00000000-0005-0000-0000-0000D23E0000}"/>
    <cellStyle name="Normal 14 2 2 3 4 3" xfId="43036" xr:uid="{00000000-0005-0000-0000-0000D33E0000}"/>
    <cellStyle name="Normal 14 2 2 3 4 4" xfId="33022" xr:uid="{00000000-0005-0000-0000-0000D43E0000}"/>
    <cellStyle name="Normal 14 2 2 3 5" xfId="9572" xr:uid="{00000000-0005-0000-0000-0000D53E0000}"/>
    <cellStyle name="Normal 14 2 2 3 5 2" xfId="22193" xr:uid="{00000000-0005-0000-0000-0000D63E0000}"/>
    <cellStyle name="Normal 14 2 2 3 5 2 2" xfId="57409" xr:uid="{00000000-0005-0000-0000-0000D73E0000}"/>
    <cellStyle name="Normal 14 2 2 3 5 3" xfId="44812" xr:uid="{00000000-0005-0000-0000-0000D83E0000}"/>
    <cellStyle name="Normal 14 2 2 3 5 4" xfId="34798" xr:uid="{00000000-0005-0000-0000-0000D93E0000}"/>
    <cellStyle name="Normal 14 2 2 3 6" xfId="11366" xr:uid="{00000000-0005-0000-0000-0000DA3E0000}"/>
    <cellStyle name="Normal 14 2 2 3 6 2" xfId="23969" xr:uid="{00000000-0005-0000-0000-0000DB3E0000}"/>
    <cellStyle name="Normal 14 2 2 3 6 2 2" xfId="59185" xr:uid="{00000000-0005-0000-0000-0000DC3E0000}"/>
    <cellStyle name="Normal 14 2 2 3 6 3" xfId="46588" xr:uid="{00000000-0005-0000-0000-0000DD3E0000}"/>
    <cellStyle name="Normal 14 2 2 3 6 4" xfId="36574" xr:uid="{00000000-0005-0000-0000-0000DE3E0000}"/>
    <cellStyle name="Normal 14 2 2 3 7" xfId="15733" xr:uid="{00000000-0005-0000-0000-0000DF3E0000}"/>
    <cellStyle name="Normal 14 2 2 3 7 2" xfId="50949" xr:uid="{00000000-0005-0000-0000-0000E03E0000}"/>
    <cellStyle name="Normal 14 2 2 3 7 3" xfId="28338" xr:uid="{00000000-0005-0000-0000-0000E13E0000}"/>
    <cellStyle name="Normal 14 2 2 3 8" xfId="12824" xr:uid="{00000000-0005-0000-0000-0000E23E0000}"/>
    <cellStyle name="Normal 14 2 2 3 8 2" xfId="48042" xr:uid="{00000000-0005-0000-0000-0000E33E0000}"/>
    <cellStyle name="Normal 14 2 2 3 9" xfId="38352" xr:uid="{00000000-0005-0000-0000-0000E43E0000}"/>
    <cellStyle name="Normal 14 2 2 4" xfId="2885" xr:uid="{00000000-0005-0000-0000-0000E53E0000}"/>
    <cellStyle name="Normal 14 2 2 4 10" xfId="25272" xr:uid="{00000000-0005-0000-0000-0000E63E0000}"/>
    <cellStyle name="Normal 14 2 2 4 11" xfId="60807" xr:uid="{00000000-0005-0000-0000-0000E73E0000}"/>
    <cellStyle name="Normal 14 2 2 4 2" xfId="4703" xr:uid="{00000000-0005-0000-0000-0000E83E0000}"/>
    <cellStyle name="Normal 14 2 2 4 2 2" xfId="17350" xr:uid="{00000000-0005-0000-0000-0000E93E0000}"/>
    <cellStyle name="Normal 14 2 2 4 2 2 2" xfId="52566" xr:uid="{00000000-0005-0000-0000-0000EA3E0000}"/>
    <cellStyle name="Normal 14 2 2 4 2 2 3" xfId="29955" xr:uid="{00000000-0005-0000-0000-0000EB3E0000}"/>
    <cellStyle name="Normal 14 2 2 4 2 3" xfId="13796" xr:uid="{00000000-0005-0000-0000-0000EC3E0000}"/>
    <cellStyle name="Normal 14 2 2 4 2 3 2" xfId="49014" xr:uid="{00000000-0005-0000-0000-0000ED3E0000}"/>
    <cellStyle name="Normal 14 2 2 4 2 4" xfId="39969" xr:uid="{00000000-0005-0000-0000-0000EE3E0000}"/>
    <cellStyle name="Normal 14 2 2 4 2 5" xfId="26403" xr:uid="{00000000-0005-0000-0000-0000EF3E0000}"/>
    <cellStyle name="Normal 14 2 2 4 3" xfId="6173" xr:uid="{00000000-0005-0000-0000-0000F03E0000}"/>
    <cellStyle name="Normal 14 2 2 4 3 2" xfId="18804" xr:uid="{00000000-0005-0000-0000-0000F13E0000}"/>
    <cellStyle name="Normal 14 2 2 4 3 2 2" xfId="54020" xr:uid="{00000000-0005-0000-0000-0000F23E0000}"/>
    <cellStyle name="Normal 14 2 2 4 3 3" xfId="41423" xr:uid="{00000000-0005-0000-0000-0000F33E0000}"/>
    <cellStyle name="Normal 14 2 2 4 3 4" xfId="31409" xr:uid="{00000000-0005-0000-0000-0000F43E0000}"/>
    <cellStyle name="Normal 14 2 2 4 4" xfId="7632" xr:uid="{00000000-0005-0000-0000-0000F53E0000}"/>
    <cellStyle name="Normal 14 2 2 4 4 2" xfId="20258" xr:uid="{00000000-0005-0000-0000-0000F63E0000}"/>
    <cellStyle name="Normal 14 2 2 4 4 2 2" xfId="55474" xr:uid="{00000000-0005-0000-0000-0000F73E0000}"/>
    <cellStyle name="Normal 14 2 2 4 4 3" xfId="42877" xr:uid="{00000000-0005-0000-0000-0000F83E0000}"/>
    <cellStyle name="Normal 14 2 2 4 4 4" xfId="32863" xr:uid="{00000000-0005-0000-0000-0000F93E0000}"/>
    <cellStyle name="Normal 14 2 2 4 5" xfId="9413" xr:uid="{00000000-0005-0000-0000-0000FA3E0000}"/>
    <cellStyle name="Normal 14 2 2 4 5 2" xfId="22034" xr:uid="{00000000-0005-0000-0000-0000FB3E0000}"/>
    <cellStyle name="Normal 14 2 2 4 5 2 2" xfId="57250" xr:uid="{00000000-0005-0000-0000-0000FC3E0000}"/>
    <cellStyle name="Normal 14 2 2 4 5 3" xfId="44653" xr:uid="{00000000-0005-0000-0000-0000FD3E0000}"/>
    <cellStyle name="Normal 14 2 2 4 5 4" xfId="34639" xr:uid="{00000000-0005-0000-0000-0000FE3E0000}"/>
    <cellStyle name="Normal 14 2 2 4 6" xfId="11207" xr:uid="{00000000-0005-0000-0000-0000FF3E0000}"/>
    <cellStyle name="Normal 14 2 2 4 6 2" xfId="23810" xr:uid="{00000000-0005-0000-0000-0000003F0000}"/>
    <cellStyle name="Normal 14 2 2 4 6 2 2" xfId="59026" xr:uid="{00000000-0005-0000-0000-0000013F0000}"/>
    <cellStyle name="Normal 14 2 2 4 6 3" xfId="46429" xr:uid="{00000000-0005-0000-0000-0000023F0000}"/>
    <cellStyle name="Normal 14 2 2 4 6 4" xfId="36415" xr:uid="{00000000-0005-0000-0000-0000033F0000}"/>
    <cellStyle name="Normal 14 2 2 4 7" xfId="15574" xr:uid="{00000000-0005-0000-0000-0000043F0000}"/>
    <cellStyle name="Normal 14 2 2 4 7 2" xfId="50790" xr:uid="{00000000-0005-0000-0000-0000053F0000}"/>
    <cellStyle name="Normal 14 2 2 4 7 3" xfId="28179" xr:uid="{00000000-0005-0000-0000-0000063F0000}"/>
    <cellStyle name="Normal 14 2 2 4 8" xfId="12665" xr:uid="{00000000-0005-0000-0000-0000073F0000}"/>
    <cellStyle name="Normal 14 2 2 4 8 2" xfId="47883" xr:uid="{00000000-0005-0000-0000-0000083F0000}"/>
    <cellStyle name="Normal 14 2 2 4 9" xfId="38193" xr:uid="{00000000-0005-0000-0000-0000093F0000}"/>
    <cellStyle name="Normal 14 2 2 5" xfId="3394" xr:uid="{00000000-0005-0000-0000-00000A3F0000}"/>
    <cellStyle name="Normal 14 2 2 5 10" xfId="26890" xr:uid="{00000000-0005-0000-0000-00000B3F0000}"/>
    <cellStyle name="Normal 14 2 2 5 11" xfId="61294" xr:uid="{00000000-0005-0000-0000-00000C3F0000}"/>
    <cellStyle name="Normal 14 2 2 5 2" xfId="5190" xr:uid="{00000000-0005-0000-0000-00000D3F0000}"/>
    <cellStyle name="Normal 14 2 2 5 2 2" xfId="17837" xr:uid="{00000000-0005-0000-0000-00000E3F0000}"/>
    <cellStyle name="Normal 14 2 2 5 2 2 2" xfId="53053" xr:uid="{00000000-0005-0000-0000-00000F3F0000}"/>
    <cellStyle name="Normal 14 2 2 5 2 3" xfId="40456" xr:uid="{00000000-0005-0000-0000-0000103F0000}"/>
    <cellStyle name="Normal 14 2 2 5 2 4" xfId="30442" xr:uid="{00000000-0005-0000-0000-0000113F0000}"/>
    <cellStyle name="Normal 14 2 2 5 3" xfId="6660" xr:uid="{00000000-0005-0000-0000-0000123F0000}"/>
    <cellStyle name="Normal 14 2 2 5 3 2" xfId="19291" xr:uid="{00000000-0005-0000-0000-0000133F0000}"/>
    <cellStyle name="Normal 14 2 2 5 3 2 2" xfId="54507" xr:uid="{00000000-0005-0000-0000-0000143F0000}"/>
    <cellStyle name="Normal 14 2 2 5 3 3" xfId="41910" xr:uid="{00000000-0005-0000-0000-0000153F0000}"/>
    <cellStyle name="Normal 14 2 2 5 3 4" xfId="31896" xr:uid="{00000000-0005-0000-0000-0000163F0000}"/>
    <cellStyle name="Normal 14 2 2 5 4" xfId="8119" xr:uid="{00000000-0005-0000-0000-0000173F0000}"/>
    <cellStyle name="Normal 14 2 2 5 4 2" xfId="20745" xr:uid="{00000000-0005-0000-0000-0000183F0000}"/>
    <cellStyle name="Normal 14 2 2 5 4 2 2" xfId="55961" xr:uid="{00000000-0005-0000-0000-0000193F0000}"/>
    <cellStyle name="Normal 14 2 2 5 4 3" xfId="43364" xr:uid="{00000000-0005-0000-0000-00001A3F0000}"/>
    <cellStyle name="Normal 14 2 2 5 4 4" xfId="33350" xr:uid="{00000000-0005-0000-0000-00001B3F0000}"/>
    <cellStyle name="Normal 14 2 2 5 5" xfId="9900" xr:uid="{00000000-0005-0000-0000-00001C3F0000}"/>
    <cellStyle name="Normal 14 2 2 5 5 2" xfId="22521" xr:uid="{00000000-0005-0000-0000-00001D3F0000}"/>
    <cellStyle name="Normal 14 2 2 5 5 2 2" xfId="57737" xr:uid="{00000000-0005-0000-0000-00001E3F0000}"/>
    <cellStyle name="Normal 14 2 2 5 5 3" xfId="45140" xr:uid="{00000000-0005-0000-0000-00001F3F0000}"/>
    <cellStyle name="Normal 14 2 2 5 5 4" xfId="35126" xr:uid="{00000000-0005-0000-0000-0000203F0000}"/>
    <cellStyle name="Normal 14 2 2 5 6" xfId="11694" xr:uid="{00000000-0005-0000-0000-0000213F0000}"/>
    <cellStyle name="Normal 14 2 2 5 6 2" xfId="24297" xr:uid="{00000000-0005-0000-0000-0000223F0000}"/>
    <cellStyle name="Normal 14 2 2 5 6 2 2" xfId="59513" xr:uid="{00000000-0005-0000-0000-0000233F0000}"/>
    <cellStyle name="Normal 14 2 2 5 6 3" xfId="46916" xr:uid="{00000000-0005-0000-0000-0000243F0000}"/>
    <cellStyle name="Normal 14 2 2 5 6 4" xfId="36902" xr:uid="{00000000-0005-0000-0000-0000253F0000}"/>
    <cellStyle name="Normal 14 2 2 5 7" xfId="16061" xr:uid="{00000000-0005-0000-0000-0000263F0000}"/>
    <cellStyle name="Normal 14 2 2 5 7 2" xfId="51277" xr:uid="{00000000-0005-0000-0000-0000273F0000}"/>
    <cellStyle name="Normal 14 2 2 5 7 3" xfId="28666" xr:uid="{00000000-0005-0000-0000-0000283F0000}"/>
    <cellStyle name="Normal 14 2 2 5 8" xfId="14283" xr:uid="{00000000-0005-0000-0000-0000293F0000}"/>
    <cellStyle name="Normal 14 2 2 5 8 2" xfId="49501" xr:uid="{00000000-0005-0000-0000-00002A3F0000}"/>
    <cellStyle name="Normal 14 2 2 5 9" xfId="38680" xr:uid="{00000000-0005-0000-0000-00002B3F0000}"/>
    <cellStyle name="Normal 14 2 2 6" xfId="2554" xr:uid="{00000000-0005-0000-0000-00002C3F0000}"/>
    <cellStyle name="Normal 14 2 2 6 10" xfId="26081" xr:uid="{00000000-0005-0000-0000-00002D3F0000}"/>
    <cellStyle name="Normal 14 2 2 6 11" xfId="60485" xr:uid="{00000000-0005-0000-0000-00002E3F0000}"/>
    <cellStyle name="Normal 14 2 2 6 2" xfId="4381" xr:uid="{00000000-0005-0000-0000-00002F3F0000}"/>
    <cellStyle name="Normal 14 2 2 6 2 2" xfId="17028" xr:uid="{00000000-0005-0000-0000-0000303F0000}"/>
    <cellStyle name="Normal 14 2 2 6 2 2 2" xfId="52244" xr:uid="{00000000-0005-0000-0000-0000313F0000}"/>
    <cellStyle name="Normal 14 2 2 6 2 3" xfId="39647" xr:uid="{00000000-0005-0000-0000-0000323F0000}"/>
    <cellStyle name="Normal 14 2 2 6 2 4" xfId="29633" xr:uid="{00000000-0005-0000-0000-0000333F0000}"/>
    <cellStyle name="Normal 14 2 2 6 3" xfId="5851" xr:uid="{00000000-0005-0000-0000-0000343F0000}"/>
    <cellStyle name="Normal 14 2 2 6 3 2" xfId="18482" xr:uid="{00000000-0005-0000-0000-0000353F0000}"/>
    <cellStyle name="Normal 14 2 2 6 3 2 2" xfId="53698" xr:uid="{00000000-0005-0000-0000-0000363F0000}"/>
    <cellStyle name="Normal 14 2 2 6 3 3" xfId="41101" xr:uid="{00000000-0005-0000-0000-0000373F0000}"/>
    <cellStyle name="Normal 14 2 2 6 3 4" xfId="31087" xr:uid="{00000000-0005-0000-0000-0000383F0000}"/>
    <cellStyle name="Normal 14 2 2 6 4" xfId="7310" xr:uid="{00000000-0005-0000-0000-0000393F0000}"/>
    <cellStyle name="Normal 14 2 2 6 4 2" xfId="19936" xr:uid="{00000000-0005-0000-0000-00003A3F0000}"/>
    <cellStyle name="Normal 14 2 2 6 4 2 2" xfId="55152" xr:uid="{00000000-0005-0000-0000-00003B3F0000}"/>
    <cellStyle name="Normal 14 2 2 6 4 3" xfId="42555" xr:uid="{00000000-0005-0000-0000-00003C3F0000}"/>
    <cellStyle name="Normal 14 2 2 6 4 4" xfId="32541" xr:uid="{00000000-0005-0000-0000-00003D3F0000}"/>
    <cellStyle name="Normal 14 2 2 6 5" xfId="9091" xr:uid="{00000000-0005-0000-0000-00003E3F0000}"/>
    <cellStyle name="Normal 14 2 2 6 5 2" xfId="21712" xr:uid="{00000000-0005-0000-0000-00003F3F0000}"/>
    <cellStyle name="Normal 14 2 2 6 5 2 2" xfId="56928" xr:uid="{00000000-0005-0000-0000-0000403F0000}"/>
    <cellStyle name="Normal 14 2 2 6 5 3" xfId="44331" xr:uid="{00000000-0005-0000-0000-0000413F0000}"/>
    <cellStyle name="Normal 14 2 2 6 5 4" xfId="34317" xr:uid="{00000000-0005-0000-0000-0000423F0000}"/>
    <cellStyle name="Normal 14 2 2 6 6" xfId="10885" xr:uid="{00000000-0005-0000-0000-0000433F0000}"/>
    <cellStyle name="Normal 14 2 2 6 6 2" xfId="23488" xr:uid="{00000000-0005-0000-0000-0000443F0000}"/>
    <cellStyle name="Normal 14 2 2 6 6 2 2" xfId="58704" xr:uid="{00000000-0005-0000-0000-0000453F0000}"/>
    <cellStyle name="Normal 14 2 2 6 6 3" xfId="46107" xr:uid="{00000000-0005-0000-0000-0000463F0000}"/>
    <cellStyle name="Normal 14 2 2 6 6 4" xfId="36093" xr:uid="{00000000-0005-0000-0000-0000473F0000}"/>
    <cellStyle name="Normal 14 2 2 6 7" xfId="15252" xr:uid="{00000000-0005-0000-0000-0000483F0000}"/>
    <cellStyle name="Normal 14 2 2 6 7 2" xfId="50468" xr:uid="{00000000-0005-0000-0000-0000493F0000}"/>
    <cellStyle name="Normal 14 2 2 6 7 3" xfId="27857" xr:uid="{00000000-0005-0000-0000-00004A3F0000}"/>
    <cellStyle name="Normal 14 2 2 6 8" xfId="13474" xr:uid="{00000000-0005-0000-0000-00004B3F0000}"/>
    <cellStyle name="Normal 14 2 2 6 8 2" xfId="48692" xr:uid="{00000000-0005-0000-0000-00004C3F0000}"/>
    <cellStyle name="Normal 14 2 2 6 9" xfId="37871" xr:uid="{00000000-0005-0000-0000-00004D3F0000}"/>
    <cellStyle name="Normal 14 2 2 7" xfId="3718" xr:uid="{00000000-0005-0000-0000-00004E3F0000}"/>
    <cellStyle name="Normal 14 2 2 7 2" xfId="8442" xr:uid="{00000000-0005-0000-0000-00004F3F0000}"/>
    <cellStyle name="Normal 14 2 2 7 2 2" xfId="21068" xr:uid="{00000000-0005-0000-0000-0000503F0000}"/>
    <cellStyle name="Normal 14 2 2 7 2 2 2" xfId="56284" xr:uid="{00000000-0005-0000-0000-0000513F0000}"/>
    <cellStyle name="Normal 14 2 2 7 2 3" xfId="43687" xr:uid="{00000000-0005-0000-0000-0000523F0000}"/>
    <cellStyle name="Normal 14 2 2 7 2 4" xfId="33673" xr:uid="{00000000-0005-0000-0000-0000533F0000}"/>
    <cellStyle name="Normal 14 2 2 7 3" xfId="10223" xr:uid="{00000000-0005-0000-0000-0000543F0000}"/>
    <cellStyle name="Normal 14 2 2 7 3 2" xfId="22844" xr:uid="{00000000-0005-0000-0000-0000553F0000}"/>
    <cellStyle name="Normal 14 2 2 7 3 2 2" xfId="58060" xr:uid="{00000000-0005-0000-0000-0000563F0000}"/>
    <cellStyle name="Normal 14 2 2 7 3 3" xfId="45463" xr:uid="{00000000-0005-0000-0000-0000573F0000}"/>
    <cellStyle name="Normal 14 2 2 7 3 4" xfId="35449" xr:uid="{00000000-0005-0000-0000-0000583F0000}"/>
    <cellStyle name="Normal 14 2 2 7 4" xfId="12019" xr:uid="{00000000-0005-0000-0000-0000593F0000}"/>
    <cellStyle name="Normal 14 2 2 7 4 2" xfId="24620" xr:uid="{00000000-0005-0000-0000-00005A3F0000}"/>
    <cellStyle name="Normal 14 2 2 7 4 2 2" xfId="59836" xr:uid="{00000000-0005-0000-0000-00005B3F0000}"/>
    <cellStyle name="Normal 14 2 2 7 4 3" xfId="47239" xr:uid="{00000000-0005-0000-0000-00005C3F0000}"/>
    <cellStyle name="Normal 14 2 2 7 4 4" xfId="37225" xr:uid="{00000000-0005-0000-0000-00005D3F0000}"/>
    <cellStyle name="Normal 14 2 2 7 5" xfId="16384" xr:uid="{00000000-0005-0000-0000-00005E3F0000}"/>
    <cellStyle name="Normal 14 2 2 7 5 2" xfId="51600" xr:uid="{00000000-0005-0000-0000-00005F3F0000}"/>
    <cellStyle name="Normal 14 2 2 7 5 3" xfId="28989" xr:uid="{00000000-0005-0000-0000-0000603F0000}"/>
    <cellStyle name="Normal 14 2 2 7 6" xfId="14606" xr:uid="{00000000-0005-0000-0000-0000613F0000}"/>
    <cellStyle name="Normal 14 2 2 7 6 2" xfId="49824" xr:uid="{00000000-0005-0000-0000-0000623F0000}"/>
    <cellStyle name="Normal 14 2 2 7 7" xfId="39003" xr:uid="{00000000-0005-0000-0000-0000633F0000}"/>
    <cellStyle name="Normal 14 2 2 7 8" xfId="27213" xr:uid="{00000000-0005-0000-0000-0000643F0000}"/>
    <cellStyle name="Normal 14 2 2 8" xfId="4056" xr:uid="{00000000-0005-0000-0000-0000653F0000}"/>
    <cellStyle name="Normal 14 2 2 8 2" xfId="16706" xr:uid="{00000000-0005-0000-0000-0000663F0000}"/>
    <cellStyle name="Normal 14 2 2 8 2 2" xfId="51922" xr:uid="{00000000-0005-0000-0000-0000673F0000}"/>
    <cellStyle name="Normal 14 2 2 8 2 3" xfId="29311" xr:uid="{00000000-0005-0000-0000-0000683F0000}"/>
    <cellStyle name="Normal 14 2 2 8 3" xfId="13152" xr:uid="{00000000-0005-0000-0000-0000693F0000}"/>
    <cellStyle name="Normal 14 2 2 8 3 2" xfId="48370" xr:uid="{00000000-0005-0000-0000-00006A3F0000}"/>
    <cellStyle name="Normal 14 2 2 8 4" xfId="39325" xr:uid="{00000000-0005-0000-0000-00006B3F0000}"/>
    <cellStyle name="Normal 14 2 2 8 5" xfId="25759" xr:uid="{00000000-0005-0000-0000-00006C3F0000}"/>
    <cellStyle name="Normal 14 2 2 9" xfId="5529" xr:uid="{00000000-0005-0000-0000-00006D3F0000}"/>
    <cellStyle name="Normal 14 2 2 9 2" xfId="18160" xr:uid="{00000000-0005-0000-0000-00006E3F0000}"/>
    <cellStyle name="Normal 14 2 2 9 2 2" xfId="53376" xr:uid="{00000000-0005-0000-0000-00006F3F0000}"/>
    <cellStyle name="Normal 14 2 2 9 3" xfId="40779" xr:uid="{00000000-0005-0000-0000-0000703F0000}"/>
    <cellStyle name="Normal 14 2 2 9 4" xfId="30765" xr:uid="{00000000-0005-0000-0000-0000713F0000}"/>
    <cellStyle name="Normal 14 2 3" xfId="2294" xr:uid="{00000000-0005-0000-0000-0000723F0000}"/>
    <cellStyle name="Normal 14 2 3 10" xfId="10535" xr:uid="{00000000-0005-0000-0000-0000733F0000}"/>
    <cellStyle name="Normal 14 2 3 10 2" xfId="23146" xr:uid="{00000000-0005-0000-0000-0000743F0000}"/>
    <cellStyle name="Normal 14 2 3 10 2 2" xfId="58362" xr:uid="{00000000-0005-0000-0000-0000753F0000}"/>
    <cellStyle name="Normal 14 2 3 10 3" xfId="45765" xr:uid="{00000000-0005-0000-0000-0000763F0000}"/>
    <cellStyle name="Normal 14 2 3 10 4" xfId="35751" xr:uid="{00000000-0005-0000-0000-0000773F0000}"/>
    <cellStyle name="Normal 14 2 3 11" xfId="15010" xr:uid="{00000000-0005-0000-0000-0000783F0000}"/>
    <cellStyle name="Normal 14 2 3 11 2" xfId="50226" xr:uid="{00000000-0005-0000-0000-0000793F0000}"/>
    <cellStyle name="Normal 14 2 3 11 3" xfId="27615" xr:uid="{00000000-0005-0000-0000-00007A3F0000}"/>
    <cellStyle name="Normal 14 2 3 12" xfId="12423" xr:uid="{00000000-0005-0000-0000-00007B3F0000}"/>
    <cellStyle name="Normal 14 2 3 12 2" xfId="47641" xr:uid="{00000000-0005-0000-0000-00007C3F0000}"/>
    <cellStyle name="Normal 14 2 3 13" xfId="37629" xr:uid="{00000000-0005-0000-0000-00007D3F0000}"/>
    <cellStyle name="Normal 14 2 3 14" xfId="25030" xr:uid="{00000000-0005-0000-0000-00007E3F0000}"/>
    <cellStyle name="Normal 14 2 3 15" xfId="60243" xr:uid="{00000000-0005-0000-0000-00007F3F0000}"/>
    <cellStyle name="Normal 14 2 3 2" xfId="3145" xr:uid="{00000000-0005-0000-0000-0000803F0000}"/>
    <cellStyle name="Normal 14 2 3 2 10" xfId="25514" xr:uid="{00000000-0005-0000-0000-0000813F0000}"/>
    <cellStyle name="Normal 14 2 3 2 11" xfId="61049" xr:uid="{00000000-0005-0000-0000-0000823F0000}"/>
    <cellStyle name="Normal 14 2 3 2 2" xfId="4945" xr:uid="{00000000-0005-0000-0000-0000833F0000}"/>
    <cellStyle name="Normal 14 2 3 2 2 2" xfId="17592" xr:uid="{00000000-0005-0000-0000-0000843F0000}"/>
    <cellStyle name="Normal 14 2 3 2 2 2 2" xfId="52808" xr:uid="{00000000-0005-0000-0000-0000853F0000}"/>
    <cellStyle name="Normal 14 2 3 2 2 2 3" xfId="30197" xr:uid="{00000000-0005-0000-0000-0000863F0000}"/>
    <cellStyle name="Normal 14 2 3 2 2 3" xfId="14038" xr:uid="{00000000-0005-0000-0000-0000873F0000}"/>
    <cellStyle name="Normal 14 2 3 2 2 3 2" xfId="49256" xr:uid="{00000000-0005-0000-0000-0000883F0000}"/>
    <cellStyle name="Normal 14 2 3 2 2 4" xfId="40211" xr:uid="{00000000-0005-0000-0000-0000893F0000}"/>
    <cellStyle name="Normal 14 2 3 2 2 5" xfId="26645" xr:uid="{00000000-0005-0000-0000-00008A3F0000}"/>
    <cellStyle name="Normal 14 2 3 2 3" xfId="6415" xr:uid="{00000000-0005-0000-0000-00008B3F0000}"/>
    <cellStyle name="Normal 14 2 3 2 3 2" xfId="19046" xr:uid="{00000000-0005-0000-0000-00008C3F0000}"/>
    <cellStyle name="Normal 14 2 3 2 3 2 2" xfId="54262" xr:uid="{00000000-0005-0000-0000-00008D3F0000}"/>
    <cellStyle name="Normal 14 2 3 2 3 3" xfId="41665" xr:uid="{00000000-0005-0000-0000-00008E3F0000}"/>
    <cellStyle name="Normal 14 2 3 2 3 4" xfId="31651" xr:uid="{00000000-0005-0000-0000-00008F3F0000}"/>
    <cellStyle name="Normal 14 2 3 2 4" xfId="7874" xr:uid="{00000000-0005-0000-0000-0000903F0000}"/>
    <cellStyle name="Normal 14 2 3 2 4 2" xfId="20500" xr:uid="{00000000-0005-0000-0000-0000913F0000}"/>
    <cellStyle name="Normal 14 2 3 2 4 2 2" xfId="55716" xr:uid="{00000000-0005-0000-0000-0000923F0000}"/>
    <cellStyle name="Normal 14 2 3 2 4 3" xfId="43119" xr:uid="{00000000-0005-0000-0000-0000933F0000}"/>
    <cellStyle name="Normal 14 2 3 2 4 4" xfId="33105" xr:uid="{00000000-0005-0000-0000-0000943F0000}"/>
    <cellStyle name="Normal 14 2 3 2 5" xfId="9655" xr:uid="{00000000-0005-0000-0000-0000953F0000}"/>
    <cellStyle name="Normal 14 2 3 2 5 2" xfId="22276" xr:uid="{00000000-0005-0000-0000-0000963F0000}"/>
    <cellStyle name="Normal 14 2 3 2 5 2 2" xfId="57492" xr:uid="{00000000-0005-0000-0000-0000973F0000}"/>
    <cellStyle name="Normal 14 2 3 2 5 3" xfId="44895" xr:uid="{00000000-0005-0000-0000-0000983F0000}"/>
    <cellStyle name="Normal 14 2 3 2 5 4" xfId="34881" xr:uid="{00000000-0005-0000-0000-0000993F0000}"/>
    <cellStyle name="Normal 14 2 3 2 6" xfId="11449" xr:uid="{00000000-0005-0000-0000-00009A3F0000}"/>
    <cellStyle name="Normal 14 2 3 2 6 2" xfId="24052" xr:uid="{00000000-0005-0000-0000-00009B3F0000}"/>
    <cellStyle name="Normal 14 2 3 2 6 2 2" xfId="59268" xr:uid="{00000000-0005-0000-0000-00009C3F0000}"/>
    <cellStyle name="Normal 14 2 3 2 6 3" xfId="46671" xr:uid="{00000000-0005-0000-0000-00009D3F0000}"/>
    <cellStyle name="Normal 14 2 3 2 6 4" xfId="36657" xr:uid="{00000000-0005-0000-0000-00009E3F0000}"/>
    <cellStyle name="Normal 14 2 3 2 7" xfId="15816" xr:uid="{00000000-0005-0000-0000-00009F3F0000}"/>
    <cellStyle name="Normal 14 2 3 2 7 2" xfId="51032" xr:uid="{00000000-0005-0000-0000-0000A03F0000}"/>
    <cellStyle name="Normal 14 2 3 2 7 3" xfId="28421" xr:uid="{00000000-0005-0000-0000-0000A13F0000}"/>
    <cellStyle name="Normal 14 2 3 2 8" xfId="12907" xr:uid="{00000000-0005-0000-0000-0000A23F0000}"/>
    <cellStyle name="Normal 14 2 3 2 8 2" xfId="48125" xr:uid="{00000000-0005-0000-0000-0000A33F0000}"/>
    <cellStyle name="Normal 14 2 3 2 9" xfId="38435" xr:uid="{00000000-0005-0000-0000-0000A43F0000}"/>
    <cellStyle name="Normal 14 2 3 3" xfId="3474" xr:uid="{00000000-0005-0000-0000-0000A53F0000}"/>
    <cellStyle name="Normal 14 2 3 3 10" xfId="26970" xr:uid="{00000000-0005-0000-0000-0000A63F0000}"/>
    <cellStyle name="Normal 14 2 3 3 11" xfId="61374" xr:uid="{00000000-0005-0000-0000-0000A73F0000}"/>
    <cellStyle name="Normal 14 2 3 3 2" xfId="5270" xr:uid="{00000000-0005-0000-0000-0000A83F0000}"/>
    <cellStyle name="Normal 14 2 3 3 2 2" xfId="17917" xr:uid="{00000000-0005-0000-0000-0000A93F0000}"/>
    <cellStyle name="Normal 14 2 3 3 2 2 2" xfId="53133" xr:uid="{00000000-0005-0000-0000-0000AA3F0000}"/>
    <cellStyle name="Normal 14 2 3 3 2 3" xfId="40536" xr:uid="{00000000-0005-0000-0000-0000AB3F0000}"/>
    <cellStyle name="Normal 14 2 3 3 2 4" xfId="30522" xr:uid="{00000000-0005-0000-0000-0000AC3F0000}"/>
    <cellStyle name="Normal 14 2 3 3 3" xfId="6740" xr:uid="{00000000-0005-0000-0000-0000AD3F0000}"/>
    <cellStyle name="Normal 14 2 3 3 3 2" xfId="19371" xr:uid="{00000000-0005-0000-0000-0000AE3F0000}"/>
    <cellStyle name="Normal 14 2 3 3 3 2 2" xfId="54587" xr:uid="{00000000-0005-0000-0000-0000AF3F0000}"/>
    <cellStyle name="Normal 14 2 3 3 3 3" xfId="41990" xr:uid="{00000000-0005-0000-0000-0000B03F0000}"/>
    <cellStyle name="Normal 14 2 3 3 3 4" xfId="31976" xr:uid="{00000000-0005-0000-0000-0000B13F0000}"/>
    <cellStyle name="Normal 14 2 3 3 4" xfId="8199" xr:uid="{00000000-0005-0000-0000-0000B23F0000}"/>
    <cellStyle name="Normal 14 2 3 3 4 2" xfId="20825" xr:uid="{00000000-0005-0000-0000-0000B33F0000}"/>
    <cellStyle name="Normal 14 2 3 3 4 2 2" xfId="56041" xr:uid="{00000000-0005-0000-0000-0000B43F0000}"/>
    <cellStyle name="Normal 14 2 3 3 4 3" xfId="43444" xr:uid="{00000000-0005-0000-0000-0000B53F0000}"/>
    <cellStyle name="Normal 14 2 3 3 4 4" xfId="33430" xr:uid="{00000000-0005-0000-0000-0000B63F0000}"/>
    <cellStyle name="Normal 14 2 3 3 5" xfId="9980" xr:uid="{00000000-0005-0000-0000-0000B73F0000}"/>
    <cellStyle name="Normal 14 2 3 3 5 2" xfId="22601" xr:uid="{00000000-0005-0000-0000-0000B83F0000}"/>
    <cellStyle name="Normal 14 2 3 3 5 2 2" xfId="57817" xr:uid="{00000000-0005-0000-0000-0000B93F0000}"/>
    <cellStyle name="Normal 14 2 3 3 5 3" xfId="45220" xr:uid="{00000000-0005-0000-0000-0000BA3F0000}"/>
    <cellStyle name="Normal 14 2 3 3 5 4" xfId="35206" xr:uid="{00000000-0005-0000-0000-0000BB3F0000}"/>
    <cellStyle name="Normal 14 2 3 3 6" xfId="11774" xr:uid="{00000000-0005-0000-0000-0000BC3F0000}"/>
    <cellStyle name="Normal 14 2 3 3 6 2" xfId="24377" xr:uid="{00000000-0005-0000-0000-0000BD3F0000}"/>
    <cellStyle name="Normal 14 2 3 3 6 2 2" xfId="59593" xr:uid="{00000000-0005-0000-0000-0000BE3F0000}"/>
    <cellStyle name="Normal 14 2 3 3 6 3" xfId="46996" xr:uid="{00000000-0005-0000-0000-0000BF3F0000}"/>
    <cellStyle name="Normal 14 2 3 3 6 4" xfId="36982" xr:uid="{00000000-0005-0000-0000-0000C03F0000}"/>
    <cellStyle name="Normal 14 2 3 3 7" xfId="16141" xr:uid="{00000000-0005-0000-0000-0000C13F0000}"/>
    <cellStyle name="Normal 14 2 3 3 7 2" xfId="51357" xr:uid="{00000000-0005-0000-0000-0000C23F0000}"/>
    <cellStyle name="Normal 14 2 3 3 7 3" xfId="28746" xr:uid="{00000000-0005-0000-0000-0000C33F0000}"/>
    <cellStyle name="Normal 14 2 3 3 8" xfId="14363" xr:uid="{00000000-0005-0000-0000-0000C43F0000}"/>
    <cellStyle name="Normal 14 2 3 3 8 2" xfId="49581" xr:uid="{00000000-0005-0000-0000-0000C53F0000}"/>
    <cellStyle name="Normal 14 2 3 3 9" xfId="38760" xr:uid="{00000000-0005-0000-0000-0000C63F0000}"/>
    <cellStyle name="Normal 14 2 3 4" xfId="2635" xr:uid="{00000000-0005-0000-0000-0000C73F0000}"/>
    <cellStyle name="Normal 14 2 3 4 10" xfId="26161" xr:uid="{00000000-0005-0000-0000-0000C83F0000}"/>
    <cellStyle name="Normal 14 2 3 4 11" xfId="60565" xr:uid="{00000000-0005-0000-0000-0000C93F0000}"/>
    <cellStyle name="Normal 14 2 3 4 2" xfId="4461" xr:uid="{00000000-0005-0000-0000-0000CA3F0000}"/>
    <cellStyle name="Normal 14 2 3 4 2 2" xfId="17108" xr:uid="{00000000-0005-0000-0000-0000CB3F0000}"/>
    <cellStyle name="Normal 14 2 3 4 2 2 2" xfId="52324" xr:uid="{00000000-0005-0000-0000-0000CC3F0000}"/>
    <cellStyle name="Normal 14 2 3 4 2 3" xfId="39727" xr:uid="{00000000-0005-0000-0000-0000CD3F0000}"/>
    <cellStyle name="Normal 14 2 3 4 2 4" xfId="29713" xr:uid="{00000000-0005-0000-0000-0000CE3F0000}"/>
    <cellStyle name="Normal 14 2 3 4 3" xfId="5931" xr:uid="{00000000-0005-0000-0000-0000CF3F0000}"/>
    <cellStyle name="Normal 14 2 3 4 3 2" xfId="18562" xr:uid="{00000000-0005-0000-0000-0000D03F0000}"/>
    <cellStyle name="Normal 14 2 3 4 3 2 2" xfId="53778" xr:uid="{00000000-0005-0000-0000-0000D13F0000}"/>
    <cellStyle name="Normal 14 2 3 4 3 3" xfId="41181" xr:uid="{00000000-0005-0000-0000-0000D23F0000}"/>
    <cellStyle name="Normal 14 2 3 4 3 4" xfId="31167" xr:uid="{00000000-0005-0000-0000-0000D33F0000}"/>
    <cellStyle name="Normal 14 2 3 4 4" xfId="7390" xr:uid="{00000000-0005-0000-0000-0000D43F0000}"/>
    <cellStyle name="Normal 14 2 3 4 4 2" xfId="20016" xr:uid="{00000000-0005-0000-0000-0000D53F0000}"/>
    <cellStyle name="Normal 14 2 3 4 4 2 2" xfId="55232" xr:uid="{00000000-0005-0000-0000-0000D63F0000}"/>
    <cellStyle name="Normal 14 2 3 4 4 3" xfId="42635" xr:uid="{00000000-0005-0000-0000-0000D73F0000}"/>
    <cellStyle name="Normal 14 2 3 4 4 4" xfId="32621" xr:uid="{00000000-0005-0000-0000-0000D83F0000}"/>
    <cellStyle name="Normal 14 2 3 4 5" xfId="9171" xr:uid="{00000000-0005-0000-0000-0000D93F0000}"/>
    <cellStyle name="Normal 14 2 3 4 5 2" xfId="21792" xr:uid="{00000000-0005-0000-0000-0000DA3F0000}"/>
    <cellStyle name="Normal 14 2 3 4 5 2 2" xfId="57008" xr:uid="{00000000-0005-0000-0000-0000DB3F0000}"/>
    <cellStyle name="Normal 14 2 3 4 5 3" xfId="44411" xr:uid="{00000000-0005-0000-0000-0000DC3F0000}"/>
    <cellStyle name="Normal 14 2 3 4 5 4" xfId="34397" xr:uid="{00000000-0005-0000-0000-0000DD3F0000}"/>
    <cellStyle name="Normal 14 2 3 4 6" xfId="10965" xr:uid="{00000000-0005-0000-0000-0000DE3F0000}"/>
    <cellStyle name="Normal 14 2 3 4 6 2" xfId="23568" xr:uid="{00000000-0005-0000-0000-0000DF3F0000}"/>
    <cellStyle name="Normal 14 2 3 4 6 2 2" xfId="58784" xr:uid="{00000000-0005-0000-0000-0000E03F0000}"/>
    <cellStyle name="Normal 14 2 3 4 6 3" xfId="46187" xr:uid="{00000000-0005-0000-0000-0000E13F0000}"/>
    <cellStyle name="Normal 14 2 3 4 6 4" xfId="36173" xr:uid="{00000000-0005-0000-0000-0000E23F0000}"/>
    <cellStyle name="Normal 14 2 3 4 7" xfId="15332" xr:uid="{00000000-0005-0000-0000-0000E33F0000}"/>
    <cellStyle name="Normal 14 2 3 4 7 2" xfId="50548" xr:uid="{00000000-0005-0000-0000-0000E43F0000}"/>
    <cellStyle name="Normal 14 2 3 4 7 3" xfId="27937" xr:uid="{00000000-0005-0000-0000-0000E53F0000}"/>
    <cellStyle name="Normal 14 2 3 4 8" xfId="13554" xr:uid="{00000000-0005-0000-0000-0000E63F0000}"/>
    <cellStyle name="Normal 14 2 3 4 8 2" xfId="48772" xr:uid="{00000000-0005-0000-0000-0000E73F0000}"/>
    <cellStyle name="Normal 14 2 3 4 9" xfId="37951" xr:uid="{00000000-0005-0000-0000-0000E83F0000}"/>
    <cellStyle name="Normal 14 2 3 5" xfId="3799" xr:uid="{00000000-0005-0000-0000-0000E93F0000}"/>
    <cellStyle name="Normal 14 2 3 5 2" xfId="8522" xr:uid="{00000000-0005-0000-0000-0000EA3F0000}"/>
    <cellStyle name="Normal 14 2 3 5 2 2" xfId="21148" xr:uid="{00000000-0005-0000-0000-0000EB3F0000}"/>
    <cellStyle name="Normal 14 2 3 5 2 2 2" xfId="56364" xr:uid="{00000000-0005-0000-0000-0000EC3F0000}"/>
    <cellStyle name="Normal 14 2 3 5 2 3" xfId="43767" xr:uid="{00000000-0005-0000-0000-0000ED3F0000}"/>
    <cellStyle name="Normal 14 2 3 5 2 4" xfId="33753" xr:uid="{00000000-0005-0000-0000-0000EE3F0000}"/>
    <cellStyle name="Normal 14 2 3 5 3" xfId="10303" xr:uid="{00000000-0005-0000-0000-0000EF3F0000}"/>
    <cellStyle name="Normal 14 2 3 5 3 2" xfId="22924" xr:uid="{00000000-0005-0000-0000-0000F03F0000}"/>
    <cellStyle name="Normal 14 2 3 5 3 2 2" xfId="58140" xr:uid="{00000000-0005-0000-0000-0000F13F0000}"/>
    <cellStyle name="Normal 14 2 3 5 3 3" xfId="45543" xr:uid="{00000000-0005-0000-0000-0000F23F0000}"/>
    <cellStyle name="Normal 14 2 3 5 3 4" xfId="35529" xr:uid="{00000000-0005-0000-0000-0000F33F0000}"/>
    <cellStyle name="Normal 14 2 3 5 4" xfId="12099" xr:uid="{00000000-0005-0000-0000-0000F43F0000}"/>
    <cellStyle name="Normal 14 2 3 5 4 2" xfId="24700" xr:uid="{00000000-0005-0000-0000-0000F53F0000}"/>
    <cellStyle name="Normal 14 2 3 5 4 2 2" xfId="59916" xr:uid="{00000000-0005-0000-0000-0000F63F0000}"/>
    <cellStyle name="Normal 14 2 3 5 4 3" xfId="47319" xr:uid="{00000000-0005-0000-0000-0000F73F0000}"/>
    <cellStyle name="Normal 14 2 3 5 4 4" xfId="37305" xr:uid="{00000000-0005-0000-0000-0000F83F0000}"/>
    <cellStyle name="Normal 14 2 3 5 5" xfId="16464" xr:uid="{00000000-0005-0000-0000-0000F93F0000}"/>
    <cellStyle name="Normal 14 2 3 5 5 2" xfId="51680" xr:uid="{00000000-0005-0000-0000-0000FA3F0000}"/>
    <cellStyle name="Normal 14 2 3 5 5 3" xfId="29069" xr:uid="{00000000-0005-0000-0000-0000FB3F0000}"/>
    <cellStyle name="Normal 14 2 3 5 6" xfId="14686" xr:uid="{00000000-0005-0000-0000-0000FC3F0000}"/>
    <cellStyle name="Normal 14 2 3 5 6 2" xfId="49904" xr:uid="{00000000-0005-0000-0000-0000FD3F0000}"/>
    <cellStyle name="Normal 14 2 3 5 7" xfId="39083" xr:uid="{00000000-0005-0000-0000-0000FE3F0000}"/>
    <cellStyle name="Normal 14 2 3 5 8" xfId="27293" xr:uid="{00000000-0005-0000-0000-0000FF3F0000}"/>
    <cellStyle name="Normal 14 2 3 6" xfId="4139" xr:uid="{00000000-0005-0000-0000-000000400000}"/>
    <cellStyle name="Normal 14 2 3 6 2" xfId="16786" xr:uid="{00000000-0005-0000-0000-000001400000}"/>
    <cellStyle name="Normal 14 2 3 6 2 2" xfId="52002" xr:uid="{00000000-0005-0000-0000-000002400000}"/>
    <cellStyle name="Normal 14 2 3 6 2 3" xfId="29391" xr:uid="{00000000-0005-0000-0000-000003400000}"/>
    <cellStyle name="Normal 14 2 3 6 3" xfId="13232" xr:uid="{00000000-0005-0000-0000-000004400000}"/>
    <cellStyle name="Normal 14 2 3 6 3 2" xfId="48450" xr:uid="{00000000-0005-0000-0000-000005400000}"/>
    <cellStyle name="Normal 14 2 3 6 4" xfId="39405" xr:uid="{00000000-0005-0000-0000-000006400000}"/>
    <cellStyle name="Normal 14 2 3 6 5" xfId="25839" xr:uid="{00000000-0005-0000-0000-000007400000}"/>
    <cellStyle name="Normal 14 2 3 7" xfId="5609" xr:uid="{00000000-0005-0000-0000-000008400000}"/>
    <cellStyle name="Normal 14 2 3 7 2" xfId="18240" xr:uid="{00000000-0005-0000-0000-000009400000}"/>
    <cellStyle name="Normal 14 2 3 7 2 2" xfId="53456" xr:uid="{00000000-0005-0000-0000-00000A400000}"/>
    <cellStyle name="Normal 14 2 3 7 3" xfId="40859" xr:uid="{00000000-0005-0000-0000-00000B400000}"/>
    <cellStyle name="Normal 14 2 3 7 4" xfId="30845" xr:uid="{00000000-0005-0000-0000-00000C400000}"/>
    <cellStyle name="Normal 14 2 3 8" xfId="7068" xr:uid="{00000000-0005-0000-0000-00000D400000}"/>
    <cellStyle name="Normal 14 2 3 8 2" xfId="19694" xr:uid="{00000000-0005-0000-0000-00000E400000}"/>
    <cellStyle name="Normal 14 2 3 8 2 2" xfId="54910" xr:uid="{00000000-0005-0000-0000-00000F400000}"/>
    <cellStyle name="Normal 14 2 3 8 3" xfId="42313" xr:uid="{00000000-0005-0000-0000-000010400000}"/>
    <cellStyle name="Normal 14 2 3 8 4" xfId="32299" xr:uid="{00000000-0005-0000-0000-000011400000}"/>
    <cellStyle name="Normal 14 2 3 9" xfId="8849" xr:uid="{00000000-0005-0000-0000-000012400000}"/>
    <cellStyle name="Normal 14 2 3 9 2" xfId="21470" xr:uid="{00000000-0005-0000-0000-000013400000}"/>
    <cellStyle name="Normal 14 2 3 9 2 2" xfId="56686" xr:uid="{00000000-0005-0000-0000-000014400000}"/>
    <cellStyle name="Normal 14 2 3 9 3" xfId="44089" xr:uid="{00000000-0005-0000-0000-000015400000}"/>
    <cellStyle name="Normal 14 2 3 9 4" xfId="34075" xr:uid="{00000000-0005-0000-0000-000016400000}"/>
    <cellStyle name="Normal 14 2 4" xfId="2975" xr:uid="{00000000-0005-0000-0000-000017400000}"/>
    <cellStyle name="Normal 14 2 4 10" xfId="25355" xr:uid="{00000000-0005-0000-0000-000018400000}"/>
    <cellStyle name="Normal 14 2 4 11" xfId="60890" xr:uid="{00000000-0005-0000-0000-000019400000}"/>
    <cellStyle name="Normal 14 2 4 2" xfId="4786" xr:uid="{00000000-0005-0000-0000-00001A400000}"/>
    <cellStyle name="Normal 14 2 4 2 2" xfId="17433" xr:uid="{00000000-0005-0000-0000-00001B400000}"/>
    <cellStyle name="Normal 14 2 4 2 2 2" xfId="52649" xr:uid="{00000000-0005-0000-0000-00001C400000}"/>
    <cellStyle name="Normal 14 2 4 2 2 3" xfId="30038" xr:uid="{00000000-0005-0000-0000-00001D400000}"/>
    <cellStyle name="Normal 14 2 4 2 3" xfId="13879" xr:uid="{00000000-0005-0000-0000-00001E400000}"/>
    <cellStyle name="Normal 14 2 4 2 3 2" xfId="49097" xr:uid="{00000000-0005-0000-0000-00001F400000}"/>
    <cellStyle name="Normal 14 2 4 2 4" xfId="40052" xr:uid="{00000000-0005-0000-0000-000020400000}"/>
    <cellStyle name="Normal 14 2 4 2 5" xfId="26486" xr:uid="{00000000-0005-0000-0000-000021400000}"/>
    <cellStyle name="Normal 14 2 4 3" xfId="6256" xr:uid="{00000000-0005-0000-0000-000022400000}"/>
    <cellStyle name="Normal 14 2 4 3 2" xfId="18887" xr:uid="{00000000-0005-0000-0000-000023400000}"/>
    <cellStyle name="Normal 14 2 4 3 2 2" xfId="54103" xr:uid="{00000000-0005-0000-0000-000024400000}"/>
    <cellStyle name="Normal 14 2 4 3 3" xfId="41506" xr:uid="{00000000-0005-0000-0000-000025400000}"/>
    <cellStyle name="Normal 14 2 4 3 4" xfId="31492" xr:uid="{00000000-0005-0000-0000-000026400000}"/>
    <cellStyle name="Normal 14 2 4 4" xfId="7715" xr:uid="{00000000-0005-0000-0000-000027400000}"/>
    <cellStyle name="Normal 14 2 4 4 2" xfId="20341" xr:uid="{00000000-0005-0000-0000-000028400000}"/>
    <cellStyle name="Normal 14 2 4 4 2 2" xfId="55557" xr:uid="{00000000-0005-0000-0000-000029400000}"/>
    <cellStyle name="Normal 14 2 4 4 3" xfId="42960" xr:uid="{00000000-0005-0000-0000-00002A400000}"/>
    <cellStyle name="Normal 14 2 4 4 4" xfId="32946" xr:uid="{00000000-0005-0000-0000-00002B400000}"/>
    <cellStyle name="Normal 14 2 4 5" xfId="9496" xr:uid="{00000000-0005-0000-0000-00002C400000}"/>
    <cellStyle name="Normal 14 2 4 5 2" xfId="22117" xr:uid="{00000000-0005-0000-0000-00002D400000}"/>
    <cellStyle name="Normal 14 2 4 5 2 2" xfId="57333" xr:uid="{00000000-0005-0000-0000-00002E400000}"/>
    <cellStyle name="Normal 14 2 4 5 3" xfId="44736" xr:uid="{00000000-0005-0000-0000-00002F400000}"/>
    <cellStyle name="Normal 14 2 4 5 4" xfId="34722" xr:uid="{00000000-0005-0000-0000-000030400000}"/>
    <cellStyle name="Normal 14 2 4 6" xfId="11290" xr:uid="{00000000-0005-0000-0000-000031400000}"/>
    <cellStyle name="Normal 14 2 4 6 2" xfId="23893" xr:uid="{00000000-0005-0000-0000-000032400000}"/>
    <cellStyle name="Normal 14 2 4 6 2 2" xfId="59109" xr:uid="{00000000-0005-0000-0000-000033400000}"/>
    <cellStyle name="Normal 14 2 4 6 3" xfId="46512" xr:uid="{00000000-0005-0000-0000-000034400000}"/>
    <cellStyle name="Normal 14 2 4 6 4" xfId="36498" xr:uid="{00000000-0005-0000-0000-000035400000}"/>
    <cellStyle name="Normal 14 2 4 7" xfId="15657" xr:uid="{00000000-0005-0000-0000-000036400000}"/>
    <cellStyle name="Normal 14 2 4 7 2" xfId="50873" xr:uid="{00000000-0005-0000-0000-000037400000}"/>
    <cellStyle name="Normal 14 2 4 7 3" xfId="28262" xr:uid="{00000000-0005-0000-0000-000038400000}"/>
    <cellStyle name="Normal 14 2 4 8" xfId="12748" xr:uid="{00000000-0005-0000-0000-000039400000}"/>
    <cellStyle name="Normal 14 2 4 8 2" xfId="47966" xr:uid="{00000000-0005-0000-0000-00003A400000}"/>
    <cellStyle name="Normal 14 2 4 9" xfId="38276" xr:uid="{00000000-0005-0000-0000-00003B400000}"/>
    <cellStyle name="Normal 14 2 5" xfId="2808" xr:uid="{00000000-0005-0000-0000-00003C400000}"/>
    <cellStyle name="Normal 14 2 5 10" xfId="25200" xr:uid="{00000000-0005-0000-0000-00003D400000}"/>
    <cellStyle name="Normal 14 2 5 11" xfId="60735" xr:uid="{00000000-0005-0000-0000-00003E400000}"/>
    <cellStyle name="Normal 14 2 5 2" xfId="4631" xr:uid="{00000000-0005-0000-0000-00003F400000}"/>
    <cellStyle name="Normal 14 2 5 2 2" xfId="17278" xr:uid="{00000000-0005-0000-0000-000040400000}"/>
    <cellStyle name="Normal 14 2 5 2 2 2" xfId="52494" xr:uid="{00000000-0005-0000-0000-000041400000}"/>
    <cellStyle name="Normal 14 2 5 2 2 3" xfId="29883" xr:uid="{00000000-0005-0000-0000-000042400000}"/>
    <cellStyle name="Normal 14 2 5 2 3" xfId="13724" xr:uid="{00000000-0005-0000-0000-000043400000}"/>
    <cellStyle name="Normal 14 2 5 2 3 2" xfId="48942" xr:uid="{00000000-0005-0000-0000-000044400000}"/>
    <cellStyle name="Normal 14 2 5 2 4" xfId="39897" xr:uid="{00000000-0005-0000-0000-000045400000}"/>
    <cellStyle name="Normal 14 2 5 2 5" xfId="26331" xr:uid="{00000000-0005-0000-0000-000046400000}"/>
    <cellStyle name="Normal 14 2 5 3" xfId="6101" xr:uid="{00000000-0005-0000-0000-000047400000}"/>
    <cellStyle name="Normal 14 2 5 3 2" xfId="18732" xr:uid="{00000000-0005-0000-0000-000048400000}"/>
    <cellStyle name="Normal 14 2 5 3 2 2" xfId="53948" xr:uid="{00000000-0005-0000-0000-000049400000}"/>
    <cellStyle name="Normal 14 2 5 3 3" xfId="41351" xr:uid="{00000000-0005-0000-0000-00004A400000}"/>
    <cellStyle name="Normal 14 2 5 3 4" xfId="31337" xr:uid="{00000000-0005-0000-0000-00004B400000}"/>
    <cellStyle name="Normal 14 2 5 4" xfId="7560" xr:uid="{00000000-0005-0000-0000-00004C400000}"/>
    <cellStyle name="Normal 14 2 5 4 2" xfId="20186" xr:uid="{00000000-0005-0000-0000-00004D400000}"/>
    <cellStyle name="Normal 14 2 5 4 2 2" xfId="55402" xr:uid="{00000000-0005-0000-0000-00004E400000}"/>
    <cellStyle name="Normal 14 2 5 4 3" xfId="42805" xr:uid="{00000000-0005-0000-0000-00004F400000}"/>
    <cellStyle name="Normal 14 2 5 4 4" xfId="32791" xr:uid="{00000000-0005-0000-0000-000050400000}"/>
    <cellStyle name="Normal 14 2 5 5" xfId="9341" xr:uid="{00000000-0005-0000-0000-000051400000}"/>
    <cellStyle name="Normal 14 2 5 5 2" xfId="21962" xr:uid="{00000000-0005-0000-0000-000052400000}"/>
    <cellStyle name="Normal 14 2 5 5 2 2" xfId="57178" xr:uid="{00000000-0005-0000-0000-000053400000}"/>
    <cellStyle name="Normal 14 2 5 5 3" xfId="44581" xr:uid="{00000000-0005-0000-0000-000054400000}"/>
    <cellStyle name="Normal 14 2 5 5 4" xfId="34567" xr:uid="{00000000-0005-0000-0000-000055400000}"/>
    <cellStyle name="Normal 14 2 5 6" xfId="11135" xr:uid="{00000000-0005-0000-0000-000056400000}"/>
    <cellStyle name="Normal 14 2 5 6 2" xfId="23738" xr:uid="{00000000-0005-0000-0000-000057400000}"/>
    <cellStyle name="Normal 14 2 5 6 2 2" xfId="58954" xr:uid="{00000000-0005-0000-0000-000058400000}"/>
    <cellStyle name="Normal 14 2 5 6 3" xfId="46357" xr:uid="{00000000-0005-0000-0000-000059400000}"/>
    <cellStyle name="Normal 14 2 5 6 4" xfId="36343" xr:uid="{00000000-0005-0000-0000-00005A400000}"/>
    <cellStyle name="Normal 14 2 5 7" xfId="15502" xr:uid="{00000000-0005-0000-0000-00005B400000}"/>
    <cellStyle name="Normal 14 2 5 7 2" xfId="50718" xr:uid="{00000000-0005-0000-0000-00005C400000}"/>
    <cellStyle name="Normal 14 2 5 7 3" xfId="28107" xr:uid="{00000000-0005-0000-0000-00005D400000}"/>
    <cellStyle name="Normal 14 2 5 8" xfId="12593" xr:uid="{00000000-0005-0000-0000-00005E400000}"/>
    <cellStyle name="Normal 14 2 5 8 2" xfId="47811" xr:uid="{00000000-0005-0000-0000-00005F400000}"/>
    <cellStyle name="Normal 14 2 5 9" xfId="38121" xr:uid="{00000000-0005-0000-0000-000060400000}"/>
    <cellStyle name="Normal 14 2 6" xfId="3322" xr:uid="{00000000-0005-0000-0000-000061400000}"/>
    <cellStyle name="Normal 14 2 6 10" xfId="26818" xr:uid="{00000000-0005-0000-0000-000062400000}"/>
    <cellStyle name="Normal 14 2 6 11" xfId="61222" xr:uid="{00000000-0005-0000-0000-000063400000}"/>
    <cellStyle name="Normal 14 2 6 2" xfId="5118" xr:uid="{00000000-0005-0000-0000-000064400000}"/>
    <cellStyle name="Normal 14 2 6 2 2" xfId="17765" xr:uid="{00000000-0005-0000-0000-000065400000}"/>
    <cellStyle name="Normal 14 2 6 2 2 2" xfId="52981" xr:uid="{00000000-0005-0000-0000-000066400000}"/>
    <cellStyle name="Normal 14 2 6 2 3" xfId="40384" xr:uid="{00000000-0005-0000-0000-000067400000}"/>
    <cellStyle name="Normal 14 2 6 2 4" xfId="30370" xr:uid="{00000000-0005-0000-0000-000068400000}"/>
    <cellStyle name="Normal 14 2 6 3" xfId="6588" xr:uid="{00000000-0005-0000-0000-000069400000}"/>
    <cellStyle name="Normal 14 2 6 3 2" xfId="19219" xr:uid="{00000000-0005-0000-0000-00006A400000}"/>
    <cellStyle name="Normal 14 2 6 3 2 2" xfId="54435" xr:uid="{00000000-0005-0000-0000-00006B400000}"/>
    <cellStyle name="Normal 14 2 6 3 3" xfId="41838" xr:uid="{00000000-0005-0000-0000-00006C400000}"/>
    <cellStyle name="Normal 14 2 6 3 4" xfId="31824" xr:uid="{00000000-0005-0000-0000-00006D400000}"/>
    <cellStyle name="Normal 14 2 6 4" xfId="8047" xr:uid="{00000000-0005-0000-0000-00006E400000}"/>
    <cellStyle name="Normal 14 2 6 4 2" xfId="20673" xr:uid="{00000000-0005-0000-0000-00006F400000}"/>
    <cellStyle name="Normal 14 2 6 4 2 2" xfId="55889" xr:uid="{00000000-0005-0000-0000-000070400000}"/>
    <cellStyle name="Normal 14 2 6 4 3" xfId="43292" xr:uid="{00000000-0005-0000-0000-000071400000}"/>
    <cellStyle name="Normal 14 2 6 4 4" xfId="33278" xr:uid="{00000000-0005-0000-0000-000072400000}"/>
    <cellStyle name="Normal 14 2 6 5" xfId="9828" xr:uid="{00000000-0005-0000-0000-000073400000}"/>
    <cellStyle name="Normal 14 2 6 5 2" xfId="22449" xr:uid="{00000000-0005-0000-0000-000074400000}"/>
    <cellStyle name="Normal 14 2 6 5 2 2" xfId="57665" xr:uid="{00000000-0005-0000-0000-000075400000}"/>
    <cellStyle name="Normal 14 2 6 5 3" xfId="45068" xr:uid="{00000000-0005-0000-0000-000076400000}"/>
    <cellStyle name="Normal 14 2 6 5 4" xfId="35054" xr:uid="{00000000-0005-0000-0000-000077400000}"/>
    <cellStyle name="Normal 14 2 6 6" xfId="11622" xr:uid="{00000000-0005-0000-0000-000078400000}"/>
    <cellStyle name="Normal 14 2 6 6 2" xfId="24225" xr:uid="{00000000-0005-0000-0000-000079400000}"/>
    <cellStyle name="Normal 14 2 6 6 2 2" xfId="59441" xr:uid="{00000000-0005-0000-0000-00007A400000}"/>
    <cellStyle name="Normal 14 2 6 6 3" xfId="46844" xr:uid="{00000000-0005-0000-0000-00007B400000}"/>
    <cellStyle name="Normal 14 2 6 6 4" xfId="36830" xr:uid="{00000000-0005-0000-0000-00007C400000}"/>
    <cellStyle name="Normal 14 2 6 7" xfId="15989" xr:uid="{00000000-0005-0000-0000-00007D400000}"/>
    <cellStyle name="Normal 14 2 6 7 2" xfId="51205" xr:uid="{00000000-0005-0000-0000-00007E400000}"/>
    <cellStyle name="Normal 14 2 6 7 3" xfId="28594" xr:uid="{00000000-0005-0000-0000-00007F400000}"/>
    <cellStyle name="Normal 14 2 6 8" xfId="14211" xr:uid="{00000000-0005-0000-0000-000080400000}"/>
    <cellStyle name="Normal 14 2 6 8 2" xfId="49429" xr:uid="{00000000-0005-0000-0000-000081400000}"/>
    <cellStyle name="Normal 14 2 6 9" xfId="38608" xr:uid="{00000000-0005-0000-0000-000082400000}"/>
    <cellStyle name="Normal 14 2 7" xfId="2478" xr:uid="{00000000-0005-0000-0000-000083400000}"/>
    <cellStyle name="Normal 14 2 7 10" xfId="26009" xr:uid="{00000000-0005-0000-0000-000084400000}"/>
    <cellStyle name="Normal 14 2 7 11" xfId="60413" xr:uid="{00000000-0005-0000-0000-000085400000}"/>
    <cellStyle name="Normal 14 2 7 2" xfId="4309" xr:uid="{00000000-0005-0000-0000-000086400000}"/>
    <cellStyle name="Normal 14 2 7 2 2" xfId="16956" xr:uid="{00000000-0005-0000-0000-000087400000}"/>
    <cellStyle name="Normal 14 2 7 2 2 2" xfId="52172" xr:uid="{00000000-0005-0000-0000-000088400000}"/>
    <cellStyle name="Normal 14 2 7 2 3" xfId="39575" xr:uid="{00000000-0005-0000-0000-000089400000}"/>
    <cellStyle name="Normal 14 2 7 2 4" xfId="29561" xr:uid="{00000000-0005-0000-0000-00008A400000}"/>
    <cellStyle name="Normal 14 2 7 3" xfId="5779" xr:uid="{00000000-0005-0000-0000-00008B400000}"/>
    <cellStyle name="Normal 14 2 7 3 2" xfId="18410" xr:uid="{00000000-0005-0000-0000-00008C400000}"/>
    <cellStyle name="Normal 14 2 7 3 2 2" xfId="53626" xr:uid="{00000000-0005-0000-0000-00008D400000}"/>
    <cellStyle name="Normal 14 2 7 3 3" xfId="41029" xr:uid="{00000000-0005-0000-0000-00008E400000}"/>
    <cellStyle name="Normal 14 2 7 3 4" xfId="31015" xr:uid="{00000000-0005-0000-0000-00008F400000}"/>
    <cellStyle name="Normal 14 2 7 4" xfId="7238" xr:uid="{00000000-0005-0000-0000-000090400000}"/>
    <cellStyle name="Normal 14 2 7 4 2" xfId="19864" xr:uid="{00000000-0005-0000-0000-000091400000}"/>
    <cellStyle name="Normal 14 2 7 4 2 2" xfId="55080" xr:uid="{00000000-0005-0000-0000-000092400000}"/>
    <cellStyle name="Normal 14 2 7 4 3" xfId="42483" xr:uid="{00000000-0005-0000-0000-000093400000}"/>
    <cellStyle name="Normal 14 2 7 4 4" xfId="32469" xr:uid="{00000000-0005-0000-0000-000094400000}"/>
    <cellStyle name="Normal 14 2 7 5" xfId="9019" xr:uid="{00000000-0005-0000-0000-000095400000}"/>
    <cellStyle name="Normal 14 2 7 5 2" xfId="21640" xr:uid="{00000000-0005-0000-0000-000096400000}"/>
    <cellStyle name="Normal 14 2 7 5 2 2" xfId="56856" xr:uid="{00000000-0005-0000-0000-000097400000}"/>
    <cellStyle name="Normal 14 2 7 5 3" xfId="44259" xr:uid="{00000000-0005-0000-0000-000098400000}"/>
    <cellStyle name="Normal 14 2 7 5 4" xfId="34245" xr:uid="{00000000-0005-0000-0000-000099400000}"/>
    <cellStyle name="Normal 14 2 7 6" xfId="10813" xr:uid="{00000000-0005-0000-0000-00009A400000}"/>
    <cellStyle name="Normal 14 2 7 6 2" xfId="23416" xr:uid="{00000000-0005-0000-0000-00009B400000}"/>
    <cellStyle name="Normal 14 2 7 6 2 2" xfId="58632" xr:uid="{00000000-0005-0000-0000-00009C400000}"/>
    <cellStyle name="Normal 14 2 7 6 3" xfId="46035" xr:uid="{00000000-0005-0000-0000-00009D400000}"/>
    <cellStyle name="Normal 14 2 7 6 4" xfId="36021" xr:uid="{00000000-0005-0000-0000-00009E400000}"/>
    <cellStyle name="Normal 14 2 7 7" xfId="15180" xr:uid="{00000000-0005-0000-0000-00009F400000}"/>
    <cellStyle name="Normal 14 2 7 7 2" xfId="50396" xr:uid="{00000000-0005-0000-0000-0000A0400000}"/>
    <cellStyle name="Normal 14 2 7 7 3" xfId="27785" xr:uid="{00000000-0005-0000-0000-0000A1400000}"/>
    <cellStyle name="Normal 14 2 7 8" xfId="13402" xr:uid="{00000000-0005-0000-0000-0000A2400000}"/>
    <cellStyle name="Normal 14 2 7 8 2" xfId="48620" xr:uid="{00000000-0005-0000-0000-0000A3400000}"/>
    <cellStyle name="Normal 14 2 7 9" xfId="37799" xr:uid="{00000000-0005-0000-0000-0000A4400000}"/>
    <cellStyle name="Normal 14 2 8" xfId="3646" xr:uid="{00000000-0005-0000-0000-0000A5400000}"/>
    <cellStyle name="Normal 14 2 8 2" xfId="8370" xr:uid="{00000000-0005-0000-0000-0000A6400000}"/>
    <cellStyle name="Normal 14 2 8 2 2" xfId="20996" xr:uid="{00000000-0005-0000-0000-0000A7400000}"/>
    <cellStyle name="Normal 14 2 8 2 2 2" xfId="56212" xr:uid="{00000000-0005-0000-0000-0000A8400000}"/>
    <cellStyle name="Normal 14 2 8 2 3" xfId="43615" xr:uid="{00000000-0005-0000-0000-0000A9400000}"/>
    <cellStyle name="Normal 14 2 8 2 4" xfId="33601" xr:uid="{00000000-0005-0000-0000-0000AA400000}"/>
    <cellStyle name="Normal 14 2 8 3" xfId="10151" xr:uid="{00000000-0005-0000-0000-0000AB400000}"/>
    <cellStyle name="Normal 14 2 8 3 2" xfId="22772" xr:uid="{00000000-0005-0000-0000-0000AC400000}"/>
    <cellStyle name="Normal 14 2 8 3 2 2" xfId="57988" xr:uid="{00000000-0005-0000-0000-0000AD400000}"/>
    <cellStyle name="Normal 14 2 8 3 3" xfId="45391" xr:uid="{00000000-0005-0000-0000-0000AE400000}"/>
    <cellStyle name="Normal 14 2 8 3 4" xfId="35377" xr:uid="{00000000-0005-0000-0000-0000AF400000}"/>
    <cellStyle name="Normal 14 2 8 4" xfId="11947" xr:uid="{00000000-0005-0000-0000-0000B0400000}"/>
    <cellStyle name="Normal 14 2 8 4 2" xfId="24548" xr:uid="{00000000-0005-0000-0000-0000B1400000}"/>
    <cellStyle name="Normal 14 2 8 4 2 2" xfId="59764" xr:uid="{00000000-0005-0000-0000-0000B2400000}"/>
    <cellStyle name="Normal 14 2 8 4 3" xfId="47167" xr:uid="{00000000-0005-0000-0000-0000B3400000}"/>
    <cellStyle name="Normal 14 2 8 4 4" xfId="37153" xr:uid="{00000000-0005-0000-0000-0000B4400000}"/>
    <cellStyle name="Normal 14 2 8 5" xfId="16312" xr:uid="{00000000-0005-0000-0000-0000B5400000}"/>
    <cellStyle name="Normal 14 2 8 5 2" xfId="51528" xr:uid="{00000000-0005-0000-0000-0000B6400000}"/>
    <cellStyle name="Normal 14 2 8 5 3" xfId="28917" xr:uid="{00000000-0005-0000-0000-0000B7400000}"/>
    <cellStyle name="Normal 14 2 8 6" xfId="14534" xr:uid="{00000000-0005-0000-0000-0000B8400000}"/>
    <cellStyle name="Normal 14 2 8 6 2" xfId="49752" xr:uid="{00000000-0005-0000-0000-0000B9400000}"/>
    <cellStyle name="Normal 14 2 8 7" xfId="38931" xr:uid="{00000000-0005-0000-0000-0000BA400000}"/>
    <cellStyle name="Normal 14 2 8 8" xfId="27141" xr:uid="{00000000-0005-0000-0000-0000BB400000}"/>
    <cellStyle name="Normal 14 2 9" xfId="3976" xr:uid="{00000000-0005-0000-0000-0000BC400000}"/>
    <cellStyle name="Normal 14 2 9 2" xfId="16634" xr:uid="{00000000-0005-0000-0000-0000BD400000}"/>
    <cellStyle name="Normal 14 2 9 2 2" xfId="51850" xr:uid="{00000000-0005-0000-0000-0000BE400000}"/>
    <cellStyle name="Normal 14 2 9 2 3" xfId="29239" xr:uid="{00000000-0005-0000-0000-0000BF400000}"/>
    <cellStyle name="Normal 14 2 9 3" xfId="13080" xr:uid="{00000000-0005-0000-0000-0000C0400000}"/>
    <cellStyle name="Normal 14 2 9 3 2" xfId="48298" xr:uid="{00000000-0005-0000-0000-0000C1400000}"/>
    <cellStyle name="Normal 14 2 9 4" xfId="39253" xr:uid="{00000000-0005-0000-0000-0000C2400000}"/>
    <cellStyle name="Normal 14 2 9 5" xfId="25687" xr:uid="{00000000-0005-0000-0000-0000C3400000}"/>
    <cellStyle name="Normal 14 2_District Target Attainment" xfId="1109" xr:uid="{00000000-0005-0000-0000-0000C4400000}"/>
    <cellStyle name="Normal 14 3" xfId="1276" xr:uid="{00000000-0005-0000-0000-0000C5400000}"/>
    <cellStyle name="Normal 14 3 10" xfId="6958" xr:uid="{00000000-0005-0000-0000-0000C6400000}"/>
    <cellStyle name="Normal 14 3 10 2" xfId="19585" xr:uid="{00000000-0005-0000-0000-0000C7400000}"/>
    <cellStyle name="Normal 14 3 10 2 2" xfId="54801" xr:uid="{00000000-0005-0000-0000-0000C8400000}"/>
    <cellStyle name="Normal 14 3 10 3" xfId="42204" xr:uid="{00000000-0005-0000-0000-0000C9400000}"/>
    <cellStyle name="Normal 14 3 10 4" xfId="32190" xr:uid="{00000000-0005-0000-0000-0000CA400000}"/>
    <cellStyle name="Normal 14 3 11" xfId="8739" xr:uid="{00000000-0005-0000-0000-0000CB400000}"/>
    <cellStyle name="Normal 14 3 11 2" xfId="21361" xr:uid="{00000000-0005-0000-0000-0000CC400000}"/>
    <cellStyle name="Normal 14 3 11 2 2" xfId="56577" xr:uid="{00000000-0005-0000-0000-0000CD400000}"/>
    <cellStyle name="Normal 14 3 11 3" xfId="43980" xr:uid="{00000000-0005-0000-0000-0000CE400000}"/>
    <cellStyle name="Normal 14 3 11 4" xfId="33966" xr:uid="{00000000-0005-0000-0000-0000CF400000}"/>
    <cellStyle name="Normal 14 3 12" xfId="10536" xr:uid="{00000000-0005-0000-0000-0000D0400000}"/>
    <cellStyle name="Normal 14 3 12 2" xfId="23147" xr:uid="{00000000-0005-0000-0000-0000D1400000}"/>
    <cellStyle name="Normal 14 3 12 2 2" xfId="58363" xr:uid="{00000000-0005-0000-0000-0000D2400000}"/>
    <cellStyle name="Normal 14 3 12 3" xfId="45766" xr:uid="{00000000-0005-0000-0000-0000D3400000}"/>
    <cellStyle name="Normal 14 3 12 4" xfId="35752" xr:uid="{00000000-0005-0000-0000-0000D4400000}"/>
    <cellStyle name="Normal 14 3 13" xfId="14900" xr:uid="{00000000-0005-0000-0000-0000D5400000}"/>
    <cellStyle name="Normal 14 3 13 2" xfId="50117" xr:uid="{00000000-0005-0000-0000-0000D6400000}"/>
    <cellStyle name="Normal 14 3 13 3" xfId="27506" xr:uid="{00000000-0005-0000-0000-0000D7400000}"/>
    <cellStyle name="Normal 14 3 14" xfId="12314" xr:uid="{00000000-0005-0000-0000-0000D8400000}"/>
    <cellStyle name="Normal 14 3 14 2" xfId="47532" xr:uid="{00000000-0005-0000-0000-0000D9400000}"/>
    <cellStyle name="Normal 14 3 15" xfId="37519" xr:uid="{00000000-0005-0000-0000-0000DA400000}"/>
    <cellStyle name="Normal 14 3 16" xfId="24921" xr:uid="{00000000-0005-0000-0000-0000DB400000}"/>
    <cellStyle name="Normal 14 3 17" xfId="60134" xr:uid="{00000000-0005-0000-0000-0000DC400000}"/>
    <cellStyle name="Normal 14 3 2" xfId="2344" xr:uid="{00000000-0005-0000-0000-0000DD400000}"/>
    <cellStyle name="Normal 14 3 2 10" xfId="10537" xr:uid="{00000000-0005-0000-0000-0000DE400000}"/>
    <cellStyle name="Normal 14 3 2 10 2" xfId="23148" xr:uid="{00000000-0005-0000-0000-0000DF400000}"/>
    <cellStyle name="Normal 14 3 2 10 2 2" xfId="58364" xr:uid="{00000000-0005-0000-0000-0000E0400000}"/>
    <cellStyle name="Normal 14 3 2 10 3" xfId="45767" xr:uid="{00000000-0005-0000-0000-0000E1400000}"/>
    <cellStyle name="Normal 14 3 2 10 4" xfId="35753" xr:uid="{00000000-0005-0000-0000-0000E2400000}"/>
    <cellStyle name="Normal 14 3 2 11" xfId="15055" xr:uid="{00000000-0005-0000-0000-0000E3400000}"/>
    <cellStyle name="Normal 14 3 2 11 2" xfId="50271" xr:uid="{00000000-0005-0000-0000-0000E4400000}"/>
    <cellStyle name="Normal 14 3 2 11 3" xfId="27660" xr:uid="{00000000-0005-0000-0000-0000E5400000}"/>
    <cellStyle name="Normal 14 3 2 12" xfId="12468" xr:uid="{00000000-0005-0000-0000-0000E6400000}"/>
    <cellStyle name="Normal 14 3 2 12 2" xfId="47686" xr:uid="{00000000-0005-0000-0000-0000E7400000}"/>
    <cellStyle name="Normal 14 3 2 13" xfId="37674" xr:uid="{00000000-0005-0000-0000-0000E8400000}"/>
    <cellStyle name="Normal 14 3 2 14" xfId="25075" xr:uid="{00000000-0005-0000-0000-0000E9400000}"/>
    <cellStyle name="Normal 14 3 2 15" xfId="60288" xr:uid="{00000000-0005-0000-0000-0000EA400000}"/>
    <cellStyle name="Normal 14 3 2 2" xfId="3190" xr:uid="{00000000-0005-0000-0000-0000EB400000}"/>
    <cellStyle name="Normal 14 3 2 2 10" xfId="25559" xr:uid="{00000000-0005-0000-0000-0000EC400000}"/>
    <cellStyle name="Normal 14 3 2 2 11" xfId="61094" xr:uid="{00000000-0005-0000-0000-0000ED400000}"/>
    <cellStyle name="Normal 14 3 2 2 2" xfId="4990" xr:uid="{00000000-0005-0000-0000-0000EE400000}"/>
    <cellStyle name="Normal 14 3 2 2 2 2" xfId="17637" xr:uid="{00000000-0005-0000-0000-0000EF400000}"/>
    <cellStyle name="Normal 14 3 2 2 2 2 2" xfId="52853" xr:uid="{00000000-0005-0000-0000-0000F0400000}"/>
    <cellStyle name="Normal 14 3 2 2 2 2 3" xfId="30242" xr:uid="{00000000-0005-0000-0000-0000F1400000}"/>
    <cellStyle name="Normal 14 3 2 2 2 3" xfId="14083" xr:uid="{00000000-0005-0000-0000-0000F2400000}"/>
    <cellStyle name="Normal 14 3 2 2 2 3 2" xfId="49301" xr:uid="{00000000-0005-0000-0000-0000F3400000}"/>
    <cellStyle name="Normal 14 3 2 2 2 4" xfId="40256" xr:uid="{00000000-0005-0000-0000-0000F4400000}"/>
    <cellStyle name="Normal 14 3 2 2 2 5" xfId="26690" xr:uid="{00000000-0005-0000-0000-0000F5400000}"/>
    <cellStyle name="Normal 14 3 2 2 3" xfId="6460" xr:uid="{00000000-0005-0000-0000-0000F6400000}"/>
    <cellStyle name="Normal 14 3 2 2 3 2" xfId="19091" xr:uid="{00000000-0005-0000-0000-0000F7400000}"/>
    <cellStyle name="Normal 14 3 2 2 3 2 2" xfId="54307" xr:uid="{00000000-0005-0000-0000-0000F8400000}"/>
    <cellStyle name="Normal 14 3 2 2 3 3" xfId="41710" xr:uid="{00000000-0005-0000-0000-0000F9400000}"/>
    <cellStyle name="Normal 14 3 2 2 3 4" xfId="31696" xr:uid="{00000000-0005-0000-0000-0000FA400000}"/>
    <cellStyle name="Normal 14 3 2 2 4" xfId="7919" xr:uid="{00000000-0005-0000-0000-0000FB400000}"/>
    <cellStyle name="Normal 14 3 2 2 4 2" xfId="20545" xr:uid="{00000000-0005-0000-0000-0000FC400000}"/>
    <cellStyle name="Normal 14 3 2 2 4 2 2" xfId="55761" xr:uid="{00000000-0005-0000-0000-0000FD400000}"/>
    <cellStyle name="Normal 14 3 2 2 4 3" xfId="43164" xr:uid="{00000000-0005-0000-0000-0000FE400000}"/>
    <cellStyle name="Normal 14 3 2 2 4 4" xfId="33150" xr:uid="{00000000-0005-0000-0000-0000FF400000}"/>
    <cellStyle name="Normal 14 3 2 2 5" xfId="9700" xr:uid="{00000000-0005-0000-0000-000000410000}"/>
    <cellStyle name="Normal 14 3 2 2 5 2" xfId="22321" xr:uid="{00000000-0005-0000-0000-000001410000}"/>
    <cellStyle name="Normal 14 3 2 2 5 2 2" xfId="57537" xr:uid="{00000000-0005-0000-0000-000002410000}"/>
    <cellStyle name="Normal 14 3 2 2 5 3" xfId="44940" xr:uid="{00000000-0005-0000-0000-000003410000}"/>
    <cellStyle name="Normal 14 3 2 2 5 4" xfId="34926" xr:uid="{00000000-0005-0000-0000-000004410000}"/>
    <cellStyle name="Normal 14 3 2 2 6" xfId="11494" xr:uid="{00000000-0005-0000-0000-000005410000}"/>
    <cellStyle name="Normal 14 3 2 2 6 2" xfId="24097" xr:uid="{00000000-0005-0000-0000-000006410000}"/>
    <cellStyle name="Normal 14 3 2 2 6 2 2" xfId="59313" xr:uid="{00000000-0005-0000-0000-000007410000}"/>
    <cellStyle name="Normal 14 3 2 2 6 3" xfId="46716" xr:uid="{00000000-0005-0000-0000-000008410000}"/>
    <cellStyle name="Normal 14 3 2 2 6 4" xfId="36702" xr:uid="{00000000-0005-0000-0000-000009410000}"/>
    <cellStyle name="Normal 14 3 2 2 7" xfId="15861" xr:uid="{00000000-0005-0000-0000-00000A410000}"/>
    <cellStyle name="Normal 14 3 2 2 7 2" xfId="51077" xr:uid="{00000000-0005-0000-0000-00000B410000}"/>
    <cellStyle name="Normal 14 3 2 2 7 3" xfId="28466" xr:uid="{00000000-0005-0000-0000-00000C410000}"/>
    <cellStyle name="Normal 14 3 2 2 8" xfId="12952" xr:uid="{00000000-0005-0000-0000-00000D410000}"/>
    <cellStyle name="Normal 14 3 2 2 8 2" xfId="48170" xr:uid="{00000000-0005-0000-0000-00000E410000}"/>
    <cellStyle name="Normal 14 3 2 2 9" xfId="38480" xr:uid="{00000000-0005-0000-0000-00000F410000}"/>
    <cellStyle name="Normal 14 3 2 3" xfId="3519" xr:uid="{00000000-0005-0000-0000-000010410000}"/>
    <cellStyle name="Normal 14 3 2 3 10" xfId="27015" xr:uid="{00000000-0005-0000-0000-000011410000}"/>
    <cellStyle name="Normal 14 3 2 3 11" xfId="61419" xr:uid="{00000000-0005-0000-0000-000012410000}"/>
    <cellStyle name="Normal 14 3 2 3 2" xfId="5315" xr:uid="{00000000-0005-0000-0000-000013410000}"/>
    <cellStyle name="Normal 14 3 2 3 2 2" xfId="17962" xr:uid="{00000000-0005-0000-0000-000014410000}"/>
    <cellStyle name="Normal 14 3 2 3 2 2 2" xfId="53178" xr:uid="{00000000-0005-0000-0000-000015410000}"/>
    <cellStyle name="Normal 14 3 2 3 2 3" xfId="40581" xr:uid="{00000000-0005-0000-0000-000016410000}"/>
    <cellStyle name="Normal 14 3 2 3 2 4" xfId="30567" xr:uid="{00000000-0005-0000-0000-000017410000}"/>
    <cellStyle name="Normal 14 3 2 3 3" xfId="6785" xr:uid="{00000000-0005-0000-0000-000018410000}"/>
    <cellStyle name="Normal 14 3 2 3 3 2" xfId="19416" xr:uid="{00000000-0005-0000-0000-000019410000}"/>
    <cellStyle name="Normal 14 3 2 3 3 2 2" xfId="54632" xr:uid="{00000000-0005-0000-0000-00001A410000}"/>
    <cellStyle name="Normal 14 3 2 3 3 3" xfId="42035" xr:uid="{00000000-0005-0000-0000-00001B410000}"/>
    <cellStyle name="Normal 14 3 2 3 3 4" xfId="32021" xr:uid="{00000000-0005-0000-0000-00001C410000}"/>
    <cellStyle name="Normal 14 3 2 3 4" xfId="8244" xr:uid="{00000000-0005-0000-0000-00001D410000}"/>
    <cellStyle name="Normal 14 3 2 3 4 2" xfId="20870" xr:uid="{00000000-0005-0000-0000-00001E410000}"/>
    <cellStyle name="Normal 14 3 2 3 4 2 2" xfId="56086" xr:uid="{00000000-0005-0000-0000-00001F410000}"/>
    <cellStyle name="Normal 14 3 2 3 4 3" xfId="43489" xr:uid="{00000000-0005-0000-0000-000020410000}"/>
    <cellStyle name="Normal 14 3 2 3 4 4" xfId="33475" xr:uid="{00000000-0005-0000-0000-000021410000}"/>
    <cellStyle name="Normal 14 3 2 3 5" xfId="10025" xr:uid="{00000000-0005-0000-0000-000022410000}"/>
    <cellStyle name="Normal 14 3 2 3 5 2" xfId="22646" xr:uid="{00000000-0005-0000-0000-000023410000}"/>
    <cellStyle name="Normal 14 3 2 3 5 2 2" xfId="57862" xr:uid="{00000000-0005-0000-0000-000024410000}"/>
    <cellStyle name="Normal 14 3 2 3 5 3" xfId="45265" xr:uid="{00000000-0005-0000-0000-000025410000}"/>
    <cellStyle name="Normal 14 3 2 3 5 4" xfId="35251" xr:uid="{00000000-0005-0000-0000-000026410000}"/>
    <cellStyle name="Normal 14 3 2 3 6" xfId="11819" xr:uid="{00000000-0005-0000-0000-000027410000}"/>
    <cellStyle name="Normal 14 3 2 3 6 2" xfId="24422" xr:uid="{00000000-0005-0000-0000-000028410000}"/>
    <cellStyle name="Normal 14 3 2 3 6 2 2" xfId="59638" xr:uid="{00000000-0005-0000-0000-000029410000}"/>
    <cellStyle name="Normal 14 3 2 3 6 3" xfId="47041" xr:uid="{00000000-0005-0000-0000-00002A410000}"/>
    <cellStyle name="Normal 14 3 2 3 6 4" xfId="37027" xr:uid="{00000000-0005-0000-0000-00002B410000}"/>
    <cellStyle name="Normal 14 3 2 3 7" xfId="16186" xr:uid="{00000000-0005-0000-0000-00002C410000}"/>
    <cellStyle name="Normal 14 3 2 3 7 2" xfId="51402" xr:uid="{00000000-0005-0000-0000-00002D410000}"/>
    <cellStyle name="Normal 14 3 2 3 7 3" xfId="28791" xr:uid="{00000000-0005-0000-0000-00002E410000}"/>
    <cellStyle name="Normal 14 3 2 3 8" xfId="14408" xr:uid="{00000000-0005-0000-0000-00002F410000}"/>
    <cellStyle name="Normal 14 3 2 3 8 2" xfId="49626" xr:uid="{00000000-0005-0000-0000-000030410000}"/>
    <cellStyle name="Normal 14 3 2 3 9" xfId="38805" xr:uid="{00000000-0005-0000-0000-000031410000}"/>
    <cellStyle name="Normal 14 3 2 4" xfId="2680" xr:uid="{00000000-0005-0000-0000-000032410000}"/>
    <cellStyle name="Normal 14 3 2 4 10" xfId="26206" xr:uid="{00000000-0005-0000-0000-000033410000}"/>
    <cellStyle name="Normal 14 3 2 4 11" xfId="60610" xr:uid="{00000000-0005-0000-0000-000034410000}"/>
    <cellStyle name="Normal 14 3 2 4 2" xfId="4506" xr:uid="{00000000-0005-0000-0000-000035410000}"/>
    <cellStyle name="Normal 14 3 2 4 2 2" xfId="17153" xr:uid="{00000000-0005-0000-0000-000036410000}"/>
    <cellStyle name="Normal 14 3 2 4 2 2 2" xfId="52369" xr:uid="{00000000-0005-0000-0000-000037410000}"/>
    <cellStyle name="Normal 14 3 2 4 2 3" xfId="39772" xr:uid="{00000000-0005-0000-0000-000038410000}"/>
    <cellStyle name="Normal 14 3 2 4 2 4" xfId="29758" xr:uid="{00000000-0005-0000-0000-000039410000}"/>
    <cellStyle name="Normal 14 3 2 4 3" xfId="5976" xr:uid="{00000000-0005-0000-0000-00003A410000}"/>
    <cellStyle name="Normal 14 3 2 4 3 2" xfId="18607" xr:uid="{00000000-0005-0000-0000-00003B410000}"/>
    <cellStyle name="Normal 14 3 2 4 3 2 2" xfId="53823" xr:uid="{00000000-0005-0000-0000-00003C410000}"/>
    <cellStyle name="Normal 14 3 2 4 3 3" xfId="41226" xr:uid="{00000000-0005-0000-0000-00003D410000}"/>
    <cellStyle name="Normal 14 3 2 4 3 4" xfId="31212" xr:uid="{00000000-0005-0000-0000-00003E410000}"/>
    <cellStyle name="Normal 14 3 2 4 4" xfId="7435" xr:uid="{00000000-0005-0000-0000-00003F410000}"/>
    <cellStyle name="Normal 14 3 2 4 4 2" xfId="20061" xr:uid="{00000000-0005-0000-0000-000040410000}"/>
    <cellStyle name="Normal 14 3 2 4 4 2 2" xfId="55277" xr:uid="{00000000-0005-0000-0000-000041410000}"/>
    <cellStyle name="Normal 14 3 2 4 4 3" xfId="42680" xr:uid="{00000000-0005-0000-0000-000042410000}"/>
    <cellStyle name="Normal 14 3 2 4 4 4" xfId="32666" xr:uid="{00000000-0005-0000-0000-000043410000}"/>
    <cellStyle name="Normal 14 3 2 4 5" xfId="9216" xr:uid="{00000000-0005-0000-0000-000044410000}"/>
    <cellStyle name="Normal 14 3 2 4 5 2" xfId="21837" xr:uid="{00000000-0005-0000-0000-000045410000}"/>
    <cellStyle name="Normal 14 3 2 4 5 2 2" xfId="57053" xr:uid="{00000000-0005-0000-0000-000046410000}"/>
    <cellStyle name="Normal 14 3 2 4 5 3" xfId="44456" xr:uid="{00000000-0005-0000-0000-000047410000}"/>
    <cellStyle name="Normal 14 3 2 4 5 4" xfId="34442" xr:uid="{00000000-0005-0000-0000-000048410000}"/>
    <cellStyle name="Normal 14 3 2 4 6" xfId="11010" xr:uid="{00000000-0005-0000-0000-000049410000}"/>
    <cellStyle name="Normal 14 3 2 4 6 2" xfId="23613" xr:uid="{00000000-0005-0000-0000-00004A410000}"/>
    <cellStyle name="Normal 14 3 2 4 6 2 2" xfId="58829" xr:uid="{00000000-0005-0000-0000-00004B410000}"/>
    <cellStyle name="Normal 14 3 2 4 6 3" xfId="46232" xr:uid="{00000000-0005-0000-0000-00004C410000}"/>
    <cellStyle name="Normal 14 3 2 4 6 4" xfId="36218" xr:uid="{00000000-0005-0000-0000-00004D410000}"/>
    <cellStyle name="Normal 14 3 2 4 7" xfId="15377" xr:uid="{00000000-0005-0000-0000-00004E410000}"/>
    <cellStyle name="Normal 14 3 2 4 7 2" xfId="50593" xr:uid="{00000000-0005-0000-0000-00004F410000}"/>
    <cellStyle name="Normal 14 3 2 4 7 3" xfId="27982" xr:uid="{00000000-0005-0000-0000-000050410000}"/>
    <cellStyle name="Normal 14 3 2 4 8" xfId="13599" xr:uid="{00000000-0005-0000-0000-000051410000}"/>
    <cellStyle name="Normal 14 3 2 4 8 2" xfId="48817" xr:uid="{00000000-0005-0000-0000-000052410000}"/>
    <cellStyle name="Normal 14 3 2 4 9" xfId="37996" xr:uid="{00000000-0005-0000-0000-000053410000}"/>
    <cellStyle name="Normal 14 3 2 5" xfId="3844" xr:uid="{00000000-0005-0000-0000-000054410000}"/>
    <cellStyle name="Normal 14 3 2 5 2" xfId="8567" xr:uid="{00000000-0005-0000-0000-000055410000}"/>
    <cellStyle name="Normal 14 3 2 5 2 2" xfId="21193" xr:uid="{00000000-0005-0000-0000-000056410000}"/>
    <cellStyle name="Normal 14 3 2 5 2 2 2" xfId="56409" xr:uid="{00000000-0005-0000-0000-000057410000}"/>
    <cellStyle name="Normal 14 3 2 5 2 3" xfId="43812" xr:uid="{00000000-0005-0000-0000-000058410000}"/>
    <cellStyle name="Normal 14 3 2 5 2 4" xfId="33798" xr:uid="{00000000-0005-0000-0000-000059410000}"/>
    <cellStyle name="Normal 14 3 2 5 3" xfId="10348" xr:uid="{00000000-0005-0000-0000-00005A410000}"/>
    <cellStyle name="Normal 14 3 2 5 3 2" xfId="22969" xr:uid="{00000000-0005-0000-0000-00005B410000}"/>
    <cellStyle name="Normal 14 3 2 5 3 2 2" xfId="58185" xr:uid="{00000000-0005-0000-0000-00005C410000}"/>
    <cellStyle name="Normal 14 3 2 5 3 3" xfId="45588" xr:uid="{00000000-0005-0000-0000-00005D410000}"/>
    <cellStyle name="Normal 14 3 2 5 3 4" xfId="35574" xr:uid="{00000000-0005-0000-0000-00005E410000}"/>
    <cellStyle name="Normal 14 3 2 5 4" xfId="12144" xr:uid="{00000000-0005-0000-0000-00005F410000}"/>
    <cellStyle name="Normal 14 3 2 5 4 2" xfId="24745" xr:uid="{00000000-0005-0000-0000-000060410000}"/>
    <cellStyle name="Normal 14 3 2 5 4 2 2" xfId="59961" xr:uid="{00000000-0005-0000-0000-000061410000}"/>
    <cellStyle name="Normal 14 3 2 5 4 3" xfId="47364" xr:uid="{00000000-0005-0000-0000-000062410000}"/>
    <cellStyle name="Normal 14 3 2 5 4 4" xfId="37350" xr:uid="{00000000-0005-0000-0000-000063410000}"/>
    <cellStyle name="Normal 14 3 2 5 5" xfId="16509" xr:uid="{00000000-0005-0000-0000-000064410000}"/>
    <cellStyle name="Normal 14 3 2 5 5 2" xfId="51725" xr:uid="{00000000-0005-0000-0000-000065410000}"/>
    <cellStyle name="Normal 14 3 2 5 5 3" xfId="29114" xr:uid="{00000000-0005-0000-0000-000066410000}"/>
    <cellStyle name="Normal 14 3 2 5 6" xfId="14731" xr:uid="{00000000-0005-0000-0000-000067410000}"/>
    <cellStyle name="Normal 14 3 2 5 6 2" xfId="49949" xr:uid="{00000000-0005-0000-0000-000068410000}"/>
    <cellStyle name="Normal 14 3 2 5 7" xfId="39128" xr:uid="{00000000-0005-0000-0000-000069410000}"/>
    <cellStyle name="Normal 14 3 2 5 8" xfId="27338" xr:uid="{00000000-0005-0000-0000-00006A410000}"/>
    <cellStyle name="Normal 14 3 2 6" xfId="4184" xr:uid="{00000000-0005-0000-0000-00006B410000}"/>
    <cellStyle name="Normal 14 3 2 6 2" xfId="16831" xr:uid="{00000000-0005-0000-0000-00006C410000}"/>
    <cellStyle name="Normal 14 3 2 6 2 2" xfId="52047" xr:uid="{00000000-0005-0000-0000-00006D410000}"/>
    <cellStyle name="Normal 14 3 2 6 2 3" xfId="29436" xr:uid="{00000000-0005-0000-0000-00006E410000}"/>
    <cellStyle name="Normal 14 3 2 6 3" xfId="13277" xr:uid="{00000000-0005-0000-0000-00006F410000}"/>
    <cellStyle name="Normal 14 3 2 6 3 2" xfId="48495" xr:uid="{00000000-0005-0000-0000-000070410000}"/>
    <cellStyle name="Normal 14 3 2 6 4" xfId="39450" xr:uid="{00000000-0005-0000-0000-000071410000}"/>
    <cellStyle name="Normal 14 3 2 6 5" xfId="25884" xr:uid="{00000000-0005-0000-0000-000072410000}"/>
    <cellStyle name="Normal 14 3 2 7" xfId="5654" xr:uid="{00000000-0005-0000-0000-000073410000}"/>
    <cellStyle name="Normal 14 3 2 7 2" xfId="18285" xr:uid="{00000000-0005-0000-0000-000074410000}"/>
    <cellStyle name="Normal 14 3 2 7 2 2" xfId="53501" xr:uid="{00000000-0005-0000-0000-000075410000}"/>
    <cellStyle name="Normal 14 3 2 7 3" xfId="40904" xr:uid="{00000000-0005-0000-0000-000076410000}"/>
    <cellStyle name="Normal 14 3 2 7 4" xfId="30890" xr:uid="{00000000-0005-0000-0000-000077410000}"/>
    <cellStyle name="Normal 14 3 2 8" xfId="7113" xr:uid="{00000000-0005-0000-0000-000078410000}"/>
    <cellStyle name="Normal 14 3 2 8 2" xfId="19739" xr:uid="{00000000-0005-0000-0000-000079410000}"/>
    <cellStyle name="Normal 14 3 2 8 2 2" xfId="54955" xr:uid="{00000000-0005-0000-0000-00007A410000}"/>
    <cellStyle name="Normal 14 3 2 8 3" xfId="42358" xr:uid="{00000000-0005-0000-0000-00007B410000}"/>
    <cellStyle name="Normal 14 3 2 8 4" xfId="32344" xr:uid="{00000000-0005-0000-0000-00007C410000}"/>
    <cellStyle name="Normal 14 3 2 9" xfId="8894" xr:uid="{00000000-0005-0000-0000-00007D410000}"/>
    <cellStyle name="Normal 14 3 2 9 2" xfId="21515" xr:uid="{00000000-0005-0000-0000-00007E410000}"/>
    <cellStyle name="Normal 14 3 2 9 2 2" xfId="56731" xr:uid="{00000000-0005-0000-0000-00007F410000}"/>
    <cellStyle name="Normal 14 3 2 9 3" xfId="44134" xr:uid="{00000000-0005-0000-0000-000080410000}"/>
    <cellStyle name="Normal 14 3 2 9 4" xfId="34120" xr:uid="{00000000-0005-0000-0000-000081410000}"/>
    <cellStyle name="Normal 14 3 3" xfId="3029" xr:uid="{00000000-0005-0000-0000-000082410000}"/>
    <cellStyle name="Normal 14 3 3 10" xfId="25402" xr:uid="{00000000-0005-0000-0000-000083410000}"/>
    <cellStyle name="Normal 14 3 3 11" xfId="60937" xr:uid="{00000000-0005-0000-0000-000084410000}"/>
    <cellStyle name="Normal 14 3 3 2" xfId="4833" xr:uid="{00000000-0005-0000-0000-000085410000}"/>
    <cellStyle name="Normal 14 3 3 2 2" xfId="17480" xr:uid="{00000000-0005-0000-0000-000086410000}"/>
    <cellStyle name="Normal 14 3 3 2 2 2" xfId="52696" xr:uid="{00000000-0005-0000-0000-000087410000}"/>
    <cellStyle name="Normal 14 3 3 2 2 3" xfId="30085" xr:uid="{00000000-0005-0000-0000-000088410000}"/>
    <cellStyle name="Normal 14 3 3 2 3" xfId="13926" xr:uid="{00000000-0005-0000-0000-000089410000}"/>
    <cellStyle name="Normal 14 3 3 2 3 2" xfId="49144" xr:uid="{00000000-0005-0000-0000-00008A410000}"/>
    <cellStyle name="Normal 14 3 3 2 4" xfId="40099" xr:uid="{00000000-0005-0000-0000-00008B410000}"/>
    <cellStyle name="Normal 14 3 3 2 5" xfId="26533" xr:uid="{00000000-0005-0000-0000-00008C410000}"/>
    <cellStyle name="Normal 14 3 3 3" xfId="6303" xr:uid="{00000000-0005-0000-0000-00008D410000}"/>
    <cellStyle name="Normal 14 3 3 3 2" xfId="18934" xr:uid="{00000000-0005-0000-0000-00008E410000}"/>
    <cellStyle name="Normal 14 3 3 3 2 2" xfId="54150" xr:uid="{00000000-0005-0000-0000-00008F410000}"/>
    <cellStyle name="Normal 14 3 3 3 3" xfId="41553" xr:uid="{00000000-0005-0000-0000-000090410000}"/>
    <cellStyle name="Normal 14 3 3 3 4" xfId="31539" xr:uid="{00000000-0005-0000-0000-000091410000}"/>
    <cellStyle name="Normal 14 3 3 4" xfId="7762" xr:uid="{00000000-0005-0000-0000-000092410000}"/>
    <cellStyle name="Normal 14 3 3 4 2" xfId="20388" xr:uid="{00000000-0005-0000-0000-000093410000}"/>
    <cellStyle name="Normal 14 3 3 4 2 2" xfId="55604" xr:uid="{00000000-0005-0000-0000-000094410000}"/>
    <cellStyle name="Normal 14 3 3 4 3" xfId="43007" xr:uid="{00000000-0005-0000-0000-000095410000}"/>
    <cellStyle name="Normal 14 3 3 4 4" xfId="32993" xr:uid="{00000000-0005-0000-0000-000096410000}"/>
    <cellStyle name="Normal 14 3 3 5" xfId="9543" xr:uid="{00000000-0005-0000-0000-000097410000}"/>
    <cellStyle name="Normal 14 3 3 5 2" xfId="22164" xr:uid="{00000000-0005-0000-0000-000098410000}"/>
    <cellStyle name="Normal 14 3 3 5 2 2" xfId="57380" xr:uid="{00000000-0005-0000-0000-000099410000}"/>
    <cellStyle name="Normal 14 3 3 5 3" xfId="44783" xr:uid="{00000000-0005-0000-0000-00009A410000}"/>
    <cellStyle name="Normal 14 3 3 5 4" xfId="34769" xr:uid="{00000000-0005-0000-0000-00009B410000}"/>
    <cellStyle name="Normal 14 3 3 6" xfId="11337" xr:uid="{00000000-0005-0000-0000-00009C410000}"/>
    <cellStyle name="Normal 14 3 3 6 2" xfId="23940" xr:uid="{00000000-0005-0000-0000-00009D410000}"/>
    <cellStyle name="Normal 14 3 3 6 2 2" xfId="59156" xr:uid="{00000000-0005-0000-0000-00009E410000}"/>
    <cellStyle name="Normal 14 3 3 6 3" xfId="46559" xr:uid="{00000000-0005-0000-0000-00009F410000}"/>
    <cellStyle name="Normal 14 3 3 6 4" xfId="36545" xr:uid="{00000000-0005-0000-0000-0000A0410000}"/>
    <cellStyle name="Normal 14 3 3 7" xfId="15704" xr:uid="{00000000-0005-0000-0000-0000A1410000}"/>
    <cellStyle name="Normal 14 3 3 7 2" xfId="50920" xr:uid="{00000000-0005-0000-0000-0000A2410000}"/>
    <cellStyle name="Normal 14 3 3 7 3" xfId="28309" xr:uid="{00000000-0005-0000-0000-0000A3410000}"/>
    <cellStyle name="Normal 14 3 3 8" xfId="12795" xr:uid="{00000000-0005-0000-0000-0000A4410000}"/>
    <cellStyle name="Normal 14 3 3 8 2" xfId="48013" xr:uid="{00000000-0005-0000-0000-0000A5410000}"/>
    <cellStyle name="Normal 14 3 3 9" xfId="38323" xr:uid="{00000000-0005-0000-0000-0000A6410000}"/>
    <cellStyle name="Normal 14 3 4" xfId="2856" xr:uid="{00000000-0005-0000-0000-0000A7410000}"/>
    <cellStyle name="Normal 14 3 4 10" xfId="25243" xr:uid="{00000000-0005-0000-0000-0000A8410000}"/>
    <cellStyle name="Normal 14 3 4 11" xfId="60778" xr:uid="{00000000-0005-0000-0000-0000A9410000}"/>
    <cellStyle name="Normal 14 3 4 2" xfId="4674" xr:uid="{00000000-0005-0000-0000-0000AA410000}"/>
    <cellStyle name="Normal 14 3 4 2 2" xfId="17321" xr:uid="{00000000-0005-0000-0000-0000AB410000}"/>
    <cellStyle name="Normal 14 3 4 2 2 2" xfId="52537" xr:uid="{00000000-0005-0000-0000-0000AC410000}"/>
    <cellStyle name="Normal 14 3 4 2 2 3" xfId="29926" xr:uid="{00000000-0005-0000-0000-0000AD410000}"/>
    <cellStyle name="Normal 14 3 4 2 3" xfId="13767" xr:uid="{00000000-0005-0000-0000-0000AE410000}"/>
    <cellStyle name="Normal 14 3 4 2 3 2" xfId="48985" xr:uid="{00000000-0005-0000-0000-0000AF410000}"/>
    <cellStyle name="Normal 14 3 4 2 4" xfId="39940" xr:uid="{00000000-0005-0000-0000-0000B0410000}"/>
    <cellStyle name="Normal 14 3 4 2 5" xfId="26374" xr:uid="{00000000-0005-0000-0000-0000B1410000}"/>
    <cellStyle name="Normal 14 3 4 3" xfId="6144" xr:uid="{00000000-0005-0000-0000-0000B2410000}"/>
    <cellStyle name="Normal 14 3 4 3 2" xfId="18775" xr:uid="{00000000-0005-0000-0000-0000B3410000}"/>
    <cellStyle name="Normal 14 3 4 3 2 2" xfId="53991" xr:uid="{00000000-0005-0000-0000-0000B4410000}"/>
    <cellStyle name="Normal 14 3 4 3 3" xfId="41394" xr:uid="{00000000-0005-0000-0000-0000B5410000}"/>
    <cellStyle name="Normal 14 3 4 3 4" xfId="31380" xr:uid="{00000000-0005-0000-0000-0000B6410000}"/>
    <cellStyle name="Normal 14 3 4 4" xfId="7603" xr:uid="{00000000-0005-0000-0000-0000B7410000}"/>
    <cellStyle name="Normal 14 3 4 4 2" xfId="20229" xr:uid="{00000000-0005-0000-0000-0000B8410000}"/>
    <cellStyle name="Normal 14 3 4 4 2 2" xfId="55445" xr:uid="{00000000-0005-0000-0000-0000B9410000}"/>
    <cellStyle name="Normal 14 3 4 4 3" xfId="42848" xr:uid="{00000000-0005-0000-0000-0000BA410000}"/>
    <cellStyle name="Normal 14 3 4 4 4" xfId="32834" xr:uid="{00000000-0005-0000-0000-0000BB410000}"/>
    <cellStyle name="Normal 14 3 4 5" xfId="9384" xr:uid="{00000000-0005-0000-0000-0000BC410000}"/>
    <cellStyle name="Normal 14 3 4 5 2" xfId="22005" xr:uid="{00000000-0005-0000-0000-0000BD410000}"/>
    <cellStyle name="Normal 14 3 4 5 2 2" xfId="57221" xr:uid="{00000000-0005-0000-0000-0000BE410000}"/>
    <cellStyle name="Normal 14 3 4 5 3" xfId="44624" xr:uid="{00000000-0005-0000-0000-0000BF410000}"/>
    <cellStyle name="Normal 14 3 4 5 4" xfId="34610" xr:uid="{00000000-0005-0000-0000-0000C0410000}"/>
    <cellStyle name="Normal 14 3 4 6" xfId="11178" xr:uid="{00000000-0005-0000-0000-0000C1410000}"/>
    <cellStyle name="Normal 14 3 4 6 2" xfId="23781" xr:uid="{00000000-0005-0000-0000-0000C2410000}"/>
    <cellStyle name="Normal 14 3 4 6 2 2" xfId="58997" xr:uid="{00000000-0005-0000-0000-0000C3410000}"/>
    <cellStyle name="Normal 14 3 4 6 3" xfId="46400" xr:uid="{00000000-0005-0000-0000-0000C4410000}"/>
    <cellStyle name="Normal 14 3 4 6 4" xfId="36386" xr:uid="{00000000-0005-0000-0000-0000C5410000}"/>
    <cellStyle name="Normal 14 3 4 7" xfId="15545" xr:uid="{00000000-0005-0000-0000-0000C6410000}"/>
    <cellStyle name="Normal 14 3 4 7 2" xfId="50761" xr:uid="{00000000-0005-0000-0000-0000C7410000}"/>
    <cellStyle name="Normal 14 3 4 7 3" xfId="28150" xr:uid="{00000000-0005-0000-0000-0000C8410000}"/>
    <cellStyle name="Normal 14 3 4 8" xfId="12636" xr:uid="{00000000-0005-0000-0000-0000C9410000}"/>
    <cellStyle name="Normal 14 3 4 8 2" xfId="47854" xr:uid="{00000000-0005-0000-0000-0000CA410000}"/>
    <cellStyle name="Normal 14 3 4 9" xfId="38164" xr:uid="{00000000-0005-0000-0000-0000CB410000}"/>
    <cellStyle name="Normal 14 3 5" xfId="3365" xr:uid="{00000000-0005-0000-0000-0000CC410000}"/>
    <cellStyle name="Normal 14 3 5 10" xfId="26861" xr:uid="{00000000-0005-0000-0000-0000CD410000}"/>
    <cellStyle name="Normal 14 3 5 11" xfId="61265" xr:uid="{00000000-0005-0000-0000-0000CE410000}"/>
    <cellStyle name="Normal 14 3 5 2" xfId="5161" xr:uid="{00000000-0005-0000-0000-0000CF410000}"/>
    <cellStyle name="Normal 14 3 5 2 2" xfId="17808" xr:uid="{00000000-0005-0000-0000-0000D0410000}"/>
    <cellStyle name="Normal 14 3 5 2 2 2" xfId="53024" xr:uid="{00000000-0005-0000-0000-0000D1410000}"/>
    <cellStyle name="Normal 14 3 5 2 3" xfId="40427" xr:uid="{00000000-0005-0000-0000-0000D2410000}"/>
    <cellStyle name="Normal 14 3 5 2 4" xfId="30413" xr:uid="{00000000-0005-0000-0000-0000D3410000}"/>
    <cellStyle name="Normal 14 3 5 3" xfId="6631" xr:uid="{00000000-0005-0000-0000-0000D4410000}"/>
    <cellStyle name="Normal 14 3 5 3 2" xfId="19262" xr:uid="{00000000-0005-0000-0000-0000D5410000}"/>
    <cellStyle name="Normal 14 3 5 3 2 2" xfId="54478" xr:uid="{00000000-0005-0000-0000-0000D6410000}"/>
    <cellStyle name="Normal 14 3 5 3 3" xfId="41881" xr:uid="{00000000-0005-0000-0000-0000D7410000}"/>
    <cellStyle name="Normal 14 3 5 3 4" xfId="31867" xr:uid="{00000000-0005-0000-0000-0000D8410000}"/>
    <cellStyle name="Normal 14 3 5 4" xfId="8090" xr:uid="{00000000-0005-0000-0000-0000D9410000}"/>
    <cellStyle name="Normal 14 3 5 4 2" xfId="20716" xr:uid="{00000000-0005-0000-0000-0000DA410000}"/>
    <cellStyle name="Normal 14 3 5 4 2 2" xfId="55932" xr:uid="{00000000-0005-0000-0000-0000DB410000}"/>
    <cellStyle name="Normal 14 3 5 4 3" xfId="43335" xr:uid="{00000000-0005-0000-0000-0000DC410000}"/>
    <cellStyle name="Normal 14 3 5 4 4" xfId="33321" xr:uid="{00000000-0005-0000-0000-0000DD410000}"/>
    <cellStyle name="Normal 14 3 5 5" xfId="9871" xr:uid="{00000000-0005-0000-0000-0000DE410000}"/>
    <cellStyle name="Normal 14 3 5 5 2" xfId="22492" xr:uid="{00000000-0005-0000-0000-0000DF410000}"/>
    <cellStyle name="Normal 14 3 5 5 2 2" xfId="57708" xr:uid="{00000000-0005-0000-0000-0000E0410000}"/>
    <cellStyle name="Normal 14 3 5 5 3" xfId="45111" xr:uid="{00000000-0005-0000-0000-0000E1410000}"/>
    <cellStyle name="Normal 14 3 5 5 4" xfId="35097" xr:uid="{00000000-0005-0000-0000-0000E2410000}"/>
    <cellStyle name="Normal 14 3 5 6" xfId="11665" xr:uid="{00000000-0005-0000-0000-0000E3410000}"/>
    <cellStyle name="Normal 14 3 5 6 2" xfId="24268" xr:uid="{00000000-0005-0000-0000-0000E4410000}"/>
    <cellStyle name="Normal 14 3 5 6 2 2" xfId="59484" xr:uid="{00000000-0005-0000-0000-0000E5410000}"/>
    <cellStyle name="Normal 14 3 5 6 3" xfId="46887" xr:uid="{00000000-0005-0000-0000-0000E6410000}"/>
    <cellStyle name="Normal 14 3 5 6 4" xfId="36873" xr:uid="{00000000-0005-0000-0000-0000E7410000}"/>
    <cellStyle name="Normal 14 3 5 7" xfId="16032" xr:uid="{00000000-0005-0000-0000-0000E8410000}"/>
    <cellStyle name="Normal 14 3 5 7 2" xfId="51248" xr:uid="{00000000-0005-0000-0000-0000E9410000}"/>
    <cellStyle name="Normal 14 3 5 7 3" xfId="28637" xr:uid="{00000000-0005-0000-0000-0000EA410000}"/>
    <cellStyle name="Normal 14 3 5 8" xfId="14254" xr:uid="{00000000-0005-0000-0000-0000EB410000}"/>
    <cellStyle name="Normal 14 3 5 8 2" xfId="49472" xr:uid="{00000000-0005-0000-0000-0000EC410000}"/>
    <cellStyle name="Normal 14 3 5 9" xfId="38651" xr:uid="{00000000-0005-0000-0000-0000ED410000}"/>
    <cellStyle name="Normal 14 3 6" xfId="2525" xr:uid="{00000000-0005-0000-0000-0000EE410000}"/>
    <cellStyle name="Normal 14 3 6 10" xfId="26052" xr:uid="{00000000-0005-0000-0000-0000EF410000}"/>
    <cellStyle name="Normal 14 3 6 11" xfId="60456" xr:uid="{00000000-0005-0000-0000-0000F0410000}"/>
    <cellStyle name="Normal 14 3 6 2" xfId="4352" xr:uid="{00000000-0005-0000-0000-0000F1410000}"/>
    <cellStyle name="Normal 14 3 6 2 2" xfId="16999" xr:uid="{00000000-0005-0000-0000-0000F2410000}"/>
    <cellStyle name="Normal 14 3 6 2 2 2" xfId="52215" xr:uid="{00000000-0005-0000-0000-0000F3410000}"/>
    <cellStyle name="Normal 14 3 6 2 3" xfId="39618" xr:uid="{00000000-0005-0000-0000-0000F4410000}"/>
    <cellStyle name="Normal 14 3 6 2 4" xfId="29604" xr:uid="{00000000-0005-0000-0000-0000F5410000}"/>
    <cellStyle name="Normal 14 3 6 3" xfId="5822" xr:uid="{00000000-0005-0000-0000-0000F6410000}"/>
    <cellStyle name="Normal 14 3 6 3 2" xfId="18453" xr:uid="{00000000-0005-0000-0000-0000F7410000}"/>
    <cellStyle name="Normal 14 3 6 3 2 2" xfId="53669" xr:uid="{00000000-0005-0000-0000-0000F8410000}"/>
    <cellStyle name="Normal 14 3 6 3 3" xfId="41072" xr:uid="{00000000-0005-0000-0000-0000F9410000}"/>
    <cellStyle name="Normal 14 3 6 3 4" xfId="31058" xr:uid="{00000000-0005-0000-0000-0000FA410000}"/>
    <cellStyle name="Normal 14 3 6 4" xfId="7281" xr:uid="{00000000-0005-0000-0000-0000FB410000}"/>
    <cellStyle name="Normal 14 3 6 4 2" xfId="19907" xr:uid="{00000000-0005-0000-0000-0000FC410000}"/>
    <cellStyle name="Normal 14 3 6 4 2 2" xfId="55123" xr:uid="{00000000-0005-0000-0000-0000FD410000}"/>
    <cellStyle name="Normal 14 3 6 4 3" xfId="42526" xr:uid="{00000000-0005-0000-0000-0000FE410000}"/>
    <cellStyle name="Normal 14 3 6 4 4" xfId="32512" xr:uid="{00000000-0005-0000-0000-0000FF410000}"/>
    <cellStyle name="Normal 14 3 6 5" xfId="9062" xr:uid="{00000000-0005-0000-0000-000000420000}"/>
    <cellStyle name="Normal 14 3 6 5 2" xfId="21683" xr:uid="{00000000-0005-0000-0000-000001420000}"/>
    <cellStyle name="Normal 14 3 6 5 2 2" xfId="56899" xr:uid="{00000000-0005-0000-0000-000002420000}"/>
    <cellStyle name="Normal 14 3 6 5 3" xfId="44302" xr:uid="{00000000-0005-0000-0000-000003420000}"/>
    <cellStyle name="Normal 14 3 6 5 4" xfId="34288" xr:uid="{00000000-0005-0000-0000-000004420000}"/>
    <cellStyle name="Normal 14 3 6 6" xfId="10856" xr:uid="{00000000-0005-0000-0000-000005420000}"/>
    <cellStyle name="Normal 14 3 6 6 2" xfId="23459" xr:uid="{00000000-0005-0000-0000-000006420000}"/>
    <cellStyle name="Normal 14 3 6 6 2 2" xfId="58675" xr:uid="{00000000-0005-0000-0000-000007420000}"/>
    <cellStyle name="Normal 14 3 6 6 3" xfId="46078" xr:uid="{00000000-0005-0000-0000-000008420000}"/>
    <cellStyle name="Normal 14 3 6 6 4" xfId="36064" xr:uid="{00000000-0005-0000-0000-000009420000}"/>
    <cellStyle name="Normal 14 3 6 7" xfId="15223" xr:uid="{00000000-0005-0000-0000-00000A420000}"/>
    <cellStyle name="Normal 14 3 6 7 2" xfId="50439" xr:uid="{00000000-0005-0000-0000-00000B420000}"/>
    <cellStyle name="Normal 14 3 6 7 3" xfId="27828" xr:uid="{00000000-0005-0000-0000-00000C420000}"/>
    <cellStyle name="Normal 14 3 6 8" xfId="13445" xr:uid="{00000000-0005-0000-0000-00000D420000}"/>
    <cellStyle name="Normal 14 3 6 8 2" xfId="48663" xr:uid="{00000000-0005-0000-0000-00000E420000}"/>
    <cellStyle name="Normal 14 3 6 9" xfId="37842" xr:uid="{00000000-0005-0000-0000-00000F420000}"/>
    <cellStyle name="Normal 14 3 7" xfId="3689" xr:uid="{00000000-0005-0000-0000-000010420000}"/>
    <cellStyle name="Normal 14 3 7 2" xfId="8413" xr:uid="{00000000-0005-0000-0000-000011420000}"/>
    <cellStyle name="Normal 14 3 7 2 2" xfId="21039" xr:uid="{00000000-0005-0000-0000-000012420000}"/>
    <cellStyle name="Normal 14 3 7 2 2 2" xfId="56255" xr:uid="{00000000-0005-0000-0000-000013420000}"/>
    <cellStyle name="Normal 14 3 7 2 3" xfId="43658" xr:uid="{00000000-0005-0000-0000-000014420000}"/>
    <cellStyle name="Normal 14 3 7 2 4" xfId="33644" xr:uid="{00000000-0005-0000-0000-000015420000}"/>
    <cellStyle name="Normal 14 3 7 3" xfId="10194" xr:uid="{00000000-0005-0000-0000-000016420000}"/>
    <cellStyle name="Normal 14 3 7 3 2" xfId="22815" xr:uid="{00000000-0005-0000-0000-000017420000}"/>
    <cellStyle name="Normal 14 3 7 3 2 2" xfId="58031" xr:uid="{00000000-0005-0000-0000-000018420000}"/>
    <cellStyle name="Normal 14 3 7 3 3" xfId="45434" xr:uid="{00000000-0005-0000-0000-000019420000}"/>
    <cellStyle name="Normal 14 3 7 3 4" xfId="35420" xr:uid="{00000000-0005-0000-0000-00001A420000}"/>
    <cellStyle name="Normal 14 3 7 4" xfId="11990" xr:uid="{00000000-0005-0000-0000-00001B420000}"/>
    <cellStyle name="Normal 14 3 7 4 2" xfId="24591" xr:uid="{00000000-0005-0000-0000-00001C420000}"/>
    <cellStyle name="Normal 14 3 7 4 2 2" xfId="59807" xr:uid="{00000000-0005-0000-0000-00001D420000}"/>
    <cellStyle name="Normal 14 3 7 4 3" xfId="47210" xr:uid="{00000000-0005-0000-0000-00001E420000}"/>
    <cellStyle name="Normal 14 3 7 4 4" xfId="37196" xr:uid="{00000000-0005-0000-0000-00001F420000}"/>
    <cellStyle name="Normal 14 3 7 5" xfId="16355" xr:uid="{00000000-0005-0000-0000-000020420000}"/>
    <cellStyle name="Normal 14 3 7 5 2" xfId="51571" xr:uid="{00000000-0005-0000-0000-000021420000}"/>
    <cellStyle name="Normal 14 3 7 5 3" xfId="28960" xr:uid="{00000000-0005-0000-0000-000022420000}"/>
    <cellStyle name="Normal 14 3 7 6" xfId="14577" xr:uid="{00000000-0005-0000-0000-000023420000}"/>
    <cellStyle name="Normal 14 3 7 6 2" xfId="49795" xr:uid="{00000000-0005-0000-0000-000024420000}"/>
    <cellStyle name="Normal 14 3 7 7" xfId="38974" xr:uid="{00000000-0005-0000-0000-000025420000}"/>
    <cellStyle name="Normal 14 3 7 8" xfId="27184" xr:uid="{00000000-0005-0000-0000-000026420000}"/>
    <cellStyle name="Normal 14 3 8" xfId="4025" xr:uid="{00000000-0005-0000-0000-000027420000}"/>
    <cellStyle name="Normal 14 3 8 2" xfId="16677" xr:uid="{00000000-0005-0000-0000-000028420000}"/>
    <cellStyle name="Normal 14 3 8 2 2" xfId="51893" xr:uid="{00000000-0005-0000-0000-000029420000}"/>
    <cellStyle name="Normal 14 3 8 2 3" xfId="29282" xr:uid="{00000000-0005-0000-0000-00002A420000}"/>
    <cellStyle name="Normal 14 3 8 3" xfId="13123" xr:uid="{00000000-0005-0000-0000-00002B420000}"/>
    <cellStyle name="Normal 14 3 8 3 2" xfId="48341" xr:uid="{00000000-0005-0000-0000-00002C420000}"/>
    <cellStyle name="Normal 14 3 8 4" xfId="39296" xr:uid="{00000000-0005-0000-0000-00002D420000}"/>
    <cellStyle name="Normal 14 3 8 5" xfId="25730" xr:uid="{00000000-0005-0000-0000-00002E420000}"/>
    <cellStyle name="Normal 14 3 9" xfId="5500" xr:uid="{00000000-0005-0000-0000-00002F420000}"/>
    <cellStyle name="Normal 14 3 9 2" xfId="18131" xr:uid="{00000000-0005-0000-0000-000030420000}"/>
    <cellStyle name="Normal 14 3 9 2 2" xfId="53347" xr:uid="{00000000-0005-0000-0000-000031420000}"/>
    <cellStyle name="Normal 14 3 9 3" xfId="40750" xr:uid="{00000000-0005-0000-0000-000032420000}"/>
    <cellStyle name="Normal 14 3 9 4" xfId="30736" xr:uid="{00000000-0005-0000-0000-000033420000}"/>
    <cellStyle name="Normal 14 4" xfId="2262" xr:uid="{00000000-0005-0000-0000-000034420000}"/>
    <cellStyle name="Normal 14 4 10" xfId="10538" xr:uid="{00000000-0005-0000-0000-000035420000}"/>
    <cellStyle name="Normal 14 4 10 2" xfId="23149" xr:uid="{00000000-0005-0000-0000-000036420000}"/>
    <cellStyle name="Normal 14 4 10 2 2" xfId="58365" xr:uid="{00000000-0005-0000-0000-000037420000}"/>
    <cellStyle name="Normal 14 4 10 3" xfId="45768" xr:uid="{00000000-0005-0000-0000-000038420000}"/>
    <cellStyle name="Normal 14 4 10 4" xfId="35754" xr:uid="{00000000-0005-0000-0000-000039420000}"/>
    <cellStyle name="Normal 14 4 11" xfId="14981" xr:uid="{00000000-0005-0000-0000-00003A420000}"/>
    <cellStyle name="Normal 14 4 11 2" xfId="50197" xr:uid="{00000000-0005-0000-0000-00003B420000}"/>
    <cellStyle name="Normal 14 4 11 3" xfId="27586" xr:uid="{00000000-0005-0000-0000-00003C420000}"/>
    <cellStyle name="Normal 14 4 12" xfId="12394" xr:uid="{00000000-0005-0000-0000-00003D420000}"/>
    <cellStyle name="Normal 14 4 12 2" xfId="47612" xr:uid="{00000000-0005-0000-0000-00003E420000}"/>
    <cellStyle name="Normal 14 4 13" xfId="37600" xr:uid="{00000000-0005-0000-0000-00003F420000}"/>
    <cellStyle name="Normal 14 4 14" xfId="25001" xr:uid="{00000000-0005-0000-0000-000040420000}"/>
    <cellStyle name="Normal 14 4 15" xfId="60214" xr:uid="{00000000-0005-0000-0000-000041420000}"/>
    <cellStyle name="Normal 14 4 2" xfId="3116" xr:uid="{00000000-0005-0000-0000-000042420000}"/>
    <cellStyle name="Normal 14 4 2 10" xfId="25485" xr:uid="{00000000-0005-0000-0000-000043420000}"/>
    <cellStyle name="Normal 14 4 2 11" xfId="61020" xr:uid="{00000000-0005-0000-0000-000044420000}"/>
    <cellStyle name="Normal 14 4 2 2" xfId="4916" xr:uid="{00000000-0005-0000-0000-000045420000}"/>
    <cellStyle name="Normal 14 4 2 2 2" xfId="17563" xr:uid="{00000000-0005-0000-0000-000046420000}"/>
    <cellStyle name="Normal 14 4 2 2 2 2" xfId="52779" xr:uid="{00000000-0005-0000-0000-000047420000}"/>
    <cellStyle name="Normal 14 4 2 2 2 3" xfId="30168" xr:uid="{00000000-0005-0000-0000-000048420000}"/>
    <cellStyle name="Normal 14 4 2 2 3" xfId="14009" xr:uid="{00000000-0005-0000-0000-000049420000}"/>
    <cellStyle name="Normal 14 4 2 2 3 2" xfId="49227" xr:uid="{00000000-0005-0000-0000-00004A420000}"/>
    <cellStyle name="Normal 14 4 2 2 4" xfId="40182" xr:uid="{00000000-0005-0000-0000-00004B420000}"/>
    <cellStyle name="Normal 14 4 2 2 5" xfId="26616" xr:uid="{00000000-0005-0000-0000-00004C420000}"/>
    <cellStyle name="Normal 14 4 2 3" xfId="6386" xr:uid="{00000000-0005-0000-0000-00004D420000}"/>
    <cellStyle name="Normal 14 4 2 3 2" xfId="19017" xr:uid="{00000000-0005-0000-0000-00004E420000}"/>
    <cellStyle name="Normal 14 4 2 3 2 2" xfId="54233" xr:uid="{00000000-0005-0000-0000-00004F420000}"/>
    <cellStyle name="Normal 14 4 2 3 3" xfId="41636" xr:uid="{00000000-0005-0000-0000-000050420000}"/>
    <cellStyle name="Normal 14 4 2 3 4" xfId="31622" xr:uid="{00000000-0005-0000-0000-000051420000}"/>
    <cellStyle name="Normal 14 4 2 4" xfId="7845" xr:uid="{00000000-0005-0000-0000-000052420000}"/>
    <cellStyle name="Normal 14 4 2 4 2" xfId="20471" xr:uid="{00000000-0005-0000-0000-000053420000}"/>
    <cellStyle name="Normal 14 4 2 4 2 2" xfId="55687" xr:uid="{00000000-0005-0000-0000-000054420000}"/>
    <cellStyle name="Normal 14 4 2 4 3" xfId="43090" xr:uid="{00000000-0005-0000-0000-000055420000}"/>
    <cellStyle name="Normal 14 4 2 4 4" xfId="33076" xr:uid="{00000000-0005-0000-0000-000056420000}"/>
    <cellStyle name="Normal 14 4 2 5" xfId="9626" xr:uid="{00000000-0005-0000-0000-000057420000}"/>
    <cellStyle name="Normal 14 4 2 5 2" xfId="22247" xr:uid="{00000000-0005-0000-0000-000058420000}"/>
    <cellStyle name="Normal 14 4 2 5 2 2" xfId="57463" xr:uid="{00000000-0005-0000-0000-000059420000}"/>
    <cellStyle name="Normal 14 4 2 5 3" xfId="44866" xr:uid="{00000000-0005-0000-0000-00005A420000}"/>
    <cellStyle name="Normal 14 4 2 5 4" xfId="34852" xr:uid="{00000000-0005-0000-0000-00005B420000}"/>
    <cellStyle name="Normal 14 4 2 6" xfId="11420" xr:uid="{00000000-0005-0000-0000-00005C420000}"/>
    <cellStyle name="Normal 14 4 2 6 2" xfId="24023" xr:uid="{00000000-0005-0000-0000-00005D420000}"/>
    <cellStyle name="Normal 14 4 2 6 2 2" xfId="59239" xr:uid="{00000000-0005-0000-0000-00005E420000}"/>
    <cellStyle name="Normal 14 4 2 6 3" xfId="46642" xr:uid="{00000000-0005-0000-0000-00005F420000}"/>
    <cellStyle name="Normal 14 4 2 6 4" xfId="36628" xr:uid="{00000000-0005-0000-0000-000060420000}"/>
    <cellStyle name="Normal 14 4 2 7" xfId="15787" xr:uid="{00000000-0005-0000-0000-000061420000}"/>
    <cellStyle name="Normal 14 4 2 7 2" xfId="51003" xr:uid="{00000000-0005-0000-0000-000062420000}"/>
    <cellStyle name="Normal 14 4 2 7 3" xfId="28392" xr:uid="{00000000-0005-0000-0000-000063420000}"/>
    <cellStyle name="Normal 14 4 2 8" xfId="12878" xr:uid="{00000000-0005-0000-0000-000064420000}"/>
    <cellStyle name="Normal 14 4 2 8 2" xfId="48096" xr:uid="{00000000-0005-0000-0000-000065420000}"/>
    <cellStyle name="Normal 14 4 2 9" xfId="38406" xr:uid="{00000000-0005-0000-0000-000066420000}"/>
    <cellStyle name="Normal 14 4 3" xfId="3445" xr:uid="{00000000-0005-0000-0000-000067420000}"/>
    <cellStyle name="Normal 14 4 3 10" xfId="26941" xr:uid="{00000000-0005-0000-0000-000068420000}"/>
    <cellStyle name="Normal 14 4 3 11" xfId="61345" xr:uid="{00000000-0005-0000-0000-000069420000}"/>
    <cellStyle name="Normal 14 4 3 2" xfId="5241" xr:uid="{00000000-0005-0000-0000-00006A420000}"/>
    <cellStyle name="Normal 14 4 3 2 2" xfId="17888" xr:uid="{00000000-0005-0000-0000-00006B420000}"/>
    <cellStyle name="Normal 14 4 3 2 2 2" xfId="53104" xr:uid="{00000000-0005-0000-0000-00006C420000}"/>
    <cellStyle name="Normal 14 4 3 2 3" xfId="40507" xr:uid="{00000000-0005-0000-0000-00006D420000}"/>
    <cellStyle name="Normal 14 4 3 2 4" xfId="30493" xr:uid="{00000000-0005-0000-0000-00006E420000}"/>
    <cellStyle name="Normal 14 4 3 3" xfId="6711" xr:uid="{00000000-0005-0000-0000-00006F420000}"/>
    <cellStyle name="Normal 14 4 3 3 2" xfId="19342" xr:uid="{00000000-0005-0000-0000-000070420000}"/>
    <cellStyle name="Normal 14 4 3 3 2 2" xfId="54558" xr:uid="{00000000-0005-0000-0000-000071420000}"/>
    <cellStyle name="Normal 14 4 3 3 3" xfId="41961" xr:uid="{00000000-0005-0000-0000-000072420000}"/>
    <cellStyle name="Normal 14 4 3 3 4" xfId="31947" xr:uid="{00000000-0005-0000-0000-000073420000}"/>
    <cellStyle name="Normal 14 4 3 4" xfId="8170" xr:uid="{00000000-0005-0000-0000-000074420000}"/>
    <cellStyle name="Normal 14 4 3 4 2" xfId="20796" xr:uid="{00000000-0005-0000-0000-000075420000}"/>
    <cellStyle name="Normal 14 4 3 4 2 2" xfId="56012" xr:uid="{00000000-0005-0000-0000-000076420000}"/>
    <cellStyle name="Normal 14 4 3 4 3" xfId="43415" xr:uid="{00000000-0005-0000-0000-000077420000}"/>
    <cellStyle name="Normal 14 4 3 4 4" xfId="33401" xr:uid="{00000000-0005-0000-0000-000078420000}"/>
    <cellStyle name="Normal 14 4 3 5" xfId="9951" xr:uid="{00000000-0005-0000-0000-000079420000}"/>
    <cellStyle name="Normal 14 4 3 5 2" xfId="22572" xr:uid="{00000000-0005-0000-0000-00007A420000}"/>
    <cellStyle name="Normal 14 4 3 5 2 2" xfId="57788" xr:uid="{00000000-0005-0000-0000-00007B420000}"/>
    <cellStyle name="Normal 14 4 3 5 3" xfId="45191" xr:uid="{00000000-0005-0000-0000-00007C420000}"/>
    <cellStyle name="Normal 14 4 3 5 4" xfId="35177" xr:uid="{00000000-0005-0000-0000-00007D420000}"/>
    <cellStyle name="Normal 14 4 3 6" xfId="11745" xr:uid="{00000000-0005-0000-0000-00007E420000}"/>
    <cellStyle name="Normal 14 4 3 6 2" xfId="24348" xr:uid="{00000000-0005-0000-0000-00007F420000}"/>
    <cellStyle name="Normal 14 4 3 6 2 2" xfId="59564" xr:uid="{00000000-0005-0000-0000-000080420000}"/>
    <cellStyle name="Normal 14 4 3 6 3" xfId="46967" xr:uid="{00000000-0005-0000-0000-000081420000}"/>
    <cellStyle name="Normal 14 4 3 6 4" xfId="36953" xr:uid="{00000000-0005-0000-0000-000082420000}"/>
    <cellStyle name="Normal 14 4 3 7" xfId="16112" xr:uid="{00000000-0005-0000-0000-000083420000}"/>
    <cellStyle name="Normal 14 4 3 7 2" xfId="51328" xr:uid="{00000000-0005-0000-0000-000084420000}"/>
    <cellStyle name="Normal 14 4 3 7 3" xfId="28717" xr:uid="{00000000-0005-0000-0000-000085420000}"/>
    <cellStyle name="Normal 14 4 3 8" xfId="14334" xr:uid="{00000000-0005-0000-0000-000086420000}"/>
    <cellStyle name="Normal 14 4 3 8 2" xfId="49552" xr:uid="{00000000-0005-0000-0000-000087420000}"/>
    <cellStyle name="Normal 14 4 3 9" xfId="38731" xr:uid="{00000000-0005-0000-0000-000088420000}"/>
    <cellStyle name="Normal 14 4 4" xfId="2606" xr:uid="{00000000-0005-0000-0000-000089420000}"/>
    <cellStyle name="Normal 14 4 4 10" xfId="26132" xr:uid="{00000000-0005-0000-0000-00008A420000}"/>
    <cellStyle name="Normal 14 4 4 11" xfId="60536" xr:uid="{00000000-0005-0000-0000-00008B420000}"/>
    <cellStyle name="Normal 14 4 4 2" xfId="4432" xr:uid="{00000000-0005-0000-0000-00008C420000}"/>
    <cellStyle name="Normal 14 4 4 2 2" xfId="17079" xr:uid="{00000000-0005-0000-0000-00008D420000}"/>
    <cellStyle name="Normal 14 4 4 2 2 2" xfId="52295" xr:uid="{00000000-0005-0000-0000-00008E420000}"/>
    <cellStyle name="Normal 14 4 4 2 3" xfId="39698" xr:uid="{00000000-0005-0000-0000-00008F420000}"/>
    <cellStyle name="Normal 14 4 4 2 4" xfId="29684" xr:uid="{00000000-0005-0000-0000-000090420000}"/>
    <cellStyle name="Normal 14 4 4 3" xfId="5902" xr:uid="{00000000-0005-0000-0000-000091420000}"/>
    <cellStyle name="Normal 14 4 4 3 2" xfId="18533" xr:uid="{00000000-0005-0000-0000-000092420000}"/>
    <cellStyle name="Normal 14 4 4 3 2 2" xfId="53749" xr:uid="{00000000-0005-0000-0000-000093420000}"/>
    <cellStyle name="Normal 14 4 4 3 3" xfId="41152" xr:uid="{00000000-0005-0000-0000-000094420000}"/>
    <cellStyle name="Normal 14 4 4 3 4" xfId="31138" xr:uid="{00000000-0005-0000-0000-000095420000}"/>
    <cellStyle name="Normal 14 4 4 4" xfId="7361" xr:uid="{00000000-0005-0000-0000-000096420000}"/>
    <cellStyle name="Normal 14 4 4 4 2" xfId="19987" xr:uid="{00000000-0005-0000-0000-000097420000}"/>
    <cellStyle name="Normal 14 4 4 4 2 2" xfId="55203" xr:uid="{00000000-0005-0000-0000-000098420000}"/>
    <cellStyle name="Normal 14 4 4 4 3" xfId="42606" xr:uid="{00000000-0005-0000-0000-000099420000}"/>
    <cellStyle name="Normal 14 4 4 4 4" xfId="32592" xr:uid="{00000000-0005-0000-0000-00009A420000}"/>
    <cellStyle name="Normal 14 4 4 5" xfId="9142" xr:uid="{00000000-0005-0000-0000-00009B420000}"/>
    <cellStyle name="Normal 14 4 4 5 2" xfId="21763" xr:uid="{00000000-0005-0000-0000-00009C420000}"/>
    <cellStyle name="Normal 14 4 4 5 2 2" xfId="56979" xr:uid="{00000000-0005-0000-0000-00009D420000}"/>
    <cellStyle name="Normal 14 4 4 5 3" xfId="44382" xr:uid="{00000000-0005-0000-0000-00009E420000}"/>
    <cellStyle name="Normal 14 4 4 5 4" xfId="34368" xr:uid="{00000000-0005-0000-0000-00009F420000}"/>
    <cellStyle name="Normal 14 4 4 6" xfId="10936" xr:uid="{00000000-0005-0000-0000-0000A0420000}"/>
    <cellStyle name="Normal 14 4 4 6 2" xfId="23539" xr:uid="{00000000-0005-0000-0000-0000A1420000}"/>
    <cellStyle name="Normal 14 4 4 6 2 2" xfId="58755" xr:uid="{00000000-0005-0000-0000-0000A2420000}"/>
    <cellStyle name="Normal 14 4 4 6 3" xfId="46158" xr:uid="{00000000-0005-0000-0000-0000A3420000}"/>
    <cellStyle name="Normal 14 4 4 6 4" xfId="36144" xr:uid="{00000000-0005-0000-0000-0000A4420000}"/>
    <cellStyle name="Normal 14 4 4 7" xfId="15303" xr:uid="{00000000-0005-0000-0000-0000A5420000}"/>
    <cellStyle name="Normal 14 4 4 7 2" xfId="50519" xr:uid="{00000000-0005-0000-0000-0000A6420000}"/>
    <cellStyle name="Normal 14 4 4 7 3" xfId="27908" xr:uid="{00000000-0005-0000-0000-0000A7420000}"/>
    <cellStyle name="Normal 14 4 4 8" xfId="13525" xr:uid="{00000000-0005-0000-0000-0000A8420000}"/>
    <cellStyle name="Normal 14 4 4 8 2" xfId="48743" xr:uid="{00000000-0005-0000-0000-0000A9420000}"/>
    <cellStyle name="Normal 14 4 4 9" xfId="37922" xr:uid="{00000000-0005-0000-0000-0000AA420000}"/>
    <cellStyle name="Normal 14 4 5" xfId="3770" xr:uid="{00000000-0005-0000-0000-0000AB420000}"/>
    <cellStyle name="Normal 14 4 5 2" xfId="8493" xr:uid="{00000000-0005-0000-0000-0000AC420000}"/>
    <cellStyle name="Normal 14 4 5 2 2" xfId="21119" xr:uid="{00000000-0005-0000-0000-0000AD420000}"/>
    <cellStyle name="Normal 14 4 5 2 2 2" xfId="56335" xr:uid="{00000000-0005-0000-0000-0000AE420000}"/>
    <cellStyle name="Normal 14 4 5 2 3" xfId="43738" xr:uid="{00000000-0005-0000-0000-0000AF420000}"/>
    <cellStyle name="Normal 14 4 5 2 4" xfId="33724" xr:uid="{00000000-0005-0000-0000-0000B0420000}"/>
    <cellStyle name="Normal 14 4 5 3" xfId="10274" xr:uid="{00000000-0005-0000-0000-0000B1420000}"/>
    <cellStyle name="Normal 14 4 5 3 2" xfId="22895" xr:uid="{00000000-0005-0000-0000-0000B2420000}"/>
    <cellStyle name="Normal 14 4 5 3 2 2" xfId="58111" xr:uid="{00000000-0005-0000-0000-0000B3420000}"/>
    <cellStyle name="Normal 14 4 5 3 3" xfId="45514" xr:uid="{00000000-0005-0000-0000-0000B4420000}"/>
    <cellStyle name="Normal 14 4 5 3 4" xfId="35500" xr:uid="{00000000-0005-0000-0000-0000B5420000}"/>
    <cellStyle name="Normal 14 4 5 4" xfId="12070" xr:uid="{00000000-0005-0000-0000-0000B6420000}"/>
    <cellStyle name="Normal 14 4 5 4 2" xfId="24671" xr:uid="{00000000-0005-0000-0000-0000B7420000}"/>
    <cellStyle name="Normal 14 4 5 4 2 2" xfId="59887" xr:uid="{00000000-0005-0000-0000-0000B8420000}"/>
    <cellStyle name="Normal 14 4 5 4 3" xfId="47290" xr:uid="{00000000-0005-0000-0000-0000B9420000}"/>
    <cellStyle name="Normal 14 4 5 4 4" xfId="37276" xr:uid="{00000000-0005-0000-0000-0000BA420000}"/>
    <cellStyle name="Normal 14 4 5 5" xfId="16435" xr:uid="{00000000-0005-0000-0000-0000BB420000}"/>
    <cellStyle name="Normal 14 4 5 5 2" xfId="51651" xr:uid="{00000000-0005-0000-0000-0000BC420000}"/>
    <cellStyle name="Normal 14 4 5 5 3" xfId="29040" xr:uid="{00000000-0005-0000-0000-0000BD420000}"/>
    <cellStyle name="Normal 14 4 5 6" xfId="14657" xr:uid="{00000000-0005-0000-0000-0000BE420000}"/>
    <cellStyle name="Normal 14 4 5 6 2" xfId="49875" xr:uid="{00000000-0005-0000-0000-0000BF420000}"/>
    <cellStyle name="Normal 14 4 5 7" xfId="39054" xr:uid="{00000000-0005-0000-0000-0000C0420000}"/>
    <cellStyle name="Normal 14 4 5 8" xfId="27264" xr:uid="{00000000-0005-0000-0000-0000C1420000}"/>
    <cellStyle name="Normal 14 4 6" xfId="4110" xr:uid="{00000000-0005-0000-0000-0000C2420000}"/>
    <cellStyle name="Normal 14 4 6 2" xfId="16757" xr:uid="{00000000-0005-0000-0000-0000C3420000}"/>
    <cellStyle name="Normal 14 4 6 2 2" xfId="51973" xr:uid="{00000000-0005-0000-0000-0000C4420000}"/>
    <cellStyle name="Normal 14 4 6 2 3" xfId="29362" xr:uid="{00000000-0005-0000-0000-0000C5420000}"/>
    <cellStyle name="Normal 14 4 6 3" xfId="13203" xr:uid="{00000000-0005-0000-0000-0000C6420000}"/>
    <cellStyle name="Normal 14 4 6 3 2" xfId="48421" xr:uid="{00000000-0005-0000-0000-0000C7420000}"/>
    <cellStyle name="Normal 14 4 6 4" xfId="39376" xr:uid="{00000000-0005-0000-0000-0000C8420000}"/>
    <cellStyle name="Normal 14 4 6 5" xfId="25810" xr:uid="{00000000-0005-0000-0000-0000C9420000}"/>
    <cellStyle name="Normal 14 4 7" xfId="5580" xr:uid="{00000000-0005-0000-0000-0000CA420000}"/>
    <cellStyle name="Normal 14 4 7 2" xfId="18211" xr:uid="{00000000-0005-0000-0000-0000CB420000}"/>
    <cellStyle name="Normal 14 4 7 2 2" xfId="53427" xr:uid="{00000000-0005-0000-0000-0000CC420000}"/>
    <cellStyle name="Normal 14 4 7 3" xfId="40830" xr:uid="{00000000-0005-0000-0000-0000CD420000}"/>
    <cellStyle name="Normal 14 4 7 4" xfId="30816" xr:uid="{00000000-0005-0000-0000-0000CE420000}"/>
    <cellStyle name="Normal 14 4 8" xfId="7039" xr:uid="{00000000-0005-0000-0000-0000CF420000}"/>
    <cellStyle name="Normal 14 4 8 2" xfId="19665" xr:uid="{00000000-0005-0000-0000-0000D0420000}"/>
    <cellStyle name="Normal 14 4 8 2 2" xfId="54881" xr:uid="{00000000-0005-0000-0000-0000D1420000}"/>
    <cellStyle name="Normal 14 4 8 3" xfId="42284" xr:uid="{00000000-0005-0000-0000-0000D2420000}"/>
    <cellStyle name="Normal 14 4 8 4" xfId="32270" xr:uid="{00000000-0005-0000-0000-0000D3420000}"/>
    <cellStyle name="Normal 14 4 9" xfId="8820" xr:uid="{00000000-0005-0000-0000-0000D4420000}"/>
    <cellStyle name="Normal 14 4 9 2" xfId="21441" xr:uid="{00000000-0005-0000-0000-0000D5420000}"/>
    <cellStyle name="Normal 14 4 9 2 2" xfId="56657" xr:uid="{00000000-0005-0000-0000-0000D6420000}"/>
    <cellStyle name="Normal 14 4 9 3" xfId="44060" xr:uid="{00000000-0005-0000-0000-0000D7420000}"/>
    <cellStyle name="Normal 14 4 9 4" xfId="34046" xr:uid="{00000000-0005-0000-0000-0000D8420000}"/>
    <cellStyle name="Normal 14 5" xfId="2939" xr:uid="{00000000-0005-0000-0000-0000D9420000}"/>
    <cellStyle name="Normal 14 5 10" xfId="25323" xr:uid="{00000000-0005-0000-0000-0000DA420000}"/>
    <cellStyle name="Normal 14 5 11" xfId="60858" xr:uid="{00000000-0005-0000-0000-0000DB420000}"/>
    <cellStyle name="Normal 14 5 2" xfId="4754" xr:uid="{00000000-0005-0000-0000-0000DC420000}"/>
    <cellStyle name="Normal 14 5 2 2" xfId="17401" xr:uid="{00000000-0005-0000-0000-0000DD420000}"/>
    <cellStyle name="Normal 14 5 2 2 2" xfId="52617" xr:uid="{00000000-0005-0000-0000-0000DE420000}"/>
    <cellStyle name="Normal 14 5 2 2 3" xfId="30006" xr:uid="{00000000-0005-0000-0000-0000DF420000}"/>
    <cellStyle name="Normal 14 5 2 3" xfId="13847" xr:uid="{00000000-0005-0000-0000-0000E0420000}"/>
    <cellStyle name="Normal 14 5 2 3 2" xfId="49065" xr:uid="{00000000-0005-0000-0000-0000E1420000}"/>
    <cellStyle name="Normal 14 5 2 4" xfId="40020" xr:uid="{00000000-0005-0000-0000-0000E2420000}"/>
    <cellStyle name="Normal 14 5 2 5" xfId="26454" xr:uid="{00000000-0005-0000-0000-0000E3420000}"/>
    <cellStyle name="Normal 14 5 3" xfId="6224" xr:uid="{00000000-0005-0000-0000-0000E4420000}"/>
    <cellStyle name="Normal 14 5 3 2" xfId="18855" xr:uid="{00000000-0005-0000-0000-0000E5420000}"/>
    <cellStyle name="Normal 14 5 3 2 2" xfId="54071" xr:uid="{00000000-0005-0000-0000-0000E6420000}"/>
    <cellStyle name="Normal 14 5 3 3" xfId="41474" xr:uid="{00000000-0005-0000-0000-0000E7420000}"/>
    <cellStyle name="Normal 14 5 3 4" xfId="31460" xr:uid="{00000000-0005-0000-0000-0000E8420000}"/>
    <cellStyle name="Normal 14 5 4" xfId="7683" xr:uid="{00000000-0005-0000-0000-0000E9420000}"/>
    <cellStyle name="Normal 14 5 4 2" xfId="20309" xr:uid="{00000000-0005-0000-0000-0000EA420000}"/>
    <cellStyle name="Normal 14 5 4 2 2" xfId="55525" xr:uid="{00000000-0005-0000-0000-0000EB420000}"/>
    <cellStyle name="Normal 14 5 4 3" xfId="42928" xr:uid="{00000000-0005-0000-0000-0000EC420000}"/>
    <cellStyle name="Normal 14 5 4 4" xfId="32914" xr:uid="{00000000-0005-0000-0000-0000ED420000}"/>
    <cellStyle name="Normal 14 5 5" xfId="9464" xr:uid="{00000000-0005-0000-0000-0000EE420000}"/>
    <cellStyle name="Normal 14 5 5 2" xfId="22085" xr:uid="{00000000-0005-0000-0000-0000EF420000}"/>
    <cellStyle name="Normal 14 5 5 2 2" xfId="57301" xr:uid="{00000000-0005-0000-0000-0000F0420000}"/>
    <cellStyle name="Normal 14 5 5 3" xfId="44704" xr:uid="{00000000-0005-0000-0000-0000F1420000}"/>
    <cellStyle name="Normal 14 5 5 4" xfId="34690" xr:uid="{00000000-0005-0000-0000-0000F2420000}"/>
    <cellStyle name="Normal 14 5 6" xfId="11258" xr:uid="{00000000-0005-0000-0000-0000F3420000}"/>
    <cellStyle name="Normal 14 5 6 2" xfId="23861" xr:uid="{00000000-0005-0000-0000-0000F4420000}"/>
    <cellStyle name="Normal 14 5 6 2 2" xfId="59077" xr:uid="{00000000-0005-0000-0000-0000F5420000}"/>
    <cellStyle name="Normal 14 5 6 3" xfId="46480" xr:uid="{00000000-0005-0000-0000-0000F6420000}"/>
    <cellStyle name="Normal 14 5 6 4" xfId="36466" xr:uid="{00000000-0005-0000-0000-0000F7420000}"/>
    <cellStyle name="Normal 14 5 7" xfId="15625" xr:uid="{00000000-0005-0000-0000-0000F8420000}"/>
    <cellStyle name="Normal 14 5 7 2" xfId="50841" xr:uid="{00000000-0005-0000-0000-0000F9420000}"/>
    <cellStyle name="Normal 14 5 7 3" xfId="28230" xr:uid="{00000000-0005-0000-0000-0000FA420000}"/>
    <cellStyle name="Normal 14 5 8" xfId="12716" xr:uid="{00000000-0005-0000-0000-0000FB420000}"/>
    <cellStyle name="Normal 14 5 8 2" xfId="47934" xr:uid="{00000000-0005-0000-0000-0000FC420000}"/>
    <cellStyle name="Normal 14 5 9" xfId="38244" xr:uid="{00000000-0005-0000-0000-0000FD420000}"/>
    <cellStyle name="Normal 14 6" xfId="2776" xr:uid="{00000000-0005-0000-0000-0000FE420000}"/>
    <cellStyle name="Normal 14 6 10" xfId="25171" xr:uid="{00000000-0005-0000-0000-0000FF420000}"/>
    <cellStyle name="Normal 14 6 11" xfId="60706" xr:uid="{00000000-0005-0000-0000-000000430000}"/>
    <cellStyle name="Normal 14 6 2" xfId="4602" xr:uid="{00000000-0005-0000-0000-000001430000}"/>
    <cellStyle name="Normal 14 6 2 2" xfId="17249" xr:uid="{00000000-0005-0000-0000-000002430000}"/>
    <cellStyle name="Normal 14 6 2 2 2" xfId="52465" xr:uid="{00000000-0005-0000-0000-000003430000}"/>
    <cellStyle name="Normal 14 6 2 2 3" xfId="29854" xr:uid="{00000000-0005-0000-0000-000004430000}"/>
    <cellStyle name="Normal 14 6 2 3" xfId="13695" xr:uid="{00000000-0005-0000-0000-000005430000}"/>
    <cellStyle name="Normal 14 6 2 3 2" xfId="48913" xr:uid="{00000000-0005-0000-0000-000006430000}"/>
    <cellStyle name="Normal 14 6 2 4" xfId="39868" xr:uid="{00000000-0005-0000-0000-000007430000}"/>
    <cellStyle name="Normal 14 6 2 5" xfId="26302" xr:uid="{00000000-0005-0000-0000-000008430000}"/>
    <cellStyle name="Normal 14 6 3" xfId="6072" xr:uid="{00000000-0005-0000-0000-000009430000}"/>
    <cellStyle name="Normal 14 6 3 2" xfId="18703" xr:uid="{00000000-0005-0000-0000-00000A430000}"/>
    <cellStyle name="Normal 14 6 3 2 2" xfId="53919" xr:uid="{00000000-0005-0000-0000-00000B430000}"/>
    <cellStyle name="Normal 14 6 3 3" xfId="41322" xr:uid="{00000000-0005-0000-0000-00000C430000}"/>
    <cellStyle name="Normal 14 6 3 4" xfId="31308" xr:uid="{00000000-0005-0000-0000-00000D430000}"/>
    <cellStyle name="Normal 14 6 4" xfId="7531" xr:uid="{00000000-0005-0000-0000-00000E430000}"/>
    <cellStyle name="Normal 14 6 4 2" xfId="20157" xr:uid="{00000000-0005-0000-0000-00000F430000}"/>
    <cellStyle name="Normal 14 6 4 2 2" xfId="55373" xr:uid="{00000000-0005-0000-0000-000010430000}"/>
    <cellStyle name="Normal 14 6 4 3" xfId="42776" xr:uid="{00000000-0005-0000-0000-000011430000}"/>
    <cellStyle name="Normal 14 6 4 4" xfId="32762" xr:uid="{00000000-0005-0000-0000-000012430000}"/>
    <cellStyle name="Normal 14 6 5" xfId="9312" xr:uid="{00000000-0005-0000-0000-000013430000}"/>
    <cellStyle name="Normal 14 6 5 2" xfId="21933" xr:uid="{00000000-0005-0000-0000-000014430000}"/>
    <cellStyle name="Normal 14 6 5 2 2" xfId="57149" xr:uid="{00000000-0005-0000-0000-000015430000}"/>
    <cellStyle name="Normal 14 6 5 3" xfId="44552" xr:uid="{00000000-0005-0000-0000-000016430000}"/>
    <cellStyle name="Normal 14 6 5 4" xfId="34538" xr:uid="{00000000-0005-0000-0000-000017430000}"/>
    <cellStyle name="Normal 14 6 6" xfId="11106" xr:uid="{00000000-0005-0000-0000-000018430000}"/>
    <cellStyle name="Normal 14 6 6 2" xfId="23709" xr:uid="{00000000-0005-0000-0000-000019430000}"/>
    <cellStyle name="Normal 14 6 6 2 2" xfId="58925" xr:uid="{00000000-0005-0000-0000-00001A430000}"/>
    <cellStyle name="Normal 14 6 6 3" xfId="46328" xr:uid="{00000000-0005-0000-0000-00001B430000}"/>
    <cellStyle name="Normal 14 6 6 4" xfId="36314" xr:uid="{00000000-0005-0000-0000-00001C430000}"/>
    <cellStyle name="Normal 14 6 7" xfId="15473" xr:uid="{00000000-0005-0000-0000-00001D430000}"/>
    <cellStyle name="Normal 14 6 7 2" xfId="50689" xr:uid="{00000000-0005-0000-0000-00001E430000}"/>
    <cellStyle name="Normal 14 6 7 3" xfId="28078" xr:uid="{00000000-0005-0000-0000-00001F430000}"/>
    <cellStyle name="Normal 14 6 8" xfId="12564" xr:uid="{00000000-0005-0000-0000-000020430000}"/>
    <cellStyle name="Normal 14 6 8 2" xfId="47782" xr:uid="{00000000-0005-0000-0000-000021430000}"/>
    <cellStyle name="Normal 14 6 9" xfId="38092" xr:uid="{00000000-0005-0000-0000-000022430000}"/>
    <cellStyle name="Normal 14 7" xfId="3292" xr:uid="{00000000-0005-0000-0000-000023430000}"/>
    <cellStyle name="Normal 14 7 10" xfId="26789" xr:uid="{00000000-0005-0000-0000-000024430000}"/>
    <cellStyle name="Normal 14 7 11" xfId="61193" xr:uid="{00000000-0005-0000-0000-000025430000}"/>
    <cellStyle name="Normal 14 7 2" xfId="5089" xr:uid="{00000000-0005-0000-0000-000026430000}"/>
    <cellStyle name="Normal 14 7 2 2" xfId="17736" xr:uid="{00000000-0005-0000-0000-000027430000}"/>
    <cellStyle name="Normal 14 7 2 2 2" xfId="52952" xr:uid="{00000000-0005-0000-0000-000028430000}"/>
    <cellStyle name="Normal 14 7 2 3" xfId="40355" xr:uid="{00000000-0005-0000-0000-000029430000}"/>
    <cellStyle name="Normal 14 7 2 4" xfId="30341" xr:uid="{00000000-0005-0000-0000-00002A430000}"/>
    <cellStyle name="Normal 14 7 3" xfId="6559" xr:uid="{00000000-0005-0000-0000-00002B430000}"/>
    <cellStyle name="Normal 14 7 3 2" xfId="19190" xr:uid="{00000000-0005-0000-0000-00002C430000}"/>
    <cellStyle name="Normal 14 7 3 2 2" xfId="54406" xr:uid="{00000000-0005-0000-0000-00002D430000}"/>
    <cellStyle name="Normal 14 7 3 3" xfId="41809" xr:uid="{00000000-0005-0000-0000-00002E430000}"/>
    <cellStyle name="Normal 14 7 3 4" xfId="31795" xr:uid="{00000000-0005-0000-0000-00002F430000}"/>
    <cellStyle name="Normal 14 7 4" xfId="8018" xr:uid="{00000000-0005-0000-0000-000030430000}"/>
    <cellStyle name="Normal 14 7 4 2" xfId="20644" xr:uid="{00000000-0005-0000-0000-000031430000}"/>
    <cellStyle name="Normal 14 7 4 2 2" xfId="55860" xr:uid="{00000000-0005-0000-0000-000032430000}"/>
    <cellStyle name="Normal 14 7 4 3" xfId="43263" xr:uid="{00000000-0005-0000-0000-000033430000}"/>
    <cellStyle name="Normal 14 7 4 4" xfId="33249" xr:uid="{00000000-0005-0000-0000-000034430000}"/>
    <cellStyle name="Normal 14 7 5" xfId="9799" xr:uid="{00000000-0005-0000-0000-000035430000}"/>
    <cellStyle name="Normal 14 7 5 2" xfId="22420" xr:uid="{00000000-0005-0000-0000-000036430000}"/>
    <cellStyle name="Normal 14 7 5 2 2" xfId="57636" xr:uid="{00000000-0005-0000-0000-000037430000}"/>
    <cellStyle name="Normal 14 7 5 3" xfId="45039" xr:uid="{00000000-0005-0000-0000-000038430000}"/>
    <cellStyle name="Normal 14 7 5 4" xfId="35025" xr:uid="{00000000-0005-0000-0000-000039430000}"/>
    <cellStyle name="Normal 14 7 6" xfId="11593" xr:uid="{00000000-0005-0000-0000-00003A430000}"/>
    <cellStyle name="Normal 14 7 6 2" xfId="24196" xr:uid="{00000000-0005-0000-0000-00003B430000}"/>
    <cellStyle name="Normal 14 7 6 2 2" xfId="59412" xr:uid="{00000000-0005-0000-0000-00003C430000}"/>
    <cellStyle name="Normal 14 7 6 3" xfId="46815" xr:uid="{00000000-0005-0000-0000-00003D430000}"/>
    <cellStyle name="Normal 14 7 6 4" xfId="36801" xr:uid="{00000000-0005-0000-0000-00003E430000}"/>
    <cellStyle name="Normal 14 7 7" xfId="15960" xr:uid="{00000000-0005-0000-0000-00003F430000}"/>
    <cellStyle name="Normal 14 7 7 2" xfId="51176" xr:uid="{00000000-0005-0000-0000-000040430000}"/>
    <cellStyle name="Normal 14 7 7 3" xfId="28565" xr:uid="{00000000-0005-0000-0000-000041430000}"/>
    <cellStyle name="Normal 14 7 8" xfId="14182" xr:uid="{00000000-0005-0000-0000-000042430000}"/>
    <cellStyle name="Normal 14 7 8 2" xfId="49400" xr:uid="{00000000-0005-0000-0000-000043430000}"/>
    <cellStyle name="Normal 14 7 9" xfId="38579" xr:uid="{00000000-0005-0000-0000-000044430000}"/>
    <cellStyle name="Normal 14 8" xfId="2446" xr:uid="{00000000-0005-0000-0000-000045430000}"/>
    <cellStyle name="Normal 14 8 10" xfId="25980" xr:uid="{00000000-0005-0000-0000-000046430000}"/>
    <cellStyle name="Normal 14 8 11" xfId="60384" xr:uid="{00000000-0005-0000-0000-000047430000}"/>
    <cellStyle name="Normal 14 8 2" xfId="4280" xr:uid="{00000000-0005-0000-0000-000048430000}"/>
    <cellStyle name="Normal 14 8 2 2" xfId="16927" xr:uid="{00000000-0005-0000-0000-000049430000}"/>
    <cellStyle name="Normal 14 8 2 2 2" xfId="52143" xr:uid="{00000000-0005-0000-0000-00004A430000}"/>
    <cellStyle name="Normal 14 8 2 3" xfId="39546" xr:uid="{00000000-0005-0000-0000-00004B430000}"/>
    <cellStyle name="Normal 14 8 2 4" xfId="29532" xr:uid="{00000000-0005-0000-0000-00004C430000}"/>
    <cellStyle name="Normal 14 8 3" xfId="5750" xr:uid="{00000000-0005-0000-0000-00004D430000}"/>
    <cellStyle name="Normal 14 8 3 2" xfId="18381" xr:uid="{00000000-0005-0000-0000-00004E430000}"/>
    <cellStyle name="Normal 14 8 3 2 2" xfId="53597" xr:uid="{00000000-0005-0000-0000-00004F430000}"/>
    <cellStyle name="Normal 14 8 3 3" xfId="41000" xr:uid="{00000000-0005-0000-0000-000050430000}"/>
    <cellStyle name="Normal 14 8 3 4" xfId="30986" xr:uid="{00000000-0005-0000-0000-000051430000}"/>
    <cellStyle name="Normal 14 8 4" xfId="7209" xr:uid="{00000000-0005-0000-0000-000052430000}"/>
    <cellStyle name="Normal 14 8 4 2" xfId="19835" xr:uid="{00000000-0005-0000-0000-000053430000}"/>
    <cellStyle name="Normal 14 8 4 2 2" xfId="55051" xr:uid="{00000000-0005-0000-0000-000054430000}"/>
    <cellStyle name="Normal 14 8 4 3" xfId="42454" xr:uid="{00000000-0005-0000-0000-000055430000}"/>
    <cellStyle name="Normal 14 8 4 4" xfId="32440" xr:uid="{00000000-0005-0000-0000-000056430000}"/>
    <cellStyle name="Normal 14 8 5" xfId="8990" xr:uid="{00000000-0005-0000-0000-000057430000}"/>
    <cellStyle name="Normal 14 8 5 2" xfId="21611" xr:uid="{00000000-0005-0000-0000-000058430000}"/>
    <cellStyle name="Normal 14 8 5 2 2" xfId="56827" xr:uid="{00000000-0005-0000-0000-000059430000}"/>
    <cellStyle name="Normal 14 8 5 3" xfId="44230" xr:uid="{00000000-0005-0000-0000-00005A430000}"/>
    <cellStyle name="Normal 14 8 5 4" xfId="34216" xr:uid="{00000000-0005-0000-0000-00005B430000}"/>
    <cellStyle name="Normal 14 8 6" xfId="10784" xr:uid="{00000000-0005-0000-0000-00005C430000}"/>
    <cellStyle name="Normal 14 8 6 2" xfId="23387" xr:uid="{00000000-0005-0000-0000-00005D430000}"/>
    <cellStyle name="Normal 14 8 6 2 2" xfId="58603" xr:uid="{00000000-0005-0000-0000-00005E430000}"/>
    <cellStyle name="Normal 14 8 6 3" xfId="46006" xr:uid="{00000000-0005-0000-0000-00005F430000}"/>
    <cellStyle name="Normal 14 8 6 4" xfId="35992" xr:uid="{00000000-0005-0000-0000-000060430000}"/>
    <cellStyle name="Normal 14 8 7" xfId="15151" xr:uid="{00000000-0005-0000-0000-000061430000}"/>
    <cellStyle name="Normal 14 8 7 2" xfId="50367" xr:uid="{00000000-0005-0000-0000-000062430000}"/>
    <cellStyle name="Normal 14 8 7 3" xfId="27756" xr:uid="{00000000-0005-0000-0000-000063430000}"/>
    <cellStyle name="Normal 14 8 8" xfId="13373" xr:uid="{00000000-0005-0000-0000-000064430000}"/>
    <cellStyle name="Normal 14 8 8 2" xfId="48591" xr:uid="{00000000-0005-0000-0000-000065430000}"/>
    <cellStyle name="Normal 14 8 9" xfId="37770" xr:uid="{00000000-0005-0000-0000-000066430000}"/>
    <cellStyle name="Normal 14 9" xfId="3616" xr:uid="{00000000-0005-0000-0000-000067430000}"/>
    <cellStyle name="Normal 14 9 2" xfId="8341" xr:uid="{00000000-0005-0000-0000-000068430000}"/>
    <cellStyle name="Normal 14 9 2 2" xfId="20967" xr:uid="{00000000-0005-0000-0000-000069430000}"/>
    <cellStyle name="Normal 14 9 2 2 2" xfId="56183" xr:uid="{00000000-0005-0000-0000-00006A430000}"/>
    <cellStyle name="Normal 14 9 2 3" xfId="43586" xr:uid="{00000000-0005-0000-0000-00006B430000}"/>
    <cellStyle name="Normal 14 9 2 4" xfId="33572" xr:uid="{00000000-0005-0000-0000-00006C430000}"/>
    <cellStyle name="Normal 14 9 3" xfId="10122" xr:uid="{00000000-0005-0000-0000-00006D430000}"/>
    <cellStyle name="Normal 14 9 3 2" xfId="22743" xr:uid="{00000000-0005-0000-0000-00006E430000}"/>
    <cellStyle name="Normal 14 9 3 2 2" xfId="57959" xr:uid="{00000000-0005-0000-0000-00006F430000}"/>
    <cellStyle name="Normal 14 9 3 3" xfId="45362" xr:uid="{00000000-0005-0000-0000-000070430000}"/>
    <cellStyle name="Normal 14 9 3 4" xfId="35348" xr:uid="{00000000-0005-0000-0000-000071430000}"/>
    <cellStyle name="Normal 14 9 4" xfId="11918" xr:uid="{00000000-0005-0000-0000-000072430000}"/>
    <cellStyle name="Normal 14 9 4 2" xfId="24519" xr:uid="{00000000-0005-0000-0000-000073430000}"/>
    <cellStyle name="Normal 14 9 4 2 2" xfId="59735" xr:uid="{00000000-0005-0000-0000-000074430000}"/>
    <cellStyle name="Normal 14 9 4 3" xfId="47138" xr:uid="{00000000-0005-0000-0000-000075430000}"/>
    <cellStyle name="Normal 14 9 4 4" xfId="37124" xr:uid="{00000000-0005-0000-0000-000076430000}"/>
    <cellStyle name="Normal 14 9 5" xfId="16283" xr:uid="{00000000-0005-0000-0000-000077430000}"/>
    <cellStyle name="Normal 14 9 5 2" xfId="51499" xr:uid="{00000000-0005-0000-0000-000078430000}"/>
    <cellStyle name="Normal 14 9 5 3" xfId="28888" xr:uid="{00000000-0005-0000-0000-000079430000}"/>
    <cellStyle name="Normal 14 9 6" xfId="14505" xr:uid="{00000000-0005-0000-0000-00007A430000}"/>
    <cellStyle name="Normal 14 9 6 2" xfId="49723" xr:uid="{00000000-0005-0000-0000-00007B430000}"/>
    <cellStyle name="Normal 14 9 7" xfId="38902" xr:uid="{00000000-0005-0000-0000-00007C430000}"/>
    <cellStyle name="Normal 14 9 8" xfId="27112" xr:uid="{00000000-0005-0000-0000-00007D430000}"/>
    <cellStyle name="Normal 14_District Target Attainment" xfId="1108" xr:uid="{00000000-0005-0000-0000-00007E430000}"/>
    <cellStyle name="Normal 15" xfId="24" xr:uid="{00000000-0005-0000-0000-00007F430000}"/>
    <cellStyle name="Normal 15 10" xfId="3942" xr:uid="{00000000-0005-0000-0000-000080430000}"/>
    <cellStyle name="Normal 15 10 2" xfId="16606" xr:uid="{00000000-0005-0000-0000-000081430000}"/>
    <cellStyle name="Normal 15 10 2 2" xfId="51822" xr:uid="{00000000-0005-0000-0000-000082430000}"/>
    <cellStyle name="Normal 15 10 2 3" xfId="29211" xr:uid="{00000000-0005-0000-0000-000083430000}"/>
    <cellStyle name="Normal 15 10 3" xfId="13052" xr:uid="{00000000-0005-0000-0000-000084430000}"/>
    <cellStyle name="Normal 15 10 3 2" xfId="48270" xr:uid="{00000000-0005-0000-0000-000085430000}"/>
    <cellStyle name="Normal 15 10 4" xfId="39225" xr:uid="{00000000-0005-0000-0000-000086430000}"/>
    <cellStyle name="Normal 15 10 5" xfId="25659" xr:uid="{00000000-0005-0000-0000-000087430000}"/>
    <cellStyle name="Normal 15 11" xfId="5428" xr:uid="{00000000-0005-0000-0000-000088430000}"/>
    <cellStyle name="Normal 15 11 2" xfId="18060" xr:uid="{00000000-0005-0000-0000-000089430000}"/>
    <cellStyle name="Normal 15 11 2 2" xfId="53276" xr:uid="{00000000-0005-0000-0000-00008A430000}"/>
    <cellStyle name="Normal 15 11 3" xfId="40679" xr:uid="{00000000-0005-0000-0000-00008B430000}"/>
    <cellStyle name="Normal 15 11 4" xfId="30665" xr:uid="{00000000-0005-0000-0000-00008C430000}"/>
    <cellStyle name="Normal 15 12" xfId="6884" xr:uid="{00000000-0005-0000-0000-00008D430000}"/>
    <cellStyle name="Normal 15 12 2" xfId="19514" xr:uid="{00000000-0005-0000-0000-00008E430000}"/>
    <cellStyle name="Normal 15 12 2 2" xfId="54730" xr:uid="{00000000-0005-0000-0000-00008F430000}"/>
    <cellStyle name="Normal 15 12 3" xfId="42133" xr:uid="{00000000-0005-0000-0000-000090430000}"/>
    <cellStyle name="Normal 15 12 4" xfId="32119" xr:uid="{00000000-0005-0000-0000-000091430000}"/>
    <cellStyle name="Normal 15 13" xfId="8666" xr:uid="{00000000-0005-0000-0000-000092430000}"/>
    <cellStyle name="Normal 15 13 2" xfId="21290" xr:uid="{00000000-0005-0000-0000-000093430000}"/>
    <cellStyle name="Normal 15 13 2 2" xfId="56506" xr:uid="{00000000-0005-0000-0000-000094430000}"/>
    <cellStyle name="Normal 15 13 3" xfId="43909" xr:uid="{00000000-0005-0000-0000-000095430000}"/>
    <cellStyle name="Normal 15 13 4" xfId="33895" xr:uid="{00000000-0005-0000-0000-000096430000}"/>
    <cellStyle name="Normal 15 14" xfId="10539" xr:uid="{00000000-0005-0000-0000-000097430000}"/>
    <cellStyle name="Normal 15 14 2" xfId="23150" xr:uid="{00000000-0005-0000-0000-000098430000}"/>
    <cellStyle name="Normal 15 14 2 2" xfId="58366" xr:uid="{00000000-0005-0000-0000-000099430000}"/>
    <cellStyle name="Normal 15 14 3" xfId="45769" xr:uid="{00000000-0005-0000-0000-00009A430000}"/>
    <cellStyle name="Normal 15 14 4" xfId="35755" xr:uid="{00000000-0005-0000-0000-00009B430000}"/>
    <cellStyle name="Normal 15 15" xfId="14828" xr:uid="{00000000-0005-0000-0000-00009C430000}"/>
    <cellStyle name="Normal 15 15 2" xfId="50046" xr:uid="{00000000-0005-0000-0000-00009D430000}"/>
    <cellStyle name="Normal 15 15 3" xfId="27435" xr:uid="{00000000-0005-0000-0000-00009E430000}"/>
    <cellStyle name="Normal 15 16" xfId="12242" xr:uid="{00000000-0005-0000-0000-00009F430000}"/>
    <cellStyle name="Normal 15 16 2" xfId="47461" xr:uid="{00000000-0005-0000-0000-0000A0430000}"/>
    <cellStyle name="Normal 15 17" xfId="37447" xr:uid="{00000000-0005-0000-0000-0000A1430000}"/>
    <cellStyle name="Normal 15 18" xfId="24849" xr:uid="{00000000-0005-0000-0000-0000A2430000}"/>
    <cellStyle name="Normal 15 19" xfId="60062" xr:uid="{00000000-0005-0000-0000-0000A3430000}"/>
    <cellStyle name="Normal 15 2" xfId="542" xr:uid="{00000000-0005-0000-0000-0000A4430000}"/>
    <cellStyle name="Normal 15 2 10" xfId="5458" xr:uid="{00000000-0005-0000-0000-0000A5430000}"/>
    <cellStyle name="Normal 15 2 10 2" xfId="18089" xr:uid="{00000000-0005-0000-0000-0000A6430000}"/>
    <cellStyle name="Normal 15 2 10 2 2" xfId="53305" xr:uid="{00000000-0005-0000-0000-0000A7430000}"/>
    <cellStyle name="Normal 15 2 10 3" xfId="40708" xr:uid="{00000000-0005-0000-0000-0000A8430000}"/>
    <cellStyle name="Normal 15 2 10 4" xfId="30694" xr:uid="{00000000-0005-0000-0000-0000A9430000}"/>
    <cellStyle name="Normal 15 2 11" xfId="6914" xr:uid="{00000000-0005-0000-0000-0000AA430000}"/>
    <cellStyle name="Normal 15 2 11 2" xfId="19543" xr:uid="{00000000-0005-0000-0000-0000AB430000}"/>
    <cellStyle name="Normal 15 2 11 2 2" xfId="54759" xr:uid="{00000000-0005-0000-0000-0000AC430000}"/>
    <cellStyle name="Normal 15 2 11 3" xfId="42162" xr:uid="{00000000-0005-0000-0000-0000AD430000}"/>
    <cellStyle name="Normal 15 2 11 4" xfId="32148" xr:uid="{00000000-0005-0000-0000-0000AE430000}"/>
    <cellStyle name="Normal 15 2 12" xfId="8696" xr:uid="{00000000-0005-0000-0000-0000AF430000}"/>
    <cellStyle name="Normal 15 2 12 2" xfId="21319" xr:uid="{00000000-0005-0000-0000-0000B0430000}"/>
    <cellStyle name="Normal 15 2 12 2 2" xfId="56535" xr:uid="{00000000-0005-0000-0000-0000B1430000}"/>
    <cellStyle name="Normal 15 2 12 3" xfId="43938" xr:uid="{00000000-0005-0000-0000-0000B2430000}"/>
    <cellStyle name="Normal 15 2 12 4" xfId="33924" xr:uid="{00000000-0005-0000-0000-0000B3430000}"/>
    <cellStyle name="Normal 15 2 13" xfId="10540" xr:uid="{00000000-0005-0000-0000-0000B4430000}"/>
    <cellStyle name="Normal 15 2 13 2" xfId="23151" xr:uid="{00000000-0005-0000-0000-0000B5430000}"/>
    <cellStyle name="Normal 15 2 13 2 2" xfId="58367" xr:uid="{00000000-0005-0000-0000-0000B6430000}"/>
    <cellStyle name="Normal 15 2 13 3" xfId="45770" xr:uid="{00000000-0005-0000-0000-0000B7430000}"/>
    <cellStyle name="Normal 15 2 13 4" xfId="35756" xr:uid="{00000000-0005-0000-0000-0000B8430000}"/>
    <cellStyle name="Normal 15 2 14" xfId="14858" xr:uid="{00000000-0005-0000-0000-0000B9430000}"/>
    <cellStyle name="Normal 15 2 14 2" xfId="50075" xr:uid="{00000000-0005-0000-0000-0000BA430000}"/>
    <cellStyle name="Normal 15 2 14 3" xfId="27464" xr:uid="{00000000-0005-0000-0000-0000BB430000}"/>
    <cellStyle name="Normal 15 2 15" xfId="12272" xr:uid="{00000000-0005-0000-0000-0000BC430000}"/>
    <cellStyle name="Normal 15 2 15 2" xfId="47490" xr:uid="{00000000-0005-0000-0000-0000BD430000}"/>
    <cellStyle name="Normal 15 2 16" xfId="37477" xr:uid="{00000000-0005-0000-0000-0000BE430000}"/>
    <cellStyle name="Normal 15 2 17" xfId="24879" xr:uid="{00000000-0005-0000-0000-0000BF430000}"/>
    <cellStyle name="Normal 15 2 18" xfId="60092" xr:uid="{00000000-0005-0000-0000-0000C0430000}"/>
    <cellStyle name="Normal 15 2 2" xfId="1746" xr:uid="{00000000-0005-0000-0000-0000C1430000}"/>
    <cellStyle name="Normal 15 2 2 10" xfId="6988" xr:uid="{00000000-0005-0000-0000-0000C2430000}"/>
    <cellStyle name="Normal 15 2 2 10 2" xfId="19615" xr:uid="{00000000-0005-0000-0000-0000C3430000}"/>
    <cellStyle name="Normal 15 2 2 10 2 2" xfId="54831" xr:uid="{00000000-0005-0000-0000-0000C4430000}"/>
    <cellStyle name="Normal 15 2 2 10 3" xfId="42234" xr:uid="{00000000-0005-0000-0000-0000C5430000}"/>
    <cellStyle name="Normal 15 2 2 10 4" xfId="32220" xr:uid="{00000000-0005-0000-0000-0000C6430000}"/>
    <cellStyle name="Normal 15 2 2 11" xfId="8769" xr:uid="{00000000-0005-0000-0000-0000C7430000}"/>
    <cellStyle name="Normal 15 2 2 11 2" xfId="21391" xr:uid="{00000000-0005-0000-0000-0000C8430000}"/>
    <cellStyle name="Normal 15 2 2 11 2 2" xfId="56607" xr:uid="{00000000-0005-0000-0000-0000C9430000}"/>
    <cellStyle name="Normal 15 2 2 11 3" xfId="44010" xr:uid="{00000000-0005-0000-0000-0000CA430000}"/>
    <cellStyle name="Normal 15 2 2 11 4" xfId="33996" xr:uid="{00000000-0005-0000-0000-0000CB430000}"/>
    <cellStyle name="Normal 15 2 2 12" xfId="10541" xr:uid="{00000000-0005-0000-0000-0000CC430000}"/>
    <cellStyle name="Normal 15 2 2 12 2" xfId="23152" xr:uid="{00000000-0005-0000-0000-0000CD430000}"/>
    <cellStyle name="Normal 15 2 2 12 2 2" xfId="58368" xr:uid="{00000000-0005-0000-0000-0000CE430000}"/>
    <cellStyle name="Normal 15 2 2 12 3" xfId="45771" xr:uid="{00000000-0005-0000-0000-0000CF430000}"/>
    <cellStyle name="Normal 15 2 2 12 4" xfId="35757" xr:uid="{00000000-0005-0000-0000-0000D0430000}"/>
    <cellStyle name="Normal 15 2 2 13" xfId="14930" xr:uid="{00000000-0005-0000-0000-0000D1430000}"/>
    <cellStyle name="Normal 15 2 2 13 2" xfId="50147" xr:uid="{00000000-0005-0000-0000-0000D2430000}"/>
    <cellStyle name="Normal 15 2 2 13 3" xfId="27536" xr:uid="{00000000-0005-0000-0000-0000D3430000}"/>
    <cellStyle name="Normal 15 2 2 14" xfId="12344" xr:uid="{00000000-0005-0000-0000-0000D4430000}"/>
    <cellStyle name="Normal 15 2 2 14 2" xfId="47562" xr:uid="{00000000-0005-0000-0000-0000D5430000}"/>
    <cellStyle name="Normal 15 2 2 15" xfId="37549" xr:uid="{00000000-0005-0000-0000-0000D6430000}"/>
    <cellStyle name="Normal 15 2 2 16" xfId="24951" xr:uid="{00000000-0005-0000-0000-0000D7430000}"/>
    <cellStyle name="Normal 15 2 2 17" xfId="60164" xr:uid="{00000000-0005-0000-0000-0000D8430000}"/>
    <cellStyle name="Normal 15 2 2 2" xfId="2374" xr:uid="{00000000-0005-0000-0000-0000D9430000}"/>
    <cellStyle name="Normal 15 2 2 2 10" xfId="10542" xr:uid="{00000000-0005-0000-0000-0000DA430000}"/>
    <cellStyle name="Normal 15 2 2 2 10 2" xfId="23153" xr:uid="{00000000-0005-0000-0000-0000DB430000}"/>
    <cellStyle name="Normal 15 2 2 2 10 2 2" xfId="58369" xr:uid="{00000000-0005-0000-0000-0000DC430000}"/>
    <cellStyle name="Normal 15 2 2 2 10 3" xfId="45772" xr:uid="{00000000-0005-0000-0000-0000DD430000}"/>
    <cellStyle name="Normal 15 2 2 2 10 4" xfId="35758" xr:uid="{00000000-0005-0000-0000-0000DE430000}"/>
    <cellStyle name="Normal 15 2 2 2 11" xfId="15085" xr:uid="{00000000-0005-0000-0000-0000DF430000}"/>
    <cellStyle name="Normal 15 2 2 2 11 2" xfId="50301" xr:uid="{00000000-0005-0000-0000-0000E0430000}"/>
    <cellStyle name="Normal 15 2 2 2 11 3" xfId="27690" xr:uid="{00000000-0005-0000-0000-0000E1430000}"/>
    <cellStyle name="Normal 15 2 2 2 12" xfId="12498" xr:uid="{00000000-0005-0000-0000-0000E2430000}"/>
    <cellStyle name="Normal 15 2 2 2 12 2" xfId="47716" xr:uid="{00000000-0005-0000-0000-0000E3430000}"/>
    <cellStyle name="Normal 15 2 2 2 13" xfId="37704" xr:uid="{00000000-0005-0000-0000-0000E4430000}"/>
    <cellStyle name="Normal 15 2 2 2 14" xfId="25105" xr:uid="{00000000-0005-0000-0000-0000E5430000}"/>
    <cellStyle name="Normal 15 2 2 2 15" xfId="60318" xr:uid="{00000000-0005-0000-0000-0000E6430000}"/>
    <cellStyle name="Normal 15 2 2 2 2" xfId="3220" xr:uid="{00000000-0005-0000-0000-0000E7430000}"/>
    <cellStyle name="Normal 15 2 2 2 2 10" xfId="25589" xr:uid="{00000000-0005-0000-0000-0000E8430000}"/>
    <cellStyle name="Normal 15 2 2 2 2 11" xfId="61124" xr:uid="{00000000-0005-0000-0000-0000E9430000}"/>
    <cellStyle name="Normal 15 2 2 2 2 2" xfId="5020" xr:uid="{00000000-0005-0000-0000-0000EA430000}"/>
    <cellStyle name="Normal 15 2 2 2 2 2 2" xfId="17667" xr:uid="{00000000-0005-0000-0000-0000EB430000}"/>
    <cellStyle name="Normal 15 2 2 2 2 2 2 2" xfId="52883" xr:uid="{00000000-0005-0000-0000-0000EC430000}"/>
    <cellStyle name="Normal 15 2 2 2 2 2 2 3" xfId="30272" xr:uid="{00000000-0005-0000-0000-0000ED430000}"/>
    <cellStyle name="Normal 15 2 2 2 2 2 3" xfId="14113" xr:uid="{00000000-0005-0000-0000-0000EE430000}"/>
    <cellStyle name="Normal 15 2 2 2 2 2 3 2" xfId="49331" xr:uid="{00000000-0005-0000-0000-0000EF430000}"/>
    <cellStyle name="Normal 15 2 2 2 2 2 4" xfId="40286" xr:uid="{00000000-0005-0000-0000-0000F0430000}"/>
    <cellStyle name="Normal 15 2 2 2 2 2 5" xfId="26720" xr:uid="{00000000-0005-0000-0000-0000F1430000}"/>
    <cellStyle name="Normal 15 2 2 2 2 3" xfId="6490" xr:uid="{00000000-0005-0000-0000-0000F2430000}"/>
    <cellStyle name="Normal 15 2 2 2 2 3 2" xfId="19121" xr:uid="{00000000-0005-0000-0000-0000F3430000}"/>
    <cellStyle name="Normal 15 2 2 2 2 3 2 2" xfId="54337" xr:uid="{00000000-0005-0000-0000-0000F4430000}"/>
    <cellStyle name="Normal 15 2 2 2 2 3 3" xfId="41740" xr:uid="{00000000-0005-0000-0000-0000F5430000}"/>
    <cellStyle name="Normal 15 2 2 2 2 3 4" xfId="31726" xr:uid="{00000000-0005-0000-0000-0000F6430000}"/>
    <cellStyle name="Normal 15 2 2 2 2 4" xfId="7949" xr:uid="{00000000-0005-0000-0000-0000F7430000}"/>
    <cellStyle name="Normal 15 2 2 2 2 4 2" xfId="20575" xr:uid="{00000000-0005-0000-0000-0000F8430000}"/>
    <cellStyle name="Normal 15 2 2 2 2 4 2 2" xfId="55791" xr:uid="{00000000-0005-0000-0000-0000F9430000}"/>
    <cellStyle name="Normal 15 2 2 2 2 4 3" xfId="43194" xr:uid="{00000000-0005-0000-0000-0000FA430000}"/>
    <cellStyle name="Normal 15 2 2 2 2 4 4" xfId="33180" xr:uid="{00000000-0005-0000-0000-0000FB430000}"/>
    <cellStyle name="Normal 15 2 2 2 2 5" xfId="9730" xr:uid="{00000000-0005-0000-0000-0000FC430000}"/>
    <cellStyle name="Normal 15 2 2 2 2 5 2" xfId="22351" xr:uid="{00000000-0005-0000-0000-0000FD430000}"/>
    <cellStyle name="Normal 15 2 2 2 2 5 2 2" xfId="57567" xr:uid="{00000000-0005-0000-0000-0000FE430000}"/>
    <cellStyle name="Normal 15 2 2 2 2 5 3" xfId="44970" xr:uid="{00000000-0005-0000-0000-0000FF430000}"/>
    <cellStyle name="Normal 15 2 2 2 2 5 4" xfId="34956" xr:uid="{00000000-0005-0000-0000-000000440000}"/>
    <cellStyle name="Normal 15 2 2 2 2 6" xfId="11524" xr:uid="{00000000-0005-0000-0000-000001440000}"/>
    <cellStyle name="Normal 15 2 2 2 2 6 2" xfId="24127" xr:uid="{00000000-0005-0000-0000-000002440000}"/>
    <cellStyle name="Normal 15 2 2 2 2 6 2 2" xfId="59343" xr:uid="{00000000-0005-0000-0000-000003440000}"/>
    <cellStyle name="Normal 15 2 2 2 2 6 3" xfId="46746" xr:uid="{00000000-0005-0000-0000-000004440000}"/>
    <cellStyle name="Normal 15 2 2 2 2 6 4" xfId="36732" xr:uid="{00000000-0005-0000-0000-000005440000}"/>
    <cellStyle name="Normal 15 2 2 2 2 7" xfId="15891" xr:uid="{00000000-0005-0000-0000-000006440000}"/>
    <cellStyle name="Normal 15 2 2 2 2 7 2" xfId="51107" xr:uid="{00000000-0005-0000-0000-000007440000}"/>
    <cellStyle name="Normal 15 2 2 2 2 7 3" xfId="28496" xr:uid="{00000000-0005-0000-0000-000008440000}"/>
    <cellStyle name="Normal 15 2 2 2 2 8" xfId="12982" xr:uid="{00000000-0005-0000-0000-000009440000}"/>
    <cellStyle name="Normal 15 2 2 2 2 8 2" xfId="48200" xr:uid="{00000000-0005-0000-0000-00000A440000}"/>
    <cellStyle name="Normal 15 2 2 2 2 9" xfId="38510" xr:uid="{00000000-0005-0000-0000-00000B440000}"/>
    <cellStyle name="Normal 15 2 2 2 3" xfId="3549" xr:uid="{00000000-0005-0000-0000-00000C440000}"/>
    <cellStyle name="Normal 15 2 2 2 3 10" xfId="27045" xr:uid="{00000000-0005-0000-0000-00000D440000}"/>
    <cellStyle name="Normal 15 2 2 2 3 11" xfId="61449" xr:uid="{00000000-0005-0000-0000-00000E440000}"/>
    <cellStyle name="Normal 15 2 2 2 3 2" xfId="5345" xr:uid="{00000000-0005-0000-0000-00000F440000}"/>
    <cellStyle name="Normal 15 2 2 2 3 2 2" xfId="17992" xr:uid="{00000000-0005-0000-0000-000010440000}"/>
    <cellStyle name="Normal 15 2 2 2 3 2 2 2" xfId="53208" xr:uid="{00000000-0005-0000-0000-000011440000}"/>
    <cellStyle name="Normal 15 2 2 2 3 2 3" xfId="40611" xr:uid="{00000000-0005-0000-0000-000012440000}"/>
    <cellStyle name="Normal 15 2 2 2 3 2 4" xfId="30597" xr:uid="{00000000-0005-0000-0000-000013440000}"/>
    <cellStyle name="Normal 15 2 2 2 3 3" xfId="6815" xr:uid="{00000000-0005-0000-0000-000014440000}"/>
    <cellStyle name="Normal 15 2 2 2 3 3 2" xfId="19446" xr:uid="{00000000-0005-0000-0000-000015440000}"/>
    <cellStyle name="Normal 15 2 2 2 3 3 2 2" xfId="54662" xr:uid="{00000000-0005-0000-0000-000016440000}"/>
    <cellStyle name="Normal 15 2 2 2 3 3 3" xfId="42065" xr:uid="{00000000-0005-0000-0000-000017440000}"/>
    <cellStyle name="Normal 15 2 2 2 3 3 4" xfId="32051" xr:uid="{00000000-0005-0000-0000-000018440000}"/>
    <cellStyle name="Normal 15 2 2 2 3 4" xfId="8274" xr:uid="{00000000-0005-0000-0000-000019440000}"/>
    <cellStyle name="Normal 15 2 2 2 3 4 2" xfId="20900" xr:uid="{00000000-0005-0000-0000-00001A440000}"/>
    <cellStyle name="Normal 15 2 2 2 3 4 2 2" xfId="56116" xr:uid="{00000000-0005-0000-0000-00001B440000}"/>
    <cellStyle name="Normal 15 2 2 2 3 4 3" xfId="43519" xr:uid="{00000000-0005-0000-0000-00001C440000}"/>
    <cellStyle name="Normal 15 2 2 2 3 4 4" xfId="33505" xr:uid="{00000000-0005-0000-0000-00001D440000}"/>
    <cellStyle name="Normal 15 2 2 2 3 5" xfId="10055" xr:uid="{00000000-0005-0000-0000-00001E440000}"/>
    <cellStyle name="Normal 15 2 2 2 3 5 2" xfId="22676" xr:uid="{00000000-0005-0000-0000-00001F440000}"/>
    <cellStyle name="Normal 15 2 2 2 3 5 2 2" xfId="57892" xr:uid="{00000000-0005-0000-0000-000020440000}"/>
    <cellStyle name="Normal 15 2 2 2 3 5 3" xfId="45295" xr:uid="{00000000-0005-0000-0000-000021440000}"/>
    <cellStyle name="Normal 15 2 2 2 3 5 4" xfId="35281" xr:uid="{00000000-0005-0000-0000-000022440000}"/>
    <cellStyle name="Normal 15 2 2 2 3 6" xfId="11849" xr:uid="{00000000-0005-0000-0000-000023440000}"/>
    <cellStyle name="Normal 15 2 2 2 3 6 2" xfId="24452" xr:uid="{00000000-0005-0000-0000-000024440000}"/>
    <cellStyle name="Normal 15 2 2 2 3 6 2 2" xfId="59668" xr:uid="{00000000-0005-0000-0000-000025440000}"/>
    <cellStyle name="Normal 15 2 2 2 3 6 3" xfId="47071" xr:uid="{00000000-0005-0000-0000-000026440000}"/>
    <cellStyle name="Normal 15 2 2 2 3 6 4" xfId="37057" xr:uid="{00000000-0005-0000-0000-000027440000}"/>
    <cellStyle name="Normal 15 2 2 2 3 7" xfId="16216" xr:uid="{00000000-0005-0000-0000-000028440000}"/>
    <cellStyle name="Normal 15 2 2 2 3 7 2" xfId="51432" xr:uid="{00000000-0005-0000-0000-000029440000}"/>
    <cellStyle name="Normal 15 2 2 2 3 7 3" xfId="28821" xr:uid="{00000000-0005-0000-0000-00002A440000}"/>
    <cellStyle name="Normal 15 2 2 2 3 8" xfId="14438" xr:uid="{00000000-0005-0000-0000-00002B440000}"/>
    <cellStyle name="Normal 15 2 2 2 3 8 2" xfId="49656" xr:uid="{00000000-0005-0000-0000-00002C440000}"/>
    <cellStyle name="Normal 15 2 2 2 3 9" xfId="38835" xr:uid="{00000000-0005-0000-0000-00002D440000}"/>
    <cellStyle name="Normal 15 2 2 2 4" xfId="2710" xr:uid="{00000000-0005-0000-0000-00002E440000}"/>
    <cellStyle name="Normal 15 2 2 2 4 10" xfId="26236" xr:uid="{00000000-0005-0000-0000-00002F440000}"/>
    <cellStyle name="Normal 15 2 2 2 4 11" xfId="60640" xr:uid="{00000000-0005-0000-0000-000030440000}"/>
    <cellStyle name="Normal 15 2 2 2 4 2" xfId="4536" xr:uid="{00000000-0005-0000-0000-000031440000}"/>
    <cellStyle name="Normal 15 2 2 2 4 2 2" xfId="17183" xr:uid="{00000000-0005-0000-0000-000032440000}"/>
    <cellStyle name="Normal 15 2 2 2 4 2 2 2" xfId="52399" xr:uid="{00000000-0005-0000-0000-000033440000}"/>
    <cellStyle name="Normal 15 2 2 2 4 2 3" xfId="39802" xr:uid="{00000000-0005-0000-0000-000034440000}"/>
    <cellStyle name="Normal 15 2 2 2 4 2 4" xfId="29788" xr:uid="{00000000-0005-0000-0000-000035440000}"/>
    <cellStyle name="Normal 15 2 2 2 4 3" xfId="6006" xr:uid="{00000000-0005-0000-0000-000036440000}"/>
    <cellStyle name="Normal 15 2 2 2 4 3 2" xfId="18637" xr:uid="{00000000-0005-0000-0000-000037440000}"/>
    <cellStyle name="Normal 15 2 2 2 4 3 2 2" xfId="53853" xr:uid="{00000000-0005-0000-0000-000038440000}"/>
    <cellStyle name="Normal 15 2 2 2 4 3 3" xfId="41256" xr:uid="{00000000-0005-0000-0000-000039440000}"/>
    <cellStyle name="Normal 15 2 2 2 4 3 4" xfId="31242" xr:uid="{00000000-0005-0000-0000-00003A440000}"/>
    <cellStyle name="Normal 15 2 2 2 4 4" xfId="7465" xr:uid="{00000000-0005-0000-0000-00003B440000}"/>
    <cellStyle name="Normal 15 2 2 2 4 4 2" xfId="20091" xr:uid="{00000000-0005-0000-0000-00003C440000}"/>
    <cellStyle name="Normal 15 2 2 2 4 4 2 2" xfId="55307" xr:uid="{00000000-0005-0000-0000-00003D440000}"/>
    <cellStyle name="Normal 15 2 2 2 4 4 3" xfId="42710" xr:uid="{00000000-0005-0000-0000-00003E440000}"/>
    <cellStyle name="Normal 15 2 2 2 4 4 4" xfId="32696" xr:uid="{00000000-0005-0000-0000-00003F440000}"/>
    <cellStyle name="Normal 15 2 2 2 4 5" xfId="9246" xr:uid="{00000000-0005-0000-0000-000040440000}"/>
    <cellStyle name="Normal 15 2 2 2 4 5 2" xfId="21867" xr:uid="{00000000-0005-0000-0000-000041440000}"/>
    <cellStyle name="Normal 15 2 2 2 4 5 2 2" xfId="57083" xr:uid="{00000000-0005-0000-0000-000042440000}"/>
    <cellStyle name="Normal 15 2 2 2 4 5 3" xfId="44486" xr:uid="{00000000-0005-0000-0000-000043440000}"/>
    <cellStyle name="Normal 15 2 2 2 4 5 4" xfId="34472" xr:uid="{00000000-0005-0000-0000-000044440000}"/>
    <cellStyle name="Normal 15 2 2 2 4 6" xfId="11040" xr:uid="{00000000-0005-0000-0000-000045440000}"/>
    <cellStyle name="Normal 15 2 2 2 4 6 2" xfId="23643" xr:uid="{00000000-0005-0000-0000-000046440000}"/>
    <cellStyle name="Normal 15 2 2 2 4 6 2 2" xfId="58859" xr:uid="{00000000-0005-0000-0000-000047440000}"/>
    <cellStyle name="Normal 15 2 2 2 4 6 3" xfId="46262" xr:uid="{00000000-0005-0000-0000-000048440000}"/>
    <cellStyle name="Normal 15 2 2 2 4 6 4" xfId="36248" xr:uid="{00000000-0005-0000-0000-000049440000}"/>
    <cellStyle name="Normal 15 2 2 2 4 7" xfId="15407" xr:uid="{00000000-0005-0000-0000-00004A440000}"/>
    <cellStyle name="Normal 15 2 2 2 4 7 2" xfId="50623" xr:uid="{00000000-0005-0000-0000-00004B440000}"/>
    <cellStyle name="Normal 15 2 2 2 4 7 3" xfId="28012" xr:uid="{00000000-0005-0000-0000-00004C440000}"/>
    <cellStyle name="Normal 15 2 2 2 4 8" xfId="13629" xr:uid="{00000000-0005-0000-0000-00004D440000}"/>
    <cellStyle name="Normal 15 2 2 2 4 8 2" xfId="48847" xr:uid="{00000000-0005-0000-0000-00004E440000}"/>
    <cellStyle name="Normal 15 2 2 2 4 9" xfId="38026" xr:uid="{00000000-0005-0000-0000-00004F440000}"/>
    <cellStyle name="Normal 15 2 2 2 5" xfId="3874" xr:uid="{00000000-0005-0000-0000-000050440000}"/>
    <cellStyle name="Normal 15 2 2 2 5 2" xfId="8597" xr:uid="{00000000-0005-0000-0000-000051440000}"/>
    <cellStyle name="Normal 15 2 2 2 5 2 2" xfId="21223" xr:uid="{00000000-0005-0000-0000-000052440000}"/>
    <cellStyle name="Normal 15 2 2 2 5 2 2 2" xfId="56439" xr:uid="{00000000-0005-0000-0000-000053440000}"/>
    <cellStyle name="Normal 15 2 2 2 5 2 3" xfId="43842" xr:uid="{00000000-0005-0000-0000-000054440000}"/>
    <cellStyle name="Normal 15 2 2 2 5 2 4" xfId="33828" xr:uid="{00000000-0005-0000-0000-000055440000}"/>
    <cellStyle name="Normal 15 2 2 2 5 3" xfId="10378" xr:uid="{00000000-0005-0000-0000-000056440000}"/>
    <cellStyle name="Normal 15 2 2 2 5 3 2" xfId="22999" xr:uid="{00000000-0005-0000-0000-000057440000}"/>
    <cellStyle name="Normal 15 2 2 2 5 3 2 2" xfId="58215" xr:uid="{00000000-0005-0000-0000-000058440000}"/>
    <cellStyle name="Normal 15 2 2 2 5 3 3" xfId="45618" xr:uid="{00000000-0005-0000-0000-000059440000}"/>
    <cellStyle name="Normal 15 2 2 2 5 3 4" xfId="35604" xr:uid="{00000000-0005-0000-0000-00005A440000}"/>
    <cellStyle name="Normal 15 2 2 2 5 4" xfId="12174" xr:uid="{00000000-0005-0000-0000-00005B440000}"/>
    <cellStyle name="Normal 15 2 2 2 5 4 2" xfId="24775" xr:uid="{00000000-0005-0000-0000-00005C440000}"/>
    <cellStyle name="Normal 15 2 2 2 5 4 2 2" xfId="59991" xr:uid="{00000000-0005-0000-0000-00005D440000}"/>
    <cellStyle name="Normal 15 2 2 2 5 4 3" xfId="47394" xr:uid="{00000000-0005-0000-0000-00005E440000}"/>
    <cellStyle name="Normal 15 2 2 2 5 4 4" xfId="37380" xr:uid="{00000000-0005-0000-0000-00005F440000}"/>
    <cellStyle name="Normal 15 2 2 2 5 5" xfId="16539" xr:uid="{00000000-0005-0000-0000-000060440000}"/>
    <cellStyle name="Normal 15 2 2 2 5 5 2" xfId="51755" xr:uid="{00000000-0005-0000-0000-000061440000}"/>
    <cellStyle name="Normal 15 2 2 2 5 5 3" xfId="29144" xr:uid="{00000000-0005-0000-0000-000062440000}"/>
    <cellStyle name="Normal 15 2 2 2 5 6" xfId="14761" xr:uid="{00000000-0005-0000-0000-000063440000}"/>
    <cellStyle name="Normal 15 2 2 2 5 6 2" xfId="49979" xr:uid="{00000000-0005-0000-0000-000064440000}"/>
    <cellStyle name="Normal 15 2 2 2 5 7" xfId="39158" xr:uid="{00000000-0005-0000-0000-000065440000}"/>
    <cellStyle name="Normal 15 2 2 2 5 8" xfId="27368" xr:uid="{00000000-0005-0000-0000-000066440000}"/>
    <cellStyle name="Normal 15 2 2 2 6" xfId="4214" xr:uid="{00000000-0005-0000-0000-000067440000}"/>
    <cellStyle name="Normal 15 2 2 2 6 2" xfId="16861" xr:uid="{00000000-0005-0000-0000-000068440000}"/>
    <cellStyle name="Normal 15 2 2 2 6 2 2" xfId="52077" xr:uid="{00000000-0005-0000-0000-000069440000}"/>
    <cellStyle name="Normal 15 2 2 2 6 2 3" xfId="29466" xr:uid="{00000000-0005-0000-0000-00006A440000}"/>
    <cellStyle name="Normal 15 2 2 2 6 3" xfId="13307" xr:uid="{00000000-0005-0000-0000-00006B440000}"/>
    <cellStyle name="Normal 15 2 2 2 6 3 2" xfId="48525" xr:uid="{00000000-0005-0000-0000-00006C440000}"/>
    <cellStyle name="Normal 15 2 2 2 6 4" xfId="39480" xr:uid="{00000000-0005-0000-0000-00006D440000}"/>
    <cellStyle name="Normal 15 2 2 2 6 5" xfId="25914" xr:uid="{00000000-0005-0000-0000-00006E440000}"/>
    <cellStyle name="Normal 15 2 2 2 7" xfId="5684" xr:uid="{00000000-0005-0000-0000-00006F440000}"/>
    <cellStyle name="Normal 15 2 2 2 7 2" xfId="18315" xr:uid="{00000000-0005-0000-0000-000070440000}"/>
    <cellStyle name="Normal 15 2 2 2 7 2 2" xfId="53531" xr:uid="{00000000-0005-0000-0000-000071440000}"/>
    <cellStyle name="Normal 15 2 2 2 7 3" xfId="40934" xr:uid="{00000000-0005-0000-0000-000072440000}"/>
    <cellStyle name="Normal 15 2 2 2 7 4" xfId="30920" xr:uid="{00000000-0005-0000-0000-000073440000}"/>
    <cellStyle name="Normal 15 2 2 2 8" xfId="7143" xr:uid="{00000000-0005-0000-0000-000074440000}"/>
    <cellStyle name="Normal 15 2 2 2 8 2" xfId="19769" xr:uid="{00000000-0005-0000-0000-000075440000}"/>
    <cellStyle name="Normal 15 2 2 2 8 2 2" xfId="54985" xr:uid="{00000000-0005-0000-0000-000076440000}"/>
    <cellStyle name="Normal 15 2 2 2 8 3" xfId="42388" xr:uid="{00000000-0005-0000-0000-000077440000}"/>
    <cellStyle name="Normal 15 2 2 2 8 4" xfId="32374" xr:uid="{00000000-0005-0000-0000-000078440000}"/>
    <cellStyle name="Normal 15 2 2 2 9" xfId="8924" xr:uid="{00000000-0005-0000-0000-000079440000}"/>
    <cellStyle name="Normal 15 2 2 2 9 2" xfId="21545" xr:uid="{00000000-0005-0000-0000-00007A440000}"/>
    <cellStyle name="Normal 15 2 2 2 9 2 2" xfId="56761" xr:uid="{00000000-0005-0000-0000-00007B440000}"/>
    <cellStyle name="Normal 15 2 2 2 9 3" xfId="44164" xr:uid="{00000000-0005-0000-0000-00007C440000}"/>
    <cellStyle name="Normal 15 2 2 2 9 4" xfId="34150" xr:uid="{00000000-0005-0000-0000-00007D440000}"/>
    <cellStyle name="Normal 15 2 2 3" xfId="3060" xr:uid="{00000000-0005-0000-0000-00007E440000}"/>
    <cellStyle name="Normal 15 2 2 3 10" xfId="25432" xr:uid="{00000000-0005-0000-0000-00007F440000}"/>
    <cellStyle name="Normal 15 2 2 3 11" xfId="60967" xr:uid="{00000000-0005-0000-0000-000080440000}"/>
    <cellStyle name="Normal 15 2 2 3 2" xfId="4863" xr:uid="{00000000-0005-0000-0000-000081440000}"/>
    <cellStyle name="Normal 15 2 2 3 2 2" xfId="17510" xr:uid="{00000000-0005-0000-0000-000082440000}"/>
    <cellStyle name="Normal 15 2 2 3 2 2 2" xfId="52726" xr:uid="{00000000-0005-0000-0000-000083440000}"/>
    <cellStyle name="Normal 15 2 2 3 2 2 3" xfId="30115" xr:uid="{00000000-0005-0000-0000-000084440000}"/>
    <cellStyle name="Normal 15 2 2 3 2 3" xfId="13956" xr:uid="{00000000-0005-0000-0000-000085440000}"/>
    <cellStyle name="Normal 15 2 2 3 2 3 2" xfId="49174" xr:uid="{00000000-0005-0000-0000-000086440000}"/>
    <cellStyle name="Normal 15 2 2 3 2 4" xfId="40129" xr:uid="{00000000-0005-0000-0000-000087440000}"/>
    <cellStyle name="Normal 15 2 2 3 2 5" xfId="26563" xr:uid="{00000000-0005-0000-0000-000088440000}"/>
    <cellStyle name="Normal 15 2 2 3 3" xfId="6333" xr:uid="{00000000-0005-0000-0000-000089440000}"/>
    <cellStyle name="Normal 15 2 2 3 3 2" xfId="18964" xr:uid="{00000000-0005-0000-0000-00008A440000}"/>
    <cellStyle name="Normal 15 2 2 3 3 2 2" xfId="54180" xr:uid="{00000000-0005-0000-0000-00008B440000}"/>
    <cellStyle name="Normal 15 2 2 3 3 3" xfId="41583" xr:uid="{00000000-0005-0000-0000-00008C440000}"/>
    <cellStyle name="Normal 15 2 2 3 3 4" xfId="31569" xr:uid="{00000000-0005-0000-0000-00008D440000}"/>
    <cellStyle name="Normal 15 2 2 3 4" xfId="7792" xr:uid="{00000000-0005-0000-0000-00008E440000}"/>
    <cellStyle name="Normal 15 2 2 3 4 2" xfId="20418" xr:uid="{00000000-0005-0000-0000-00008F440000}"/>
    <cellStyle name="Normal 15 2 2 3 4 2 2" xfId="55634" xr:uid="{00000000-0005-0000-0000-000090440000}"/>
    <cellStyle name="Normal 15 2 2 3 4 3" xfId="43037" xr:uid="{00000000-0005-0000-0000-000091440000}"/>
    <cellStyle name="Normal 15 2 2 3 4 4" xfId="33023" xr:uid="{00000000-0005-0000-0000-000092440000}"/>
    <cellStyle name="Normal 15 2 2 3 5" xfId="9573" xr:uid="{00000000-0005-0000-0000-000093440000}"/>
    <cellStyle name="Normal 15 2 2 3 5 2" xfId="22194" xr:uid="{00000000-0005-0000-0000-000094440000}"/>
    <cellStyle name="Normal 15 2 2 3 5 2 2" xfId="57410" xr:uid="{00000000-0005-0000-0000-000095440000}"/>
    <cellStyle name="Normal 15 2 2 3 5 3" xfId="44813" xr:uid="{00000000-0005-0000-0000-000096440000}"/>
    <cellStyle name="Normal 15 2 2 3 5 4" xfId="34799" xr:uid="{00000000-0005-0000-0000-000097440000}"/>
    <cellStyle name="Normal 15 2 2 3 6" xfId="11367" xr:uid="{00000000-0005-0000-0000-000098440000}"/>
    <cellStyle name="Normal 15 2 2 3 6 2" xfId="23970" xr:uid="{00000000-0005-0000-0000-000099440000}"/>
    <cellStyle name="Normal 15 2 2 3 6 2 2" xfId="59186" xr:uid="{00000000-0005-0000-0000-00009A440000}"/>
    <cellStyle name="Normal 15 2 2 3 6 3" xfId="46589" xr:uid="{00000000-0005-0000-0000-00009B440000}"/>
    <cellStyle name="Normal 15 2 2 3 6 4" xfId="36575" xr:uid="{00000000-0005-0000-0000-00009C440000}"/>
    <cellStyle name="Normal 15 2 2 3 7" xfId="15734" xr:uid="{00000000-0005-0000-0000-00009D440000}"/>
    <cellStyle name="Normal 15 2 2 3 7 2" xfId="50950" xr:uid="{00000000-0005-0000-0000-00009E440000}"/>
    <cellStyle name="Normal 15 2 2 3 7 3" xfId="28339" xr:uid="{00000000-0005-0000-0000-00009F440000}"/>
    <cellStyle name="Normal 15 2 2 3 8" xfId="12825" xr:uid="{00000000-0005-0000-0000-0000A0440000}"/>
    <cellStyle name="Normal 15 2 2 3 8 2" xfId="48043" xr:uid="{00000000-0005-0000-0000-0000A1440000}"/>
    <cellStyle name="Normal 15 2 2 3 9" xfId="38353" xr:uid="{00000000-0005-0000-0000-0000A2440000}"/>
    <cellStyle name="Normal 15 2 2 4" xfId="2886" xr:uid="{00000000-0005-0000-0000-0000A3440000}"/>
    <cellStyle name="Normal 15 2 2 4 10" xfId="25273" xr:uid="{00000000-0005-0000-0000-0000A4440000}"/>
    <cellStyle name="Normal 15 2 2 4 11" xfId="60808" xr:uid="{00000000-0005-0000-0000-0000A5440000}"/>
    <cellStyle name="Normal 15 2 2 4 2" xfId="4704" xr:uid="{00000000-0005-0000-0000-0000A6440000}"/>
    <cellStyle name="Normal 15 2 2 4 2 2" xfId="17351" xr:uid="{00000000-0005-0000-0000-0000A7440000}"/>
    <cellStyle name="Normal 15 2 2 4 2 2 2" xfId="52567" xr:uid="{00000000-0005-0000-0000-0000A8440000}"/>
    <cellStyle name="Normal 15 2 2 4 2 2 3" xfId="29956" xr:uid="{00000000-0005-0000-0000-0000A9440000}"/>
    <cellStyle name="Normal 15 2 2 4 2 3" xfId="13797" xr:uid="{00000000-0005-0000-0000-0000AA440000}"/>
    <cellStyle name="Normal 15 2 2 4 2 3 2" xfId="49015" xr:uid="{00000000-0005-0000-0000-0000AB440000}"/>
    <cellStyle name="Normal 15 2 2 4 2 4" xfId="39970" xr:uid="{00000000-0005-0000-0000-0000AC440000}"/>
    <cellStyle name="Normal 15 2 2 4 2 5" xfId="26404" xr:uid="{00000000-0005-0000-0000-0000AD440000}"/>
    <cellStyle name="Normal 15 2 2 4 3" xfId="6174" xr:uid="{00000000-0005-0000-0000-0000AE440000}"/>
    <cellStyle name="Normal 15 2 2 4 3 2" xfId="18805" xr:uid="{00000000-0005-0000-0000-0000AF440000}"/>
    <cellStyle name="Normal 15 2 2 4 3 2 2" xfId="54021" xr:uid="{00000000-0005-0000-0000-0000B0440000}"/>
    <cellStyle name="Normal 15 2 2 4 3 3" xfId="41424" xr:uid="{00000000-0005-0000-0000-0000B1440000}"/>
    <cellStyle name="Normal 15 2 2 4 3 4" xfId="31410" xr:uid="{00000000-0005-0000-0000-0000B2440000}"/>
    <cellStyle name="Normal 15 2 2 4 4" xfId="7633" xr:uid="{00000000-0005-0000-0000-0000B3440000}"/>
    <cellStyle name="Normal 15 2 2 4 4 2" xfId="20259" xr:uid="{00000000-0005-0000-0000-0000B4440000}"/>
    <cellStyle name="Normal 15 2 2 4 4 2 2" xfId="55475" xr:uid="{00000000-0005-0000-0000-0000B5440000}"/>
    <cellStyle name="Normal 15 2 2 4 4 3" xfId="42878" xr:uid="{00000000-0005-0000-0000-0000B6440000}"/>
    <cellStyle name="Normal 15 2 2 4 4 4" xfId="32864" xr:uid="{00000000-0005-0000-0000-0000B7440000}"/>
    <cellStyle name="Normal 15 2 2 4 5" xfId="9414" xr:uid="{00000000-0005-0000-0000-0000B8440000}"/>
    <cellStyle name="Normal 15 2 2 4 5 2" xfId="22035" xr:uid="{00000000-0005-0000-0000-0000B9440000}"/>
    <cellStyle name="Normal 15 2 2 4 5 2 2" xfId="57251" xr:uid="{00000000-0005-0000-0000-0000BA440000}"/>
    <cellStyle name="Normal 15 2 2 4 5 3" xfId="44654" xr:uid="{00000000-0005-0000-0000-0000BB440000}"/>
    <cellStyle name="Normal 15 2 2 4 5 4" xfId="34640" xr:uid="{00000000-0005-0000-0000-0000BC440000}"/>
    <cellStyle name="Normal 15 2 2 4 6" xfId="11208" xr:uid="{00000000-0005-0000-0000-0000BD440000}"/>
    <cellStyle name="Normal 15 2 2 4 6 2" xfId="23811" xr:uid="{00000000-0005-0000-0000-0000BE440000}"/>
    <cellStyle name="Normal 15 2 2 4 6 2 2" xfId="59027" xr:uid="{00000000-0005-0000-0000-0000BF440000}"/>
    <cellStyle name="Normal 15 2 2 4 6 3" xfId="46430" xr:uid="{00000000-0005-0000-0000-0000C0440000}"/>
    <cellStyle name="Normal 15 2 2 4 6 4" xfId="36416" xr:uid="{00000000-0005-0000-0000-0000C1440000}"/>
    <cellStyle name="Normal 15 2 2 4 7" xfId="15575" xr:uid="{00000000-0005-0000-0000-0000C2440000}"/>
    <cellStyle name="Normal 15 2 2 4 7 2" xfId="50791" xr:uid="{00000000-0005-0000-0000-0000C3440000}"/>
    <cellStyle name="Normal 15 2 2 4 7 3" xfId="28180" xr:uid="{00000000-0005-0000-0000-0000C4440000}"/>
    <cellStyle name="Normal 15 2 2 4 8" xfId="12666" xr:uid="{00000000-0005-0000-0000-0000C5440000}"/>
    <cellStyle name="Normal 15 2 2 4 8 2" xfId="47884" xr:uid="{00000000-0005-0000-0000-0000C6440000}"/>
    <cellStyle name="Normal 15 2 2 4 9" xfId="38194" xr:uid="{00000000-0005-0000-0000-0000C7440000}"/>
    <cellStyle name="Normal 15 2 2 5" xfId="3395" xr:uid="{00000000-0005-0000-0000-0000C8440000}"/>
    <cellStyle name="Normal 15 2 2 5 10" xfId="26891" xr:uid="{00000000-0005-0000-0000-0000C9440000}"/>
    <cellStyle name="Normal 15 2 2 5 11" xfId="61295" xr:uid="{00000000-0005-0000-0000-0000CA440000}"/>
    <cellStyle name="Normal 15 2 2 5 2" xfId="5191" xr:uid="{00000000-0005-0000-0000-0000CB440000}"/>
    <cellStyle name="Normal 15 2 2 5 2 2" xfId="17838" xr:uid="{00000000-0005-0000-0000-0000CC440000}"/>
    <cellStyle name="Normal 15 2 2 5 2 2 2" xfId="53054" xr:uid="{00000000-0005-0000-0000-0000CD440000}"/>
    <cellStyle name="Normal 15 2 2 5 2 3" xfId="40457" xr:uid="{00000000-0005-0000-0000-0000CE440000}"/>
    <cellStyle name="Normal 15 2 2 5 2 4" xfId="30443" xr:uid="{00000000-0005-0000-0000-0000CF440000}"/>
    <cellStyle name="Normal 15 2 2 5 3" xfId="6661" xr:uid="{00000000-0005-0000-0000-0000D0440000}"/>
    <cellStyle name="Normal 15 2 2 5 3 2" xfId="19292" xr:uid="{00000000-0005-0000-0000-0000D1440000}"/>
    <cellStyle name="Normal 15 2 2 5 3 2 2" xfId="54508" xr:uid="{00000000-0005-0000-0000-0000D2440000}"/>
    <cellStyle name="Normal 15 2 2 5 3 3" xfId="41911" xr:uid="{00000000-0005-0000-0000-0000D3440000}"/>
    <cellStyle name="Normal 15 2 2 5 3 4" xfId="31897" xr:uid="{00000000-0005-0000-0000-0000D4440000}"/>
    <cellStyle name="Normal 15 2 2 5 4" xfId="8120" xr:uid="{00000000-0005-0000-0000-0000D5440000}"/>
    <cellStyle name="Normal 15 2 2 5 4 2" xfId="20746" xr:uid="{00000000-0005-0000-0000-0000D6440000}"/>
    <cellStyle name="Normal 15 2 2 5 4 2 2" xfId="55962" xr:uid="{00000000-0005-0000-0000-0000D7440000}"/>
    <cellStyle name="Normal 15 2 2 5 4 3" xfId="43365" xr:uid="{00000000-0005-0000-0000-0000D8440000}"/>
    <cellStyle name="Normal 15 2 2 5 4 4" xfId="33351" xr:uid="{00000000-0005-0000-0000-0000D9440000}"/>
    <cellStyle name="Normal 15 2 2 5 5" xfId="9901" xr:uid="{00000000-0005-0000-0000-0000DA440000}"/>
    <cellStyle name="Normal 15 2 2 5 5 2" xfId="22522" xr:uid="{00000000-0005-0000-0000-0000DB440000}"/>
    <cellStyle name="Normal 15 2 2 5 5 2 2" xfId="57738" xr:uid="{00000000-0005-0000-0000-0000DC440000}"/>
    <cellStyle name="Normal 15 2 2 5 5 3" xfId="45141" xr:uid="{00000000-0005-0000-0000-0000DD440000}"/>
    <cellStyle name="Normal 15 2 2 5 5 4" xfId="35127" xr:uid="{00000000-0005-0000-0000-0000DE440000}"/>
    <cellStyle name="Normal 15 2 2 5 6" xfId="11695" xr:uid="{00000000-0005-0000-0000-0000DF440000}"/>
    <cellStyle name="Normal 15 2 2 5 6 2" xfId="24298" xr:uid="{00000000-0005-0000-0000-0000E0440000}"/>
    <cellStyle name="Normal 15 2 2 5 6 2 2" xfId="59514" xr:uid="{00000000-0005-0000-0000-0000E1440000}"/>
    <cellStyle name="Normal 15 2 2 5 6 3" xfId="46917" xr:uid="{00000000-0005-0000-0000-0000E2440000}"/>
    <cellStyle name="Normal 15 2 2 5 6 4" xfId="36903" xr:uid="{00000000-0005-0000-0000-0000E3440000}"/>
    <cellStyle name="Normal 15 2 2 5 7" xfId="16062" xr:uid="{00000000-0005-0000-0000-0000E4440000}"/>
    <cellStyle name="Normal 15 2 2 5 7 2" xfId="51278" xr:uid="{00000000-0005-0000-0000-0000E5440000}"/>
    <cellStyle name="Normal 15 2 2 5 7 3" xfId="28667" xr:uid="{00000000-0005-0000-0000-0000E6440000}"/>
    <cellStyle name="Normal 15 2 2 5 8" xfId="14284" xr:uid="{00000000-0005-0000-0000-0000E7440000}"/>
    <cellStyle name="Normal 15 2 2 5 8 2" xfId="49502" xr:uid="{00000000-0005-0000-0000-0000E8440000}"/>
    <cellStyle name="Normal 15 2 2 5 9" xfId="38681" xr:uid="{00000000-0005-0000-0000-0000E9440000}"/>
    <cellStyle name="Normal 15 2 2 6" xfId="2555" xr:uid="{00000000-0005-0000-0000-0000EA440000}"/>
    <cellStyle name="Normal 15 2 2 6 10" xfId="26082" xr:uid="{00000000-0005-0000-0000-0000EB440000}"/>
    <cellStyle name="Normal 15 2 2 6 11" xfId="60486" xr:uid="{00000000-0005-0000-0000-0000EC440000}"/>
    <cellStyle name="Normal 15 2 2 6 2" xfId="4382" xr:uid="{00000000-0005-0000-0000-0000ED440000}"/>
    <cellStyle name="Normal 15 2 2 6 2 2" xfId="17029" xr:uid="{00000000-0005-0000-0000-0000EE440000}"/>
    <cellStyle name="Normal 15 2 2 6 2 2 2" xfId="52245" xr:uid="{00000000-0005-0000-0000-0000EF440000}"/>
    <cellStyle name="Normal 15 2 2 6 2 3" xfId="39648" xr:uid="{00000000-0005-0000-0000-0000F0440000}"/>
    <cellStyle name="Normal 15 2 2 6 2 4" xfId="29634" xr:uid="{00000000-0005-0000-0000-0000F1440000}"/>
    <cellStyle name="Normal 15 2 2 6 3" xfId="5852" xr:uid="{00000000-0005-0000-0000-0000F2440000}"/>
    <cellStyle name="Normal 15 2 2 6 3 2" xfId="18483" xr:uid="{00000000-0005-0000-0000-0000F3440000}"/>
    <cellStyle name="Normal 15 2 2 6 3 2 2" xfId="53699" xr:uid="{00000000-0005-0000-0000-0000F4440000}"/>
    <cellStyle name="Normal 15 2 2 6 3 3" xfId="41102" xr:uid="{00000000-0005-0000-0000-0000F5440000}"/>
    <cellStyle name="Normal 15 2 2 6 3 4" xfId="31088" xr:uid="{00000000-0005-0000-0000-0000F6440000}"/>
    <cellStyle name="Normal 15 2 2 6 4" xfId="7311" xr:uid="{00000000-0005-0000-0000-0000F7440000}"/>
    <cellStyle name="Normal 15 2 2 6 4 2" xfId="19937" xr:uid="{00000000-0005-0000-0000-0000F8440000}"/>
    <cellStyle name="Normal 15 2 2 6 4 2 2" xfId="55153" xr:uid="{00000000-0005-0000-0000-0000F9440000}"/>
    <cellStyle name="Normal 15 2 2 6 4 3" xfId="42556" xr:uid="{00000000-0005-0000-0000-0000FA440000}"/>
    <cellStyle name="Normal 15 2 2 6 4 4" xfId="32542" xr:uid="{00000000-0005-0000-0000-0000FB440000}"/>
    <cellStyle name="Normal 15 2 2 6 5" xfId="9092" xr:uid="{00000000-0005-0000-0000-0000FC440000}"/>
    <cellStyle name="Normal 15 2 2 6 5 2" xfId="21713" xr:uid="{00000000-0005-0000-0000-0000FD440000}"/>
    <cellStyle name="Normal 15 2 2 6 5 2 2" xfId="56929" xr:uid="{00000000-0005-0000-0000-0000FE440000}"/>
    <cellStyle name="Normal 15 2 2 6 5 3" xfId="44332" xr:uid="{00000000-0005-0000-0000-0000FF440000}"/>
    <cellStyle name="Normal 15 2 2 6 5 4" xfId="34318" xr:uid="{00000000-0005-0000-0000-000000450000}"/>
    <cellStyle name="Normal 15 2 2 6 6" xfId="10886" xr:uid="{00000000-0005-0000-0000-000001450000}"/>
    <cellStyle name="Normal 15 2 2 6 6 2" xfId="23489" xr:uid="{00000000-0005-0000-0000-000002450000}"/>
    <cellStyle name="Normal 15 2 2 6 6 2 2" xfId="58705" xr:uid="{00000000-0005-0000-0000-000003450000}"/>
    <cellStyle name="Normal 15 2 2 6 6 3" xfId="46108" xr:uid="{00000000-0005-0000-0000-000004450000}"/>
    <cellStyle name="Normal 15 2 2 6 6 4" xfId="36094" xr:uid="{00000000-0005-0000-0000-000005450000}"/>
    <cellStyle name="Normal 15 2 2 6 7" xfId="15253" xr:uid="{00000000-0005-0000-0000-000006450000}"/>
    <cellStyle name="Normal 15 2 2 6 7 2" xfId="50469" xr:uid="{00000000-0005-0000-0000-000007450000}"/>
    <cellStyle name="Normal 15 2 2 6 7 3" xfId="27858" xr:uid="{00000000-0005-0000-0000-000008450000}"/>
    <cellStyle name="Normal 15 2 2 6 8" xfId="13475" xr:uid="{00000000-0005-0000-0000-000009450000}"/>
    <cellStyle name="Normal 15 2 2 6 8 2" xfId="48693" xr:uid="{00000000-0005-0000-0000-00000A450000}"/>
    <cellStyle name="Normal 15 2 2 6 9" xfId="37872" xr:uid="{00000000-0005-0000-0000-00000B450000}"/>
    <cellStyle name="Normal 15 2 2 7" xfId="3719" xr:uid="{00000000-0005-0000-0000-00000C450000}"/>
    <cellStyle name="Normal 15 2 2 7 2" xfId="8443" xr:uid="{00000000-0005-0000-0000-00000D450000}"/>
    <cellStyle name="Normal 15 2 2 7 2 2" xfId="21069" xr:uid="{00000000-0005-0000-0000-00000E450000}"/>
    <cellStyle name="Normal 15 2 2 7 2 2 2" xfId="56285" xr:uid="{00000000-0005-0000-0000-00000F450000}"/>
    <cellStyle name="Normal 15 2 2 7 2 3" xfId="43688" xr:uid="{00000000-0005-0000-0000-000010450000}"/>
    <cellStyle name="Normal 15 2 2 7 2 4" xfId="33674" xr:uid="{00000000-0005-0000-0000-000011450000}"/>
    <cellStyle name="Normal 15 2 2 7 3" xfId="10224" xr:uid="{00000000-0005-0000-0000-000012450000}"/>
    <cellStyle name="Normal 15 2 2 7 3 2" xfId="22845" xr:uid="{00000000-0005-0000-0000-000013450000}"/>
    <cellStyle name="Normal 15 2 2 7 3 2 2" xfId="58061" xr:uid="{00000000-0005-0000-0000-000014450000}"/>
    <cellStyle name="Normal 15 2 2 7 3 3" xfId="45464" xr:uid="{00000000-0005-0000-0000-000015450000}"/>
    <cellStyle name="Normal 15 2 2 7 3 4" xfId="35450" xr:uid="{00000000-0005-0000-0000-000016450000}"/>
    <cellStyle name="Normal 15 2 2 7 4" xfId="12020" xr:uid="{00000000-0005-0000-0000-000017450000}"/>
    <cellStyle name="Normal 15 2 2 7 4 2" xfId="24621" xr:uid="{00000000-0005-0000-0000-000018450000}"/>
    <cellStyle name="Normal 15 2 2 7 4 2 2" xfId="59837" xr:uid="{00000000-0005-0000-0000-000019450000}"/>
    <cellStyle name="Normal 15 2 2 7 4 3" xfId="47240" xr:uid="{00000000-0005-0000-0000-00001A450000}"/>
    <cellStyle name="Normal 15 2 2 7 4 4" xfId="37226" xr:uid="{00000000-0005-0000-0000-00001B450000}"/>
    <cellStyle name="Normal 15 2 2 7 5" xfId="16385" xr:uid="{00000000-0005-0000-0000-00001C450000}"/>
    <cellStyle name="Normal 15 2 2 7 5 2" xfId="51601" xr:uid="{00000000-0005-0000-0000-00001D450000}"/>
    <cellStyle name="Normal 15 2 2 7 5 3" xfId="28990" xr:uid="{00000000-0005-0000-0000-00001E450000}"/>
    <cellStyle name="Normal 15 2 2 7 6" xfId="14607" xr:uid="{00000000-0005-0000-0000-00001F450000}"/>
    <cellStyle name="Normal 15 2 2 7 6 2" xfId="49825" xr:uid="{00000000-0005-0000-0000-000020450000}"/>
    <cellStyle name="Normal 15 2 2 7 7" xfId="39004" xr:uid="{00000000-0005-0000-0000-000021450000}"/>
    <cellStyle name="Normal 15 2 2 7 8" xfId="27214" xr:uid="{00000000-0005-0000-0000-000022450000}"/>
    <cellStyle name="Normal 15 2 2 8" xfId="4057" xr:uid="{00000000-0005-0000-0000-000023450000}"/>
    <cellStyle name="Normal 15 2 2 8 2" xfId="16707" xr:uid="{00000000-0005-0000-0000-000024450000}"/>
    <cellStyle name="Normal 15 2 2 8 2 2" xfId="51923" xr:uid="{00000000-0005-0000-0000-000025450000}"/>
    <cellStyle name="Normal 15 2 2 8 2 3" xfId="29312" xr:uid="{00000000-0005-0000-0000-000026450000}"/>
    <cellStyle name="Normal 15 2 2 8 3" xfId="13153" xr:uid="{00000000-0005-0000-0000-000027450000}"/>
    <cellStyle name="Normal 15 2 2 8 3 2" xfId="48371" xr:uid="{00000000-0005-0000-0000-000028450000}"/>
    <cellStyle name="Normal 15 2 2 8 4" xfId="39326" xr:uid="{00000000-0005-0000-0000-000029450000}"/>
    <cellStyle name="Normal 15 2 2 8 5" xfId="25760" xr:uid="{00000000-0005-0000-0000-00002A450000}"/>
    <cellStyle name="Normal 15 2 2 9" xfId="5530" xr:uid="{00000000-0005-0000-0000-00002B450000}"/>
    <cellStyle name="Normal 15 2 2 9 2" xfId="18161" xr:uid="{00000000-0005-0000-0000-00002C450000}"/>
    <cellStyle name="Normal 15 2 2 9 2 2" xfId="53377" xr:uid="{00000000-0005-0000-0000-00002D450000}"/>
    <cellStyle name="Normal 15 2 2 9 3" xfId="40780" xr:uid="{00000000-0005-0000-0000-00002E450000}"/>
    <cellStyle name="Normal 15 2 2 9 4" xfId="30766" xr:uid="{00000000-0005-0000-0000-00002F450000}"/>
    <cellStyle name="Normal 15 2 3" xfId="2295" xr:uid="{00000000-0005-0000-0000-000030450000}"/>
    <cellStyle name="Normal 15 2 3 10" xfId="10543" xr:uid="{00000000-0005-0000-0000-000031450000}"/>
    <cellStyle name="Normal 15 2 3 10 2" xfId="23154" xr:uid="{00000000-0005-0000-0000-000032450000}"/>
    <cellStyle name="Normal 15 2 3 10 2 2" xfId="58370" xr:uid="{00000000-0005-0000-0000-000033450000}"/>
    <cellStyle name="Normal 15 2 3 10 3" xfId="45773" xr:uid="{00000000-0005-0000-0000-000034450000}"/>
    <cellStyle name="Normal 15 2 3 10 4" xfId="35759" xr:uid="{00000000-0005-0000-0000-000035450000}"/>
    <cellStyle name="Normal 15 2 3 11" xfId="15011" xr:uid="{00000000-0005-0000-0000-000036450000}"/>
    <cellStyle name="Normal 15 2 3 11 2" xfId="50227" xr:uid="{00000000-0005-0000-0000-000037450000}"/>
    <cellStyle name="Normal 15 2 3 11 3" xfId="27616" xr:uid="{00000000-0005-0000-0000-000038450000}"/>
    <cellStyle name="Normal 15 2 3 12" xfId="12424" xr:uid="{00000000-0005-0000-0000-000039450000}"/>
    <cellStyle name="Normal 15 2 3 12 2" xfId="47642" xr:uid="{00000000-0005-0000-0000-00003A450000}"/>
    <cellStyle name="Normal 15 2 3 13" xfId="37630" xr:uid="{00000000-0005-0000-0000-00003B450000}"/>
    <cellStyle name="Normal 15 2 3 14" xfId="25031" xr:uid="{00000000-0005-0000-0000-00003C450000}"/>
    <cellStyle name="Normal 15 2 3 15" xfId="60244" xr:uid="{00000000-0005-0000-0000-00003D450000}"/>
    <cellStyle name="Normal 15 2 3 2" xfId="3146" xr:uid="{00000000-0005-0000-0000-00003E450000}"/>
    <cellStyle name="Normal 15 2 3 2 10" xfId="25515" xr:uid="{00000000-0005-0000-0000-00003F450000}"/>
    <cellStyle name="Normal 15 2 3 2 11" xfId="61050" xr:uid="{00000000-0005-0000-0000-000040450000}"/>
    <cellStyle name="Normal 15 2 3 2 2" xfId="4946" xr:uid="{00000000-0005-0000-0000-000041450000}"/>
    <cellStyle name="Normal 15 2 3 2 2 2" xfId="17593" xr:uid="{00000000-0005-0000-0000-000042450000}"/>
    <cellStyle name="Normal 15 2 3 2 2 2 2" xfId="52809" xr:uid="{00000000-0005-0000-0000-000043450000}"/>
    <cellStyle name="Normal 15 2 3 2 2 2 3" xfId="30198" xr:uid="{00000000-0005-0000-0000-000044450000}"/>
    <cellStyle name="Normal 15 2 3 2 2 3" xfId="14039" xr:uid="{00000000-0005-0000-0000-000045450000}"/>
    <cellStyle name="Normal 15 2 3 2 2 3 2" xfId="49257" xr:uid="{00000000-0005-0000-0000-000046450000}"/>
    <cellStyle name="Normal 15 2 3 2 2 4" xfId="40212" xr:uid="{00000000-0005-0000-0000-000047450000}"/>
    <cellStyle name="Normal 15 2 3 2 2 5" xfId="26646" xr:uid="{00000000-0005-0000-0000-000048450000}"/>
    <cellStyle name="Normal 15 2 3 2 3" xfId="6416" xr:uid="{00000000-0005-0000-0000-000049450000}"/>
    <cellStyle name="Normal 15 2 3 2 3 2" xfId="19047" xr:uid="{00000000-0005-0000-0000-00004A450000}"/>
    <cellStyle name="Normal 15 2 3 2 3 2 2" xfId="54263" xr:uid="{00000000-0005-0000-0000-00004B450000}"/>
    <cellStyle name="Normal 15 2 3 2 3 3" xfId="41666" xr:uid="{00000000-0005-0000-0000-00004C450000}"/>
    <cellStyle name="Normal 15 2 3 2 3 4" xfId="31652" xr:uid="{00000000-0005-0000-0000-00004D450000}"/>
    <cellStyle name="Normal 15 2 3 2 4" xfId="7875" xr:uid="{00000000-0005-0000-0000-00004E450000}"/>
    <cellStyle name="Normal 15 2 3 2 4 2" xfId="20501" xr:uid="{00000000-0005-0000-0000-00004F450000}"/>
    <cellStyle name="Normal 15 2 3 2 4 2 2" xfId="55717" xr:uid="{00000000-0005-0000-0000-000050450000}"/>
    <cellStyle name="Normal 15 2 3 2 4 3" xfId="43120" xr:uid="{00000000-0005-0000-0000-000051450000}"/>
    <cellStyle name="Normal 15 2 3 2 4 4" xfId="33106" xr:uid="{00000000-0005-0000-0000-000052450000}"/>
    <cellStyle name="Normal 15 2 3 2 5" xfId="9656" xr:uid="{00000000-0005-0000-0000-000053450000}"/>
    <cellStyle name="Normal 15 2 3 2 5 2" xfId="22277" xr:uid="{00000000-0005-0000-0000-000054450000}"/>
    <cellStyle name="Normal 15 2 3 2 5 2 2" xfId="57493" xr:uid="{00000000-0005-0000-0000-000055450000}"/>
    <cellStyle name="Normal 15 2 3 2 5 3" xfId="44896" xr:uid="{00000000-0005-0000-0000-000056450000}"/>
    <cellStyle name="Normal 15 2 3 2 5 4" xfId="34882" xr:uid="{00000000-0005-0000-0000-000057450000}"/>
    <cellStyle name="Normal 15 2 3 2 6" xfId="11450" xr:uid="{00000000-0005-0000-0000-000058450000}"/>
    <cellStyle name="Normal 15 2 3 2 6 2" xfId="24053" xr:uid="{00000000-0005-0000-0000-000059450000}"/>
    <cellStyle name="Normal 15 2 3 2 6 2 2" xfId="59269" xr:uid="{00000000-0005-0000-0000-00005A450000}"/>
    <cellStyle name="Normal 15 2 3 2 6 3" xfId="46672" xr:uid="{00000000-0005-0000-0000-00005B450000}"/>
    <cellStyle name="Normal 15 2 3 2 6 4" xfId="36658" xr:uid="{00000000-0005-0000-0000-00005C450000}"/>
    <cellStyle name="Normal 15 2 3 2 7" xfId="15817" xr:uid="{00000000-0005-0000-0000-00005D450000}"/>
    <cellStyle name="Normal 15 2 3 2 7 2" xfId="51033" xr:uid="{00000000-0005-0000-0000-00005E450000}"/>
    <cellStyle name="Normal 15 2 3 2 7 3" xfId="28422" xr:uid="{00000000-0005-0000-0000-00005F450000}"/>
    <cellStyle name="Normal 15 2 3 2 8" xfId="12908" xr:uid="{00000000-0005-0000-0000-000060450000}"/>
    <cellStyle name="Normal 15 2 3 2 8 2" xfId="48126" xr:uid="{00000000-0005-0000-0000-000061450000}"/>
    <cellStyle name="Normal 15 2 3 2 9" xfId="38436" xr:uid="{00000000-0005-0000-0000-000062450000}"/>
    <cellStyle name="Normal 15 2 3 3" xfId="3475" xr:uid="{00000000-0005-0000-0000-000063450000}"/>
    <cellStyle name="Normal 15 2 3 3 10" xfId="26971" xr:uid="{00000000-0005-0000-0000-000064450000}"/>
    <cellStyle name="Normal 15 2 3 3 11" xfId="61375" xr:uid="{00000000-0005-0000-0000-000065450000}"/>
    <cellStyle name="Normal 15 2 3 3 2" xfId="5271" xr:uid="{00000000-0005-0000-0000-000066450000}"/>
    <cellStyle name="Normal 15 2 3 3 2 2" xfId="17918" xr:uid="{00000000-0005-0000-0000-000067450000}"/>
    <cellStyle name="Normal 15 2 3 3 2 2 2" xfId="53134" xr:uid="{00000000-0005-0000-0000-000068450000}"/>
    <cellStyle name="Normal 15 2 3 3 2 3" xfId="40537" xr:uid="{00000000-0005-0000-0000-000069450000}"/>
    <cellStyle name="Normal 15 2 3 3 2 4" xfId="30523" xr:uid="{00000000-0005-0000-0000-00006A450000}"/>
    <cellStyle name="Normal 15 2 3 3 3" xfId="6741" xr:uid="{00000000-0005-0000-0000-00006B450000}"/>
    <cellStyle name="Normal 15 2 3 3 3 2" xfId="19372" xr:uid="{00000000-0005-0000-0000-00006C450000}"/>
    <cellStyle name="Normal 15 2 3 3 3 2 2" xfId="54588" xr:uid="{00000000-0005-0000-0000-00006D450000}"/>
    <cellStyle name="Normal 15 2 3 3 3 3" xfId="41991" xr:uid="{00000000-0005-0000-0000-00006E450000}"/>
    <cellStyle name="Normal 15 2 3 3 3 4" xfId="31977" xr:uid="{00000000-0005-0000-0000-00006F450000}"/>
    <cellStyle name="Normal 15 2 3 3 4" xfId="8200" xr:uid="{00000000-0005-0000-0000-000070450000}"/>
    <cellStyle name="Normal 15 2 3 3 4 2" xfId="20826" xr:uid="{00000000-0005-0000-0000-000071450000}"/>
    <cellStyle name="Normal 15 2 3 3 4 2 2" xfId="56042" xr:uid="{00000000-0005-0000-0000-000072450000}"/>
    <cellStyle name="Normal 15 2 3 3 4 3" xfId="43445" xr:uid="{00000000-0005-0000-0000-000073450000}"/>
    <cellStyle name="Normal 15 2 3 3 4 4" xfId="33431" xr:uid="{00000000-0005-0000-0000-000074450000}"/>
    <cellStyle name="Normal 15 2 3 3 5" xfId="9981" xr:uid="{00000000-0005-0000-0000-000075450000}"/>
    <cellStyle name="Normal 15 2 3 3 5 2" xfId="22602" xr:uid="{00000000-0005-0000-0000-000076450000}"/>
    <cellStyle name="Normal 15 2 3 3 5 2 2" xfId="57818" xr:uid="{00000000-0005-0000-0000-000077450000}"/>
    <cellStyle name="Normal 15 2 3 3 5 3" xfId="45221" xr:uid="{00000000-0005-0000-0000-000078450000}"/>
    <cellStyle name="Normal 15 2 3 3 5 4" xfId="35207" xr:uid="{00000000-0005-0000-0000-000079450000}"/>
    <cellStyle name="Normal 15 2 3 3 6" xfId="11775" xr:uid="{00000000-0005-0000-0000-00007A450000}"/>
    <cellStyle name="Normal 15 2 3 3 6 2" xfId="24378" xr:uid="{00000000-0005-0000-0000-00007B450000}"/>
    <cellStyle name="Normal 15 2 3 3 6 2 2" xfId="59594" xr:uid="{00000000-0005-0000-0000-00007C450000}"/>
    <cellStyle name="Normal 15 2 3 3 6 3" xfId="46997" xr:uid="{00000000-0005-0000-0000-00007D450000}"/>
    <cellStyle name="Normal 15 2 3 3 6 4" xfId="36983" xr:uid="{00000000-0005-0000-0000-00007E450000}"/>
    <cellStyle name="Normal 15 2 3 3 7" xfId="16142" xr:uid="{00000000-0005-0000-0000-00007F450000}"/>
    <cellStyle name="Normal 15 2 3 3 7 2" xfId="51358" xr:uid="{00000000-0005-0000-0000-000080450000}"/>
    <cellStyle name="Normal 15 2 3 3 7 3" xfId="28747" xr:uid="{00000000-0005-0000-0000-000081450000}"/>
    <cellStyle name="Normal 15 2 3 3 8" xfId="14364" xr:uid="{00000000-0005-0000-0000-000082450000}"/>
    <cellStyle name="Normal 15 2 3 3 8 2" xfId="49582" xr:uid="{00000000-0005-0000-0000-000083450000}"/>
    <cellStyle name="Normal 15 2 3 3 9" xfId="38761" xr:uid="{00000000-0005-0000-0000-000084450000}"/>
    <cellStyle name="Normal 15 2 3 4" xfId="2636" xr:uid="{00000000-0005-0000-0000-000085450000}"/>
    <cellStyle name="Normal 15 2 3 4 10" xfId="26162" xr:uid="{00000000-0005-0000-0000-000086450000}"/>
    <cellStyle name="Normal 15 2 3 4 11" xfId="60566" xr:uid="{00000000-0005-0000-0000-000087450000}"/>
    <cellStyle name="Normal 15 2 3 4 2" xfId="4462" xr:uid="{00000000-0005-0000-0000-000088450000}"/>
    <cellStyle name="Normal 15 2 3 4 2 2" xfId="17109" xr:uid="{00000000-0005-0000-0000-000089450000}"/>
    <cellStyle name="Normal 15 2 3 4 2 2 2" xfId="52325" xr:uid="{00000000-0005-0000-0000-00008A450000}"/>
    <cellStyle name="Normal 15 2 3 4 2 3" xfId="39728" xr:uid="{00000000-0005-0000-0000-00008B450000}"/>
    <cellStyle name="Normal 15 2 3 4 2 4" xfId="29714" xr:uid="{00000000-0005-0000-0000-00008C450000}"/>
    <cellStyle name="Normal 15 2 3 4 3" xfId="5932" xr:uid="{00000000-0005-0000-0000-00008D450000}"/>
    <cellStyle name="Normal 15 2 3 4 3 2" xfId="18563" xr:uid="{00000000-0005-0000-0000-00008E450000}"/>
    <cellStyle name="Normal 15 2 3 4 3 2 2" xfId="53779" xr:uid="{00000000-0005-0000-0000-00008F450000}"/>
    <cellStyle name="Normal 15 2 3 4 3 3" xfId="41182" xr:uid="{00000000-0005-0000-0000-000090450000}"/>
    <cellStyle name="Normal 15 2 3 4 3 4" xfId="31168" xr:uid="{00000000-0005-0000-0000-000091450000}"/>
    <cellStyle name="Normal 15 2 3 4 4" xfId="7391" xr:uid="{00000000-0005-0000-0000-000092450000}"/>
    <cellStyle name="Normal 15 2 3 4 4 2" xfId="20017" xr:uid="{00000000-0005-0000-0000-000093450000}"/>
    <cellStyle name="Normal 15 2 3 4 4 2 2" xfId="55233" xr:uid="{00000000-0005-0000-0000-000094450000}"/>
    <cellStyle name="Normal 15 2 3 4 4 3" xfId="42636" xr:uid="{00000000-0005-0000-0000-000095450000}"/>
    <cellStyle name="Normal 15 2 3 4 4 4" xfId="32622" xr:uid="{00000000-0005-0000-0000-000096450000}"/>
    <cellStyle name="Normal 15 2 3 4 5" xfId="9172" xr:uid="{00000000-0005-0000-0000-000097450000}"/>
    <cellStyle name="Normal 15 2 3 4 5 2" xfId="21793" xr:uid="{00000000-0005-0000-0000-000098450000}"/>
    <cellStyle name="Normal 15 2 3 4 5 2 2" xfId="57009" xr:uid="{00000000-0005-0000-0000-000099450000}"/>
    <cellStyle name="Normal 15 2 3 4 5 3" xfId="44412" xr:uid="{00000000-0005-0000-0000-00009A450000}"/>
    <cellStyle name="Normal 15 2 3 4 5 4" xfId="34398" xr:uid="{00000000-0005-0000-0000-00009B450000}"/>
    <cellStyle name="Normal 15 2 3 4 6" xfId="10966" xr:uid="{00000000-0005-0000-0000-00009C450000}"/>
    <cellStyle name="Normal 15 2 3 4 6 2" xfId="23569" xr:uid="{00000000-0005-0000-0000-00009D450000}"/>
    <cellStyle name="Normal 15 2 3 4 6 2 2" xfId="58785" xr:uid="{00000000-0005-0000-0000-00009E450000}"/>
    <cellStyle name="Normal 15 2 3 4 6 3" xfId="46188" xr:uid="{00000000-0005-0000-0000-00009F450000}"/>
    <cellStyle name="Normal 15 2 3 4 6 4" xfId="36174" xr:uid="{00000000-0005-0000-0000-0000A0450000}"/>
    <cellStyle name="Normal 15 2 3 4 7" xfId="15333" xr:uid="{00000000-0005-0000-0000-0000A1450000}"/>
    <cellStyle name="Normal 15 2 3 4 7 2" xfId="50549" xr:uid="{00000000-0005-0000-0000-0000A2450000}"/>
    <cellStyle name="Normal 15 2 3 4 7 3" xfId="27938" xr:uid="{00000000-0005-0000-0000-0000A3450000}"/>
    <cellStyle name="Normal 15 2 3 4 8" xfId="13555" xr:uid="{00000000-0005-0000-0000-0000A4450000}"/>
    <cellStyle name="Normal 15 2 3 4 8 2" xfId="48773" xr:uid="{00000000-0005-0000-0000-0000A5450000}"/>
    <cellStyle name="Normal 15 2 3 4 9" xfId="37952" xr:uid="{00000000-0005-0000-0000-0000A6450000}"/>
    <cellStyle name="Normal 15 2 3 5" xfId="3800" xr:uid="{00000000-0005-0000-0000-0000A7450000}"/>
    <cellStyle name="Normal 15 2 3 5 2" xfId="8523" xr:uid="{00000000-0005-0000-0000-0000A8450000}"/>
    <cellStyle name="Normal 15 2 3 5 2 2" xfId="21149" xr:uid="{00000000-0005-0000-0000-0000A9450000}"/>
    <cellStyle name="Normal 15 2 3 5 2 2 2" xfId="56365" xr:uid="{00000000-0005-0000-0000-0000AA450000}"/>
    <cellStyle name="Normal 15 2 3 5 2 3" xfId="43768" xr:uid="{00000000-0005-0000-0000-0000AB450000}"/>
    <cellStyle name="Normal 15 2 3 5 2 4" xfId="33754" xr:uid="{00000000-0005-0000-0000-0000AC450000}"/>
    <cellStyle name="Normal 15 2 3 5 3" xfId="10304" xr:uid="{00000000-0005-0000-0000-0000AD450000}"/>
    <cellStyle name="Normal 15 2 3 5 3 2" xfId="22925" xr:uid="{00000000-0005-0000-0000-0000AE450000}"/>
    <cellStyle name="Normal 15 2 3 5 3 2 2" xfId="58141" xr:uid="{00000000-0005-0000-0000-0000AF450000}"/>
    <cellStyle name="Normal 15 2 3 5 3 3" xfId="45544" xr:uid="{00000000-0005-0000-0000-0000B0450000}"/>
    <cellStyle name="Normal 15 2 3 5 3 4" xfId="35530" xr:uid="{00000000-0005-0000-0000-0000B1450000}"/>
    <cellStyle name="Normal 15 2 3 5 4" xfId="12100" xr:uid="{00000000-0005-0000-0000-0000B2450000}"/>
    <cellStyle name="Normal 15 2 3 5 4 2" xfId="24701" xr:uid="{00000000-0005-0000-0000-0000B3450000}"/>
    <cellStyle name="Normal 15 2 3 5 4 2 2" xfId="59917" xr:uid="{00000000-0005-0000-0000-0000B4450000}"/>
    <cellStyle name="Normal 15 2 3 5 4 3" xfId="47320" xr:uid="{00000000-0005-0000-0000-0000B5450000}"/>
    <cellStyle name="Normal 15 2 3 5 4 4" xfId="37306" xr:uid="{00000000-0005-0000-0000-0000B6450000}"/>
    <cellStyle name="Normal 15 2 3 5 5" xfId="16465" xr:uid="{00000000-0005-0000-0000-0000B7450000}"/>
    <cellStyle name="Normal 15 2 3 5 5 2" xfId="51681" xr:uid="{00000000-0005-0000-0000-0000B8450000}"/>
    <cellStyle name="Normal 15 2 3 5 5 3" xfId="29070" xr:uid="{00000000-0005-0000-0000-0000B9450000}"/>
    <cellStyle name="Normal 15 2 3 5 6" xfId="14687" xr:uid="{00000000-0005-0000-0000-0000BA450000}"/>
    <cellStyle name="Normal 15 2 3 5 6 2" xfId="49905" xr:uid="{00000000-0005-0000-0000-0000BB450000}"/>
    <cellStyle name="Normal 15 2 3 5 7" xfId="39084" xr:uid="{00000000-0005-0000-0000-0000BC450000}"/>
    <cellStyle name="Normal 15 2 3 5 8" xfId="27294" xr:uid="{00000000-0005-0000-0000-0000BD450000}"/>
    <cellStyle name="Normal 15 2 3 6" xfId="4140" xr:uid="{00000000-0005-0000-0000-0000BE450000}"/>
    <cellStyle name="Normal 15 2 3 6 2" xfId="16787" xr:uid="{00000000-0005-0000-0000-0000BF450000}"/>
    <cellStyle name="Normal 15 2 3 6 2 2" xfId="52003" xr:uid="{00000000-0005-0000-0000-0000C0450000}"/>
    <cellStyle name="Normal 15 2 3 6 2 3" xfId="29392" xr:uid="{00000000-0005-0000-0000-0000C1450000}"/>
    <cellStyle name="Normal 15 2 3 6 3" xfId="13233" xr:uid="{00000000-0005-0000-0000-0000C2450000}"/>
    <cellStyle name="Normal 15 2 3 6 3 2" xfId="48451" xr:uid="{00000000-0005-0000-0000-0000C3450000}"/>
    <cellStyle name="Normal 15 2 3 6 4" xfId="39406" xr:uid="{00000000-0005-0000-0000-0000C4450000}"/>
    <cellStyle name="Normal 15 2 3 6 5" xfId="25840" xr:uid="{00000000-0005-0000-0000-0000C5450000}"/>
    <cellStyle name="Normal 15 2 3 7" xfId="5610" xr:uid="{00000000-0005-0000-0000-0000C6450000}"/>
    <cellStyle name="Normal 15 2 3 7 2" xfId="18241" xr:uid="{00000000-0005-0000-0000-0000C7450000}"/>
    <cellStyle name="Normal 15 2 3 7 2 2" xfId="53457" xr:uid="{00000000-0005-0000-0000-0000C8450000}"/>
    <cellStyle name="Normal 15 2 3 7 3" xfId="40860" xr:uid="{00000000-0005-0000-0000-0000C9450000}"/>
    <cellStyle name="Normal 15 2 3 7 4" xfId="30846" xr:uid="{00000000-0005-0000-0000-0000CA450000}"/>
    <cellStyle name="Normal 15 2 3 8" xfId="7069" xr:uid="{00000000-0005-0000-0000-0000CB450000}"/>
    <cellStyle name="Normal 15 2 3 8 2" xfId="19695" xr:uid="{00000000-0005-0000-0000-0000CC450000}"/>
    <cellStyle name="Normal 15 2 3 8 2 2" xfId="54911" xr:uid="{00000000-0005-0000-0000-0000CD450000}"/>
    <cellStyle name="Normal 15 2 3 8 3" xfId="42314" xr:uid="{00000000-0005-0000-0000-0000CE450000}"/>
    <cellStyle name="Normal 15 2 3 8 4" xfId="32300" xr:uid="{00000000-0005-0000-0000-0000CF450000}"/>
    <cellStyle name="Normal 15 2 3 9" xfId="8850" xr:uid="{00000000-0005-0000-0000-0000D0450000}"/>
    <cellStyle name="Normal 15 2 3 9 2" xfId="21471" xr:uid="{00000000-0005-0000-0000-0000D1450000}"/>
    <cellStyle name="Normal 15 2 3 9 2 2" xfId="56687" xr:uid="{00000000-0005-0000-0000-0000D2450000}"/>
    <cellStyle name="Normal 15 2 3 9 3" xfId="44090" xr:uid="{00000000-0005-0000-0000-0000D3450000}"/>
    <cellStyle name="Normal 15 2 3 9 4" xfId="34076" xr:uid="{00000000-0005-0000-0000-0000D4450000}"/>
    <cellStyle name="Normal 15 2 4" xfId="2976" xr:uid="{00000000-0005-0000-0000-0000D5450000}"/>
    <cellStyle name="Normal 15 2 4 10" xfId="25356" xr:uid="{00000000-0005-0000-0000-0000D6450000}"/>
    <cellStyle name="Normal 15 2 4 11" xfId="60891" xr:uid="{00000000-0005-0000-0000-0000D7450000}"/>
    <cellStyle name="Normal 15 2 4 2" xfId="4787" xr:uid="{00000000-0005-0000-0000-0000D8450000}"/>
    <cellStyle name="Normal 15 2 4 2 2" xfId="17434" xr:uid="{00000000-0005-0000-0000-0000D9450000}"/>
    <cellStyle name="Normal 15 2 4 2 2 2" xfId="52650" xr:uid="{00000000-0005-0000-0000-0000DA450000}"/>
    <cellStyle name="Normal 15 2 4 2 2 3" xfId="30039" xr:uid="{00000000-0005-0000-0000-0000DB450000}"/>
    <cellStyle name="Normal 15 2 4 2 3" xfId="13880" xr:uid="{00000000-0005-0000-0000-0000DC450000}"/>
    <cellStyle name="Normal 15 2 4 2 3 2" xfId="49098" xr:uid="{00000000-0005-0000-0000-0000DD450000}"/>
    <cellStyle name="Normal 15 2 4 2 4" xfId="40053" xr:uid="{00000000-0005-0000-0000-0000DE450000}"/>
    <cellStyle name="Normal 15 2 4 2 5" xfId="26487" xr:uid="{00000000-0005-0000-0000-0000DF450000}"/>
    <cellStyle name="Normal 15 2 4 3" xfId="6257" xr:uid="{00000000-0005-0000-0000-0000E0450000}"/>
    <cellStyle name="Normal 15 2 4 3 2" xfId="18888" xr:uid="{00000000-0005-0000-0000-0000E1450000}"/>
    <cellStyle name="Normal 15 2 4 3 2 2" xfId="54104" xr:uid="{00000000-0005-0000-0000-0000E2450000}"/>
    <cellStyle name="Normal 15 2 4 3 3" xfId="41507" xr:uid="{00000000-0005-0000-0000-0000E3450000}"/>
    <cellStyle name="Normal 15 2 4 3 4" xfId="31493" xr:uid="{00000000-0005-0000-0000-0000E4450000}"/>
    <cellStyle name="Normal 15 2 4 4" xfId="7716" xr:uid="{00000000-0005-0000-0000-0000E5450000}"/>
    <cellStyle name="Normal 15 2 4 4 2" xfId="20342" xr:uid="{00000000-0005-0000-0000-0000E6450000}"/>
    <cellStyle name="Normal 15 2 4 4 2 2" xfId="55558" xr:uid="{00000000-0005-0000-0000-0000E7450000}"/>
    <cellStyle name="Normal 15 2 4 4 3" xfId="42961" xr:uid="{00000000-0005-0000-0000-0000E8450000}"/>
    <cellStyle name="Normal 15 2 4 4 4" xfId="32947" xr:uid="{00000000-0005-0000-0000-0000E9450000}"/>
    <cellStyle name="Normal 15 2 4 5" xfId="9497" xr:uid="{00000000-0005-0000-0000-0000EA450000}"/>
    <cellStyle name="Normal 15 2 4 5 2" xfId="22118" xr:uid="{00000000-0005-0000-0000-0000EB450000}"/>
    <cellStyle name="Normal 15 2 4 5 2 2" xfId="57334" xr:uid="{00000000-0005-0000-0000-0000EC450000}"/>
    <cellStyle name="Normal 15 2 4 5 3" xfId="44737" xr:uid="{00000000-0005-0000-0000-0000ED450000}"/>
    <cellStyle name="Normal 15 2 4 5 4" xfId="34723" xr:uid="{00000000-0005-0000-0000-0000EE450000}"/>
    <cellStyle name="Normal 15 2 4 6" xfId="11291" xr:uid="{00000000-0005-0000-0000-0000EF450000}"/>
    <cellStyle name="Normal 15 2 4 6 2" xfId="23894" xr:uid="{00000000-0005-0000-0000-0000F0450000}"/>
    <cellStyle name="Normal 15 2 4 6 2 2" xfId="59110" xr:uid="{00000000-0005-0000-0000-0000F1450000}"/>
    <cellStyle name="Normal 15 2 4 6 3" xfId="46513" xr:uid="{00000000-0005-0000-0000-0000F2450000}"/>
    <cellStyle name="Normal 15 2 4 6 4" xfId="36499" xr:uid="{00000000-0005-0000-0000-0000F3450000}"/>
    <cellStyle name="Normal 15 2 4 7" xfId="15658" xr:uid="{00000000-0005-0000-0000-0000F4450000}"/>
    <cellStyle name="Normal 15 2 4 7 2" xfId="50874" xr:uid="{00000000-0005-0000-0000-0000F5450000}"/>
    <cellStyle name="Normal 15 2 4 7 3" xfId="28263" xr:uid="{00000000-0005-0000-0000-0000F6450000}"/>
    <cellStyle name="Normal 15 2 4 8" xfId="12749" xr:uid="{00000000-0005-0000-0000-0000F7450000}"/>
    <cellStyle name="Normal 15 2 4 8 2" xfId="47967" xr:uid="{00000000-0005-0000-0000-0000F8450000}"/>
    <cellStyle name="Normal 15 2 4 9" xfId="38277" xr:uid="{00000000-0005-0000-0000-0000F9450000}"/>
    <cellStyle name="Normal 15 2 5" xfId="2809" xr:uid="{00000000-0005-0000-0000-0000FA450000}"/>
    <cellStyle name="Normal 15 2 5 10" xfId="25201" xr:uid="{00000000-0005-0000-0000-0000FB450000}"/>
    <cellStyle name="Normal 15 2 5 11" xfId="60736" xr:uid="{00000000-0005-0000-0000-0000FC450000}"/>
    <cellStyle name="Normal 15 2 5 2" xfId="4632" xr:uid="{00000000-0005-0000-0000-0000FD450000}"/>
    <cellStyle name="Normal 15 2 5 2 2" xfId="17279" xr:uid="{00000000-0005-0000-0000-0000FE450000}"/>
    <cellStyle name="Normal 15 2 5 2 2 2" xfId="52495" xr:uid="{00000000-0005-0000-0000-0000FF450000}"/>
    <cellStyle name="Normal 15 2 5 2 2 3" xfId="29884" xr:uid="{00000000-0005-0000-0000-000000460000}"/>
    <cellStyle name="Normal 15 2 5 2 3" xfId="13725" xr:uid="{00000000-0005-0000-0000-000001460000}"/>
    <cellStyle name="Normal 15 2 5 2 3 2" xfId="48943" xr:uid="{00000000-0005-0000-0000-000002460000}"/>
    <cellStyle name="Normal 15 2 5 2 4" xfId="39898" xr:uid="{00000000-0005-0000-0000-000003460000}"/>
    <cellStyle name="Normal 15 2 5 2 5" xfId="26332" xr:uid="{00000000-0005-0000-0000-000004460000}"/>
    <cellStyle name="Normal 15 2 5 3" xfId="6102" xr:uid="{00000000-0005-0000-0000-000005460000}"/>
    <cellStyle name="Normal 15 2 5 3 2" xfId="18733" xr:uid="{00000000-0005-0000-0000-000006460000}"/>
    <cellStyle name="Normal 15 2 5 3 2 2" xfId="53949" xr:uid="{00000000-0005-0000-0000-000007460000}"/>
    <cellStyle name="Normal 15 2 5 3 3" xfId="41352" xr:uid="{00000000-0005-0000-0000-000008460000}"/>
    <cellStyle name="Normal 15 2 5 3 4" xfId="31338" xr:uid="{00000000-0005-0000-0000-000009460000}"/>
    <cellStyle name="Normal 15 2 5 4" xfId="7561" xr:uid="{00000000-0005-0000-0000-00000A460000}"/>
    <cellStyle name="Normal 15 2 5 4 2" xfId="20187" xr:uid="{00000000-0005-0000-0000-00000B460000}"/>
    <cellStyle name="Normal 15 2 5 4 2 2" xfId="55403" xr:uid="{00000000-0005-0000-0000-00000C460000}"/>
    <cellStyle name="Normal 15 2 5 4 3" xfId="42806" xr:uid="{00000000-0005-0000-0000-00000D460000}"/>
    <cellStyle name="Normal 15 2 5 4 4" xfId="32792" xr:uid="{00000000-0005-0000-0000-00000E460000}"/>
    <cellStyle name="Normal 15 2 5 5" xfId="9342" xr:uid="{00000000-0005-0000-0000-00000F460000}"/>
    <cellStyle name="Normal 15 2 5 5 2" xfId="21963" xr:uid="{00000000-0005-0000-0000-000010460000}"/>
    <cellStyle name="Normal 15 2 5 5 2 2" xfId="57179" xr:uid="{00000000-0005-0000-0000-000011460000}"/>
    <cellStyle name="Normal 15 2 5 5 3" xfId="44582" xr:uid="{00000000-0005-0000-0000-000012460000}"/>
    <cellStyle name="Normal 15 2 5 5 4" xfId="34568" xr:uid="{00000000-0005-0000-0000-000013460000}"/>
    <cellStyle name="Normal 15 2 5 6" xfId="11136" xr:uid="{00000000-0005-0000-0000-000014460000}"/>
    <cellStyle name="Normal 15 2 5 6 2" xfId="23739" xr:uid="{00000000-0005-0000-0000-000015460000}"/>
    <cellStyle name="Normal 15 2 5 6 2 2" xfId="58955" xr:uid="{00000000-0005-0000-0000-000016460000}"/>
    <cellStyle name="Normal 15 2 5 6 3" xfId="46358" xr:uid="{00000000-0005-0000-0000-000017460000}"/>
    <cellStyle name="Normal 15 2 5 6 4" xfId="36344" xr:uid="{00000000-0005-0000-0000-000018460000}"/>
    <cellStyle name="Normal 15 2 5 7" xfId="15503" xr:uid="{00000000-0005-0000-0000-000019460000}"/>
    <cellStyle name="Normal 15 2 5 7 2" xfId="50719" xr:uid="{00000000-0005-0000-0000-00001A460000}"/>
    <cellStyle name="Normal 15 2 5 7 3" xfId="28108" xr:uid="{00000000-0005-0000-0000-00001B460000}"/>
    <cellStyle name="Normal 15 2 5 8" xfId="12594" xr:uid="{00000000-0005-0000-0000-00001C460000}"/>
    <cellStyle name="Normal 15 2 5 8 2" xfId="47812" xr:uid="{00000000-0005-0000-0000-00001D460000}"/>
    <cellStyle name="Normal 15 2 5 9" xfId="38122" xr:uid="{00000000-0005-0000-0000-00001E460000}"/>
    <cellStyle name="Normal 15 2 6" xfId="3323" xr:uid="{00000000-0005-0000-0000-00001F460000}"/>
    <cellStyle name="Normal 15 2 6 10" xfId="26819" xr:uid="{00000000-0005-0000-0000-000020460000}"/>
    <cellStyle name="Normal 15 2 6 11" xfId="61223" xr:uid="{00000000-0005-0000-0000-000021460000}"/>
    <cellStyle name="Normal 15 2 6 2" xfId="5119" xr:uid="{00000000-0005-0000-0000-000022460000}"/>
    <cellStyle name="Normal 15 2 6 2 2" xfId="17766" xr:uid="{00000000-0005-0000-0000-000023460000}"/>
    <cellStyle name="Normal 15 2 6 2 2 2" xfId="52982" xr:uid="{00000000-0005-0000-0000-000024460000}"/>
    <cellStyle name="Normal 15 2 6 2 3" xfId="40385" xr:uid="{00000000-0005-0000-0000-000025460000}"/>
    <cellStyle name="Normal 15 2 6 2 4" xfId="30371" xr:uid="{00000000-0005-0000-0000-000026460000}"/>
    <cellStyle name="Normal 15 2 6 3" xfId="6589" xr:uid="{00000000-0005-0000-0000-000027460000}"/>
    <cellStyle name="Normal 15 2 6 3 2" xfId="19220" xr:uid="{00000000-0005-0000-0000-000028460000}"/>
    <cellStyle name="Normal 15 2 6 3 2 2" xfId="54436" xr:uid="{00000000-0005-0000-0000-000029460000}"/>
    <cellStyle name="Normal 15 2 6 3 3" xfId="41839" xr:uid="{00000000-0005-0000-0000-00002A460000}"/>
    <cellStyle name="Normal 15 2 6 3 4" xfId="31825" xr:uid="{00000000-0005-0000-0000-00002B460000}"/>
    <cellStyle name="Normal 15 2 6 4" xfId="8048" xr:uid="{00000000-0005-0000-0000-00002C460000}"/>
    <cellStyle name="Normal 15 2 6 4 2" xfId="20674" xr:uid="{00000000-0005-0000-0000-00002D460000}"/>
    <cellStyle name="Normal 15 2 6 4 2 2" xfId="55890" xr:uid="{00000000-0005-0000-0000-00002E460000}"/>
    <cellStyle name="Normal 15 2 6 4 3" xfId="43293" xr:uid="{00000000-0005-0000-0000-00002F460000}"/>
    <cellStyle name="Normal 15 2 6 4 4" xfId="33279" xr:uid="{00000000-0005-0000-0000-000030460000}"/>
    <cellStyle name="Normal 15 2 6 5" xfId="9829" xr:uid="{00000000-0005-0000-0000-000031460000}"/>
    <cellStyle name="Normal 15 2 6 5 2" xfId="22450" xr:uid="{00000000-0005-0000-0000-000032460000}"/>
    <cellStyle name="Normal 15 2 6 5 2 2" xfId="57666" xr:uid="{00000000-0005-0000-0000-000033460000}"/>
    <cellStyle name="Normal 15 2 6 5 3" xfId="45069" xr:uid="{00000000-0005-0000-0000-000034460000}"/>
    <cellStyle name="Normal 15 2 6 5 4" xfId="35055" xr:uid="{00000000-0005-0000-0000-000035460000}"/>
    <cellStyle name="Normal 15 2 6 6" xfId="11623" xr:uid="{00000000-0005-0000-0000-000036460000}"/>
    <cellStyle name="Normal 15 2 6 6 2" xfId="24226" xr:uid="{00000000-0005-0000-0000-000037460000}"/>
    <cellStyle name="Normal 15 2 6 6 2 2" xfId="59442" xr:uid="{00000000-0005-0000-0000-000038460000}"/>
    <cellStyle name="Normal 15 2 6 6 3" xfId="46845" xr:uid="{00000000-0005-0000-0000-000039460000}"/>
    <cellStyle name="Normal 15 2 6 6 4" xfId="36831" xr:uid="{00000000-0005-0000-0000-00003A460000}"/>
    <cellStyle name="Normal 15 2 6 7" xfId="15990" xr:uid="{00000000-0005-0000-0000-00003B460000}"/>
    <cellStyle name="Normal 15 2 6 7 2" xfId="51206" xr:uid="{00000000-0005-0000-0000-00003C460000}"/>
    <cellStyle name="Normal 15 2 6 7 3" xfId="28595" xr:uid="{00000000-0005-0000-0000-00003D460000}"/>
    <cellStyle name="Normal 15 2 6 8" xfId="14212" xr:uid="{00000000-0005-0000-0000-00003E460000}"/>
    <cellStyle name="Normal 15 2 6 8 2" xfId="49430" xr:uid="{00000000-0005-0000-0000-00003F460000}"/>
    <cellStyle name="Normal 15 2 6 9" xfId="38609" xr:uid="{00000000-0005-0000-0000-000040460000}"/>
    <cellStyle name="Normal 15 2 7" xfId="2479" xr:uid="{00000000-0005-0000-0000-000041460000}"/>
    <cellStyle name="Normal 15 2 7 10" xfId="26010" xr:uid="{00000000-0005-0000-0000-000042460000}"/>
    <cellStyle name="Normal 15 2 7 11" xfId="60414" xr:uid="{00000000-0005-0000-0000-000043460000}"/>
    <cellStyle name="Normal 15 2 7 2" xfId="4310" xr:uid="{00000000-0005-0000-0000-000044460000}"/>
    <cellStyle name="Normal 15 2 7 2 2" xfId="16957" xr:uid="{00000000-0005-0000-0000-000045460000}"/>
    <cellStyle name="Normal 15 2 7 2 2 2" xfId="52173" xr:uid="{00000000-0005-0000-0000-000046460000}"/>
    <cellStyle name="Normal 15 2 7 2 3" xfId="39576" xr:uid="{00000000-0005-0000-0000-000047460000}"/>
    <cellStyle name="Normal 15 2 7 2 4" xfId="29562" xr:uid="{00000000-0005-0000-0000-000048460000}"/>
    <cellStyle name="Normal 15 2 7 3" xfId="5780" xr:uid="{00000000-0005-0000-0000-000049460000}"/>
    <cellStyle name="Normal 15 2 7 3 2" xfId="18411" xr:uid="{00000000-0005-0000-0000-00004A460000}"/>
    <cellStyle name="Normal 15 2 7 3 2 2" xfId="53627" xr:uid="{00000000-0005-0000-0000-00004B460000}"/>
    <cellStyle name="Normal 15 2 7 3 3" xfId="41030" xr:uid="{00000000-0005-0000-0000-00004C460000}"/>
    <cellStyle name="Normal 15 2 7 3 4" xfId="31016" xr:uid="{00000000-0005-0000-0000-00004D460000}"/>
    <cellStyle name="Normal 15 2 7 4" xfId="7239" xr:uid="{00000000-0005-0000-0000-00004E460000}"/>
    <cellStyle name="Normal 15 2 7 4 2" xfId="19865" xr:uid="{00000000-0005-0000-0000-00004F460000}"/>
    <cellStyle name="Normal 15 2 7 4 2 2" xfId="55081" xr:uid="{00000000-0005-0000-0000-000050460000}"/>
    <cellStyle name="Normal 15 2 7 4 3" xfId="42484" xr:uid="{00000000-0005-0000-0000-000051460000}"/>
    <cellStyle name="Normal 15 2 7 4 4" xfId="32470" xr:uid="{00000000-0005-0000-0000-000052460000}"/>
    <cellStyle name="Normal 15 2 7 5" xfId="9020" xr:uid="{00000000-0005-0000-0000-000053460000}"/>
    <cellStyle name="Normal 15 2 7 5 2" xfId="21641" xr:uid="{00000000-0005-0000-0000-000054460000}"/>
    <cellStyle name="Normal 15 2 7 5 2 2" xfId="56857" xr:uid="{00000000-0005-0000-0000-000055460000}"/>
    <cellStyle name="Normal 15 2 7 5 3" xfId="44260" xr:uid="{00000000-0005-0000-0000-000056460000}"/>
    <cellStyle name="Normal 15 2 7 5 4" xfId="34246" xr:uid="{00000000-0005-0000-0000-000057460000}"/>
    <cellStyle name="Normal 15 2 7 6" xfId="10814" xr:uid="{00000000-0005-0000-0000-000058460000}"/>
    <cellStyle name="Normal 15 2 7 6 2" xfId="23417" xr:uid="{00000000-0005-0000-0000-000059460000}"/>
    <cellStyle name="Normal 15 2 7 6 2 2" xfId="58633" xr:uid="{00000000-0005-0000-0000-00005A460000}"/>
    <cellStyle name="Normal 15 2 7 6 3" xfId="46036" xr:uid="{00000000-0005-0000-0000-00005B460000}"/>
    <cellStyle name="Normal 15 2 7 6 4" xfId="36022" xr:uid="{00000000-0005-0000-0000-00005C460000}"/>
    <cellStyle name="Normal 15 2 7 7" xfId="15181" xr:uid="{00000000-0005-0000-0000-00005D460000}"/>
    <cellStyle name="Normal 15 2 7 7 2" xfId="50397" xr:uid="{00000000-0005-0000-0000-00005E460000}"/>
    <cellStyle name="Normal 15 2 7 7 3" xfId="27786" xr:uid="{00000000-0005-0000-0000-00005F460000}"/>
    <cellStyle name="Normal 15 2 7 8" xfId="13403" xr:uid="{00000000-0005-0000-0000-000060460000}"/>
    <cellStyle name="Normal 15 2 7 8 2" xfId="48621" xr:uid="{00000000-0005-0000-0000-000061460000}"/>
    <cellStyle name="Normal 15 2 7 9" xfId="37800" xr:uid="{00000000-0005-0000-0000-000062460000}"/>
    <cellStyle name="Normal 15 2 8" xfId="3647" xr:uid="{00000000-0005-0000-0000-000063460000}"/>
    <cellStyle name="Normal 15 2 8 2" xfId="8371" xr:uid="{00000000-0005-0000-0000-000064460000}"/>
    <cellStyle name="Normal 15 2 8 2 2" xfId="20997" xr:uid="{00000000-0005-0000-0000-000065460000}"/>
    <cellStyle name="Normal 15 2 8 2 2 2" xfId="56213" xr:uid="{00000000-0005-0000-0000-000066460000}"/>
    <cellStyle name="Normal 15 2 8 2 3" xfId="43616" xr:uid="{00000000-0005-0000-0000-000067460000}"/>
    <cellStyle name="Normal 15 2 8 2 4" xfId="33602" xr:uid="{00000000-0005-0000-0000-000068460000}"/>
    <cellStyle name="Normal 15 2 8 3" xfId="10152" xr:uid="{00000000-0005-0000-0000-000069460000}"/>
    <cellStyle name="Normal 15 2 8 3 2" xfId="22773" xr:uid="{00000000-0005-0000-0000-00006A460000}"/>
    <cellStyle name="Normal 15 2 8 3 2 2" xfId="57989" xr:uid="{00000000-0005-0000-0000-00006B460000}"/>
    <cellStyle name="Normal 15 2 8 3 3" xfId="45392" xr:uid="{00000000-0005-0000-0000-00006C460000}"/>
    <cellStyle name="Normal 15 2 8 3 4" xfId="35378" xr:uid="{00000000-0005-0000-0000-00006D460000}"/>
    <cellStyle name="Normal 15 2 8 4" xfId="11948" xr:uid="{00000000-0005-0000-0000-00006E460000}"/>
    <cellStyle name="Normal 15 2 8 4 2" xfId="24549" xr:uid="{00000000-0005-0000-0000-00006F460000}"/>
    <cellStyle name="Normal 15 2 8 4 2 2" xfId="59765" xr:uid="{00000000-0005-0000-0000-000070460000}"/>
    <cellStyle name="Normal 15 2 8 4 3" xfId="47168" xr:uid="{00000000-0005-0000-0000-000071460000}"/>
    <cellStyle name="Normal 15 2 8 4 4" xfId="37154" xr:uid="{00000000-0005-0000-0000-000072460000}"/>
    <cellStyle name="Normal 15 2 8 5" xfId="16313" xr:uid="{00000000-0005-0000-0000-000073460000}"/>
    <cellStyle name="Normal 15 2 8 5 2" xfId="51529" xr:uid="{00000000-0005-0000-0000-000074460000}"/>
    <cellStyle name="Normal 15 2 8 5 3" xfId="28918" xr:uid="{00000000-0005-0000-0000-000075460000}"/>
    <cellStyle name="Normal 15 2 8 6" xfId="14535" xr:uid="{00000000-0005-0000-0000-000076460000}"/>
    <cellStyle name="Normal 15 2 8 6 2" xfId="49753" xr:uid="{00000000-0005-0000-0000-000077460000}"/>
    <cellStyle name="Normal 15 2 8 7" xfId="38932" xr:uid="{00000000-0005-0000-0000-000078460000}"/>
    <cellStyle name="Normal 15 2 8 8" xfId="27142" xr:uid="{00000000-0005-0000-0000-000079460000}"/>
    <cellStyle name="Normal 15 2 9" xfId="3977" xr:uid="{00000000-0005-0000-0000-00007A460000}"/>
    <cellStyle name="Normal 15 2 9 2" xfId="16635" xr:uid="{00000000-0005-0000-0000-00007B460000}"/>
    <cellStyle name="Normal 15 2 9 2 2" xfId="51851" xr:uid="{00000000-0005-0000-0000-00007C460000}"/>
    <cellStyle name="Normal 15 2 9 2 3" xfId="29240" xr:uid="{00000000-0005-0000-0000-00007D460000}"/>
    <cellStyle name="Normal 15 2 9 3" xfId="13081" xr:uid="{00000000-0005-0000-0000-00007E460000}"/>
    <cellStyle name="Normal 15 2 9 3 2" xfId="48299" xr:uid="{00000000-0005-0000-0000-00007F460000}"/>
    <cellStyle name="Normal 15 2 9 4" xfId="39254" xr:uid="{00000000-0005-0000-0000-000080460000}"/>
    <cellStyle name="Normal 15 2 9 5" xfId="25688" xr:uid="{00000000-0005-0000-0000-000081460000}"/>
    <cellStyle name="Normal 15 2_District Target Attainment" xfId="1111" xr:uid="{00000000-0005-0000-0000-000082460000}"/>
    <cellStyle name="Normal 15 3" xfId="1277" xr:uid="{00000000-0005-0000-0000-000083460000}"/>
    <cellStyle name="Normal 15 3 10" xfId="6959" xr:uid="{00000000-0005-0000-0000-000084460000}"/>
    <cellStyle name="Normal 15 3 10 2" xfId="19586" xr:uid="{00000000-0005-0000-0000-000085460000}"/>
    <cellStyle name="Normal 15 3 10 2 2" xfId="54802" xr:uid="{00000000-0005-0000-0000-000086460000}"/>
    <cellStyle name="Normal 15 3 10 3" xfId="42205" xr:uid="{00000000-0005-0000-0000-000087460000}"/>
    <cellStyle name="Normal 15 3 10 4" xfId="32191" xr:uid="{00000000-0005-0000-0000-000088460000}"/>
    <cellStyle name="Normal 15 3 11" xfId="8740" xr:uid="{00000000-0005-0000-0000-000089460000}"/>
    <cellStyle name="Normal 15 3 11 2" xfId="21362" xr:uid="{00000000-0005-0000-0000-00008A460000}"/>
    <cellStyle name="Normal 15 3 11 2 2" xfId="56578" xr:uid="{00000000-0005-0000-0000-00008B460000}"/>
    <cellStyle name="Normal 15 3 11 3" xfId="43981" xr:uid="{00000000-0005-0000-0000-00008C460000}"/>
    <cellStyle name="Normal 15 3 11 4" xfId="33967" xr:uid="{00000000-0005-0000-0000-00008D460000}"/>
    <cellStyle name="Normal 15 3 12" xfId="10544" xr:uid="{00000000-0005-0000-0000-00008E460000}"/>
    <cellStyle name="Normal 15 3 12 2" xfId="23155" xr:uid="{00000000-0005-0000-0000-00008F460000}"/>
    <cellStyle name="Normal 15 3 12 2 2" xfId="58371" xr:uid="{00000000-0005-0000-0000-000090460000}"/>
    <cellStyle name="Normal 15 3 12 3" xfId="45774" xr:uid="{00000000-0005-0000-0000-000091460000}"/>
    <cellStyle name="Normal 15 3 12 4" xfId="35760" xr:uid="{00000000-0005-0000-0000-000092460000}"/>
    <cellStyle name="Normal 15 3 13" xfId="14901" xr:uid="{00000000-0005-0000-0000-000093460000}"/>
    <cellStyle name="Normal 15 3 13 2" xfId="50118" xr:uid="{00000000-0005-0000-0000-000094460000}"/>
    <cellStyle name="Normal 15 3 13 3" xfId="27507" xr:uid="{00000000-0005-0000-0000-000095460000}"/>
    <cellStyle name="Normal 15 3 14" xfId="12315" xr:uid="{00000000-0005-0000-0000-000096460000}"/>
    <cellStyle name="Normal 15 3 14 2" xfId="47533" xr:uid="{00000000-0005-0000-0000-000097460000}"/>
    <cellStyle name="Normal 15 3 15" xfId="37520" xr:uid="{00000000-0005-0000-0000-000098460000}"/>
    <cellStyle name="Normal 15 3 16" xfId="24922" xr:uid="{00000000-0005-0000-0000-000099460000}"/>
    <cellStyle name="Normal 15 3 17" xfId="60135" xr:uid="{00000000-0005-0000-0000-00009A460000}"/>
    <cellStyle name="Normal 15 3 2" xfId="2345" xr:uid="{00000000-0005-0000-0000-00009B460000}"/>
    <cellStyle name="Normal 15 3 2 10" xfId="10545" xr:uid="{00000000-0005-0000-0000-00009C460000}"/>
    <cellStyle name="Normal 15 3 2 10 2" xfId="23156" xr:uid="{00000000-0005-0000-0000-00009D460000}"/>
    <cellStyle name="Normal 15 3 2 10 2 2" xfId="58372" xr:uid="{00000000-0005-0000-0000-00009E460000}"/>
    <cellStyle name="Normal 15 3 2 10 3" xfId="45775" xr:uid="{00000000-0005-0000-0000-00009F460000}"/>
    <cellStyle name="Normal 15 3 2 10 4" xfId="35761" xr:uid="{00000000-0005-0000-0000-0000A0460000}"/>
    <cellStyle name="Normal 15 3 2 11" xfId="15056" xr:uid="{00000000-0005-0000-0000-0000A1460000}"/>
    <cellStyle name="Normal 15 3 2 11 2" xfId="50272" xr:uid="{00000000-0005-0000-0000-0000A2460000}"/>
    <cellStyle name="Normal 15 3 2 11 3" xfId="27661" xr:uid="{00000000-0005-0000-0000-0000A3460000}"/>
    <cellStyle name="Normal 15 3 2 12" xfId="12469" xr:uid="{00000000-0005-0000-0000-0000A4460000}"/>
    <cellStyle name="Normal 15 3 2 12 2" xfId="47687" xr:uid="{00000000-0005-0000-0000-0000A5460000}"/>
    <cellStyle name="Normal 15 3 2 13" xfId="37675" xr:uid="{00000000-0005-0000-0000-0000A6460000}"/>
    <cellStyle name="Normal 15 3 2 14" xfId="25076" xr:uid="{00000000-0005-0000-0000-0000A7460000}"/>
    <cellStyle name="Normal 15 3 2 15" xfId="60289" xr:uid="{00000000-0005-0000-0000-0000A8460000}"/>
    <cellStyle name="Normal 15 3 2 2" xfId="3191" xr:uid="{00000000-0005-0000-0000-0000A9460000}"/>
    <cellStyle name="Normal 15 3 2 2 10" xfId="25560" xr:uid="{00000000-0005-0000-0000-0000AA460000}"/>
    <cellStyle name="Normal 15 3 2 2 11" xfId="61095" xr:uid="{00000000-0005-0000-0000-0000AB460000}"/>
    <cellStyle name="Normal 15 3 2 2 2" xfId="4991" xr:uid="{00000000-0005-0000-0000-0000AC460000}"/>
    <cellStyle name="Normal 15 3 2 2 2 2" xfId="17638" xr:uid="{00000000-0005-0000-0000-0000AD460000}"/>
    <cellStyle name="Normal 15 3 2 2 2 2 2" xfId="52854" xr:uid="{00000000-0005-0000-0000-0000AE460000}"/>
    <cellStyle name="Normal 15 3 2 2 2 2 3" xfId="30243" xr:uid="{00000000-0005-0000-0000-0000AF460000}"/>
    <cellStyle name="Normal 15 3 2 2 2 3" xfId="14084" xr:uid="{00000000-0005-0000-0000-0000B0460000}"/>
    <cellStyle name="Normal 15 3 2 2 2 3 2" xfId="49302" xr:uid="{00000000-0005-0000-0000-0000B1460000}"/>
    <cellStyle name="Normal 15 3 2 2 2 4" xfId="40257" xr:uid="{00000000-0005-0000-0000-0000B2460000}"/>
    <cellStyle name="Normal 15 3 2 2 2 5" xfId="26691" xr:uid="{00000000-0005-0000-0000-0000B3460000}"/>
    <cellStyle name="Normal 15 3 2 2 3" xfId="6461" xr:uid="{00000000-0005-0000-0000-0000B4460000}"/>
    <cellStyle name="Normal 15 3 2 2 3 2" xfId="19092" xr:uid="{00000000-0005-0000-0000-0000B5460000}"/>
    <cellStyle name="Normal 15 3 2 2 3 2 2" xfId="54308" xr:uid="{00000000-0005-0000-0000-0000B6460000}"/>
    <cellStyle name="Normal 15 3 2 2 3 3" xfId="41711" xr:uid="{00000000-0005-0000-0000-0000B7460000}"/>
    <cellStyle name="Normal 15 3 2 2 3 4" xfId="31697" xr:uid="{00000000-0005-0000-0000-0000B8460000}"/>
    <cellStyle name="Normal 15 3 2 2 4" xfId="7920" xr:uid="{00000000-0005-0000-0000-0000B9460000}"/>
    <cellStyle name="Normal 15 3 2 2 4 2" xfId="20546" xr:uid="{00000000-0005-0000-0000-0000BA460000}"/>
    <cellStyle name="Normal 15 3 2 2 4 2 2" xfId="55762" xr:uid="{00000000-0005-0000-0000-0000BB460000}"/>
    <cellStyle name="Normal 15 3 2 2 4 3" xfId="43165" xr:uid="{00000000-0005-0000-0000-0000BC460000}"/>
    <cellStyle name="Normal 15 3 2 2 4 4" xfId="33151" xr:uid="{00000000-0005-0000-0000-0000BD460000}"/>
    <cellStyle name="Normal 15 3 2 2 5" xfId="9701" xr:uid="{00000000-0005-0000-0000-0000BE460000}"/>
    <cellStyle name="Normal 15 3 2 2 5 2" xfId="22322" xr:uid="{00000000-0005-0000-0000-0000BF460000}"/>
    <cellStyle name="Normal 15 3 2 2 5 2 2" xfId="57538" xr:uid="{00000000-0005-0000-0000-0000C0460000}"/>
    <cellStyle name="Normal 15 3 2 2 5 3" xfId="44941" xr:uid="{00000000-0005-0000-0000-0000C1460000}"/>
    <cellStyle name="Normal 15 3 2 2 5 4" xfId="34927" xr:uid="{00000000-0005-0000-0000-0000C2460000}"/>
    <cellStyle name="Normal 15 3 2 2 6" xfId="11495" xr:uid="{00000000-0005-0000-0000-0000C3460000}"/>
    <cellStyle name="Normal 15 3 2 2 6 2" xfId="24098" xr:uid="{00000000-0005-0000-0000-0000C4460000}"/>
    <cellStyle name="Normal 15 3 2 2 6 2 2" xfId="59314" xr:uid="{00000000-0005-0000-0000-0000C5460000}"/>
    <cellStyle name="Normal 15 3 2 2 6 3" xfId="46717" xr:uid="{00000000-0005-0000-0000-0000C6460000}"/>
    <cellStyle name="Normal 15 3 2 2 6 4" xfId="36703" xr:uid="{00000000-0005-0000-0000-0000C7460000}"/>
    <cellStyle name="Normal 15 3 2 2 7" xfId="15862" xr:uid="{00000000-0005-0000-0000-0000C8460000}"/>
    <cellStyle name="Normal 15 3 2 2 7 2" xfId="51078" xr:uid="{00000000-0005-0000-0000-0000C9460000}"/>
    <cellStyle name="Normal 15 3 2 2 7 3" xfId="28467" xr:uid="{00000000-0005-0000-0000-0000CA460000}"/>
    <cellStyle name="Normal 15 3 2 2 8" xfId="12953" xr:uid="{00000000-0005-0000-0000-0000CB460000}"/>
    <cellStyle name="Normal 15 3 2 2 8 2" xfId="48171" xr:uid="{00000000-0005-0000-0000-0000CC460000}"/>
    <cellStyle name="Normal 15 3 2 2 9" xfId="38481" xr:uid="{00000000-0005-0000-0000-0000CD460000}"/>
    <cellStyle name="Normal 15 3 2 3" xfId="3520" xr:uid="{00000000-0005-0000-0000-0000CE460000}"/>
    <cellStyle name="Normal 15 3 2 3 10" xfId="27016" xr:uid="{00000000-0005-0000-0000-0000CF460000}"/>
    <cellStyle name="Normal 15 3 2 3 11" xfId="61420" xr:uid="{00000000-0005-0000-0000-0000D0460000}"/>
    <cellStyle name="Normal 15 3 2 3 2" xfId="5316" xr:uid="{00000000-0005-0000-0000-0000D1460000}"/>
    <cellStyle name="Normal 15 3 2 3 2 2" xfId="17963" xr:uid="{00000000-0005-0000-0000-0000D2460000}"/>
    <cellStyle name="Normal 15 3 2 3 2 2 2" xfId="53179" xr:uid="{00000000-0005-0000-0000-0000D3460000}"/>
    <cellStyle name="Normal 15 3 2 3 2 3" xfId="40582" xr:uid="{00000000-0005-0000-0000-0000D4460000}"/>
    <cellStyle name="Normal 15 3 2 3 2 4" xfId="30568" xr:uid="{00000000-0005-0000-0000-0000D5460000}"/>
    <cellStyle name="Normal 15 3 2 3 3" xfId="6786" xr:uid="{00000000-0005-0000-0000-0000D6460000}"/>
    <cellStyle name="Normal 15 3 2 3 3 2" xfId="19417" xr:uid="{00000000-0005-0000-0000-0000D7460000}"/>
    <cellStyle name="Normal 15 3 2 3 3 2 2" xfId="54633" xr:uid="{00000000-0005-0000-0000-0000D8460000}"/>
    <cellStyle name="Normal 15 3 2 3 3 3" xfId="42036" xr:uid="{00000000-0005-0000-0000-0000D9460000}"/>
    <cellStyle name="Normal 15 3 2 3 3 4" xfId="32022" xr:uid="{00000000-0005-0000-0000-0000DA460000}"/>
    <cellStyle name="Normal 15 3 2 3 4" xfId="8245" xr:uid="{00000000-0005-0000-0000-0000DB460000}"/>
    <cellStyle name="Normal 15 3 2 3 4 2" xfId="20871" xr:uid="{00000000-0005-0000-0000-0000DC460000}"/>
    <cellStyle name="Normal 15 3 2 3 4 2 2" xfId="56087" xr:uid="{00000000-0005-0000-0000-0000DD460000}"/>
    <cellStyle name="Normal 15 3 2 3 4 3" xfId="43490" xr:uid="{00000000-0005-0000-0000-0000DE460000}"/>
    <cellStyle name="Normal 15 3 2 3 4 4" xfId="33476" xr:uid="{00000000-0005-0000-0000-0000DF460000}"/>
    <cellStyle name="Normal 15 3 2 3 5" xfId="10026" xr:uid="{00000000-0005-0000-0000-0000E0460000}"/>
    <cellStyle name="Normal 15 3 2 3 5 2" xfId="22647" xr:uid="{00000000-0005-0000-0000-0000E1460000}"/>
    <cellStyle name="Normal 15 3 2 3 5 2 2" xfId="57863" xr:uid="{00000000-0005-0000-0000-0000E2460000}"/>
    <cellStyle name="Normal 15 3 2 3 5 3" xfId="45266" xr:uid="{00000000-0005-0000-0000-0000E3460000}"/>
    <cellStyle name="Normal 15 3 2 3 5 4" xfId="35252" xr:uid="{00000000-0005-0000-0000-0000E4460000}"/>
    <cellStyle name="Normal 15 3 2 3 6" xfId="11820" xr:uid="{00000000-0005-0000-0000-0000E5460000}"/>
    <cellStyle name="Normal 15 3 2 3 6 2" xfId="24423" xr:uid="{00000000-0005-0000-0000-0000E6460000}"/>
    <cellStyle name="Normal 15 3 2 3 6 2 2" xfId="59639" xr:uid="{00000000-0005-0000-0000-0000E7460000}"/>
    <cellStyle name="Normal 15 3 2 3 6 3" xfId="47042" xr:uid="{00000000-0005-0000-0000-0000E8460000}"/>
    <cellStyle name="Normal 15 3 2 3 6 4" xfId="37028" xr:uid="{00000000-0005-0000-0000-0000E9460000}"/>
    <cellStyle name="Normal 15 3 2 3 7" xfId="16187" xr:uid="{00000000-0005-0000-0000-0000EA460000}"/>
    <cellStyle name="Normal 15 3 2 3 7 2" xfId="51403" xr:uid="{00000000-0005-0000-0000-0000EB460000}"/>
    <cellStyle name="Normal 15 3 2 3 7 3" xfId="28792" xr:uid="{00000000-0005-0000-0000-0000EC460000}"/>
    <cellStyle name="Normal 15 3 2 3 8" xfId="14409" xr:uid="{00000000-0005-0000-0000-0000ED460000}"/>
    <cellStyle name="Normal 15 3 2 3 8 2" xfId="49627" xr:uid="{00000000-0005-0000-0000-0000EE460000}"/>
    <cellStyle name="Normal 15 3 2 3 9" xfId="38806" xr:uid="{00000000-0005-0000-0000-0000EF460000}"/>
    <cellStyle name="Normal 15 3 2 4" xfId="2681" xr:uid="{00000000-0005-0000-0000-0000F0460000}"/>
    <cellStyle name="Normal 15 3 2 4 10" xfId="26207" xr:uid="{00000000-0005-0000-0000-0000F1460000}"/>
    <cellStyle name="Normal 15 3 2 4 11" xfId="60611" xr:uid="{00000000-0005-0000-0000-0000F2460000}"/>
    <cellStyle name="Normal 15 3 2 4 2" xfId="4507" xr:uid="{00000000-0005-0000-0000-0000F3460000}"/>
    <cellStyle name="Normal 15 3 2 4 2 2" xfId="17154" xr:uid="{00000000-0005-0000-0000-0000F4460000}"/>
    <cellStyle name="Normal 15 3 2 4 2 2 2" xfId="52370" xr:uid="{00000000-0005-0000-0000-0000F5460000}"/>
    <cellStyle name="Normal 15 3 2 4 2 3" xfId="39773" xr:uid="{00000000-0005-0000-0000-0000F6460000}"/>
    <cellStyle name="Normal 15 3 2 4 2 4" xfId="29759" xr:uid="{00000000-0005-0000-0000-0000F7460000}"/>
    <cellStyle name="Normal 15 3 2 4 3" xfId="5977" xr:uid="{00000000-0005-0000-0000-0000F8460000}"/>
    <cellStyle name="Normal 15 3 2 4 3 2" xfId="18608" xr:uid="{00000000-0005-0000-0000-0000F9460000}"/>
    <cellStyle name="Normal 15 3 2 4 3 2 2" xfId="53824" xr:uid="{00000000-0005-0000-0000-0000FA460000}"/>
    <cellStyle name="Normal 15 3 2 4 3 3" xfId="41227" xr:uid="{00000000-0005-0000-0000-0000FB460000}"/>
    <cellStyle name="Normal 15 3 2 4 3 4" xfId="31213" xr:uid="{00000000-0005-0000-0000-0000FC460000}"/>
    <cellStyle name="Normal 15 3 2 4 4" xfId="7436" xr:uid="{00000000-0005-0000-0000-0000FD460000}"/>
    <cellStyle name="Normal 15 3 2 4 4 2" xfId="20062" xr:uid="{00000000-0005-0000-0000-0000FE460000}"/>
    <cellStyle name="Normal 15 3 2 4 4 2 2" xfId="55278" xr:uid="{00000000-0005-0000-0000-0000FF460000}"/>
    <cellStyle name="Normal 15 3 2 4 4 3" xfId="42681" xr:uid="{00000000-0005-0000-0000-000000470000}"/>
    <cellStyle name="Normal 15 3 2 4 4 4" xfId="32667" xr:uid="{00000000-0005-0000-0000-000001470000}"/>
    <cellStyle name="Normal 15 3 2 4 5" xfId="9217" xr:uid="{00000000-0005-0000-0000-000002470000}"/>
    <cellStyle name="Normal 15 3 2 4 5 2" xfId="21838" xr:uid="{00000000-0005-0000-0000-000003470000}"/>
    <cellStyle name="Normal 15 3 2 4 5 2 2" xfId="57054" xr:uid="{00000000-0005-0000-0000-000004470000}"/>
    <cellStyle name="Normal 15 3 2 4 5 3" xfId="44457" xr:uid="{00000000-0005-0000-0000-000005470000}"/>
    <cellStyle name="Normal 15 3 2 4 5 4" xfId="34443" xr:uid="{00000000-0005-0000-0000-000006470000}"/>
    <cellStyle name="Normal 15 3 2 4 6" xfId="11011" xr:uid="{00000000-0005-0000-0000-000007470000}"/>
    <cellStyle name="Normal 15 3 2 4 6 2" xfId="23614" xr:uid="{00000000-0005-0000-0000-000008470000}"/>
    <cellStyle name="Normal 15 3 2 4 6 2 2" xfId="58830" xr:uid="{00000000-0005-0000-0000-000009470000}"/>
    <cellStyle name="Normal 15 3 2 4 6 3" xfId="46233" xr:uid="{00000000-0005-0000-0000-00000A470000}"/>
    <cellStyle name="Normal 15 3 2 4 6 4" xfId="36219" xr:uid="{00000000-0005-0000-0000-00000B470000}"/>
    <cellStyle name="Normal 15 3 2 4 7" xfId="15378" xr:uid="{00000000-0005-0000-0000-00000C470000}"/>
    <cellStyle name="Normal 15 3 2 4 7 2" xfId="50594" xr:uid="{00000000-0005-0000-0000-00000D470000}"/>
    <cellStyle name="Normal 15 3 2 4 7 3" xfId="27983" xr:uid="{00000000-0005-0000-0000-00000E470000}"/>
    <cellStyle name="Normal 15 3 2 4 8" xfId="13600" xr:uid="{00000000-0005-0000-0000-00000F470000}"/>
    <cellStyle name="Normal 15 3 2 4 8 2" xfId="48818" xr:uid="{00000000-0005-0000-0000-000010470000}"/>
    <cellStyle name="Normal 15 3 2 4 9" xfId="37997" xr:uid="{00000000-0005-0000-0000-000011470000}"/>
    <cellStyle name="Normal 15 3 2 5" xfId="3845" xr:uid="{00000000-0005-0000-0000-000012470000}"/>
    <cellStyle name="Normal 15 3 2 5 2" xfId="8568" xr:uid="{00000000-0005-0000-0000-000013470000}"/>
    <cellStyle name="Normal 15 3 2 5 2 2" xfId="21194" xr:uid="{00000000-0005-0000-0000-000014470000}"/>
    <cellStyle name="Normal 15 3 2 5 2 2 2" xfId="56410" xr:uid="{00000000-0005-0000-0000-000015470000}"/>
    <cellStyle name="Normal 15 3 2 5 2 3" xfId="43813" xr:uid="{00000000-0005-0000-0000-000016470000}"/>
    <cellStyle name="Normal 15 3 2 5 2 4" xfId="33799" xr:uid="{00000000-0005-0000-0000-000017470000}"/>
    <cellStyle name="Normal 15 3 2 5 3" xfId="10349" xr:uid="{00000000-0005-0000-0000-000018470000}"/>
    <cellStyle name="Normal 15 3 2 5 3 2" xfId="22970" xr:uid="{00000000-0005-0000-0000-000019470000}"/>
    <cellStyle name="Normal 15 3 2 5 3 2 2" xfId="58186" xr:uid="{00000000-0005-0000-0000-00001A470000}"/>
    <cellStyle name="Normal 15 3 2 5 3 3" xfId="45589" xr:uid="{00000000-0005-0000-0000-00001B470000}"/>
    <cellStyle name="Normal 15 3 2 5 3 4" xfId="35575" xr:uid="{00000000-0005-0000-0000-00001C470000}"/>
    <cellStyle name="Normal 15 3 2 5 4" xfId="12145" xr:uid="{00000000-0005-0000-0000-00001D470000}"/>
    <cellStyle name="Normal 15 3 2 5 4 2" xfId="24746" xr:uid="{00000000-0005-0000-0000-00001E470000}"/>
    <cellStyle name="Normal 15 3 2 5 4 2 2" xfId="59962" xr:uid="{00000000-0005-0000-0000-00001F470000}"/>
    <cellStyle name="Normal 15 3 2 5 4 3" xfId="47365" xr:uid="{00000000-0005-0000-0000-000020470000}"/>
    <cellStyle name="Normal 15 3 2 5 4 4" xfId="37351" xr:uid="{00000000-0005-0000-0000-000021470000}"/>
    <cellStyle name="Normal 15 3 2 5 5" xfId="16510" xr:uid="{00000000-0005-0000-0000-000022470000}"/>
    <cellStyle name="Normal 15 3 2 5 5 2" xfId="51726" xr:uid="{00000000-0005-0000-0000-000023470000}"/>
    <cellStyle name="Normal 15 3 2 5 5 3" xfId="29115" xr:uid="{00000000-0005-0000-0000-000024470000}"/>
    <cellStyle name="Normal 15 3 2 5 6" xfId="14732" xr:uid="{00000000-0005-0000-0000-000025470000}"/>
    <cellStyle name="Normal 15 3 2 5 6 2" xfId="49950" xr:uid="{00000000-0005-0000-0000-000026470000}"/>
    <cellStyle name="Normal 15 3 2 5 7" xfId="39129" xr:uid="{00000000-0005-0000-0000-000027470000}"/>
    <cellStyle name="Normal 15 3 2 5 8" xfId="27339" xr:uid="{00000000-0005-0000-0000-000028470000}"/>
    <cellStyle name="Normal 15 3 2 6" xfId="4185" xr:uid="{00000000-0005-0000-0000-000029470000}"/>
    <cellStyle name="Normal 15 3 2 6 2" xfId="16832" xr:uid="{00000000-0005-0000-0000-00002A470000}"/>
    <cellStyle name="Normal 15 3 2 6 2 2" xfId="52048" xr:uid="{00000000-0005-0000-0000-00002B470000}"/>
    <cellStyle name="Normal 15 3 2 6 2 3" xfId="29437" xr:uid="{00000000-0005-0000-0000-00002C470000}"/>
    <cellStyle name="Normal 15 3 2 6 3" xfId="13278" xr:uid="{00000000-0005-0000-0000-00002D470000}"/>
    <cellStyle name="Normal 15 3 2 6 3 2" xfId="48496" xr:uid="{00000000-0005-0000-0000-00002E470000}"/>
    <cellStyle name="Normal 15 3 2 6 4" xfId="39451" xr:uid="{00000000-0005-0000-0000-00002F470000}"/>
    <cellStyle name="Normal 15 3 2 6 5" xfId="25885" xr:uid="{00000000-0005-0000-0000-000030470000}"/>
    <cellStyle name="Normal 15 3 2 7" xfId="5655" xr:uid="{00000000-0005-0000-0000-000031470000}"/>
    <cellStyle name="Normal 15 3 2 7 2" xfId="18286" xr:uid="{00000000-0005-0000-0000-000032470000}"/>
    <cellStyle name="Normal 15 3 2 7 2 2" xfId="53502" xr:uid="{00000000-0005-0000-0000-000033470000}"/>
    <cellStyle name="Normal 15 3 2 7 3" xfId="40905" xr:uid="{00000000-0005-0000-0000-000034470000}"/>
    <cellStyle name="Normal 15 3 2 7 4" xfId="30891" xr:uid="{00000000-0005-0000-0000-000035470000}"/>
    <cellStyle name="Normal 15 3 2 8" xfId="7114" xr:uid="{00000000-0005-0000-0000-000036470000}"/>
    <cellStyle name="Normal 15 3 2 8 2" xfId="19740" xr:uid="{00000000-0005-0000-0000-000037470000}"/>
    <cellStyle name="Normal 15 3 2 8 2 2" xfId="54956" xr:uid="{00000000-0005-0000-0000-000038470000}"/>
    <cellStyle name="Normal 15 3 2 8 3" xfId="42359" xr:uid="{00000000-0005-0000-0000-000039470000}"/>
    <cellStyle name="Normal 15 3 2 8 4" xfId="32345" xr:uid="{00000000-0005-0000-0000-00003A470000}"/>
    <cellStyle name="Normal 15 3 2 9" xfId="8895" xr:uid="{00000000-0005-0000-0000-00003B470000}"/>
    <cellStyle name="Normal 15 3 2 9 2" xfId="21516" xr:uid="{00000000-0005-0000-0000-00003C470000}"/>
    <cellStyle name="Normal 15 3 2 9 2 2" xfId="56732" xr:uid="{00000000-0005-0000-0000-00003D470000}"/>
    <cellStyle name="Normal 15 3 2 9 3" xfId="44135" xr:uid="{00000000-0005-0000-0000-00003E470000}"/>
    <cellStyle name="Normal 15 3 2 9 4" xfId="34121" xr:uid="{00000000-0005-0000-0000-00003F470000}"/>
    <cellStyle name="Normal 15 3 3" xfId="3030" xr:uid="{00000000-0005-0000-0000-000040470000}"/>
    <cellStyle name="Normal 15 3 3 10" xfId="25403" xr:uid="{00000000-0005-0000-0000-000041470000}"/>
    <cellStyle name="Normal 15 3 3 11" xfId="60938" xr:uid="{00000000-0005-0000-0000-000042470000}"/>
    <cellStyle name="Normal 15 3 3 2" xfId="4834" xr:uid="{00000000-0005-0000-0000-000043470000}"/>
    <cellStyle name="Normal 15 3 3 2 2" xfId="17481" xr:uid="{00000000-0005-0000-0000-000044470000}"/>
    <cellStyle name="Normal 15 3 3 2 2 2" xfId="52697" xr:uid="{00000000-0005-0000-0000-000045470000}"/>
    <cellStyle name="Normal 15 3 3 2 2 3" xfId="30086" xr:uid="{00000000-0005-0000-0000-000046470000}"/>
    <cellStyle name="Normal 15 3 3 2 3" xfId="13927" xr:uid="{00000000-0005-0000-0000-000047470000}"/>
    <cellStyle name="Normal 15 3 3 2 3 2" xfId="49145" xr:uid="{00000000-0005-0000-0000-000048470000}"/>
    <cellStyle name="Normal 15 3 3 2 4" xfId="40100" xr:uid="{00000000-0005-0000-0000-000049470000}"/>
    <cellStyle name="Normal 15 3 3 2 5" xfId="26534" xr:uid="{00000000-0005-0000-0000-00004A470000}"/>
    <cellStyle name="Normal 15 3 3 3" xfId="6304" xr:uid="{00000000-0005-0000-0000-00004B470000}"/>
    <cellStyle name="Normal 15 3 3 3 2" xfId="18935" xr:uid="{00000000-0005-0000-0000-00004C470000}"/>
    <cellStyle name="Normal 15 3 3 3 2 2" xfId="54151" xr:uid="{00000000-0005-0000-0000-00004D470000}"/>
    <cellStyle name="Normal 15 3 3 3 3" xfId="41554" xr:uid="{00000000-0005-0000-0000-00004E470000}"/>
    <cellStyle name="Normal 15 3 3 3 4" xfId="31540" xr:uid="{00000000-0005-0000-0000-00004F470000}"/>
    <cellStyle name="Normal 15 3 3 4" xfId="7763" xr:uid="{00000000-0005-0000-0000-000050470000}"/>
    <cellStyle name="Normal 15 3 3 4 2" xfId="20389" xr:uid="{00000000-0005-0000-0000-000051470000}"/>
    <cellStyle name="Normal 15 3 3 4 2 2" xfId="55605" xr:uid="{00000000-0005-0000-0000-000052470000}"/>
    <cellStyle name="Normal 15 3 3 4 3" xfId="43008" xr:uid="{00000000-0005-0000-0000-000053470000}"/>
    <cellStyle name="Normal 15 3 3 4 4" xfId="32994" xr:uid="{00000000-0005-0000-0000-000054470000}"/>
    <cellStyle name="Normal 15 3 3 5" xfId="9544" xr:uid="{00000000-0005-0000-0000-000055470000}"/>
    <cellStyle name="Normal 15 3 3 5 2" xfId="22165" xr:uid="{00000000-0005-0000-0000-000056470000}"/>
    <cellStyle name="Normal 15 3 3 5 2 2" xfId="57381" xr:uid="{00000000-0005-0000-0000-000057470000}"/>
    <cellStyle name="Normal 15 3 3 5 3" xfId="44784" xr:uid="{00000000-0005-0000-0000-000058470000}"/>
    <cellStyle name="Normal 15 3 3 5 4" xfId="34770" xr:uid="{00000000-0005-0000-0000-000059470000}"/>
    <cellStyle name="Normal 15 3 3 6" xfId="11338" xr:uid="{00000000-0005-0000-0000-00005A470000}"/>
    <cellStyle name="Normal 15 3 3 6 2" xfId="23941" xr:uid="{00000000-0005-0000-0000-00005B470000}"/>
    <cellStyle name="Normal 15 3 3 6 2 2" xfId="59157" xr:uid="{00000000-0005-0000-0000-00005C470000}"/>
    <cellStyle name="Normal 15 3 3 6 3" xfId="46560" xr:uid="{00000000-0005-0000-0000-00005D470000}"/>
    <cellStyle name="Normal 15 3 3 6 4" xfId="36546" xr:uid="{00000000-0005-0000-0000-00005E470000}"/>
    <cellStyle name="Normal 15 3 3 7" xfId="15705" xr:uid="{00000000-0005-0000-0000-00005F470000}"/>
    <cellStyle name="Normal 15 3 3 7 2" xfId="50921" xr:uid="{00000000-0005-0000-0000-000060470000}"/>
    <cellStyle name="Normal 15 3 3 7 3" xfId="28310" xr:uid="{00000000-0005-0000-0000-000061470000}"/>
    <cellStyle name="Normal 15 3 3 8" xfId="12796" xr:uid="{00000000-0005-0000-0000-000062470000}"/>
    <cellStyle name="Normal 15 3 3 8 2" xfId="48014" xr:uid="{00000000-0005-0000-0000-000063470000}"/>
    <cellStyle name="Normal 15 3 3 9" xfId="38324" xr:uid="{00000000-0005-0000-0000-000064470000}"/>
    <cellStyle name="Normal 15 3 4" xfId="2857" xr:uid="{00000000-0005-0000-0000-000065470000}"/>
    <cellStyle name="Normal 15 3 4 10" xfId="25244" xr:uid="{00000000-0005-0000-0000-000066470000}"/>
    <cellStyle name="Normal 15 3 4 11" xfId="60779" xr:uid="{00000000-0005-0000-0000-000067470000}"/>
    <cellStyle name="Normal 15 3 4 2" xfId="4675" xr:uid="{00000000-0005-0000-0000-000068470000}"/>
    <cellStyle name="Normal 15 3 4 2 2" xfId="17322" xr:uid="{00000000-0005-0000-0000-000069470000}"/>
    <cellStyle name="Normal 15 3 4 2 2 2" xfId="52538" xr:uid="{00000000-0005-0000-0000-00006A470000}"/>
    <cellStyle name="Normal 15 3 4 2 2 3" xfId="29927" xr:uid="{00000000-0005-0000-0000-00006B470000}"/>
    <cellStyle name="Normal 15 3 4 2 3" xfId="13768" xr:uid="{00000000-0005-0000-0000-00006C470000}"/>
    <cellStyle name="Normal 15 3 4 2 3 2" xfId="48986" xr:uid="{00000000-0005-0000-0000-00006D470000}"/>
    <cellStyle name="Normal 15 3 4 2 4" xfId="39941" xr:uid="{00000000-0005-0000-0000-00006E470000}"/>
    <cellStyle name="Normal 15 3 4 2 5" xfId="26375" xr:uid="{00000000-0005-0000-0000-00006F470000}"/>
    <cellStyle name="Normal 15 3 4 3" xfId="6145" xr:uid="{00000000-0005-0000-0000-000070470000}"/>
    <cellStyle name="Normal 15 3 4 3 2" xfId="18776" xr:uid="{00000000-0005-0000-0000-000071470000}"/>
    <cellStyle name="Normal 15 3 4 3 2 2" xfId="53992" xr:uid="{00000000-0005-0000-0000-000072470000}"/>
    <cellStyle name="Normal 15 3 4 3 3" xfId="41395" xr:uid="{00000000-0005-0000-0000-000073470000}"/>
    <cellStyle name="Normal 15 3 4 3 4" xfId="31381" xr:uid="{00000000-0005-0000-0000-000074470000}"/>
    <cellStyle name="Normal 15 3 4 4" xfId="7604" xr:uid="{00000000-0005-0000-0000-000075470000}"/>
    <cellStyle name="Normal 15 3 4 4 2" xfId="20230" xr:uid="{00000000-0005-0000-0000-000076470000}"/>
    <cellStyle name="Normal 15 3 4 4 2 2" xfId="55446" xr:uid="{00000000-0005-0000-0000-000077470000}"/>
    <cellStyle name="Normal 15 3 4 4 3" xfId="42849" xr:uid="{00000000-0005-0000-0000-000078470000}"/>
    <cellStyle name="Normal 15 3 4 4 4" xfId="32835" xr:uid="{00000000-0005-0000-0000-000079470000}"/>
    <cellStyle name="Normal 15 3 4 5" xfId="9385" xr:uid="{00000000-0005-0000-0000-00007A470000}"/>
    <cellStyle name="Normal 15 3 4 5 2" xfId="22006" xr:uid="{00000000-0005-0000-0000-00007B470000}"/>
    <cellStyle name="Normal 15 3 4 5 2 2" xfId="57222" xr:uid="{00000000-0005-0000-0000-00007C470000}"/>
    <cellStyle name="Normal 15 3 4 5 3" xfId="44625" xr:uid="{00000000-0005-0000-0000-00007D470000}"/>
    <cellStyle name="Normal 15 3 4 5 4" xfId="34611" xr:uid="{00000000-0005-0000-0000-00007E470000}"/>
    <cellStyle name="Normal 15 3 4 6" xfId="11179" xr:uid="{00000000-0005-0000-0000-00007F470000}"/>
    <cellStyle name="Normal 15 3 4 6 2" xfId="23782" xr:uid="{00000000-0005-0000-0000-000080470000}"/>
    <cellStyle name="Normal 15 3 4 6 2 2" xfId="58998" xr:uid="{00000000-0005-0000-0000-000081470000}"/>
    <cellStyle name="Normal 15 3 4 6 3" xfId="46401" xr:uid="{00000000-0005-0000-0000-000082470000}"/>
    <cellStyle name="Normal 15 3 4 6 4" xfId="36387" xr:uid="{00000000-0005-0000-0000-000083470000}"/>
    <cellStyle name="Normal 15 3 4 7" xfId="15546" xr:uid="{00000000-0005-0000-0000-000084470000}"/>
    <cellStyle name="Normal 15 3 4 7 2" xfId="50762" xr:uid="{00000000-0005-0000-0000-000085470000}"/>
    <cellStyle name="Normal 15 3 4 7 3" xfId="28151" xr:uid="{00000000-0005-0000-0000-000086470000}"/>
    <cellStyle name="Normal 15 3 4 8" xfId="12637" xr:uid="{00000000-0005-0000-0000-000087470000}"/>
    <cellStyle name="Normal 15 3 4 8 2" xfId="47855" xr:uid="{00000000-0005-0000-0000-000088470000}"/>
    <cellStyle name="Normal 15 3 4 9" xfId="38165" xr:uid="{00000000-0005-0000-0000-000089470000}"/>
    <cellStyle name="Normal 15 3 5" xfId="3366" xr:uid="{00000000-0005-0000-0000-00008A470000}"/>
    <cellStyle name="Normal 15 3 5 10" xfId="26862" xr:uid="{00000000-0005-0000-0000-00008B470000}"/>
    <cellStyle name="Normal 15 3 5 11" xfId="61266" xr:uid="{00000000-0005-0000-0000-00008C470000}"/>
    <cellStyle name="Normal 15 3 5 2" xfId="5162" xr:uid="{00000000-0005-0000-0000-00008D470000}"/>
    <cellStyle name="Normal 15 3 5 2 2" xfId="17809" xr:uid="{00000000-0005-0000-0000-00008E470000}"/>
    <cellStyle name="Normal 15 3 5 2 2 2" xfId="53025" xr:uid="{00000000-0005-0000-0000-00008F470000}"/>
    <cellStyle name="Normal 15 3 5 2 3" xfId="40428" xr:uid="{00000000-0005-0000-0000-000090470000}"/>
    <cellStyle name="Normal 15 3 5 2 4" xfId="30414" xr:uid="{00000000-0005-0000-0000-000091470000}"/>
    <cellStyle name="Normal 15 3 5 3" xfId="6632" xr:uid="{00000000-0005-0000-0000-000092470000}"/>
    <cellStyle name="Normal 15 3 5 3 2" xfId="19263" xr:uid="{00000000-0005-0000-0000-000093470000}"/>
    <cellStyle name="Normal 15 3 5 3 2 2" xfId="54479" xr:uid="{00000000-0005-0000-0000-000094470000}"/>
    <cellStyle name="Normal 15 3 5 3 3" xfId="41882" xr:uid="{00000000-0005-0000-0000-000095470000}"/>
    <cellStyle name="Normal 15 3 5 3 4" xfId="31868" xr:uid="{00000000-0005-0000-0000-000096470000}"/>
    <cellStyle name="Normal 15 3 5 4" xfId="8091" xr:uid="{00000000-0005-0000-0000-000097470000}"/>
    <cellStyle name="Normal 15 3 5 4 2" xfId="20717" xr:uid="{00000000-0005-0000-0000-000098470000}"/>
    <cellStyle name="Normal 15 3 5 4 2 2" xfId="55933" xr:uid="{00000000-0005-0000-0000-000099470000}"/>
    <cellStyle name="Normal 15 3 5 4 3" xfId="43336" xr:uid="{00000000-0005-0000-0000-00009A470000}"/>
    <cellStyle name="Normal 15 3 5 4 4" xfId="33322" xr:uid="{00000000-0005-0000-0000-00009B470000}"/>
    <cellStyle name="Normal 15 3 5 5" xfId="9872" xr:uid="{00000000-0005-0000-0000-00009C470000}"/>
    <cellStyle name="Normal 15 3 5 5 2" xfId="22493" xr:uid="{00000000-0005-0000-0000-00009D470000}"/>
    <cellStyle name="Normal 15 3 5 5 2 2" xfId="57709" xr:uid="{00000000-0005-0000-0000-00009E470000}"/>
    <cellStyle name="Normal 15 3 5 5 3" xfId="45112" xr:uid="{00000000-0005-0000-0000-00009F470000}"/>
    <cellStyle name="Normal 15 3 5 5 4" xfId="35098" xr:uid="{00000000-0005-0000-0000-0000A0470000}"/>
    <cellStyle name="Normal 15 3 5 6" xfId="11666" xr:uid="{00000000-0005-0000-0000-0000A1470000}"/>
    <cellStyle name="Normal 15 3 5 6 2" xfId="24269" xr:uid="{00000000-0005-0000-0000-0000A2470000}"/>
    <cellStyle name="Normal 15 3 5 6 2 2" xfId="59485" xr:uid="{00000000-0005-0000-0000-0000A3470000}"/>
    <cellStyle name="Normal 15 3 5 6 3" xfId="46888" xr:uid="{00000000-0005-0000-0000-0000A4470000}"/>
    <cellStyle name="Normal 15 3 5 6 4" xfId="36874" xr:uid="{00000000-0005-0000-0000-0000A5470000}"/>
    <cellStyle name="Normal 15 3 5 7" xfId="16033" xr:uid="{00000000-0005-0000-0000-0000A6470000}"/>
    <cellStyle name="Normal 15 3 5 7 2" xfId="51249" xr:uid="{00000000-0005-0000-0000-0000A7470000}"/>
    <cellStyle name="Normal 15 3 5 7 3" xfId="28638" xr:uid="{00000000-0005-0000-0000-0000A8470000}"/>
    <cellStyle name="Normal 15 3 5 8" xfId="14255" xr:uid="{00000000-0005-0000-0000-0000A9470000}"/>
    <cellStyle name="Normal 15 3 5 8 2" xfId="49473" xr:uid="{00000000-0005-0000-0000-0000AA470000}"/>
    <cellStyle name="Normal 15 3 5 9" xfId="38652" xr:uid="{00000000-0005-0000-0000-0000AB470000}"/>
    <cellStyle name="Normal 15 3 6" xfId="2526" xr:uid="{00000000-0005-0000-0000-0000AC470000}"/>
    <cellStyle name="Normal 15 3 6 10" xfId="26053" xr:uid="{00000000-0005-0000-0000-0000AD470000}"/>
    <cellStyle name="Normal 15 3 6 11" xfId="60457" xr:uid="{00000000-0005-0000-0000-0000AE470000}"/>
    <cellStyle name="Normal 15 3 6 2" xfId="4353" xr:uid="{00000000-0005-0000-0000-0000AF470000}"/>
    <cellStyle name="Normal 15 3 6 2 2" xfId="17000" xr:uid="{00000000-0005-0000-0000-0000B0470000}"/>
    <cellStyle name="Normal 15 3 6 2 2 2" xfId="52216" xr:uid="{00000000-0005-0000-0000-0000B1470000}"/>
    <cellStyle name="Normal 15 3 6 2 3" xfId="39619" xr:uid="{00000000-0005-0000-0000-0000B2470000}"/>
    <cellStyle name="Normal 15 3 6 2 4" xfId="29605" xr:uid="{00000000-0005-0000-0000-0000B3470000}"/>
    <cellStyle name="Normal 15 3 6 3" xfId="5823" xr:uid="{00000000-0005-0000-0000-0000B4470000}"/>
    <cellStyle name="Normal 15 3 6 3 2" xfId="18454" xr:uid="{00000000-0005-0000-0000-0000B5470000}"/>
    <cellStyle name="Normal 15 3 6 3 2 2" xfId="53670" xr:uid="{00000000-0005-0000-0000-0000B6470000}"/>
    <cellStyle name="Normal 15 3 6 3 3" xfId="41073" xr:uid="{00000000-0005-0000-0000-0000B7470000}"/>
    <cellStyle name="Normal 15 3 6 3 4" xfId="31059" xr:uid="{00000000-0005-0000-0000-0000B8470000}"/>
    <cellStyle name="Normal 15 3 6 4" xfId="7282" xr:uid="{00000000-0005-0000-0000-0000B9470000}"/>
    <cellStyle name="Normal 15 3 6 4 2" xfId="19908" xr:uid="{00000000-0005-0000-0000-0000BA470000}"/>
    <cellStyle name="Normal 15 3 6 4 2 2" xfId="55124" xr:uid="{00000000-0005-0000-0000-0000BB470000}"/>
    <cellStyle name="Normal 15 3 6 4 3" xfId="42527" xr:uid="{00000000-0005-0000-0000-0000BC470000}"/>
    <cellStyle name="Normal 15 3 6 4 4" xfId="32513" xr:uid="{00000000-0005-0000-0000-0000BD470000}"/>
    <cellStyle name="Normal 15 3 6 5" xfId="9063" xr:uid="{00000000-0005-0000-0000-0000BE470000}"/>
    <cellStyle name="Normal 15 3 6 5 2" xfId="21684" xr:uid="{00000000-0005-0000-0000-0000BF470000}"/>
    <cellStyle name="Normal 15 3 6 5 2 2" xfId="56900" xr:uid="{00000000-0005-0000-0000-0000C0470000}"/>
    <cellStyle name="Normal 15 3 6 5 3" xfId="44303" xr:uid="{00000000-0005-0000-0000-0000C1470000}"/>
    <cellStyle name="Normal 15 3 6 5 4" xfId="34289" xr:uid="{00000000-0005-0000-0000-0000C2470000}"/>
    <cellStyle name="Normal 15 3 6 6" xfId="10857" xr:uid="{00000000-0005-0000-0000-0000C3470000}"/>
    <cellStyle name="Normal 15 3 6 6 2" xfId="23460" xr:uid="{00000000-0005-0000-0000-0000C4470000}"/>
    <cellStyle name="Normal 15 3 6 6 2 2" xfId="58676" xr:uid="{00000000-0005-0000-0000-0000C5470000}"/>
    <cellStyle name="Normal 15 3 6 6 3" xfId="46079" xr:uid="{00000000-0005-0000-0000-0000C6470000}"/>
    <cellStyle name="Normal 15 3 6 6 4" xfId="36065" xr:uid="{00000000-0005-0000-0000-0000C7470000}"/>
    <cellStyle name="Normal 15 3 6 7" xfId="15224" xr:uid="{00000000-0005-0000-0000-0000C8470000}"/>
    <cellStyle name="Normal 15 3 6 7 2" xfId="50440" xr:uid="{00000000-0005-0000-0000-0000C9470000}"/>
    <cellStyle name="Normal 15 3 6 7 3" xfId="27829" xr:uid="{00000000-0005-0000-0000-0000CA470000}"/>
    <cellStyle name="Normal 15 3 6 8" xfId="13446" xr:uid="{00000000-0005-0000-0000-0000CB470000}"/>
    <cellStyle name="Normal 15 3 6 8 2" xfId="48664" xr:uid="{00000000-0005-0000-0000-0000CC470000}"/>
    <cellStyle name="Normal 15 3 6 9" xfId="37843" xr:uid="{00000000-0005-0000-0000-0000CD470000}"/>
    <cellStyle name="Normal 15 3 7" xfId="3690" xr:uid="{00000000-0005-0000-0000-0000CE470000}"/>
    <cellStyle name="Normal 15 3 7 2" xfId="8414" xr:uid="{00000000-0005-0000-0000-0000CF470000}"/>
    <cellStyle name="Normal 15 3 7 2 2" xfId="21040" xr:uid="{00000000-0005-0000-0000-0000D0470000}"/>
    <cellStyle name="Normal 15 3 7 2 2 2" xfId="56256" xr:uid="{00000000-0005-0000-0000-0000D1470000}"/>
    <cellStyle name="Normal 15 3 7 2 3" xfId="43659" xr:uid="{00000000-0005-0000-0000-0000D2470000}"/>
    <cellStyle name="Normal 15 3 7 2 4" xfId="33645" xr:uid="{00000000-0005-0000-0000-0000D3470000}"/>
    <cellStyle name="Normal 15 3 7 3" xfId="10195" xr:uid="{00000000-0005-0000-0000-0000D4470000}"/>
    <cellStyle name="Normal 15 3 7 3 2" xfId="22816" xr:uid="{00000000-0005-0000-0000-0000D5470000}"/>
    <cellStyle name="Normal 15 3 7 3 2 2" xfId="58032" xr:uid="{00000000-0005-0000-0000-0000D6470000}"/>
    <cellStyle name="Normal 15 3 7 3 3" xfId="45435" xr:uid="{00000000-0005-0000-0000-0000D7470000}"/>
    <cellStyle name="Normal 15 3 7 3 4" xfId="35421" xr:uid="{00000000-0005-0000-0000-0000D8470000}"/>
    <cellStyle name="Normal 15 3 7 4" xfId="11991" xr:uid="{00000000-0005-0000-0000-0000D9470000}"/>
    <cellStyle name="Normal 15 3 7 4 2" xfId="24592" xr:uid="{00000000-0005-0000-0000-0000DA470000}"/>
    <cellStyle name="Normal 15 3 7 4 2 2" xfId="59808" xr:uid="{00000000-0005-0000-0000-0000DB470000}"/>
    <cellStyle name="Normal 15 3 7 4 3" xfId="47211" xr:uid="{00000000-0005-0000-0000-0000DC470000}"/>
    <cellStyle name="Normal 15 3 7 4 4" xfId="37197" xr:uid="{00000000-0005-0000-0000-0000DD470000}"/>
    <cellStyle name="Normal 15 3 7 5" xfId="16356" xr:uid="{00000000-0005-0000-0000-0000DE470000}"/>
    <cellStyle name="Normal 15 3 7 5 2" xfId="51572" xr:uid="{00000000-0005-0000-0000-0000DF470000}"/>
    <cellStyle name="Normal 15 3 7 5 3" xfId="28961" xr:uid="{00000000-0005-0000-0000-0000E0470000}"/>
    <cellStyle name="Normal 15 3 7 6" xfId="14578" xr:uid="{00000000-0005-0000-0000-0000E1470000}"/>
    <cellStyle name="Normal 15 3 7 6 2" xfId="49796" xr:uid="{00000000-0005-0000-0000-0000E2470000}"/>
    <cellStyle name="Normal 15 3 7 7" xfId="38975" xr:uid="{00000000-0005-0000-0000-0000E3470000}"/>
    <cellStyle name="Normal 15 3 7 8" xfId="27185" xr:uid="{00000000-0005-0000-0000-0000E4470000}"/>
    <cellStyle name="Normal 15 3 8" xfId="4026" xr:uid="{00000000-0005-0000-0000-0000E5470000}"/>
    <cellStyle name="Normal 15 3 8 2" xfId="16678" xr:uid="{00000000-0005-0000-0000-0000E6470000}"/>
    <cellStyle name="Normal 15 3 8 2 2" xfId="51894" xr:uid="{00000000-0005-0000-0000-0000E7470000}"/>
    <cellStyle name="Normal 15 3 8 2 3" xfId="29283" xr:uid="{00000000-0005-0000-0000-0000E8470000}"/>
    <cellStyle name="Normal 15 3 8 3" xfId="13124" xr:uid="{00000000-0005-0000-0000-0000E9470000}"/>
    <cellStyle name="Normal 15 3 8 3 2" xfId="48342" xr:uid="{00000000-0005-0000-0000-0000EA470000}"/>
    <cellStyle name="Normal 15 3 8 4" xfId="39297" xr:uid="{00000000-0005-0000-0000-0000EB470000}"/>
    <cellStyle name="Normal 15 3 8 5" xfId="25731" xr:uid="{00000000-0005-0000-0000-0000EC470000}"/>
    <cellStyle name="Normal 15 3 9" xfId="5501" xr:uid="{00000000-0005-0000-0000-0000ED470000}"/>
    <cellStyle name="Normal 15 3 9 2" xfId="18132" xr:uid="{00000000-0005-0000-0000-0000EE470000}"/>
    <cellStyle name="Normal 15 3 9 2 2" xfId="53348" xr:uid="{00000000-0005-0000-0000-0000EF470000}"/>
    <cellStyle name="Normal 15 3 9 3" xfId="40751" xr:uid="{00000000-0005-0000-0000-0000F0470000}"/>
    <cellStyle name="Normal 15 3 9 4" xfId="30737" xr:uid="{00000000-0005-0000-0000-0000F1470000}"/>
    <cellStyle name="Normal 15 4" xfId="2263" xr:uid="{00000000-0005-0000-0000-0000F2470000}"/>
    <cellStyle name="Normal 15 4 10" xfId="10546" xr:uid="{00000000-0005-0000-0000-0000F3470000}"/>
    <cellStyle name="Normal 15 4 10 2" xfId="23157" xr:uid="{00000000-0005-0000-0000-0000F4470000}"/>
    <cellStyle name="Normal 15 4 10 2 2" xfId="58373" xr:uid="{00000000-0005-0000-0000-0000F5470000}"/>
    <cellStyle name="Normal 15 4 10 3" xfId="45776" xr:uid="{00000000-0005-0000-0000-0000F6470000}"/>
    <cellStyle name="Normal 15 4 10 4" xfId="35762" xr:uid="{00000000-0005-0000-0000-0000F7470000}"/>
    <cellStyle name="Normal 15 4 11" xfId="14982" xr:uid="{00000000-0005-0000-0000-0000F8470000}"/>
    <cellStyle name="Normal 15 4 11 2" xfId="50198" xr:uid="{00000000-0005-0000-0000-0000F9470000}"/>
    <cellStyle name="Normal 15 4 11 3" xfId="27587" xr:uid="{00000000-0005-0000-0000-0000FA470000}"/>
    <cellStyle name="Normal 15 4 12" xfId="12395" xr:uid="{00000000-0005-0000-0000-0000FB470000}"/>
    <cellStyle name="Normal 15 4 12 2" xfId="47613" xr:uid="{00000000-0005-0000-0000-0000FC470000}"/>
    <cellStyle name="Normal 15 4 13" xfId="37601" xr:uid="{00000000-0005-0000-0000-0000FD470000}"/>
    <cellStyle name="Normal 15 4 14" xfId="25002" xr:uid="{00000000-0005-0000-0000-0000FE470000}"/>
    <cellStyle name="Normal 15 4 15" xfId="60215" xr:uid="{00000000-0005-0000-0000-0000FF470000}"/>
    <cellStyle name="Normal 15 4 2" xfId="3117" xr:uid="{00000000-0005-0000-0000-000000480000}"/>
    <cellStyle name="Normal 15 4 2 10" xfId="25486" xr:uid="{00000000-0005-0000-0000-000001480000}"/>
    <cellStyle name="Normal 15 4 2 11" xfId="61021" xr:uid="{00000000-0005-0000-0000-000002480000}"/>
    <cellStyle name="Normal 15 4 2 2" xfId="4917" xr:uid="{00000000-0005-0000-0000-000003480000}"/>
    <cellStyle name="Normal 15 4 2 2 2" xfId="17564" xr:uid="{00000000-0005-0000-0000-000004480000}"/>
    <cellStyle name="Normal 15 4 2 2 2 2" xfId="52780" xr:uid="{00000000-0005-0000-0000-000005480000}"/>
    <cellStyle name="Normal 15 4 2 2 2 3" xfId="30169" xr:uid="{00000000-0005-0000-0000-000006480000}"/>
    <cellStyle name="Normal 15 4 2 2 3" xfId="14010" xr:uid="{00000000-0005-0000-0000-000007480000}"/>
    <cellStyle name="Normal 15 4 2 2 3 2" xfId="49228" xr:uid="{00000000-0005-0000-0000-000008480000}"/>
    <cellStyle name="Normal 15 4 2 2 4" xfId="40183" xr:uid="{00000000-0005-0000-0000-000009480000}"/>
    <cellStyle name="Normal 15 4 2 2 5" xfId="26617" xr:uid="{00000000-0005-0000-0000-00000A480000}"/>
    <cellStyle name="Normal 15 4 2 3" xfId="6387" xr:uid="{00000000-0005-0000-0000-00000B480000}"/>
    <cellStyle name="Normal 15 4 2 3 2" xfId="19018" xr:uid="{00000000-0005-0000-0000-00000C480000}"/>
    <cellStyle name="Normal 15 4 2 3 2 2" xfId="54234" xr:uid="{00000000-0005-0000-0000-00000D480000}"/>
    <cellStyle name="Normal 15 4 2 3 3" xfId="41637" xr:uid="{00000000-0005-0000-0000-00000E480000}"/>
    <cellStyle name="Normal 15 4 2 3 4" xfId="31623" xr:uid="{00000000-0005-0000-0000-00000F480000}"/>
    <cellStyle name="Normal 15 4 2 4" xfId="7846" xr:uid="{00000000-0005-0000-0000-000010480000}"/>
    <cellStyle name="Normal 15 4 2 4 2" xfId="20472" xr:uid="{00000000-0005-0000-0000-000011480000}"/>
    <cellStyle name="Normal 15 4 2 4 2 2" xfId="55688" xr:uid="{00000000-0005-0000-0000-000012480000}"/>
    <cellStyle name="Normal 15 4 2 4 3" xfId="43091" xr:uid="{00000000-0005-0000-0000-000013480000}"/>
    <cellStyle name="Normal 15 4 2 4 4" xfId="33077" xr:uid="{00000000-0005-0000-0000-000014480000}"/>
    <cellStyle name="Normal 15 4 2 5" xfId="9627" xr:uid="{00000000-0005-0000-0000-000015480000}"/>
    <cellStyle name="Normal 15 4 2 5 2" xfId="22248" xr:uid="{00000000-0005-0000-0000-000016480000}"/>
    <cellStyle name="Normal 15 4 2 5 2 2" xfId="57464" xr:uid="{00000000-0005-0000-0000-000017480000}"/>
    <cellStyle name="Normal 15 4 2 5 3" xfId="44867" xr:uid="{00000000-0005-0000-0000-000018480000}"/>
    <cellStyle name="Normal 15 4 2 5 4" xfId="34853" xr:uid="{00000000-0005-0000-0000-000019480000}"/>
    <cellStyle name="Normal 15 4 2 6" xfId="11421" xr:uid="{00000000-0005-0000-0000-00001A480000}"/>
    <cellStyle name="Normal 15 4 2 6 2" xfId="24024" xr:uid="{00000000-0005-0000-0000-00001B480000}"/>
    <cellStyle name="Normal 15 4 2 6 2 2" xfId="59240" xr:uid="{00000000-0005-0000-0000-00001C480000}"/>
    <cellStyle name="Normal 15 4 2 6 3" xfId="46643" xr:uid="{00000000-0005-0000-0000-00001D480000}"/>
    <cellStyle name="Normal 15 4 2 6 4" xfId="36629" xr:uid="{00000000-0005-0000-0000-00001E480000}"/>
    <cellStyle name="Normal 15 4 2 7" xfId="15788" xr:uid="{00000000-0005-0000-0000-00001F480000}"/>
    <cellStyle name="Normal 15 4 2 7 2" xfId="51004" xr:uid="{00000000-0005-0000-0000-000020480000}"/>
    <cellStyle name="Normal 15 4 2 7 3" xfId="28393" xr:uid="{00000000-0005-0000-0000-000021480000}"/>
    <cellStyle name="Normal 15 4 2 8" xfId="12879" xr:uid="{00000000-0005-0000-0000-000022480000}"/>
    <cellStyle name="Normal 15 4 2 8 2" xfId="48097" xr:uid="{00000000-0005-0000-0000-000023480000}"/>
    <cellStyle name="Normal 15 4 2 9" xfId="38407" xr:uid="{00000000-0005-0000-0000-000024480000}"/>
    <cellStyle name="Normal 15 4 3" xfId="3446" xr:uid="{00000000-0005-0000-0000-000025480000}"/>
    <cellStyle name="Normal 15 4 3 10" xfId="26942" xr:uid="{00000000-0005-0000-0000-000026480000}"/>
    <cellStyle name="Normal 15 4 3 11" xfId="61346" xr:uid="{00000000-0005-0000-0000-000027480000}"/>
    <cellStyle name="Normal 15 4 3 2" xfId="5242" xr:uid="{00000000-0005-0000-0000-000028480000}"/>
    <cellStyle name="Normal 15 4 3 2 2" xfId="17889" xr:uid="{00000000-0005-0000-0000-000029480000}"/>
    <cellStyle name="Normal 15 4 3 2 2 2" xfId="53105" xr:uid="{00000000-0005-0000-0000-00002A480000}"/>
    <cellStyle name="Normal 15 4 3 2 3" xfId="40508" xr:uid="{00000000-0005-0000-0000-00002B480000}"/>
    <cellStyle name="Normal 15 4 3 2 4" xfId="30494" xr:uid="{00000000-0005-0000-0000-00002C480000}"/>
    <cellStyle name="Normal 15 4 3 3" xfId="6712" xr:uid="{00000000-0005-0000-0000-00002D480000}"/>
    <cellStyle name="Normal 15 4 3 3 2" xfId="19343" xr:uid="{00000000-0005-0000-0000-00002E480000}"/>
    <cellStyle name="Normal 15 4 3 3 2 2" xfId="54559" xr:uid="{00000000-0005-0000-0000-00002F480000}"/>
    <cellStyle name="Normal 15 4 3 3 3" xfId="41962" xr:uid="{00000000-0005-0000-0000-000030480000}"/>
    <cellStyle name="Normal 15 4 3 3 4" xfId="31948" xr:uid="{00000000-0005-0000-0000-000031480000}"/>
    <cellStyle name="Normal 15 4 3 4" xfId="8171" xr:uid="{00000000-0005-0000-0000-000032480000}"/>
    <cellStyle name="Normal 15 4 3 4 2" xfId="20797" xr:uid="{00000000-0005-0000-0000-000033480000}"/>
    <cellStyle name="Normal 15 4 3 4 2 2" xfId="56013" xr:uid="{00000000-0005-0000-0000-000034480000}"/>
    <cellStyle name="Normal 15 4 3 4 3" xfId="43416" xr:uid="{00000000-0005-0000-0000-000035480000}"/>
    <cellStyle name="Normal 15 4 3 4 4" xfId="33402" xr:uid="{00000000-0005-0000-0000-000036480000}"/>
    <cellStyle name="Normal 15 4 3 5" xfId="9952" xr:uid="{00000000-0005-0000-0000-000037480000}"/>
    <cellStyle name="Normal 15 4 3 5 2" xfId="22573" xr:uid="{00000000-0005-0000-0000-000038480000}"/>
    <cellStyle name="Normal 15 4 3 5 2 2" xfId="57789" xr:uid="{00000000-0005-0000-0000-000039480000}"/>
    <cellStyle name="Normal 15 4 3 5 3" xfId="45192" xr:uid="{00000000-0005-0000-0000-00003A480000}"/>
    <cellStyle name="Normal 15 4 3 5 4" xfId="35178" xr:uid="{00000000-0005-0000-0000-00003B480000}"/>
    <cellStyle name="Normal 15 4 3 6" xfId="11746" xr:uid="{00000000-0005-0000-0000-00003C480000}"/>
    <cellStyle name="Normal 15 4 3 6 2" xfId="24349" xr:uid="{00000000-0005-0000-0000-00003D480000}"/>
    <cellStyle name="Normal 15 4 3 6 2 2" xfId="59565" xr:uid="{00000000-0005-0000-0000-00003E480000}"/>
    <cellStyle name="Normal 15 4 3 6 3" xfId="46968" xr:uid="{00000000-0005-0000-0000-00003F480000}"/>
    <cellStyle name="Normal 15 4 3 6 4" xfId="36954" xr:uid="{00000000-0005-0000-0000-000040480000}"/>
    <cellStyle name="Normal 15 4 3 7" xfId="16113" xr:uid="{00000000-0005-0000-0000-000041480000}"/>
    <cellStyle name="Normal 15 4 3 7 2" xfId="51329" xr:uid="{00000000-0005-0000-0000-000042480000}"/>
    <cellStyle name="Normal 15 4 3 7 3" xfId="28718" xr:uid="{00000000-0005-0000-0000-000043480000}"/>
    <cellStyle name="Normal 15 4 3 8" xfId="14335" xr:uid="{00000000-0005-0000-0000-000044480000}"/>
    <cellStyle name="Normal 15 4 3 8 2" xfId="49553" xr:uid="{00000000-0005-0000-0000-000045480000}"/>
    <cellStyle name="Normal 15 4 3 9" xfId="38732" xr:uid="{00000000-0005-0000-0000-000046480000}"/>
    <cellStyle name="Normal 15 4 4" xfId="2607" xr:uid="{00000000-0005-0000-0000-000047480000}"/>
    <cellStyle name="Normal 15 4 4 10" xfId="26133" xr:uid="{00000000-0005-0000-0000-000048480000}"/>
    <cellStyle name="Normal 15 4 4 11" xfId="60537" xr:uid="{00000000-0005-0000-0000-000049480000}"/>
    <cellStyle name="Normal 15 4 4 2" xfId="4433" xr:uid="{00000000-0005-0000-0000-00004A480000}"/>
    <cellStyle name="Normal 15 4 4 2 2" xfId="17080" xr:uid="{00000000-0005-0000-0000-00004B480000}"/>
    <cellStyle name="Normal 15 4 4 2 2 2" xfId="52296" xr:uid="{00000000-0005-0000-0000-00004C480000}"/>
    <cellStyle name="Normal 15 4 4 2 3" xfId="39699" xr:uid="{00000000-0005-0000-0000-00004D480000}"/>
    <cellStyle name="Normal 15 4 4 2 4" xfId="29685" xr:uid="{00000000-0005-0000-0000-00004E480000}"/>
    <cellStyle name="Normal 15 4 4 3" xfId="5903" xr:uid="{00000000-0005-0000-0000-00004F480000}"/>
    <cellStyle name="Normal 15 4 4 3 2" xfId="18534" xr:uid="{00000000-0005-0000-0000-000050480000}"/>
    <cellStyle name="Normal 15 4 4 3 2 2" xfId="53750" xr:uid="{00000000-0005-0000-0000-000051480000}"/>
    <cellStyle name="Normal 15 4 4 3 3" xfId="41153" xr:uid="{00000000-0005-0000-0000-000052480000}"/>
    <cellStyle name="Normal 15 4 4 3 4" xfId="31139" xr:uid="{00000000-0005-0000-0000-000053480000}"/>
    <cellStyle name="Normal 15 4 4 4" xfId="7362" xr:uid="{00000000-0005-0000-0000-000054480000}"/>
    <cellStyle name="Normal 15 4 4 4 2" xfId="19988" xr:uid="{00000000-0005-0000-0000-000055480000}"/>
    <cellStyle name="Normal 15 4 4 4 2 2" xfId="55204" xr:uid="{00000000-0005-0000-0000-000056480000}"/>
    <cellStyle name="Normal 15 4 4 4 3" xfId="42607" xr:uid="{00000000-0005-0000-0000-000057480000}"/>
    <cellStyle name="Normal 15 4 4 4 4" xfId="32593" xr:uid="{00000000-0005-0000-0000-000058480000}"/>
    <cellStyle name="Normal 15 4 4 5" xfId="9143" xr:uid="{00000000-0005-0000-0000-000059480000}"/>
    <cellStyle name="Normal 15 4 4 5 2" xfId="21764" xr:uid="{00000000-0005-0000-0000-00005A480000}"/>
    <cellStyle name="Normal 15 4 4 5 2 2" xfId="56980" xr:uid="{00000000-0005-0000-0000-00005B480000}"/>
    <cellStyle name="Normal 15 4 4 5 3" xfId="44383" xr:uid="{00000000-0005-0000-0000-00005C480000}"/>
    <cellStyle name="Normal 15 4 4 5 4" xfId="34369" xr:uid="{00000000-0005-0000-0000-00005D480000}"/>
    <cellStyle name="Normal 15 4 4 6" xfId="10937" xr:uid="{00000000-0005-0000-0000-00005E480000}"/>
    <cellStyle name="Normal 15 4 4 6 2" xfId="23540" xr:uid="{00000000-0005-0000-0000-00005F480000}"/>
    <cellStyle name="Normal 15 4 4 6 2 2" xfId="58756" xr:uid="{00000000-0005-0000-0000-000060480000}"/>
    <cellStyle name="Normal 15 4 4 6 3" xfId="46159" xr:uid="{00000000-0005-0000-0000-000061480000}"/>
    <cellStyle name="Normal 15 4 4 6 4" xfId="36145" xr:uid="{00000000-0005-0000-0000-000062480000}"/>
    <cellStyle name="Normal 15 4 4 7" xfId="15304" xr:uid="{00000000-0005-0000-0000-000063480000}"/>
    <cellStyle name="Normal 15 4 4 7 2" xfId="50520" xr:uid="{00000000-0005-0000-0000-000064480000}"/>
    <cellStyle name="Normal 15 4 4 7 3" xfId="27909" xr:uid="{00000000-0005-0000-0000-000065480000}"/>
    <cellStyle name="Normal 15 4 4 8" xfId="13526" xr:uid="{00000000-0005-0000-0000-000066480000}"/>
    <cellStyle name="Normal 15 4 4 8 2" xfId="48744" xr:uid="{00000000-0005-0000-0000-000067480000}"/>
    <cellStyle name="Normal 15 4 4 9" xfId="37923" xr:uid="{00000000-0005-0000-0000-000068480000}"/>
    <cellStyle name="Normal 15 4 5" xfId="3771" xr:uid="{00000000-0005-0000-0000-000069480000}"/>
    <cellStyle name="Normal 15 4 5 2" xfId="8494" xr:uid="{00000000-0005-0000-0000-00006A480000}"/>
    <cellStyle name="Normal 15 4 5 2 2" xfId="21120" xr:uid="{00000000-0005-0000-0000-00006B480000}"/>
    <cellStyle name="Normal 15 4 5 2 2 2" xfId="56336" xr:uid="{00000000-0005-0000-0000-00006C480000}"/>
    <cellStyle name="Normal 15 4 5 2 3" xfId="43739" xr:uid="{00000000-0005-0000-0000-00006D480000}"/>
    <cellStyle name="Normal 15 4 5 2 4" xfId="33725" xr:uid="{00000000-0005-0000-0000-00006E480000}"/>
    <cellStyle name="Normal 15 4 5 3" xfId="10275" xr:uid="{00000000-0005-0000-0000-00006F480000}"/>
    <cellStyle name="Normal 15 4 5 3 2" xfId="22896" xr:uid="{00000000-0005-0000-0000-000070480000}"/>
    <cellStyle name="Normal 15 4 5 3 2 2" xfId="58112" xr:uid="{00000000-0005-0000-0000-000071480000}"/>
    <cellStyle name="Normal 15 4 5 3 3" xfId="45515" xr:uid="{00000000-0005-0000-0000-000072480000}"/>
    <cellStyle name="Normal 15 4 5 3 4" xfId="35501" xr:uid="{00000000-0005-0000-0000-000073480000}"/>
    <cellStyle name="Normal 15 4 5 4" xfId="12071" xr:uid="{00000000-0005-0000-0000-000074480000}"/>
    <cellStyle name="Normal 15 4 5 4 2" xfId="24672" xr:uid="{00000000-0005-0000-0000-000075480000}"/>
    <cellStyle name="Normal 15 4 5 4 2 2" xfId="59888" xr:uid="{00000000-0005-0000-0000-000076480000}"/>
    <cellStyle name="Normal 15 4 5 4 3" xfId="47291" xr:uid="{00000000-0005-0000-0000-000077480000}"/>
    <cellStyle name="Normal 15 4 5 4 4" xfId="37277" xr:uid="{00000000-0005-0000-0000-000078480000}"/>
    <cellStyle name="Normal 15 4 5 5" xfId="16436" xr:uid="{00000000-0005-0000-0000-000079480000}"/>
    <cellStyle name="Normal 15 4 5 5 2" xfId="51652" xr:uid="{00000000-0005-0000-0000-00007A480000}"/>
    <cellStyle name="Normal 15 4 5 5 3" xfId="29041" xr:uid="{00000000-0005-0000-0000-00007B480000}"/>
    <cellStyle name="Normal 15 4 5 6" xfId="14658" xr:uid="{00000000-0005-0000-0000-00007C480000}"/>
    <cellStyle name="Normal 15 4 5 6 2" xfId="49876" xr:uid="{00000000-0005-0000-0000-00007D480000}"/>
    <cellStyle name="Normal 15 4 5 7" xfId="39055" xr:uid="{00000000-0005-0000-0000-00007E480000}"/>
    <cellStyle name="Normal 15 4 5 8" xfId="27265" xr:uid="{00000000-0005-0000-0000-00007F480000}"/>
    <cellStyle name="Normal 15 4 6" xfId="4111" xr:uid="{00000000-0005-0000-0000-000080480000}"/>
    <cellStyle name="Normal 15 4 6 2" xfId="16758" xr:uid="{00000000-0005-0000-0000-000081480000}"/>
    <cellStyle name="Normal 15 4 6 2 2" xfId="51974" xr:uid="{00000000-0005-0000-0000-000082480000}"/>
    <cellStyle name="Normal 15 4 6 2 3" xfId="29363" xr:uid="{00000000-0005-0000-0000-000083480000}"/>
    <cellStyle name="Normal 15 4 6 3" xfId="13204" xr:uid="{00000000-0005-0000-0000-000084480000}"/>
    <cellStyle name="Normal 15 4 6 3 2" xfId="48422" xr:uid="{00000000-0005-0000-0000-000085480000}"/>
    <cellStyle name="Normal 15 4 6 4" xfId="39377" xr:uid="{00000000-0005-0000-0000-000086480000}"/>
    <cellStyle name="Normal 15 4 6 5" xfId="25811" xr:uid="{00000000-0005-0000-0000-000087480000}"/>
    <cellStyle name="Normal 15 4 7" xfId="5581" xr:uid="{00000000-0005-0000-0000-000088480000}"/>
    <cellStyle name="Normal 15 4 7 2" xfId="18212" xr:uid="{00000000-0005-0000-0000-000089480000}"/>
    <cellStyle name="Normal 15 4 7 2 2" xfId="53428" xr:uid="{00000000-0005-0000-0000-00008A480000}"/>
    <cellStyle name="Normal 15 4 7 3" xfId="40831" xr:uid="{00000000-0005-0000-0000-00008B480000}"/>
    <cellStyle name="Normal 15 4 7 4" xfId="30817" xr:uid="{00000000-0005-0000-0000-00008C480000}"/>
    <cellStyle name="Normal 15 4 8" xfId="7040" xr:uid="{00000000-0005-0000-0000-00008D480000}"/>
    <cellStyle name="Normal 15 4 8 2" xfId="19666" xr:uid="{00000000-0005-0000-0000-00008E480000}"/>
    <cellStyle name="Normal 15 4 8 2 2" xfId="54882" xr:uid="{00000000-0005-0000-0000-00008F480000}"/>
    <cellStyle name="Normal 15 4 8 3" xfId="42285" xr:uid="{00000000-0005-0000-0000-000090480000}"/>
    <cellStyle name="Normal 15 4 8 4" xfId="32271" xr:uid="{00000000-0005-0000-0000-000091480000}"/>
    <cellStyle name="Normal 15 4 9" xfId="8821" xr:uid="{00000000-0005-0000-0000-000092480000}"/>
    <cellStyle name="Normal 15 4 9 2" xfId="21442" xr:uid="{00000000-0005-0000-0000-000093480000}"/>
    <cellStyle name="Normal 15 4 9 2 2" xfId="56658" xr:uid="{00000000-0005-0000-0000-000094480000}"/>
    <cellStyle name="Normal 15 4 9 3" xfId="44061" xr:uid="{00000000-0005-0000-0000-000095480000}"/>
    <cellStyle name="Normal 15 4 9 4" xfId="34047" xr:uid="{00000000-0005-0000-0000-000096480000}"/>
    <cellStyle name="Normal 15 5" xfId="2940" xr:uid="{00000000-0005-0000-0000-000097480000}"/>
    <cellStyle name="Normal 15 5 10" xfId="25324" xr:uid="{00000000-0005-0000-0000-000098480000}"/>
    <cellStyle name="Normal 15 5 11" xfId="60859" xr:uid="{00000000-0005-0000-0000-000099480000}"/>
    <cellStyle name="Normal 15 5 2" xfId="4755" xr:uid="{00000000-0005-0000-0000-00009A480000}"/>
    <cellStyle name="Normal 15 5 2 2" xfId="17402" xr:uid="{00000000-0005-0000-0000-00009B480000}"/>
    <cellStyle name="Normal 15 5 2 2 2" xfId="52618" xr:uid="{00000000-0005-0000-0000-00009C480000}"/>
    <cellStyle name="Normal 15 5 2 2 3" xfId="30007" xr:uid="{00000000-0005-0000-0000-00009D480000}"/>
    <cellStyle name="Normal 15 5 2 3" xfId="13848" xr:uid="{00000000-0005-0000-0000-00009E480000}"/>
    <cellStyle name="Normal 15 5 2 3 2" xfId="49066" xr:uid="{00000000-0005-0000-0000-00009F480000}"/>
    <cellStyle name="Normal 15 5 2 4" xfId="40021" xr:uid="{00000000-0005-0000-0000-0000A0480000}"/>
    <cellStyle name="Normal 15 5 2 5" xfId="26455" xr:uid="{00000000-0005-0000-0000-0000A1480000}"/>
    <cellStyle name="Normal 15 5 3" xfId="6225" xr:uid="{00000000-0005-0000-0000-0000A2480000}"/>
    <cellStyle name="Normal 15 5 3 2" xfId="18856" xr:uid="{00000000-0005-0000-0000-0000A3480000}"/>
    <cellStyle name="Normal 15 5 3 2 2" xfId="54072" xr:uid="{00000000-0005-0000-0000-0000A4480000}"/>
    <cellStyle name="Normal 15 5 3 3" xfId="41475" xr:uid="{00000000-0005-0000-0000-0000A5480000}"/>
    <cellStyle name="Normal 15 5 3 4" xfId="31461" xr:uid="{00000000-0005-0000-0000-0000A6480000}"/>
    <cellStyle name="Normal 15 5 4" xfId="7684" xr:uid="{00000000-0005-0000-0000-0000A7480000}"/>
    <cellStyle name="Normal 15 5 4 2" xfId="20310" xr:uid="{00000000-0005-0000-0000-0000A8480000}"/>
    <cellStyle name="Normal 15 5 4 2 2" xfId="55526" xr:uid="{00000000-0005-0000-0000-0000A9480000}"/>
    <cellStyle name="Normal 15 5 4 3" xfId="42929" xr:uid="{00000000-0005-0000-0000-0000AA480000}"/>
    <cellStyle name="Normal 15 5 4 4" xfId="32915" xr:uid="{00000000-0005-0000-0000-0000AB480000}"/>
    <cellStyle name="Normal 15 5 5" xfId="9465" xr:uid="{00000000-0005-0000-0000-0000AC480000}"/>
    <cellStyle name="Normal 15 5 5 2" xfId="22086" xr:uid="{00000000-0005-0000-0000-0000AD480000}"/>
    <cellStyle name="Normal 15 5 5 2 2" xfId="57302" xr:uid="{00000000-0005-0000-0000-0000AE480000}"/>
    <cellStyle name="Normal 15 5 5 3" xfId="44705" xr:uid="{00000000-0005-0000-0000-0000AF480000}"/>
    <cellStyle name="Normal 15 5 5 4" xfId="34691" xr:uid="{00000000-0005-0000-0000-0000B0480000}"/>
    <cellStyle name="Normal 15 5 6" xfId="11259" xr:uid="{00000000-0005-0000-0000-0000B1480000}"/>
    <cellStyle name="Normal 15 5 6 2" xfId="23862" xr:uid="{00000000-0005-0000-0000-0000B2480000}"/>
    <cellStyle name="Normal 15 5 6 2 2" xfId="59078" xr:uid="{00000000-0005-0000-0000-0000B3480000}"/>
    <cellStyle name="Normal 15 5 6 3" xfId="46481" xr:uid="{00000000-0005-0000-0000-0000B4480000}"/>
    <cellStyle name="Normal 15 5 6 4" xfId="36467" xr:uid="{00000000-0005-0000-0000-0000B5480000}"/>
    <cellStyle name="Normal 15 5 7" xfId="15626" xr:uid="{00000000-0005-0000-0000-0000B6480000}"/>
    <cellStyle name="Normal 15 5 7 2" xfId="50842" xr:uid="{00000000-0005-0000-0000-0000B7480000}"/>
    <cellStyle name="Normal 15 5 7 3" xfId="28231" xr:uid="{00000000-0005-0000-0000-0000B8480000}"/>
    <cellStyle name="Normal 15 5 8" xfId="12717" xr:uid="{00000000-0005-0000-0000-0000B9480000}"/>
    <cellStyle name="Normal 15 5 8 2" xfId="47935" xr:uid="{00000000-0005-0000-0000-0000BA480000}"/>
    <cellStyle name="Normal 15 5 9" xfId="38245" xr:uid="{00000000-0005-0000-0000-0000BB480000}"/>
    <cellStyle name="Normal 15 6" xfId="2777" xr:uid="{00000000-0005-0000-0000-0000BC480000}"/>
    <cellStyle name="Normal 15 6 10" xfId="25172" xr:uid="{00000000-0005-0000-0000-0000BD480000}"/>
    <cellStyle name="Normal 15 6 11" xfId="60707" xr:uid="{00000000-0005-0000-0000-0000BE480000}"/>
    <cellStyle name="Normal 15 6 2" xfId="4603" xr:uid="{00000000-0005-0000-0000-0000BF480000}"/>
    <cellStyle name="Normal 15 6 2 2" xfId="17250" xr:uid="{00000000-0005-0000-0000-0000C0480000}"/>
    <cellStyle name="Normal 15 6 2 2 2" xfId="52466" xr:uid="{00000000-0005-0000-0000-0000C1480000}"/>
    <cellStyle name="Normal 15 6 2 2 3" xfId="29855" xr:uid="{00000000-0005-0000-0000-0000C2480000}"/>
    <cellStyle name="Normal 15 6 2 3" xfId="13696" xr:uid="{00000000-0005-0000-0000-0000C3480000}"/>
    <cellStyle name="Normal 15 6 2 3 2" xfId="48914" xr:uid="{00000000-0005-0000-0000-0000C4480000}"/>
    <cellStyle name="Normal 15 6 2 4" xfId="39869" xr:uid="{00000000-0005-0000-0000-0000C5480000}"/>
    <cellStyle name="Normal 15 6 2 5" xfId="26303" xr:uid="{00000000-0005-0000-0000-0000C6480000}"/>
    <cellStyle name="Normal 15 6 3" xfId="6073" xr:uid="{00000000-0005-0000-0000-0000C7480000}"/>
    <cellStyle name="Normal 15 6 3 2" xfId="18704" xr:uid="{00000000-0005-0000-0000-0000C8480000}"/>
    <cellStyle name="Normal 15 6 3 2 2" xfId="53920" xr:uid="{00000000-0005-0000-0000-0000C9480000}"/>
    <cellStyle name="Normal 15 6 3 3" xfId="41323" xr:uid="{00000000-0005-0000-0000-0000CA480000}"/>
    <cellStyle name="Normal 15 6 3 4" xfId="31309" xr:uid="{00000000-0005-0000-0000-0000CB480000}"/>
    <cellStyle name="Normal 15 6 4" xfId="7532" xr:uid="{00000000-0005-0000-0000-0000CC480000}"/>
    <cellStyle name="Normal 15 6 4 2" xfId="20158" xr:uid="{00000000-0005-0000-0000-0000CD480000}"/>
    <cellStyle name="Normal 15 6 4 2 2" xfId="55374" xr:uid="{00000000-0005-0000-0000-0000CE480000}"/>
    <cellStyle name="Normal 15 6 4 3" xfId="42777" xr:uid="{00000000-0005-0000-0000-0000CF480000}"/>
    <cellStyle name="Normal 15 6 4 4" xfId="32763" xr:uid="{00000000-0005-0000-0000-0000D0480000}"/>
    <cellStyle name="Normal 15 6 5" xfId="9313" xr:uid="{00000000-0005-0000-0000-0000D1480000}"/>
    <cellStyle name="Normal 15 6 5 2" xfId="21934" xr:uid="{00000000-0005-0000-0000-0000D2480000}"/>
    <cellStyle name="Normal 15 6 5 2 2" xfId="57150" xr:uid="{00000000-0005-0000-0000-0000D3480000}"/>
    <cellStyle name="Normal 15 6 5 3" xfId="44553" xr:uid="{00000000-0005-0000-0000-0000D4480000}"/>
    <cellStyle name="Normal 15 6 5 4" xfId="34539" xr:uid="{00000000-0005-0000-0000-0000D5480000}"/>
    <cellStyle name="Normal 15 6 6" xfId="11107" xr:uid="{00000000-0005-0000-0000-0000D6480000}"/>
    <cellStyle name="Normal 15 6 6 2" xfId="23710" xr:uid="{00000000-0005-0000-0000-0000D7480000}"/>
    <cellStyle name="Normal 15 6 6 2 2" xfId="58926" xr:uid="{00000000-0005-0000-0000-0000D8480000}"/>
    <cellStyle name="Normal 15 6 6 3" xfId="46329" xr:uid="{00000000-0005-0000-0000-0000D9480000}"/>
    <cellStyle name="Normal 15 6 6 4" xfId="36315" xr:uid="{00000000-0005-0000-0000-0000DA480000}"/>
    <cellStyle name="Normal 15 6 7" xfId="15474" xr:uid="{00000000-0005-0000-0000-0000DB480000}"/>
    <cellStyle name="Normal 15 6 7 2" xfId="50690" xr:uid="{00000000-0005-0000-0000-0000DC480000}"/>
    <cellStyle name="Normal 15 6 7 3" xfId="28079" xr:uid="{00000000-0005-0000-0000-0000DD480000}"/>
    <cellStyle name="Normal 15 6 8" xfId="12565" xr:uid="{00000000-0005-0000-0000-0000DE480000}"/>
    <cellStyle name="Normal 15 6 8 2" xfId="47783" xr:uid="{00000000-0005-0000-0000-0000DF480000}"/>
    <cellStyle name="Normal 15 6 9" xfId="38093" xr:uid="{00000000-0005-0000-0000-0000E0480000}"/>
    <cellStyle name="Normal 15 7" xfId="3293" xr:uid="{00000000-0005-0000-0000-0000E1480000}"/>
    <cellStyle name="Normal 15 7 10" xfId="26790" xr:uid="{00000000-0005-0000-0000-0000E2480000}"/>
    <cellStyle name="Normal 15 7 11" xfId="61194" xr:uid="{00000000-0005-0000-0000-0000E3480000}"/>
    <cellStyle name="Normal 15 7 2" xfId="5090" xr:uid="{00000000-0005-0000-0000-0000E4480000}"/>
    <cellStyle name="Normal 15 7 2 2" xfId="17737" xr:uid="{00000000-0005-0000-0000-0000E5480000}"/>
    <cellStyle name="Normal 15 7 2 2 2" xfId="52953" xr:uid="{00000000-0005-0000-0000-0000E6480000}"/>
    <cellStyle name="Normal 15 7 2 3" xfId="40356" xr:uid="{00000000-0005-0000-0000-0000E7480000}"/>
    <cellStyle name="Normal 15 7 2 4" xfId="30342" xr:uid="{00000000-0005-0000-0000-0000E8480000}"/>
    <cellStyle name="Normal 15 7 3" xfId="6560" xr:uid="{00000000-0005-0000-0000-0000E9480000}"/>
    <cellStyle name="Normal 15 7 3 2" xfId="19191" xr:uid="{00000000-0005-0000-0000-0000EA480000}"/>
    <cellStyle name="Normal 15 7 3 2 2" xfId="54407" xr:uid="{00000000-0005-0000-0000-0000EB480000}"/>
    <cellStyle name="Normal 15 7 3 3" xfId="41810" xr:uid="{00000000-0005-0000-0000-0000EC480000}"/>
    <cellStyle name="Normal 15 7 3 4" xfId="31796" xr:uid="{00000000-0005-0000-0000-0000ED480000}"/>
    <cellStyle name="Normal 15 7 4" xfId="8019" xr:uid="{00000000-0005-0000-0000-0000EE480000}"/>
    <cellStyle name="Normal 15 7 4 2" xfId="20645" xr:uid="{00000000-0005-0000-0000-0000EF480000}"/>
    <cellStyle name="Normal 15 7 4 2 2" xfId="55861" xr:uid="{00000000-0005-0000-0000-0000F0480000}"/>
    <cellStyle name="Normal 15 7 4 3" xfId="43264" xr:uid="{00000000-0005-0000-0000-0000F1480000}"/>
    <cellStyle name="Normal 15 7 4 4" xfId="33250" xr:uid="{00000000-0005-0000-0000-0000F2480000}"/>
    <cellStyle name="Normal 15 7 5" xfId="9800" xr:uid="{00000000-0005-0000-0000-0000F3480000}"/>
    <cellStyle name="Normal 15 7 5 2" xfId="22421" xr:uid="{00000000-0005-0000-0000-0000F4480000}"/>
    <cellStyle name="Normal 15 7 5 2 2" xfId="57637" xr:uid="{00000000-0005-0000-0000-0000F5480000}"/>
    <cellStyle name="Normal 15 7 5 3" xfId="45040" xr:uid="{00000000-0005-0000-0000-0000F6480000}"/>
    <cellStyle name="Normal 15 7 5 4" xfId="35026" xr:uid="{00000000-0005-0000-0000-0000F7480000}"/>
    <cellStyle name="Normal 15 7 6" xfId="11594" xr:uid="{00000000-0005-0000-0000-0000F8480000}"/>
    <cellStyle name="Normal 15 7 6 2" xfId="24197" xr:uid="{00000000-0005-0000-0000-0000F9480000}"/>
    <cellStyle name="Normal 15 7 6 2 2" xfId="59413" xr:uid="{00000000-0005-0000-0000-0000FA480000}"/>
    <cellStyle name="Normal 15 7 6 3" xfId="46816" xr:uid="{00000000-0005-0000-0000-0000FB480000}"/>
    <cellStyle name="Normal 15 7 6 4" xfId="36802" xr:uid="{00000000-0005-0000-0000-0000FC480000}"/>
    <cellStyle name="Normal 15 7 7" xfId="15961" xr:uid="{00000000-0005-0000-0000-0000FD480000}"/>
    <cellStyle name="Normal 15 7 7 2" xfId="51177" xr:uid="{00000000-0005-0000-0000-0000FE480000}"/>
    <cellStyle name="Normal 15 7 7 3" xfId="28566" xr:uid="{00000000-0005-0000-0000-0000FF480000}"/>
    <cellStyle name="Normal 15 7 8" xfId="14183" xr:uid="{00000000-0005-0000-0000-000000490000}"/>
    <cellStyle name="Normal 15 7 8 2" xfId="49401" xr:uid="{00000000-0005-0000-0000-000001490000}"/>
    <cellStyle name="Normal 15 7 9" xfId="38580" xr:uid="{00000000-0005-0000-0000-000002490000}"/>
    <cellStyle name="Normal 15 8" xfId="2447" xr:uid="{00000000-0005-0000-0000-000003490000}"/>
    <cellStyle name="Normal 15 8 10" xfId="25981" xr:uid="{00000000-0005-0000-0000-000004490000}"/>
    <cellStyle name="Normal 15 8 11" xfId="60385" xr:uid="{00000000-0005-0000-0000-000005490000}"/>
    <cellStyle name="Normal 15 8 2" xfId="4281" xr:uid="{00000000-0005-0000-0000-000006490000}"/>
    <cellStyle name="Normal 15 8 2 2" xfId="16928" xr:uid="{00000000-0005-0000-0000-000007490000}"/>
    <cellStyle name="Normal 15 8 2 2 2" xfId="52144" xr:uid="{00000000-0005-0000-0000-000008490000}"/>
    <cellStyle name="Normal 15 8 2 3" xfId="39547" xr:uid="{00000000-0005-0000-0000-000009490000}"/>
    <cellStyle name="Normal 15 8 2 4" xfId="29533" xr:uid="{00000000-0005-0000-0000-00000A490000}"/>
    <cellStyle name="Normal 15 8 3" xfId="5751" xr:uid="{00000000-0005-0000-0000-00000B490000}"/>
    <cellStyle name="Normal 15 8 3 2" xfId="18382" xr:uid="{00000000-0005-0000-0000-00000C490000}"/>
    <cellStyle name="Normal 15 8 3 2 2" xfId="53598" xr:uid="{00000000-0005-0000-0000-00000D490000}"/>
    <cellStyle name="Normal 15 8 3 3" xfId="41001" xr:uid="{00000000-0005-0000-0000-00000E490000}"/>
    <cellStyle name="Normal 15 8 3 4" xfId="30987" xr:uid="{00000000-0005-0000-0000-00000F490000}"/>
    <cellStyle name="Normal 15 8 4" xfId="7210" xr:uid="{00000000-0005-0000-0000-000010490000}"/>
    <cellStyle name="Normal 15 8 4 2" xfId="19836" xr:uid="{00000000-0005-0000-0000-000011490000}"/>
    <cellStyle name="Normal 15 8 4 2 2" xfId="55052" xr:uid="{00000000-0005-0000-0000-000012490000}"/>
    <cellStyle name="Normal 15 8 4 3" xfId="42455" xr:uid="{00000000-0005-0000-0000-000013490000}"/>
    <cellStyle name="Normal 15 8 4 4" xfId="32441" xr:uid="{00000000-0005-0000-0000-000014490000}"/>
    <cellStyle name="Normal 15 8 5" xfId="8991" xr:uid="{00000000-0005-0000-0000-000015490000}"/>
    <cellStyle name="Normal 15 8 5 2" xfId="21612" xr:uid="{00000000-0005-0000-0000-000016490000}"/>
    <cellStyle name="Normal 15 8 5 2 2" xfId="56828" xr:uid="{00000000-0005-0000-0000-000017490000}"/>
    <cellStyle name="Normal 15 8 5 3" xfId="44231" xr:uid="{00000000-0005-0000-0000-000018490000}"/>
    <cellStyle name="Normal 15 8 5 4" xfId="34217" xr:uid="{00000000-0005-0000-0000-000019490000}"/>
    <cellStyle name="Normal 15 8 6" xfId="10785" xr:uid="{00000000-0005-0000-0000-00001A490000}"/>
    <cellStyle name="Normal 15 8 6 2" xfId="23388" xr:uid="{00000000-0005-0000-0000-00001B490000}"/>
    <cellStyle name="Normal 15 8 6 2 2" xfId="58604" xr:uid="{00000000-0005-0000-0000-00001C490000}"/>
    <cellStyle name="Normal 15 8 6 3" xfId="46007" xr:uid="{00000000-0005-0000-0000-00001D490000}"/>
    <cellStyle name="Normal 15 8 6 4" xfId="35993" xr:uid="{00000000-0005-0000-0000-00001E490000}"/>
    <cellStyle name="Normal 15 8 7" xfId="15152" xr:uid="{00000000-0005-0000-0000-00001F490000}"/>
    <cellStyle name="Normal 15 8 7 2" xfId="50368" xr:uid="{00000000-0005-0000-0000-000020490000}"/>
    <cellStyle name="Normal 15 8 7 3" xfId="27757" xr:uid="{00000000-0005-0000-0000-000021490000}"/>
    <cellStyle name="Normal 15 8 8" xfId="13374" xr:uid="{00000000-0005-0000-0000-000022490000}"/>
    <cellStyle name="Normal 15 8 8 2" xfId="48592" xr:uid="{00000000-0005-0000-0000-000023490000}"/>
    <cellStyle name="Normal 15 8 9" xfId="37771" xr:uid="{00000000-0005-0000-0000-000024490000}"/>
    <cellStyle name="Normal 15 9" xfId="3617" xr:uid="{00000000-0005-0000-0000-000025490000}"/>
    <cellStyle name="Normal 15 9 2" xfId="8342" xr:uid="{00000000-0005-0000-0000-000026490000}"/>
    <cellStyle name="Normal 15 9 2 2" xfId="20968" xr:uid="{00000000-0005-0000-0000-000027490000}"/>
    <cellStyle name="Normal 15 9 2 2 2" xfId="56184" xr:uid="{00000000-0005-0000-0000-000028490000}"/>
    <cellStyle name="Normal 15 9 2 3" xfId="43587" xr:uid="{00000000-0005-0000-0000-000029490000}"/>
    <cellStyle name="Normal 15 9 2 4" xfId="33573" xr:uid="{00000000-0005-0000-0000-00002A490000}"/>
    <cellStyle name="Normal 15 9 3" xfId="10123" xr:uid="{00000000-0005-0000-0000-00002B490000}"/>
    <cellStyle name="Normal 15 9 3 2" xfId="22744" xr:uid="{00000000-0005-0000-0000-00002C490000}"/>
    <cellStyle name="Normal 15 9 3 2 2" xfId="57960" xr:uid="{00000000-0005-0000-0000-00002D490000}"/>
    <cellStyle name="Normal 15 9 3 3" xfId="45363" xr:uid="{00000000-0005-0000-0000-00002E490000}"/>
    <cellStyle name="Normal 15 9 3 4" xfId="35349" xr:uid="{00000000-0005-0000-0000-00002F490000}"/>
    <cellStyle name="Normal 15 9 4" xfId="11919" xr:uid="{00000000-0005-0000-0000-000030490000}"/>
    <cellStyle name="Normal 15 9 4 2" xfId="24520" xr:uid="{00000000-0005-0000-0000-000031490000}"/>
    <cellStyle name="Normal 15 9 4 2 2" xfId="59736" xr:uid="{00000000-0005-0000-0000-000032490000}"/>
    <cellStyle name="Normal 15 9 4 3" xfId="47139" xr:uid="{00000000-0005-0000-0000-000033490000}"/>
    <cellStyle name="Normal 15 9 4 4" xfId="37125" xr:uid="{00000000-0005-0000-0000-000034490000}"/>
    <cellStyle name="Normal 15 9 5" xfId="16284" xr:uid="{00000000-0005-0000-0000-000035490000}"/>
    <cellStyle name="Normal 15 9 5 2" xfId="51500" xr:uid="{00000000-0005-0000-0000-000036490000}"/>
    <cellStyle name="Normal 15 9 5 3" xfId="28889" xr:uid="{00000000-0005-0000-0000-000037490000}"/>
    <cellStyle name="Normal 15 9 6" xfId="14506" xr:uid="{00000000-0005-0000-0000-000038490000}"/>
    <cellStyle name="Normal 15 9 6 2" xfId="49724" xr:uid="{00000000-0005-0000-0000-000039490000}"/>
    <cellStyle name="Normal 15 9 7" xfId="38903" xr:uid="{00000000-0005-0000-0000-00003A490000}"/>
    <cellStyle name="Normal 15 9 8" xfId="27113" xr:uid="{00000000-0005-0000-0000-00003B490000}"/>
    <cellStyle name="Normal 15_District Target Attainment" xfId="1110" xr:uid="{00000000-0005-0000-0000-00003C490000}"/>
    <cellStyle name="Normal 16" xfId="25" xr:uid="{00000000-0005-0000-0000-00003D490000}"/>
    <cellStyle name="Normal 16 10" xfId="3943" xr:uid="{00000000-0005-0000-0000-00003E490000}"/>
    <cellStyle name="Normal 16 10 2" xfId="16607" xr:uid="{00000000-0005-0000-0000-00003F490000}"/>
    <cellStyle name="Normal 16 10 2 2" xfId="51823" xr:uid="{00000000-0005-0000-0000-000040490000}"/>
    <cellStyle name="Normal 16 10 2 3" xfId="29212" xr:uid="{00000000-0005-0000-0000-000041490000}"/>
    <cellStyle name="Normal 16 10 3" xfId="13053" xr:uid="{00000000-0005-0000-0000-000042490000}"/>
    <cellStyle name="Normal 16 10 3 2" xfId="48271" xr:uid="{00000000-0005-0000-0000-000043490000}"/>
    <cellStyle name="Normal 16 10 4" xfId="39226" xr:uid="{00000000-0005-0000-0000-000044490000}"/>
    <cellStyle name="Normal 16 10 5" xfId="25660" xr:uid="{00000000-0005-0000-0000-000045490000}"/>
    <cellStyle name="Normal 16 11" xfId="5429" xr:uid="{00000000-0005-0000-0000-000046490000}"/>
    <cellStyle name="Normal 16 11 2" xfId="18061" xr:uid="{00000000-0005-0000-0000-000047490000}"/>
    <cellStyle name="Normal 16 11 2 2" xfId="53277" xr:uid="{00000000-0005-0000-0000-000048490000}"/>
    <cellStyle name="Normal 16 11 3" xfId="40680" xr:uid="{00000000-0005-0000-0000-000049490000}"/>
    <cellStyle name="Normal 16 11 4" xfId="30666" xr:uid="{00000000-0005-0000-0000-00004A490000}"/>
    <cellStyle name="Normal 16 12" xfId="6885" xr:uid="{00000000-0005-0000-0000-00004B490000}"/>
    <cellStyle name="Normal 16 12 2" xfId="19515" xr:uid="{00000000-0005-0000-0000-00004C490000}"/>
    <cellStyle name="Normal 16 12 2 2" xfId="54731" xr:uid="{00000000-0005-0000-0000-00004D490000}"/>
    <cellStyle name="Normal 16 12 3" xfId="42134" xr:uid="{00000000-0005-0000-0000-00004E490000}"/>
    <cellStyle name="Normal 16 12 4" xfId="32120" xr:uid="{00000000-0005-0000-0000-00004F490000}"/>
    <cellStyle name="Normal 16 13" xfId="8667" xr:uid="{00000000-0005-0000-0000-000050490000}"/>
    <cellStyle name="Normal 16 13 2" xfId="21291" xr:uid="{00000000-0005-0000-0000-000051490000}"/>
    <cellStyle name="Normal 16 13 2 2" xfId="56507" xr:uid="{00000000-0005-0000-0000-000052490000}"/>
    <cellStyle name="Normal 16 13 3" xfId="43910" xr:uid="{00000000-0005-0000-0000-000053490000}"/>
    <cellStyle name="Normal 16 13 4" xfId="33896" xr:uid="{00000000-0005-0000-0000-000054490000}"/>
    <cellStyle name="Normal 16 14" xfId="10547" xr:uid="{00000000-0005-0000-0000-000055490000}"/>
    <cellStyle name="Normal 16 14 2" xfId="23158" xr:uid="{00000000-0005-0000-0000-000056490000}"/>
    <cellStyle name="Normal 16 14 2 2" xfId="58374" xr:uid="{00000000-0005-0000-0000-000057490000}"/>
    <cellStyle name="Normal 16 14 3" xfId="45777" xr:uid="{00000000-0005-0000-0000-000058490000}"/>
    <cellStyle name="Normal 16 14 4" xfId="35763" xr:uid="{00000000-0005-0000-0000-000059490000}"/>
    <cellStyle name="Normal 16 15" xfId="14829" xr:uid="{00000000-0005-0000-0000-00005A490000}"/>
    <cellStyle name="Normal 16 15 2" xfId="50047" xr:uid="{00000000-0005-0000-0000-00005B490000}"/>
    <cellStyle name="Normal 16 15 3" xfId="27436" xr:uid="{00000000-0005-0000-0000-00005C490000}"/>
    <cellStyle name="Normal 16 16" xfId="12243" xr:uid="{00000000-0005-0000-0000-00005D490000}"/>
    <cellStyle name="Normal 16 16 2" xfId="47462" xr:uid="{00000000-0005-0000-0000-00005E490000}"/>
    <cellStyle name="Normal 16 17" xfId="37448" xr:uid="{00000000-0005-0000-0000-00005F490000}"/>
    <cellStyle name="Normal 16 18" xfId="24850" xr:uid="{00000000-0005-0000-0000-000060490000}"/>
    <cellStyle name="Normal 16 19" xfId="60063" xr:uid="{00000000-0005-0000-0000-000061490000}"/>
    <cellStyle name="Normal 16 2" xfId="543" xr:uid="{00000000-0005-0000-0000-000062490000}"/>
    <cellStyle name="Normal 16 2 10" xfId="5459" xr:uid="{00000000-0005-0000-0000-000063490000}"/>
    <cellStyle name="Normal 16 2 10 2" xfId="18090" xr:uid="{00000000-0005-0000-0000-000064490000}"/>
    <cellStyle name="Normal 16 2 10 2 2" xfId="53306" xr:uid="{00000000-0005-0000-0000-000065490000}"/>
    <cellStyle name="Normal 16 2 10 3" xfId="40709" xr:uid="{00000000-0005-0000-0000-000066490000}"/>
    <cellStyle name="Normal 16 2 10 4" xfId="30695" xr:uid="{00000000-0005-0000-0000-000067490000}"/>
    <cellStyle name="Normal 16 2 11" xfId="6915" xr:uid="{00000000-0005-0000-0000-000068490000}"/>
    <cellStyle name="Normal 16 2 11 2" xfId="19544" xr:uid="{00000000-0005-0000-0000-000069490000}"/>
    <cellStyle name="Normal 16 2 11 2 2" xfId="54760" xr:uid="{00000000-0005-0000-0000-00006A490000}"/>
    <cellStyle name="Normal 16 2 11 3" xfId="42163" xr:uid="{00000000-0005-0000-0000-00006B490000}"/>
    <cellStyle name="Normal 16 2 11 4" xfId="32149" xr:uid="{00000000-0005-0000-0000-00006C490000}"/>
    <cellStyle name="Normal 16 2 12" xfId="8697" xr:uid="{00000000-0005-0000-0000-00006D490000}"/>
    <cellStyle name="Normal 16 2 12 2" xfId="21320" xr:uid="{00000000-0005-0000-0000-00006E490000}"/>
    <cellStyle name="Normal 16 2 12 2 2" xfId="56536" xr:uid="{00000000-0005-0000-0000-00006F490000}"/>
    <cellStyle name="Normal 16 2 12 3" xfId="43939" xr:uid="{00000000-0005-0000-0000-000070490000}"/>
    <cellStyle name="Normal 16 2 12 4" xfId="33925" xr:uid="{00000000-0005-0000-0000-000071490000}"/>
    <cellStyle name="Normal 16 2 13" xfId="10548" xr:uid="{00000000-0005-0000-0000-000072490000}"/>
    <cellStyle name="Normal 16 2 13 2" xfId="23159" xr:uid="{00000000-0005-0000-0000-000073490000}"/>
    <cellStyle name="Normal 16 2 13 2 2" xfId="58375" xr:uid="{00000000-0005-0000-0000-000074490000}"/>
    <cellStyle name="Normal 16 2 13 3" xfId="45778" xr:uid="{00000000-0005-0000-0000-000075490000}"/>
    <cellStyle name="Normal 16 2 13 4" xfId="35764" xr:uid="{00000000-0005-0000-0000-000076490000}"/>
    <cellStyle name="Normal 16 2 14" xfId="14859" xr:uid="{00000000-0005-0000-0000-000077490000}"/>
    <cellStyle name="Normal 16 2 14 2" xfId="50076" xr:uid="{00000000-0005-0000-0000-000078490000}"/>
    <cellStyle name="Normal 16 2 14 3" xfId="27465" xr:uid="{00000000-0005-0000-0000-000079490000}"/>
    <cellStyle name="Normal 16 2 15" xfId="12273" xr:uid="{00000000-0005-0000-0000-00007A490000}"/>
    <cellStyle name="Normal 16 2 15 2" xfId="47491" xr:uid="{00000000-0005-0000-0000-00007B490000}"/>
    <cellStyle name="Normal 16 2 16" xfId="37478" xr:uid="{00000000-0005-0000-0000-00007C490000}"/>
    <cellStyle name="Normal 16 2 17" xfId="24880" xr:uid="{00000000-0005-0000-0000-00007D490000}"/>
    <cellStyle name="Normal 16 2 18" xfId="60093" xr:uid="{00000000-0005-0000-0000-00007E490000}"/>
    <cellStyle name="Normal 16 2 2" xfId="1747" xr:uid="{00000000-0005-0000-0000-00007F490000}"/>
    <cellStyle name="Normal 16 2 2 10" xfId="6989" xr:uid="{00000000-0005-0000-0000-000080490000}"/>
    <cellStyle name="Normal 16 2 2 10 2" xfId="19616" xr:uid="{00000000-0005-0000-0000-000081490000}"/>
    <cellStyle name="Normal 16 2 2 10 2 2" xfId="54832" xr:uid="{00000000-0005-0000-0000-000082490000}"/>
    <cellStyle name="Normal 16 2 2 10 3" xfId="42235" xr:uid="{00000000-0005-0000-0000-000083490000}"/>
    <cellStyle name="Normal 16 2 2 10 4" xfId="32221" xr:uid="{00000000-0005-0000-0000-000084490000}"/>
    <cellStyle name="Normal 16 2 2 11" xfId="8770" xr:uid="{00000000-0005-0000-0000-000085490000}"/>
    <cellStyle name="Normal 16 2 2 11 2" xfId="21392" xr:uid="{00000000-0005-0000-0000-000086490000}"/>
    <cellStyle name="Normal 16 2 2 11 2 2" xfId="56608" xr:uid="{00000000-0005-0000-0000-000087490000}"/>
    <cellStyle name="Normal 16 2 2 11 3" xfId="44011" xr:uid="{00000000-0005-0000-0000-000088490000}"/>
    <cellStyle name="Normal 16 2 2 11 4" xfId="33997" xr:uid="{00000000-0005-0000-0000-000089490000}"/>
    <cellStyle name="Normal 16 2 2 12" xfId="10549" xr:uid="{00000000-0005-0000-0000-00008A490000}"/>
    <cellStyle name="Normal 16 2 2 12 2" xfId="23160" xr:uid="{00000000-0005-0000-0000-00008B490000}"/>
    <cellStyle name="Normal 16 2 2 12 2 2" xfId="58376" xr:uid="{00000000-0005-0000-0000-00008C490000}"/>
    <cellStyle name="Normal 16 2 2 12 3" xfId="45779" xr:uid="{00000000-0005-0000-0000-00008D490000}"/>
    <cellStyle name="Normal 16 2 2 12 4" xfId="35765" xr:uid="{00000000-0005-0000-0000-00008E490000}"/>
    <cellStyle name="Normal 16 2 2 13" xfId="14931" xr:uid="{00000000-0005-0000-0000-00008F490000}"/>
    <cellStyle name="Normal 16 2 2 13 2" xfId="50148" xr:uid="{00000000-0005-0000-0000-000090490000}"/>
    <cellStyle name="Normal 16 2 2 13 3" xfId="27537" xr:uid="{00000000-0005-0000-0000-000091490000}"/>
    <cellStyle name="Normal 16 2 2 14" xfId="12345" xr:uid="{00000000-0005-0000-0000-000092490000}"/>
    <cellStyle name="Normal 16 2 2 14 2" xfId="47563" xr:uid="{00000000-0005-0000-0000-000093490000}"/>
    <cellStyle name="Normal 16 2 2 15" xfId="37550" xr:uid="{00000000-0005-0000-0000-000094490000}"/>
    <cellStyle name="Normal 16 2 2 16" xfId="24952" xr:uid="{00000000-0005-0000-0000-000095490000}"/>
    <cellStyle name="Normal 16 2 2 17" xfId="60165" xr:uid="{00000000-0005-0000-0000-000096490000}"/>
    <cellStyle name="Normal 16 2 2 2" xfId="2375" xr:uid="{00000000-0005-0000-0000-000097490000}"/>
    <cellStyle name="Normal 16 2 2 2 10" xfId="10550" xr:uid="{00000000-0005-0000-0000-000098490000}"/>
    <cellStyle name="Normal 16 2 2 2 10 2" xfId="23161" xr:uid="{00000000-0005-0000-0000-000099490000}"/>
    <cellStyle name="Normal 16 2 2 2 10 2 2" xfId="58377" xr:uid="{00000000-0005-0000-0000-00009A490000}"/>
    <cellStyle name="Normal 16 2 2 2 10 3" xfId="45780" xr:uid="{00000000-0005-0000-0000-00009B490000}"/>
    <cellStyle name="Normal 16 2 2 2 10 4" xfId="35766" xr:uid="{00000000-0005-0000-0000-00009C490000}"/>
    <cellStyle name="Normal 16 2 2 2 11" xfId="15086" xr:uid="{00000000-0005-0000-0000-00009D490000}"/>
    <cellStyle name="Normal 16 2 2 2 11 2" xfId="50302" xr:uid="{00000000-0005-0000-0000-00009E490000}"/>
    <cellStyle name="Normal 16 2 2 2 11 3" xfId="27691" xr:uid="{00000000-0005-0000-0000-00009F490000}"/>
    <cellStyle name="Normal 16 2 2 2 12" xfId="12499" xr:uid="{00000000-0005-0000-0000-0000A0490000}"/>
    <cellStyle name="Normal 16 2 2 2 12 2" xfId="47717" xr:uid="{00000000-0005-0000-0000-0000A1490000}"/>
    <cellStyle name="Normal 16 2 2 2 13" xfId="37705" xr:uid="{00000000-0005-0000-0000-0000A2490000}"/>
    <cellStyle name="Normal 16 2 2 2 14" xfId="25106" xr:uid="{00000000-0005-0000-0000-0000A3490000}"/>
    <cellStyle name="Normal 16 2 2 2 15" xfId="60319" xr:uid="{00000000-0005-0000-0000-0000A4490000}"/>
    <cellStyle name="Normal 16 2 2 2 2" xfId="3221" xr:uid="{00000000-0005-0000-0000-0000A5490000}"/>
    <cellStyle name="Normal 16 2 2 2 2 10" xfId="25590" xr:uid="{00000000-0005-0000-0000-0000A6490000}"/>
    <cellStyle name="Normal 16 2 2 2 2 11" xfId="61125" xr:uid="{00000000-0005-0000-0000-0000A7490000}"/>
    <cellStyle name="Normal 16 2 2 2 2 2" xfId="5021" xr:uid="{00000000-0005-0000-0000-0000A8490000}"/>
    <cellStyle name="Normal 16 2 2 2 2 2 2" xfId="17668" xr:uid="{00000000-0005-0000-0000-0000A9490000}"/>
    <cellStyle name="Normal 16 2 2 2 2 2 2 2" xfId="52884" xr:uid="{00000000-0005-0000-0000-0000AA490000}"/>
    <cellStyle name="Normal 16 2 2 2 2 2 2 3" xfId="30273" xr:uid="{00000000-0005-0000-0000-0000AB490000}"/>
    <cellStyle name="Normal 16 2 2 2 2 2 3" xfId="14114" xr:uid="{00000000-0005-0000-0000-0000AC490000}"/>
    <cellStyle name="Normal 16 2 2 2 2 2 3 2" xfId="49332" xr:uid="{00000000-0005-0000-0000-0000AD490000}"/>
    <cellStyle name="Normal 16 2 2 2 2 2 4" xfId="40287" xr:uid="{00000000-0005-0000-0000-0000AE490000}"/>
    <cellStyle name="Normal 16 2 2 2 2 2 5" xfId="26721" xr:uid="{00000000-0005-0000-0000-0000AF490000}"/>
    <cellStyle name="Normal 16 2 2 2 2 3" xfId="6491" xr:uid="{00000000-0005-0000-0000-0000B0490000}"/>
    <cellStyle name="Normal 16 2 2 2 2 3 2" xfId="19122" xr:uid="{00000000-0005-0000-0000-0000B1490000}"/>
    <cellStyle name="Normal 16 2 2 2 2 3 2 2" xfId="54338" xr:uid="{00000000-0005-0000-0000-0000B2490000}"/>
    <cellStyle name="Normal 16 2 2 2 2 3 3" xfId="41741" xr:uid="{00000000-0005-0000-0000-0000B3490000}"/>
    <cellStyle name="Normal 16 2 2 2 2 3 4" xfId="31727" xr:uid="{00000000-0005-0000-0000-0000B4490000}"/>
    <cellStyle name="Normal 16 2 2 2 2 4" xfId="7950" xr:uid="{00000000-0005-0000-0000-0000B5490000}"/>
    <cellStyle name="Normal 16 2 2 2 2 4 2" xfId="20576" xr:uid="{00000000-0005-0000-0000-0000B6490000}"/>
    <cellStyle name="Normal 16 2 2 2 2 4 2 2" xfId="55792" xr:uid="{00000000-0005-0000-0000-0000B7490000}"/>
    <cellStyle name="Normal 16 2 2 2 2 4 3" xfId="43195" xr:uid="{00000000-0005-0000-0000-0000B8490000}"/>
    <cellStyle name="Normal 16 2 2 2 2 4 4" xfId="33181" xr:uid="{00000000-0005-0000-0000-0000B9490000}"/>
    <cellStyle name="Normal 16 2 2 2 2 5" xfId="9731" xr:uid="{00000000-0005-0000-0000-0000BA490000}"/>
    <cellStyle name="Normal 16 2 2 2 2 5 2" xfId="22352" xr:uid="{00000000-0005-0000-0000-0000BB490000}"/>
    <cellStyle name="Normal 16 2 2 2 2 5 2 2" xfId="57568" xr:uid="{00000000-0005-0000-0000-0000BC490000}"/>
    <cellStyle name="Normal 16 2 2 2 2 5 3" xfId="44971" xr:uid="{00000000-0005-0000-0000-0000BD490000}"/>
    <cellStyle name="Normal 16 2 2 2 2 5 4" xfId="34957" xr:uid="{00000000-0005-0000-0000-0000BE490000}"/>
    <cellStyle name="Normal 16 2 2 2 2 6" xfId="11525" xr:uid="{00000000-0005-0000-0000-0000BF490000}"/>
    <cellStyle name="Normal 16 2 2 2 2 6 2" xfId="24128" xr:uid="{00000000-0005-0000-0000-0000C0490000}"/>
    <cellStyle name="Normal 16 2 2 2 2 6 2 2" xfId="59344" xr:uid="{00000000-0005-0000-0000-0000C1490000}"/>
    <cellStyle name="Normal 16 2 2 2 2 6 3" xfId="46747" xr:uid="{00000000-0005-0000-0000-0000C2490000}"/>
    <cellStyle name="Normal 16 2 2 2 2 6 4" xfId="36733" xr:uid="{00000000-0005-0000-0000-0000C3490000}"/>
    <cellStyle name="Normal 16 2 2 2 2 7" xfId="15892" xr:uid="{00000000-0005-0000-0000-0000C4490000}"/>
    <cellStyle name="Normal 16 2 2 2 2 7 2" xfId="51108" xr:uid="{00000000-0005-0000-0000-0000C5490000}"/>
    <cellStyle name="Normal 16 2 2 2 2 7 3" xfId="28497" xr:uid="{00000000-0005-0000-0000-0000C6490000}"/>
    <cellStyle name="Normal 16 2 2 2 2 8" xfId="12983" xr:uid="{00000000-0005-0000-0000-0000C7490000}"/>
    <cellStyle name="Normal 16 2 2 2 2 8 2" xfId="48201" xr:uid="{00000000-0005-0000-0000-0000C8490000}"/>
    <cellStyle name="Normal 16 2 2 2 2 9" xfId="38511" xr:uid="{00000000-0005-0000-0000-0000C9490000}"/>
    <cellStyle name="Normal 16 2 2 2 3" xfId="3550" xr:uid="{00000000-0005-0000-0000-0000CA490000}"/>
    <cellStyle name="Normal 16 2 2 2 3 10" xfId="27046" xr:uid="{00000000-0005-0000-0000-0000CB490000}"/>
    <cellStyle name="Normal 16 2 2 2 3 11" xfId="61450" xr:uid="{00000000-0005-0000-0000-0000CC490000}"/>
    <cellStyle name="Normal 16 2 2 2 3 2" xfId="5346" xr:uid="{00000000-0005-0000-0000-0000CD490000}"/>
    <cellStyle name="Normal 16 2 2 2 3 2 2" xfId="17993" xr:uid="{00000000-0005-0000-0000-0000CE490000}"/>
    <cellStyle name="Normal 16 2 2 2 3 2 2 2" xfId="53209" xr:uid="{00000000-0005-0000-0000-0000CF490000}"/>
    <cellStyle name="Normal 16 2 2 2 3 2 3" xfId="40612" xr:uid="{00000000-0005-0000-0000-0000D0490000}"/>
    <cellStyle name="Normal 16 2 2 2 3 2 4" xfId="30598" xr:uid="{00000000-0005-0000-0000-0000D1490000}"/>
    <cellStyle name="Normal 16 2 2 2 3 3" xfId="6816" xr:uid="{00000000-0005-0000-0000-0000D2490000}"/>
    <cellStyle name="Normal 16 2 2 2 3 3 2" xfId="19447" xr:uid="{00000000-0005-0000-0000-0000D3490000}"/>
    <cellStyle name="Normal 16 2 2 2 3 3 2 2" xfId="54663" xr:uid="{00000000-0005-0000-0000-0000D4490000}"/>
    <cellStyle name="Normal 16 2 2 2 3 3 3" xfId="42066" xr:uid="{00000000-0005-0000-0000-0000D5490000}"/>
    <cellStyle name="Normal 16 2 2 2 3 3 4" xfId="32052" xr:uid="{00000000-0005-0000-0000-0000D6490000}"/>
    <cellStyle name="Normal 16 2 2 2 3 4" xfId="8275" xr:uid="{00000000-0005-0000-0000-0000D7490000}"/>
    <cellStyle name="Normal 16 2 2 2 3 4 2" xfId="20901" xr:uid="{00000000-0005-0000-0000-0000D8490000}"/>
    <cellStyle name="Normal 16 2 2 2 3 4 2 2" xfId="56117" xr:uid="{00000000-0005-0000-0000-0000D9490000}"/>
    <cellStyle name="Normal 16 2 2 2 3 4 3" xfId="43520" xr:uid="{00000000-0005-0000-0000-0000DA490000}"/>
    <cellStyle name="Normal 16 2 2 2 3 4 4" xfId="33506" xr:uid="{00000000-0005-0000-0000-0000DB490000}"/>
    <cellStyle name="Normal 16 2 2 2 3 5" xfId="10056" xr:uid="{00000000-0005-0000-0000-0000DC490000}"/>
    <cellStyle name="Normal 16 2 2 2 3 5 2" xfId="22677" xr:uid="{00000000-0005-0000-0000-0000DD490000}"/>
    <cellStyle name="Normal 16 2 2 2 3 5 2 2" xfId="57893" xr:uid="{00000000-0005-0000-0000-0000DE490000}"/>
    <cellStyle name="Normal 16 2 2 2 3 5 3" xfId="45296" xr:uid="{00000000-0005-0000-0000-0000DF490000}"/>
    <cellStyle name="Normal 16 2 2 2 3 5 4" xfId="35282" xr:uid="{00000000-0005-0000-0000-0000E0490000}"/>
    <cellStyle name="Normal 16 2 2 2 3 6" xfId="11850" xr:uid="{00000000-0005-0000-0000-0000E1490000}"/>
    <cellStyle name="Normal 16 2 2 2 3 6 2" xfId="24453" xr:uid="{00000000-0005-0000-0000-0000E2490000}"/>
    <cellStyle name="Normal 16 2 2 2 3 6 2 2" xfId="59669" xr:uid="{00000000-0005-0000-0000-0000E3490000}"/>
    <cellStyle name="Normal 16 2 2 2 3 6 3" xfId="47072" xr:uid="{00000000-0005-0000-0000-0000E4490000}"/>
    <cellStyle name="Normal 16 2 2 2 3 6 4" xfId="37058" xr:uid="{00000000-0005-0000-0000-0000E5490000}"/>
    <cellStyle name="Normal 16 2 2 2 3 7" xfId="16217" xr:uid="{00000000-0005-0000-0000-0000E6490000}"/>
    <cellStyle name="Normal 16 2 2 2 3 7 2" xfId="51433" xr:uid="{00000000-0005-0000-0000-0000E7490000}"/>
    <cellStyle name="Normal 16 2 2 2 3 7 3" xfId="28822" xr:uid="{00000000-0005-0000-0000-0000E8490000}"/>
    <cellStyle name="Normal 16 2 2 2 3 8" xfId="14439" xr:uid="{00000000-0005-0000-0000-0000E9490000}"/>
    <cellStyle name="Normal 16 2 2 2 3 8 2" xfId="49657" xr:uid="{00000000-0005-0000-0000-0000EA490000}"/>
    <cellStyle name="Normal 16 2 2 2 3 9" xfId="38836" xr:uid="{00000000-0005-0000-0000-0000EB490000}"/>
    <cellStyle name="Normal 16 2 2 2 4" xfId="2711" xr:uid="{00000000-0005-0000-0000-0000EC490000}"/>
    <cellStyle name="Normal 16 2 2 2 4 10" xfId="26237" xr:uid="{00000000-0005-0000-0000-0000ED490000}"/>
    <cellStyle name="Normal 16 2 2 2 4 11" xfId="60641" xr:uid="{00000000-0005-0000-0000-0000EE490000}"/>
    <cellStyle name="Normal 16 2 2 2 4 2" xfId="4537" xr:uid="{00000000-0005-0000-0000-0000EF490000}"/>
    <cellStyle name="Normal 16 2 2 2 4 2 2" xfId="17184" xr:uid="{00000000-0005-0000-0000-0000F0490000}"/>
    <cellStyle name="Normal 16 2 2 2 4 2 2 2" xfId="52400" xr:uid="{00000000-0005-0000-0000-0000F1490000}"/>
    <cellStyle name="Normal 16 2 2 2 4 2 3" xfId="39803" xr:uid="{00000000-0005-0000-0000-0000F2490000}"/>
    <cellStyle name="Normal 16 2 2 2 4 2 4" xfId="29789" xr:uid="{00000000-0005-0000-0000-0000F3490000}"/>
    <cellStyle name="Normal 16 2 2 2 4 3" xfId="6007" xr:uid="{00000000-0005-0000-0000-0000F4490000}"/>
    <cellStyle name="Normal 16 2 2 2 4 3 2" xfId="18638" xr:uid="{00000000-0005-0000-0000-0000F5490000}"/>
    <cellStyle name="Normal 16 2 2 2 4 3 2 2" xfId="53854" xr:uid="{00000000-0005-0000-0000-0000F6490000}"/>
    <cellStyle name="Normal 16 2 2 2 4 3 3" xfId="41257" xr:uid="{00000000-0005-0000-0000-0000F7490000}"/>
    <cellStyle name="Normal 16 2 2 2 4 3 4" xfId="31243" xr:uid="{00000000-0005-0000-0000-0000F8490000}"/>
    <cellStyle name="Normal 16 2 2 2 4 4" xfId="7466" xr:uid="{00000000-0005-0000-0000-0000F9490000}"/>
    <cellStyle name="Normal 16 2 2 2 4 4 2" xfId="20092" xr:uid="{00000000-0005-0000-0000-0000FA490000}"/>
    <cellStyle name="Normal 16 2 2 2 4 4 2 2" xfId="55308" xr:uid="{00000000-0005-0000-0000-0000FB490000}"/>
    <cellStyle name="Normal 16 2 2 2 4 4 3" xfId="42711" xr:uid="{00000000-0005-0000-0000-0000FC490000}"/>
    <cellStyle name="Normal 16 2 2 2 4 4 4" xfId="32697" xr:uid="{00000000-0005-0000-0000-0000FD490000}"/>
    <cellStyle name="Normal 16 2 2 2 4 5" xfId="9247" xr:uid="{00000000-0005-0000-0000-0000FE490000}"/>
    <cellStyle name="Normal 16 2 2 2 4 5 2" xfId="21868" xr:uid="{00000000-0005-0000-0000-0000FF490000}"/>
    <cellStyle name="Normal 16 2 2 2 4 5 2 2" xfId="57084" xr:uid="{00000000-0005-0000-0000-0000004A0000}"/>
    <cellStyle name="Normal 16 2 2 2 4 5 3" xfId="44487" xr:uid="{00000000-0005-0000-0000-0000014A0000}"/>
    <cellStyle name="Normal 16 2 2 2 4 5 4" xfId="34473" xr:uid="{00000000-0005-0000-0000-0000024A0000}"/>
    <cellStyle name="Normal 16 2 2 2 4 6" xfId="11041" xr:uid="{00000000-0005-0000-0000-0000034A0000}"/>
    <cellStyle name="Normal 16 2 2 2 4 6 2" xfId="23644" xr:uid="{00000000-0005-0000-0000-0000044A0000}"/>
    <cellStyle name="Normal 16 2 2 2 4 6 2 2" xfId="58860" xr:uid="{00000000-0005-0000-0000-0000054A0000}"/>
    <cellStyle name="Normal 16 2 2 2 4 6 3" xfId="46263" xr:uid="{00000000-0005-0000-0000-0000064A0000}"/>
    <cellStyle name="Normal 16 2 2 2 4 6 4" xfId="36249" xr:uid="{00000000-0005-0000-0000-0000074A0000}"/>
    <cellStyle name="Normal 16 2 2 2 4 7" xfId="15408" xr:uid="{00000000-0005-0000-0000-0000084A0000}"/>
    <cellStyle name="Normal 16 2 2 2 4 7 2" xfId="50624" xr:uid="{00000000-0005-0000-0000-0000094A0000}"/>
    <cellStyle name="Normal 16 2 2 2 4 7 3" xfId="28013" xr:uid="{00000000-0005-0000-0000-00000A4A0000}"/>
    <cellStyle name="Normal 16 2 2 2 4 8" xfId="13630" xr:uid="{00000000-0005-0000-0000-00000B4A0000}"/>
    <cellStyle name="Normal 16 2 2 2 4 8 2" xfId="48848" xr:uid="{00000000-0005-0000-0000-00000C4A0000}"/>
    <cellStyle name="Normal 16 2 2 2 4 9" xfId="38027" xr:uid="{00000000-0005-0000-0000-00000D4A0000}"/>
    <cellStyle name="Normal 16 2 2 2 5" xfId="3875" xr:uid="{00000000-0005-0000-0000-00000E4A0000}"/>
    <cellStyle name="Normal 16 2 2 2 5 2" xfId="8598" xr:uid="{00000000-0005-0000-0000-00000F4A0000}"/>
    <cellStyle name="Normal 16 2 2 2 5 2 2" xfId="21224" xr:uid="{00000000-0005-0000-0000-0000104A0000}"/>
    <cellStyle name="Normal 16 2 2 2 5 2 2 2" xfId="56440" xr:uid="{00000000-0005-0000-0000-0000114A0000}"/>
    <cellStyle name="Normal 16 2 2 2 5 2 3" xfId="43843" xr:uid="{00000000-0005-0000-0000-0000124A0000}"/>
    <cellStyle name="Normal 16 2 2 2 5 2 4" xfId="33829" xr:uid="{00000000-0005-0000-0000-0000134A0000}"/>
    <cellStyle name="Normal 16 2 2 2 5 3" xfId="10379" xr:uid="{00000000-0005-0000-0000-0000144A0000}"/>
    <cellStyle name="Normal 16 2 2 2 5 3 2" xfId="23000" xr:uid="{00000000-0005-0000-0000-0000154A0000}"/>
    <cellStyle name="Normal 16 2 2 2 5 3 2 2" xfId="58216" xr:uid="{00000000-0005-0000-0000-0000164A0000}"/>
    <cellStyle name="Normal 16 2 2 2 5 3 3" xfId="45619" xr:uid="{00000000-0005-0000-0000-0000174A0000}"/>
    <cellStyle name="Normal 16 2 2 2 5 3 4" xfId="35605" xr:uid="{00000000-0005-0000-0000-0000184A0000}"/>
    <cellStyle name="Normal 16 2 2 2 5 4" xfId="12175" xr:uid="{00000000-0005-0000-0000-0000194A0000}"/>
    <cellStyle name="Normal 16 2 2 2 5 4 2" xfId="24776" xr:uid="{00000000-0005-0000-0000-00001A4A0000}"/>
    <cellStyle name="Normal 16 2 2 2 5 4 2 2" xfId="59992" xr:uid="{00000000-0005-0000-0000-00001B4A0000}"/>
    <cellStyle name="Normal 16 2 2 2 5 4 3" xfId="47395" xr:uid="{00000000-0005-0000-0000-00001C4A0000}"/>
    <cellStyle name="Normal 16 2 2 2 5 4 4" xfId="37381" xr:uid="{00000000-0005-0000-0000-00001D4A0000}"/>
    <cellStyle name="Normal 16 2 2 2 5 5" xfId="16540" xr:uid="{00000000-0005-0000-0000-00001E4A0000}"/>
    <cellStyle name="Normal 16 2 2 2 5 5 2" xfId="51756" xr:uid="{00000000-0005-0000-0000-00001F4A0000}"/>
    <cellStyle name="Normal 16 2 2 2 5 5 3" xfId="29145" xr:uid="{00000000-0005-0000-0000-0000204A0000}"/>
    <cellStyle name="Normal 16 2 2 2 5 6" xfId="14762" xr:uid="{00000000-0005-0000-0000-0000214A0000}"/>
    <cellStyle name="Normal 16 2 2 2 5 6 2" xfId="49980" xr:uid="{00000000-0005-0000-0000-0000224A0000}"/>
    <cellStyle name="Normal 16 2 2 2 5 7" xfId="39159" xr:uid="{00000000-0005-0000-0000-0000234A0000}"/>
    <cellStyle name="Normal 16 2 2 2 5 8" xfId="27369" xr:uid="{00000000-0005-0000-0000-0000244A0000}"/>
    <cellStyle name="Normal 16 2 2 2 6" xfId="4215" xr:uid="{00000000-0005-0000-0000-0000254A0000}"/>
    <cellStyle name="Normal 16 2 2 2 6 2" xfId="16862" xr:uid="{00000000-0005-0000-0000-0000264A0000}"/>
    <cellStyle name="Normal 16 2 2 2 6 2 2" xfId="52078" xr:uid="{00000000-0005-0000-0000-0000274A0000}"/>
    <cellStyle name="Normal 16 2 2 2 6 2 3" xfId="29467" xr:uid="{00000000-0005-0000-0000-0000284A0000}"/>
    <cellStyle name="Normal 16 2 2 2 6 3" xfId="13308" xr:uid="{00000000-0005-0000-0000-0000294A0000}"/>
    <cellStyle name="Normal 16 2 2 2 6 3 2" xfId="48526" xr:uid="{00000000-0005-0000-0000-00002A4A0000}"/>
    <cellStyle name="Normal 16 2 2 2 6 4" xfId="39481" xr:uid="{00000000-0005-0000-0000-00002B4A0000}"/>
    <cellStyle name="Normal 16 2 2 2 6 5" xfId="25915" xr:uid="{00000000-0005-0000-0000-00002C4A0000}"/>
    <cellStyle name="Normal 16 2 2 2 7" xfId="5685" xr:uid="{00000000-0005-0000-0000-00002D4A0000}"/>
    <cellStyle name="Normal 16 2 2 2 7 2" xfId="18316" xr:uid="{00000000-0005-0000-0000-00002E4A0000}"/>
    <cellStyle name="Normal 16 2 2 2 7 2 2" xfId="53532" xr:uid="{00000000-0005-0000-0000-00002F4A0000}"/>
    <cellStyle name="Normal 16 2 2 2 7 3" xfId="40935" xr:uid="{00000000-0005-0000-0000-0000304A0000}"/>
    <cellStyle name="Normal 16 2 2 2 7 4" xfId="30921" xr:uid="{00000000-0005-0000-0000-0000314A0000}"/>
    <cellStyle name="Normal 16 2 2 2 8" xfId="7144" xr:uid="{00000000-0005-0000-0000-0000324A0000}"/>
    <cellStyle name="Normal 16 2 2 2 8 2" xfId="19770" xr:uid="{00000000-0005-0000-0000-0000334A0000}"/>
    <cellStyle name="Normal 16 2 2 2 8 2 2" xfId="54986" xr:uid="{00000000-0005-0000-0000-0000344A0000}"/>
    <cellStyle name="Normal 16 2 2 2 8 3" xfId="42389" xr:uid="{00000000-0005-0000-0000-0000354A0000}"/>
    <cellStyle name="Normal 16 2 2 2 8 4" xfId="32375" xr:uid="{00000000-0005-0000-0000-0000364A0000}"/>
    <cellStyle name="Normal 16 2 2 2 9" xfId="8925" xr:uid="{00000000-0005-0000-0000-0000374A0000}"/>
    <cellStyle name="Normal 16 2 2 2 9 2" xfId="21546" xr:uid="{00000000-0005-0000-0000-0000384A0000}"/>
    <cellStyle name="Normal 16 2 2 2 9 2 2" xfId="56762" xr:uid="{00000000-0005-0000-0000-0000394A0000}"/>
    <cellStyle name="Normal 16 2 2 2 9 3" xfId="44165" xr:uid="{00000000-0005-0000-0000-00003A4A0000}"/>
    <cellStyle name="Normal 16 2 2 2 9 4" xfId="34151" xr:uid="{00000000-0005-0000-0000-00003B4A0000}"/>
    <cellStyle name="Normal 16 2 2 3" xfId="3061" xr:uid="{00000000-0005-0000-0000-00003C4A0000}"/>
    <cellStyle name="Normal 16 2 2 3 10" xfId="25433" xr:uid="{00000000-0005-0000-0000-00003D4A0000}"/>
    <cellStyle name="Normal 16 2 2 3 11" xfId="60968" xr:uid="{00000000-0005-0000-0000-00003E4A0000}"/>
    <cellStyle name="Normal 16 2 2 3 2" xfId="4864" xr:uid="{00000000-0005-0000-0000-00003F4A0000}"/>
    <cellStyle name="Normal 16 2 2 3 2 2" xfId="17511" xr:uid="{00000000-0005-0000-0000-0000404A0000}"/>
    <cellStyle name="Normal 16 2 2 3 2 2 2" xfId="52727" xr:uid="{00000000-0005-0000-0000-0000414A0000}"/>
    <cellStyle name="Normal 16 2 2 3 2 2 3" xfId="30116" xr:uid="{00000000-0005-0000-0000-0000424A0000}"/>
    <cellStyle name="Normal 16 2 2 3 2 3" xfId="13957" xr:uid="{00000000-0005-0000-0000-0000434A0000}"/>
    <cellStyle name="Normal 16 2 2 3 2 3 2" xfId="49175" xr:uid="{00000000-0005-0000-0000-0000444A0000}"/>
    <cellStyle name="Normal 16 2 2 3 2 4" xfId="40130" xr:uid="{00000000-0005-0000-0000-0000454A0000}"/>
    <cellStyle name="Normal 16 2 2 3 2 5" xfId="26564" xr:uid="{00000000-0005-0000-0000-0000464A0000}"/>
    <cellStyle name="Normal 16 2 2 3 3" xfId="6334" xr:uid="{00000000-0005-0000-0000-0000474A0000}"/>
    <cellStyle name="Normal 16 2 2 3 3 2" xfId="18965" xr:uid="{00000000-0005-0000-0000-0000484A0000}"/>
    <cellStyle name="Normal 16 2 2 3 3 2 2" xfId="54181" xr:uid="{00000000-0005-0000-0000-0000494A0000}"/>
    <cellStyle name="Normal 16 2 2 3 3 3" xfId="41584" xr:uid="{00000000-0005-0000-0000-00004A4A0000}"/>
    <cellStyle name="Normal 16 2 2 3 3 4" xfId="31570" xr:uid="{00000000-0005-0000-0000-00004B4A0000}"/>
    <cellStyle name="Normal 16 2 2 3 4" xfId="7793" xr:uid="{00000000-0005-0000-0000-00004C4A0000}"/>
    <cellStyle name="Normal 16 2 2 3 4 2" xfId="20419" xr:uid="{00000000-0005-0000-0000-00004D4A0000}"/>
    <cellStyle name="Normal 16 2 2 3 4 2 2" xfId="55635" xr:uid="{00000000-0005-0000-0000-00004E4A0000}"/>
    <cellStyle name="Normal 16 2 2 3 4 3" xfId="43038" xr:uid="{00000000-0005-0000-0000-00004F4A0000}"/>
    <cellStyle name="Normal 16 2 2 3 4 4" xfId="33024" xr:uid="{00000000-0005-0000-0000-0000504A0000}"/>
    <cellStyle name="Normal 16 2 2 3 5" xfId="9574" xr:uid="{00000000-0005-0000-0000-0000514A0000}"/>
    <cellStyle name="Normal 16 2 2 3 5 2" xfId="22195" xr:uid="{00000000-0005-0000-0000-0000524A0000}"/>
    <cellStyle name="Normal 16 2 2 3 5 2 2" xfId="57411" xr:uid="{00000000-0005-0000-0000-0000534A0000}"/>
    <cellStyle name="Normal 16 2 2 3 5 3" xfId="44814" xr:uid="{00000000-0005-0000-0000-0000544A0000}"/>
    <cellStyle name="Normal 16 2 2 3 5 4" xfId="34800" xr:uid="{00000000-0005-0000-0000-0000554A0000}"/>
    <cellStyle name="Normal 16 2 2 3 6" xfId="11368" xr:uid="{00000000-0005-0000-0000-0000564A0000}"/>
    <cellStyle name="Normal 16 2 2 3 6 2" xfId="23971" xr:uid="{00000000-0005-0000-0000-0000574A0000}"/>
    <cellStyle name="Normal 16 2 2 3 6 2 2" xfId="59187" xr:uid="{00000000-0005-0000-0000-0000584A0000}"/>
    <cellStyle name="Normal 16 2 2 3 6 3" xfId="46590" xr:uid="{00000000-0005-0000-0000-0000594A0000}"/>
    <cellStyle name="Normal 16 2 2 3 6 4" xfId="36576" xr:uid="{00000000-0005-0000-0000-00005A4A0000}"/>
    <cellStyle name="Normal 16 2 2 3 7" xfId="15735" xr:uid="{00000000-0005-0000-0000-00005B4A0000}"/>
    <cellStyle name="Normal 16 2 2 3 7 2" xfId="50951" xr:uid="{00000000-0005-0000-0000-00005C4A0000}"/>
    <cellStyle name="Normal 16 2 2 3 7 3" xfId="28340" xr:uid="{00000000-0005-0000-0000-00005D4A0000}"/>
    <cellStyle name="Normal 16 2 2 3 8" xfId="12826" xr:uid="{00000000-0005-0000-0000-00005E4A0000}"/>
    <cellStyle name="Normal 16 2 2 3 8 2" xfId="48044" xr:uid="{00000000-0005-0000-0000-00005F4A0000}"/>
    <cellStyle name="Normal 16 2 2 3 9" xfId="38354" xr:uid="{00000000-0005-0000-0000-0000604A0000}"/>
    <cellStyle name="Normal 16 2 2 4" xfId="2887" xr:uid="{00000000-0005-0000-0000-0000614A0000}"/>
    <cellStyle name="Normal 16 2 2 4 10" xfId="25274" xr:uid="{00000000-0005-0000-0000-0000624A0000}"/>
    <cellStyle name="Normal 16 2 2 4 11" xfId="60809" xr:uid="{00000000-0005-0000-0000-0000634A0000}"/>
    <cellStyle name="Normal 16 2 2 4 2" xfId="4705" xr:uid="{00000000-0005-0000-0000-0000644A0000}"/>
    <cellStyle name="Normal 16 2 2 4 2 2" xfId="17352" xr:uid="{00000000-0005-0000-0000-0000654A0000}"/>
    <cellStyle name="Normal 16 2 2 4 2 2 2" xfId="52568" xr:uid="{00000000-0005-0000-0000-0000664A0000}"/>
    <cellStyle name="Normal 16 2 2 4 2 2 3" xfId="29957" xr:uid="{00000000-0005-0000-0000-0000674A0000}"/>
    <cellStyle name="Normal 16 2 2 4 2 3" xfId="13798" xr:uid="{00000000-0005-0000-0000-0000684A0000}"/>
    <cellStyle name="Normal 16 2 2 4 2 3 2" xfId="49016" xr:uid="{00000000-0005-0000-0000-0000694A0000}"/>
    <cellStyle name="Normal 16 2 2 4 2 4" xfId="39971" xr:uid="{00000000-0005-0000-0000-00006A4A0000}"/>
    <cellStyle name="Normal 16 2 2 4 2 5" xfId="26405" xr:uid="{00000000-0005-0000-0000-00006B4A0000}"/>
    <cellStyle name="Normal 16 2 2 4 3" xfId="6175" xr:uid="{00000000-0005-0000-0000-00006C4A0000}"/>
    <cellStyle name="Normal 16 2 2 4 3 2" xfId="18806" xr:uid="{00000000-0005-0000-0000-00006D4A0000}"/>
    <cellStyle name="Normal 16 2 2 4 3 2 2" xfId="54022" xr:uid="{00000000-0005-0000-0000-00006E4A0000}"/>
    <cellStyle name="Normal 16 2 2 4 3 3" xfId="41425" xr:uid="{00000000-0005-0000-0000-00006F4A0000}"/>
    <cellStyle name="Normal 16 2 2 4 3 4" xfId="31411" xr:uid="{00000000-0005-0000-0000-0000704A0000}"/>
    <cellStyle name="Normal 16 2 2 4 4" xfId="7634" xr:uid="{00000000-0005-0000-0000-0000714A0000}"/>
    <cellStyle name="Normal 16 2 2 4 4 2" xfId="20260" xr:uid="{00000000-0005-0000-0000-0000724A0000}"/>
    <cellStyle name="Normal 16 2 2 4 4 2 2" xfId="55476" xr:uid="{00000000-0005-0000-0000-0000734A0000}"/>
    <cellStyle name="Normal 16 2 2 4 4 3" xfId="42879" xr:uid="{00000000-0005-0000-0000-0000744A0000}"/>
    <cellStyle name="Normal 16 2 2 4 4 4" xfId="32865" xr:uid="{00000000-0005-0000-0000-0000754A0000}"/>
    <cellStyle name="Normal 16 2 2 4 5" xfId="9415" xr:uid="{00000000-0005-0000-0000-0000764A0000}"/>
    <cellStyle name="Normal 16 2 2 4 5 2" xfId="22036" xr:uid="{00000000-0005-0000-0000-0000774A0000}"/>
    <cellStyle name="Normal 16 2 2 4 5 2 2" xfId="57252" xr:uid="{00000000-0005-0000-0000-0000784A0000}"/>
    <cellStyle name="Normal 16 2 2 4 5 3" xfId="44655" xr:uid="{00000000-0005-0000-0000-0000794A0000}"/>
    <cellStyle name="Normal 16 2 2 4 5 4" xfId="34641" xr:uid="{00000000-0005-0000-0000-00007A4A0000}"/>
    <cellStyle name="Normal 16 2 2 4 6" xfId="11209" xr:uid="{00000000-0005-0000-0000-00007B4A0000}"/>
    <cellStyle name="Normal 16 2 2 4 6 2" xfId="23812" xr:uid="{00000000-0005-0000-0000-00007C4A0000}"/>
    <cellStyle name="Normal 16 2 2 4 6 2 2" xfId="59028" xr:uid="{00000000-0005-0000-0000-00007D4A0000}"/>
    <cellStyle name="Normal 16 2 2 4 6 3" xfId="46431" xr:uid="{00000000-0005-0000-0000-00007E4A0000}"/>
    <cellStyle name="Normal 16 2 2 4 6 4" xfId="36417" xr:uid="{00000000-0005-0000-0000-00007F4A0000}"/>
    <cellStyle name="Normal 16 2 2 4 7" xfId="15576" xr:uid="{00000000-0005-0000-0000-0000804A0000}"/>
    <cellStyle name="Normal 16 2 2 4 7 2" xfId="50792" xr:uid="{00000000-0005-0000-0000-0000814A0000}"/>
    <cellStyle name="Normal 16 2 2 4 7 3" xfId="28181" xr:uid="{00000000-0005-0000-0000-0000824A0000}"/>
    <cellStyle name="Normal 16 2 2 4 8" xfId="12667" xr:uid="{00000000-0005-0000-0000-0000834A0000}"/>
    <cellStyle name="Normal 16 2 2 4 8 2" xfId="47885" xr:uid="{00000000-0005-0000-0000-0000844A0000}"/>
    <cellStyle name="Normal 16 2 2 4 9" xfId="38195" xr:uid="{00000000-0005-0000-0000-0000854A0000}"/>
    <cellStyle name="Normal 16 2 2 5" xfId="3396" xr:uid="{00000000-0005-0000-0000-0000864A0000}"/>
    <cellStyle name="Normal 16 2 2 5 10" xfId="26892" xr:uid="{00000000-0005-0000-0000-0000874A0000}"/>
    <cellStyle name="Normal 16 2 2 5 11" xfId="61296" xr:uid="{00000000-0005-0000-0000-0000884A0000}"/>
    <cellStyle name="Normal 16 2 2 5 2" xfId="5192" xr:uid="{00000000-0005-0000-0000-0000894A0000}"/>
    <cellStyle name="Normal 16 2 2 5 2 2" xfId="17839" xr:uid="{00000000-0005-0000-0000-00008A4A0000}"/>
    <cellStyle name="Normal 16 2 2 5 2 2 2" xfId="53055" xr:uid="{00000000-0005-0000-0000-00008B4A0000}"/>
    <cellStyle name="Normal 16 2 2 5 2 3" xfId="40458" xr:uid="{00000000-0005-0000-0000-00008C4A0000}"/>
    <cellStyle name="Normal 16 2 2 5 2 4" xfId="30444" xr:uid="{00000000-0005-0000-0000-00008D4A0000}"/>
    <cellStyle name="Normal 16 2 2 5 3" xfId="6662" xr:uid="{00000000-0005-0000-0000-00008E4A0000}"/>
    <cellStyle name="Normal 16 2 2 5 3 2" xfId="19293" xr:uid="{00000000-0005-0000-0000-00008F4A0000}"/>
    <cellStyle name="Normal 16 2 2 5 3 2 2" xfId="54509" xr:uid="{00000000-0005-0000-0000-0000904A0000}"/>
    <cellStyle name="Normal 16 2 2 5 3 3" xfId="41912" xr:uid="{00000000-0005-0000-0000-0000914A0000}"/>
    <cellStyle name="Normal 16 2 2 5 3 4" xfId="31898" xr:uid="{00000000-0005-0000-0000-0000924A0000}"/>
    <cellStyle name="Normal 16 2 2 5 4" xfId="8121" xr:uid="{00000000-0005-0000-0000-0000934A0000}"/>
    <cellStyle name="Normal 16 2 2 5 4 2" xfId="20747" xr:uid="{00000000-0005-0000-0000-0000944A0000}"/>
    <cellStyle name="Normal 16 2 2 5 4 2 2" xfId="55963" xr:uid="{00000000-0005-0000-0000-0000954A0000}"/>
    <cellStyle name="Normal 16 2 2 5 4 3" xfId="43366" xr:uid="{00000000-0005-0000-0000-0000964A0000}"/>
    <cellStyle name="Normal 16 2 2 5 4 4" xfId="33352" xr:uid="{00000000-0005-0000-0000-0000974A0000}"/>
    <cellStyle name="Normal 16 2 2 5 5" xfId="9902" xr:uid="{00000000-0005-0000-0000-0000984A0000}"/>
    <cellStyle name="Normal 16 2 2 5 5 2" xfId="22523" xr:uid="{00000000-0005-0000-0000-0000994A0000}"/>
    <cellStyle name="Normal 16 2 2 5 5 2 2" xfId="57739" xr:uid="{00000000-0005-0000-0000-00009A4A0000}"/>
    <cellStyle name="Normal 16 2 2 5 5 3" xfId="45142" xr:uid="{00000000-0005-0000-0000-00009B4A0000}"/>
    <cellStyle name="Normal 16 2 2 5 5 4" xfId="35128" xr:uid="{00000000-0005-0000-0000-00009C4A0000}"/>
    <cellStyle name="Normal 16 2 2 5 6" xfId="11696" xr:uid="{00000000-0005-0000-0000-00009D4A0000}"/>
    <cellStyle name="Normal 16 2 2 5 6 2" xfId="24299" xr:uid="{00000000-0005-0000-0000-00009E4A0000}"/>
    <cellStyle name="Normal 16 2 2 5 6 2 2" xfId="59515" xr:uid="{00000000-0005-0000-0000-00009F4A0000}"/>
    <cellStyle name="Normal 16 2 2 5 6 3" xfId="46918" xr:uid="{00000000-0005-0000-0000-0000A04A0000}"/>
    <cellStyle name="Normal 16 2 2 5 6 4" xfId="36904" xr:uid="{00000000-0005-0000-0000-0000A14A0000}"/>
    <cellStyle name="Normal 16 2 2 5 7" xfId="16063" xr:uid="{00000000-0005-0000-0000-0000A24A0000}"/>
    <cellStyle name="Normal 16 2 2 5 7 2" xfId="51279" xr:uid="{00000000-0005-0000-0000-0000A34A0000}"/>
    <cellStyle name="Normal 16 2 2 5 7 3" xfId="28668" xr:uid="{00000000-0005-0000-0000-0000A44A0000}"/>
    <cellStyle name="Normal 16 2 2 5 8" xfId="14285" xr:uid="{00000000-0005-0000-0000-0000A54A0000}"/>
    <cellStyle name="Normal 16 2 2 5 8 2" xfId="49503" xr:uid="{00000000-0005-0000-0000-0000A64A0000}"/>
    <cellStyle name="Normal 16 2 2 5 9" xfId="38682" xr:uid="{00000000-0005-0000-0000-0000A74A0000}"/>
    <cellStyle name="Normal 16 2 2 6" xfId="2556" xr:uid="{00000000-0005-0000-0000-0000A84A0000}"/>
    <cellStyle name="Normal 16 2 2 6 10" xfId="26083" xr:uid="{00000000-0005-0000-0000-0000A94A0000}"/>
    <cellStyle name="Normal 16 2 2 6 11" xfId="60487" xr:uid="{00000000-0005-0000-0000-0000AA4A0000}"/>
    <cellStyle name="Normal 16 2 2 6 2" xfId="4383" xr:uid="{00000000-0005-0000-0000-0000AB4A0000}"/>
    <cellStyle name="Normal 16 2 2 6 2 2" xfId="17030" xr:uid="{00000000-0005-0000-0000-0000AC4A0000}"/>
    <cellStyle name="Normal 16 2 2 6 2 2 2" xfId="52246" xr:uid="{00000000-0005-0000-0000-0000AD4A0000}"/>
    <cellStyle name="Normal 16 2 2 6 2 3" xfId="39649" xr:uid="{00000000-0005-0000-0000-0000AE4A0000}"/>
    <cellStyle name="Normal 16 2 2 6 2 4" xfId="29635" xr:uid="{00000000-0005-0000-0000-0000AF4A0000}"/>
    <cellStyle name="Normal 16 2 2 6 3" xfId="5853" xr:uid="{00000000-0005-0000-0000-0000B04A0000}"/>
    <cellStyle name="Normal 16 2 2 6 3 2" xfId="18484" xr:uid="{00000000-0005-0000-0000-0000B14A0000}"/>
    <cellStyle name="Normal 16 2 2 6 3 2 2" xfId="53700" xr:uid="{00000000-0005-0000-0000-0000B24A0000}"/>
    <cellStyle name="Normal 16 2 2 6 3 3" xfId="41103" xr:uid="{00000000-0005-0000-0000-0000B34A0000}"/>
    <cellStyle name="Normal 16 2 2 6 3 4" xfId="31089" xr:uid="{00000000-0005-0000-0000-0000B44A0000}"/>
    <cellStyle name="Normal 16 2 2 6 4" xfId="7312" xr:uid="{00000000-0005-0000-0000-0000B54A0000}"/>
    <cellStyle name="Normal 16 2 2 6 4 2" xfId="19938" xr:uid="{00000000-0005-0000-0000-0000B64A0000}"/>
    <cellStyle name="Normal 16 2 2 6 4 2 2" xfId="55154" xr:uid="{00000000-0005-0000-0000-0000B74A0000}"/>
    <cellStyle name="Normal 16 2 2 6 4 3" xfId="42557" xr:uid="{00000000-0005-0000-0000-0000B84A0000}"/>
    <cellStyle name="Normal 16 2 2 6 4 4" xfId="32543" xr:uid="{00000000-0005-0000-0000-0000B94A0000}"/>
    <cellStyle name="Normal 16 2 2 6 5" xfId="9093" xr:uid="{00000000-0005-0000-0000-0000BA4A0000}"/>
    <cellStyle name="Normal 16 2 2 6 5 2" xfId="21714" xr:uid="{00000000-0005-0000-0000-0000BB4A0000}"/>
    <cellStyle name="Normal 16 2 2 6 5 2 2" xfId="56930" xr:uid="{00000000-0005-0000-0000-0000BC4A0000}"/>
    <cellStyle name="Normal 16 2 2 6 5 3" xfId="44333" xr:uid="{00000000-0005-0000-0000-0000BD4A0000}"/>
    <cellStyle name="Normal 16 2 2 6 5 4" xfId="34319" xr:uid="{00000000-0005-0000-0000-0000BE4A0000}"/>
    <cellStyle name="Normal 16 2 2 6 6" xfId="10887" xr:uid="{00000000-0005-0000-0000-0000BF4A0000}"/>
    <cellStyle name="Normal 16 2 2 6 6 2" xfId="23490" xr:uid="{00000000-0005-0000-0000-0000C04A0000}"/>
    <cellStyle name="Normal 16 2 2 6 6 2 2" xfId="58706" xr:uid="{00000000-0005-0000-0000-0000C14A0000}"/>
    <cellStyle name="Normal 16 2 2 6 6 3" xfId="46109" xr:uid="{00000000-0005-0000-0000-0000C24A0000}"/>
    <cellStyle name="Normal 16 2 2 6 6 4" xfId="36095" xr:uid="{00000000-0005-0000-0000-0000C34A0000}"/>
    <cellStyle name="Normal 16 2 2 6 7" xfId="15254" xr:uid="{00000000-0005-0000-0000-0000C44A0000}"/>
    <cellStyle name="Normal 16 2 2 6 7 2" xfId="50470" xr:uid="{00000000-0005-0000-0000-0000C54A0000}"/>
    <cellStyle name="Normal 16 2 2 6 7 3" xfId="27859" xr:uid="{00000000-0005-0000-0000-0000C64A0000}"/>
    <cellStyle name="Normal 16 2 2 6 8" xfId="13476" xr:uid="{00000000-0005-0000-0000-0000C74A0000}"/>
    <cellStyle name="Normal 16 2 2 6 8 2" xfId="48694" xr:uid="{00000000-0005-0000-0000-0000C84A0000}"/>
    <cellStyle name="Normal 16 2 2 6 9" xfId="37873" xr:uid="{00000000-0005-0000-0000-0000C94A0000}"/>
    <cellStyle name="Normal 16 2 2 7" xfId="3720" xr:uid="{00000000-0005-0000-0000-0000CA4A0000}"/>
    <cellStyle name="Normal 16 2 2 7 2" xfId="8444" xr:uid="{00000000-0005-0000-0000-0000CB4A0000}"/>
    <cellStyle name="Normal 16 2 2 7 2 2" xfId="21070" xr:uid="{00000000-0005-0000-0000-0000CC4A0000}"/>
    <cellStyle name="Normal 16 2 2 7 2 2 2" xfId="56286" xr:uid="{00000000-0005-0000-0000-0000CD4A0000}"/>
    <cellStyle name="Normal 16 2 2 7 2 3" xfId="43689" xr:uid="{00000000-0005-0000-0000-0000CE4A0000}"/>
    <cellStyle name="Normal 16 2 2 7 2 4" xfId="33675" xr:uid="{00000000-0005-0000-0000-0000CF4A0000}"/>
    <cellStyle name="Normal 16 2 2 7 3" xfId="10225" xr:uid="{00000000-0005-0000-0000-0000D04A0000}"/>
    <cellStyle name="Normal 16 2 2 7 3 2" xfId="22846" xr:uid="{00000000-0005-0000-0000-0000D14A0000}"/>
    <cellStyle name="Normal 16 2 2 7 3 2 2" xfId="58062" xr:uid="{00000000-0005-0000-0000-0000D24A0000}"/>
    <cellStyle name="Normal 16 2 2 7 3 3" xfId="45465" xr:uid="{00000000-0005-0000-0000-0000D34A0000}"/>
    <cellStyle name="Normal 16 2 2 7 3 4" xfId="35451" xr:uid="{00000000-0005-0000-0000-0000D44A0000}"/>
    <cellStyle name="Normal 16 2 2 7 4" xfId="12021" xr:uid="{00000000-0005-0000-0000-0000D54A0000}"/>
    <cellStyle name="Normal 16 2 2 7 4 2" xfId="24622" xr:uid="{00000000-0005-0000-0000-0000D64A0000}"/>
    <cellStyle name="Normal 16 2 2 7 4 2 2" xfId="59838" xr:uid="{00000000-0005-0000-0000-0000D74A0000}"/>
    <cellStyle name="Normal 16 2 2 7 4 3" xfId="47241" xr:uid="{00000000-0005-0000-0000-0000D84A0000}"/>
    <cellStyle name="Normal 16 2 2 7 4 4" xfId="37227" xr:uid="{00000000-0005-0000-0000-0000D94A0000}"/>
    <cellStyle name="Normal 16 2 2 7 5" xfId="16386" xr:uid="{00000000-0005-0000-0000-0000DA4A0000}"/>
    <cellStyle name="Normal 16 2 2 7 5 2" xfId="51602" xr:uid="{00000000-0005-0000-0000-0000DB4A0000}"/>
    <cellStyle name="Normal 16 2 2 7 5 3" xfId="28991" xr:uid="{00000000-0005-0000-0000-0000DC4A0000}"/>
    <cellStyle name="Normal 16 2 2 7 6" xfId="14608" xr:uid="{00000000-0005-0000-0000-0000DD4A0000}"/>
    <cellStyle name="Normal 16 2 2 7 6 2" xfId="49826" xr:uid="{00000000-0005-0000-0000-0000DE4A0000}"/>
    <cellStyle name="Normal 16 2 2 7 7" xfId="39005" xr:uid="{00000000-0005-0000-0000-0000DF4A0000}"/>
    <cellStyle name="Normal 16 2 2 7 8" xfId="27215" xr:uid="{00000000-0005-0000-0000-0000E04A0000}"/>
    <cellStyle name="Normal 16 2 2 8" xfId="4058" xr:uid="{00000000-0005-0000-0000-0000E14A0000}"/>
    <cellStyle name="Normal 16 2 2 8 2" xfId="16708" xr:uid="{00000000-0005-0000-0000-0000E24A0000}"/>
    <cellStyle name="Normal 16 2 2 8 2 2" xfId="51924" xr:uid="{00000000-0005-0000-0000-0000E34A0000}"/>
    <cellStyle name="Normal 16 2 2 8 2 3" xfId="29313" xr:uid="{00000000-0005-0000-0000-0000E44A0000}"/>
    <cellStyle name="Normal 16 2 2 8 3" xfId="13154" xr:uid="{00000000-0005-0000-0000-0000E54A0000}"/>
    <cellStyle name="Normal 16 2 2 8 3 2" xfId="48372" xr:uid="{00000000-0005-0000-0000-0000E64A0000}"/>
    <cellStyle name="Normal 16 2 2 8 4" xfId="39327" xr:uid="{00000000-0005-0000-0000-0000E74A0000}"/>
    <cellStyle name="Normal 16 2 2 8 5" xfId="25761" xr:uid="{00000000-0005-0000-0000-0000E84A0000}"/>
    <cellStyle name="Normal 16 2 2 9" xfId="5531" xr:uid="{00000000-0005-0000-0000-0000E94A0000}"/>
    <cellStyle name="Normal 16 2 2 9 2" xfId="18162" xr:uid="{00000000-0005-0000-0000-0000EA4A0000}"/>
    <cellStyle name="Normal 16 2 2 9 2 2" xfId="53378" xr:uid="{00000000-0005-0000-0000-0000EB4A0000}"/>
    <cellStyle name="Normal 16 2 2 9 3" xfId="40781" xr:uid="{00000000-0005-0000-0000-0000EC4A0000}"/>
    <cellStyle name="Normal 16 2 2 9 4" xfId="30767" xr:uid="{00000000-0005-0000-0000-0000ED4A0000}"/>
    <cellStyle name="Normal 16 2 3" xfId="2296" xr:uid="{00000000-0005-0000-0000-0000EE4A0000}"/>
    <cellStyle name="Normal 16 2 3 10" xfId="10551" xr:uid="{00000000-0005-0000-0000-0000EF4A0000}"/>
    <cellStyle name="Normal 16 2 3 10 2" xfId="23162" xr:uid="{00000000-0005-0000-0000-0000F04A0000}"/>
    <cellStyle name="Normal 16 2 3 10 2 2" xfId="58378" xr:uid="{00000000-0005-0000-0000-0000F14A0000}"/>
    <cellStyle name="Normal 16 2 3 10 3" xfId="45781" xr:uid="{00000000-0005-0000-0000-0000F24A0000}"/>
    <cellStyle name="Normal 16 2 3 10 4" xfId="35767" xr:uid="{00000000-0005-0000-0000-0000F34A0000}"/>
    <cellStyle name="Normal 16 2 3 11" xfId="15012" xr:uid="{00000000-0005-0000-0000-0000F44A0000}"/>
    <cellStyle name="Normal 16 2 3 11 2" xfId="50228" xr:uid="{00000000-0005-0000-0000-0000F54A0000}"/>
    <cellStyle name="Normal 16 2 3 11 3" xfId="27617" xr:uid="{00000000-0005-0000-0000-0000F64A0000}"/>
    <cellStyle name="Normal 16 2 3 12" xfId="12425" xr:uid="{00000000-0005-0000-0000-0000F74A0000}"/>
    <cellStyle name="Normal 16 2 3 12 2" xfId="47643" xr:uid="{00000000-0005-0000-0000-0000F84A0000}"/>
    <cellStyle name="Normal 16 2 3 13" xfId="37631" xr:uid="{00000000-0005-0000-0000-0000F94A0000}"/>
    <cellStyle name="Normal 16 2 3 14" xfId="25032" xr:uid="{00000000-0005-0000-0000-0000FA4A0000}"/>
    <cellStyle name="Normal 16 2 3 15" xfId="60245" xr:uid="{00000000-0005-0000-0000-0000FB4A0000}"/>
    <cellStyle name="Normal 16 2 3 2" xfId="3147" xr:uid="{00000000-0005-0000-0000-0000FC4A0000}"/>
    <cellStyle name="Normal 16 2 3 2 10" xfId="25516" xr:uid="{00000000-0005-0000-0000-0000FD4A0000}"/>
    <cellStyle name="Normal 16 2 3 2 11" xfId="61051" xr:uid="{00000000-0005-0000-0000-0000FE4A0000}"/>
    <cellStyle name="Normal 16 2 3 2 2" xfId="4947" xr:uid="{00000000-0005-0000-0000-0000FF4A0000}"/>
    <cellStyle name="Normal 16 2 3 2 2 2" xfId="17594" xr:uid="{00000000-0005-0000-0000-0000004B0000}"/>
    <cellStyle name="Normal 16 2 3 2 2 2 2" xfId="52810" xr:uid="{00000000-0005-0000-0000-0000014B0000}"/>
    <cellStyle name="Normal 16 2 3 2 2 2 3" xfId="30199" xr:uid="{00000000-0005-0000-0000-0000024B0000}"/>
    <cellStyle name="Normal 16 2 3 2 2 3" xfId="14040" xr:uid="{00000000-0005-0000-0000-0000034B0000}"/>
    <cellStyle name="Normal 16 2 3 2 2 3 2" xfId="49258" xr:uid="{00000000-0005-0000-0000-0000044B0000}"/>
    <cellStyle name="Normal 16 2 3 2 2 4" xfId="40213" xr:uid="{00000000-0005-0000-0000-0000054B0000}"/>
    <cellStyle name="Normal 16 2 3 2 2 5" xfId="26647" xr:uid="{00000000-0005-0000-0000-0000064B0000}"/>
    <cellStyle name="Normal 16 2 3 2 3" xfId="6417" xr:uid="{00000000-0005-0000-0000-0000074B0000}"/>
    <cellStyle name="Normal 16 2 3 2 3 2" xfId="19048" xr:uid="{00000000-0005-0000-0000-0000084B0000}"/>
    <cellStyle name="Normal 16 2 3 2 3 2 2" xfId="54264" xr:uid="{00000000-0005-0000-0000-0000094B0000}"/>
    <cellStyle name="Normal 16 2 3 2 3 3" xfId="41667" xr:uid="{00000000-0005-0000-0000-00000A4B0000}"/>
    <cellStyle name="Normal 16 2 3 2 3 4" xfId="31653" xr:uid="{00000000-0005-0000-0000-00000B4B0000}"/>
    <cellStyle name="Normal 16 2 3 2 4" xfId="7876" xr:uid="{00000000-0005-0000-0000-00000C4B0000}"/>
    <cellStyle name="Normal 16 2 3 2 4 2" xfId="20502" xr:uid="{00000000-0005-0000-0000-00000D4B0000}"/>
    <cellStyle name="Normal 16 2 3 2 4 2 2" xfId="55718" xr:uid="{00000000-0005-0000-0000-00000E4B0000}"/>
    <cellStyle name="Normal 16 2 3 2 4 3" xfId="43121" xr:uid="{00000000-0005-0000-0000-00000F4B0000}"/>
    <cellStyle name="Normal 16 2 3 2 4 4" xfId="33107" xr:uid="{00000000-0005-0000-0000-0000104B0000}"/>
    <cellStyle name="Normal 16 2 3 2 5" xfId="9657" xr:uid="{00000000-0005-0000-0000-0000114B0000}"/>
    <cellStyle name="Normal 16 2 3 2 5 2" xfId="22278" xr:uid="{00000000-0005-0000-0000-0000124B0000}"/>
    <cellStyle name="Normal 16 2 3 2 5 2 2" xfId="57494" xr:uid="{00000000-0005-0000-0000-0000134B0000}"/>
    <cellStyle name="Normal 16 2 3 2 5 3" xfId="44897" xr:uid="{00000000-0005-0000-0000-0000144B0000}"/>
    <cellStyle name="Normal 16 2 3 2 5 4" xfId="34883" xr:uid="{00000000-0005-0000-0000-0000154B0000}"/>
    <cellStyle name="Normal 16 2 3 2 6" xfId="11451" xr:uid="{00000000-0005-0000-0000-0000164B0000}"/>
    <cellStyle name="Normal 16 2 3 2 6 2" xfId="24054" xr:uid="{00000000-0005-0000-0000-0000174B0000}"/>
    <cellStyle name="Normal 16 2 3 2 6 2 2" xfId="59270" xr:uid="{00000000-0005-0000-0000-0000184B0000}"/>
    <cellStyle name="Normal 16 2 3 2 6 3" xfId="46673" xr:uid="{00000000-0005-0000-0000-0000194B0000}"/>
    <cellStyle name="Normal 16 2 3 2 6 4" xfId="36659" xr:uid="{00000000-0005-0000-0000-00001A4B0000}"/>
    <cellStyle name="Normal 16 2 3 2 7" xfId="15818" xr:uid="{00000000-0005-0000-0000-00001B4B0000}"/>
    <cellStyle name="Normal 16 2 3 2 7 2" xfId="51034" xr:uid="{00000000-0005-0000-0000-00001C4B0000}"/>
    <cellStyle name="Normal 16 2 3 2 7 3" xfId="28423" xr:uid="{00000000-0005-0000-0000-00001D4B0000}"/>
    <cellStyle name="Normal 16 2 3 2 8" xfId="12909" xr:uid="{00000000-0005-0000-0000-00001E4B0000}"/>
    <cellStyle name="Normal 16 2 3 2 8 2" xfId="48127" xr:uid="{00000000-0005-0000-0000-00001F4B0000}"/>
    <cellStyle name="Normal 16 2 3 2 9" xfId="38437" xr:uid="{00000000-0005-0000-0000-0000204B0000}"/>
    <cellStyle name="Normal 16 2 3 3" xfId="3476" xr:uid="{00000000-0005-0000-0000-0000214B0000}"/>
    <cellStyle name="Normal 16 2 3 3 10" xfId="26972" xr:uid="{00000000-0005-0000-0000-0000224B0000}"/>
    <cellStyle name="Normal 16 2 3 3 11" xfId="61376" xr:uid="{00000000-0005-0000-0000-0000234B0000}"/>
    <cellStyle name="Normal 16 2 3 3 2" xfId="5272" xr:uid="{00000000-0005-0000-0000-0000244B0000}"/>
    <cellStyle name="Normal 16 2 3 3 2 2" xfId="17919" xr:uid="{00000000-0005-0000-0000-0000254B0000}"/>
    <cellStyle name="Normal 16 2 3 3 2 2 2" xfId="53135" xr:uid="{00000000-0005-0000-0000-0000264B0000}"/>
    <cellStyle name="Normal 16 2 3 3 2 3" xfId="40538" xr:uid="{00000000-0005-0000-0000-0000274B0000}"/>
    <cellStyle name="Normal 16 2 3 3 2 4" xfId="30524" xr:uid="{00000000-0005-0000-0000-0000284B0000}"/>
    <cellStyle name="Normal 16 2 3 3 3" xfId="6742" xr:uid="{00000000-0005-0000-0000-0000294B0000}"/>
    <cellStyle name="Normal 16 2 3 3 3 2" xfId="19373" xr:uid="{00000000-0005-0000-0000-00002A4B0000}"/>
    <cellStyle name="Normal 16 2 3 3 3 2 2" xfId="54589" xr:uid="{00000000-0005-0000-0000-00002B4B0000}"/>
    <cellStyle name="Normal 16 2 3 3 3 3" xfId="41992" xr:uid="{00000000-0005-0000-0000-00002C4B0000}"/>
    <cellStyle name="Normal 16 2 3 3 3 4" xfId="31978" xr:uid="{00000000-0005-0000-0000-00002D4B0000}"/>
    <cellStyle name="Normal 16 2 3 3 4" xfId="8201" xr:uid="{00000000-0005-0000-0000-00002E4B0000}"/>
    <cellStyle name="Normal 16 2 3 3 4 2" xfId="20827" xr:uid="{00000000-0005-0000-0000-00002F4B0000}"/>
    <cellStyle name="Normal 16 2 3 3 4 2 2" xfId="56043" xr:uid="{00000000-0005-0000-0000-0000304B0000}"/>
    <cellStyle name="Normal 16 2 3 3 4 3" xfId="43446" xr:uid="{00000000-0005-0000-0000-0000314B0000}"/>
    <cellStyle name="Normal 16 2 3 3 4 4" xfId="33432" xr:uid="{00000000-0005-0000-0000-0000324B0000}"/>
    <cellStyle name="Normal 16 2 3 3 5" xfId="9982" xr:uid="{00000000-0005-0000-0000-0000334B0000}"/>
    <cellStyle name="Normal 16 2 3 3 5 2" xfId="22603" xr:uid="{00000000-0005-0000-0000-0000344B0000}"/>
    <cellStyle name="Normal 16 2 3 3 5 2 2" xfId="57819" xr:uid="{00000000-0005-0000-0000-0000354B0000}"/>
    <cellStyle name="Normal 16 2 3 3 5 3" xfId="45222" xr:uid="{00000000-0005-0000-0000-0000364B0000}"/>
    <cellStyle name="Normal 16 2 3 3 5 4" xfId="35208" xr:uid="{00000000-0005-0000-0000-0000374B0000}"/>
    <cellStyle name="Normal 16 2 3 3 6" xfId="11776" xr:uid="{00000000-0005-0000-0000-0000384B0000}"/>
    <cellStyle name="Normal 16 2 3 3 6 2" xfId="24379" xr:uid="{00000000-0005-0000-0000-0000394B0000}"/>
    <cellStyle name="Normal 16 2 3 3 6 2 2" xfId="59595" xr:uid="{00000000-0005-0000-0000-00003A4B0000}"/>
    <cellStyle name="Normal 16 2 3 3 6 3" xfId="46998" xr:uid="{00000000-0005-0000-0000-00003B4B0000}"/>
    <cellStyle name="Normal 16 2 3 3 6 4" xfId="36984" xr:uid="{00000000-0005-0000-0000-00003C4B0000}"/>
    <cellStyle name="Normal 16 2 3 3 7" xfId="16143" xr:uid="{00000000-0005-0000-0000-00003D4B0000}"/>
    <cellStyle name="Normal 16 2 3 3 7 2" xfId="51359" xr:uid="{00000000-0005-0000-0000-00003E4B0000}"/>
    <cellStyle name="Normal 16 2 3 3 7 3" xfId="28748" xr:uid="{00000000-0005-0000-0000-00003F4B0000}"/>
    <cellStyle name="Normal 16 2 3 3 8" xfId="14365" xr:uid="{00000000-0005-0000-0000-0000404B0000}"/>
    <cellStyle name="Normal 16 2 3 3 8 2" xfId="49583" xr:uid="{00000000-0005-0000-0000-0000414B0000}"/>
    <cellStyle name="Normal 16 2 3 3 9" xfId="38762" xr:uid="{00000000-0005-0000-0000-0000424B0000}"/>
    <cellStyle name="Normal 16 2 3 4" xfId="2637" xr:uid="{00000000-0005-0000-0000-0000434B0000}"/>
    <cellStyle name="Normal 16 2 3 4 10" xfId="26163" xr:uid="{00000000-0005-0000-0000-0000444B0000}"/>
    <cellStyle name="Normal 16 2 3 4 11" xfId="60567" xr:uid="{00000000-0005-0000-0000-0000454B0000}"/>
    <cellStyle name="Normal 16 2 3 4 2" xfId="4463" xr:uid="{00000000-0005-0000-0000-0000464B0000}"/>
    <cellStyle name="Normal 16 2 3 4 2 2" xfId="17110" xr:uid="{00000000-0005-0000-0000-0000474B0000}"/>
    <cellStyle name="Normal 16 2 3 4 2 2 2" xfId="52326" xr:uid="{00000000-0005-0000-0000-0000484B0000}"/>
    <cellStyle name="Normal 16 2 3 4 2 3" xfId="39729" xr:uid="{00000000-0005-0000-0000-0000494B0000}"/>
    <cellStyle name="Normal 16 2 3 4 2 4" xfId="29715" xr:uid="{00000000-0005-0000-0000-00004A4B0000}"/>
    <cellStyle name="Normal 16 2 3 4 3" xfId="5933" xr:uid="{00000000-0005-0000-0000-00004B4B0000}"/>
    <cellStyle name="Normal 16 2 3 4 3 2" xfId="18564" xr:uid="{00000000-0005-0000-0000-00004C4B0000}"/>
    <cellStyle name="Normal 16 2 3 4 3 2 2" xfId="53780" xr:uid="{00000000-0005-0000-0000-00004D4B0000}"/>
    <cellStyle name="Normal 16 2 3 4 3 3" xfId="41183" xr:uid="{00000000-0005-0000-0000-00004E4B0000}"/>
    <cellStyle name="Normal 16 2 3 4 3 4" xfId="31169" xr:uid="{00000000-0005-0000-0000-00004F4B0000}"/>
    <cellStyle name="Normal 16 2 3 4 4" xfId="7392" xr:uid="{00000000-0005-0000-0000-0000504B0000}"/>
    <cellStyle name="Normal 16 2 3 4 4 2" xfId="20018" xr:uid="{00000000-0005-0000-0000-0000514B0000}"/>
    <cellStyle name="Normal 16 2 3 4 4 2 2" xfId="55234" xr:uid="{00000000-0005-0000-0000-0000524B0000}"/>
    <cellStyle name="Normal 16 2 3 4 4 3" xfId="42637" xr:uid="{00000000-0005-0000-0000-0000534B0000}"/>
    <cellStyle name="Normal 16 2 3 4 4 4" xfId="32623" xr:uid="{00000000-0005-0000-0000-0000544B0000}"/>
    <cellStyle name="Normal 16 2 3 4 5" xfId="9173" xr:uid="{00000000-0005-0000-0000-0000554B0000}"/>
    <cellStyle name="Normal 16 2 3 4 5 2" xfId="21794" xr:uid="{00000000-0005-0000-0000-0000564B0000}"/>
    <cellStyle name="Normal 16 2 3 4 5 2 2" xfId="57010" xr:uid="{00000000-0005-0000-0000-0000574B0000}"/>
    <cellStyle name="Normal 16 2 3 4 5 3" xfId="44413" xr:uid="{00000000-0005-0000-0000-0000584B0000}"/>
    <cellStyle name="Normal 16 2 3 4 5 4" xfId="34399" xr:uid="{00000000-0005-0000-0000-0000594B0000}"/>
    <cellStyle name="Normal 16 2 3 4 6" xfId="10967" xr:uid="{00000000-0005-0000-0000-00005A4B0000}"/>
    <cellStyle name="Normal 16 2 3 4 6 2" xfId="23570" xr:uid="{00000000-0005-0000-0000-00005B4B0000}"/>
    <cellStyle name="Normal 16 2 3 4 6 2 2" xfId="58786" xr:uid="{00000000-0005-0000-0000-00005C4B0000}"/>
    <cellStyle name="Normal 16 2 3 4 6 3" xfId="46189" xr:uid="{00000000-0005-0000-0000-00005D4B0000}"/>
    <cellStyle name="Normal 16 2 3 4 6 4" xfId="36175" xr:uid="{00000000-0005-0000-0000-00005E4B0000}"/>
    <cellStyle name="Normal 16 2 3 4 7" xfId="15334" xr:uid="{00000000-0005-0000-0000-00005F4B0000}"/>
    <cellStyle name="Normal 16 2 3 4 7 2" xfId="50550" xr:uid="{00000000-0005-0000-0000-0000604B0000}"/>
    <cellStyle name="Normal 16 2 3 4 7 3" xfId="27939" xr:uid="{00000000-0005-0000-0000-0000614B0000}"/>
    <cellStyle name="Normal 16 2 3 4 8" xfId="13556" xr:uid="{00000000-0005-0000-0000-0000624B0000}"/>
    <cellStyle name="Normal 16 2 3 4 8 2" xfId="48774" xr:uid="{00000000-0005-0000-0000-0000634B0000}"/>
    <cellStyle name="Normal 16 2 3 4 9" xfId="37953" xr:uid="{00000000-0005-0000-0000-0000644B0000}"/>
    <cellStyle name="Normal 16 2 3 5" xfId="3801" xr:uid="{00000000-0005-0000-0000-0000654B0000}"/>
    <cellStyle name="Normal 16 2 3 5 2" xfId="8524" xr:uid="{00000000-0005-0000-0000-0000664B0000}"/>
    <cellStyle name="Normal 16 2 3 5 2 2" xfId="21150" xr:uid="{00000000-0005-0000-0000-0000674B0000}"/>
    <cellStyle name="Normal 16 2 3 5 2 2 2" xfId="56366" xr:uid="{00000000-0005-0000-0000-0000684B0000}"/>
    <cellStyle name="Normal 16 2 3 5 2 3" xfId="43769" xr:uid="{00000000-0005-0000-0000-0000694B0000}"/>
    <cellStyle name="Normal 16 2 3 5 2 4" xfId="33755" xr:uid="{00000000-0005-0000-0000-00006A4B0000}"/>
    <cellStyle name="Normal 16 2 3 5 3" xfId="10305" xr:uid="{00000000-0005-0000-0000-00006B4B0000}"/>
    <cellStyle name="Normal 16 2 3 5 3 2" xfId="22926" xr:uid="{00000000-0005-0000-0000-00006C4B0000}"/>
    <cellStyle name="Normal 16 2 3 5 3 2 2" xfId="58142" xr:uid="{00000000-0005-0000-0000-00006D4B0000}"/>
    <cellStyle name="Normal 16 2 3 5 3 3" xfId="45545" xr:uid="{00000000-0005-0000-0000-00006E4B0000}"/>
    <cellStyle name="Normal 16 2 3 5 3 4" xfId="35531" xr:uid="{00000000-0005-0000-0000-00006F4B0000}"/>
    <cellStyle name="Normal 16 2 3 5 4" xfId="12101" xr:uid="{00000000-0005-0000-0000-0000704B0000}"/>
    <cellStyle name="Normal 16 2 3 5 4 2" xfId="24702" xr:uid="{00000000-0005-0000-0000-0000714B0000}"/>
    <cellStyle name="Normal 16 2 3 5 4 2 2" xfId="59918" xr:uid="{00000000-0005-0000-0000-0000724B0000}"/>
    <cellStyle name="Normal 16 2 3 5 4 3" xfId="47321" xr:uid="{00000000-0005-0000-0000-0000734B0000}"/>
    <cellStyle name="Normal 16 2 3 5 4 4" xfId="37307" xr:uid="{00000000-0005-0000-0000-0000744B0000}"/>
    <cellStyle name="Normal 16 2 3 5 5" xfId="16466" xr:uid="{00000000-0005-0000-0000-0000754B0000}"/>
    <cellStyle name="Normal 16 2 3 5 5 2" xfId="51682" xr:uid="{00000000-0005-0000-0000-0000764B0000}"/>
    <cellStyle name="Normal 16 2 3 5 5 3" xfId="29071" xr:uid="{00000000-0005-0000-0000-0000774B0000}"/>
    <cellStyle name="Normal 16 2 3 5 6" xfId="14688" xr:uid="{00000000-0005-0000-0000-0000784B0000}"/>
    <cellStyle name="Normal 16 2 3 5 6 2" xfId="49906" xr:uid="{00000000-0005-0000-0000-0000794B0000}"/>
    <cellStyle name="Normal 16 2 3 5 7" xfId="39085" xr:uid="{00000000-0005-0000-0000-00007A4B0000}"/>
    <cellStyle name="Normal 16 2 3 5 8" xfId="27295" xr:uid="{00000000-0005-0000-0000-00007B4B0000}"/>
    <cellStyle name="Normal 16 2 3 6" xfId="4141" xr:uid="{00000000-0005-0000-0000-00007C4B0000}"/>
    <cellStyle name="Normal 16 2 3 6 2" xfId="16788" xr:uid="{00000000-0005-0000-0000-00007D4B0000}"/>
    <cellStyle name="Normal 16 2 3 6 2 2" xfId="52004" xr:uid="{00000000-0005-0000-0000-00007E4B0000}"/>
    <cellStyle name="Normal 16 2 3 6 2 3" xfId="29393" xr:uid="{00000000-0005-0000-0000-00007F4B0000}"/>
    <cellStyle name="Normal 16 2 3 6 3" xfId="13234" xr:uid="{00000000-0005-0000-0000-0000804B0000}"/>
    <cellStyle name="Normal 16 2 3 6 3 2" xfId="48452" xr:uid="{00000000-0005-0000-0000-0000814B0000}"/>
    <cellStyle name="Normal 16 2 3 6 4" xfId="39407" xr:uid="{00000000-0005-0000-0000-0000824B0000}"/>
    <cellStyle name="Normal 16 2 3 6 5" xfId="25841" xr:uid="{00000000-0005-0000-0000-0000834B0000}"/>
    <cellStyle name="Normal 16 2 3 7" xfId="5611" xr:uid="{00000000-0005-0000-0000-0000844B0000}"/>
    <cellStyle name="Normal 16 2 3 7 2" xfId="18242" xr:uid="{00000000-0005-0000-0000-0000854B0000}"/>
    <cellStyle name="Normal 16 2 3 7 2 2" xfId="53458" xr:uid="{00000000-0005-0000-0000-0000864B0000}"/>
    <cellStyle name="Normal 16 2 3 7 3" xfId="40861" xr:uid="{00000000-0005-0000-0000-0000874B0000}"/>
    <cellStyle name="Normal 16 2 3 7 4" xfId="30847" xr:uid="{00000000-0005-0000-0000-0000884B0000}"/>
    <cellStyle name="Normal 16 2 3 8" xfId="7070" xr:uid="{00000000-0005-0000-0000-0000894B0000}"/>
    <cellStyle name="Normal 16 2 3 8 2" xfId="19696" xr:uid="{00000000-0005-0000-0000-00008A4B0000}"/>
    <cellStyle name="Normal 16 2 3 8 2 2" xfId="54912" xr:uid="{00000000-0005-0000-0000-00008B4B0000}"/>
    <cellStyle name="Normal 16 2 3 8 3" xfId="42315" xr:uid="{00000000-0005-0000-0000-00008C4B0000}"/>
    <cellStyle name="Normal 16 2 3 8 4" xfId="32301" xr:uid="{00000000-0005-0000-0000-00008D4B0000}"/>
    <cellStyle name="Normal 16 2 3 9" xfId="8851" xr:uid="{00000000-0005-0000-0000-00008E4B0000}"/>
    <cellStyle name="Normal 16 2 3 9 2" xfId="21472" xr:uid="{00000000-0005-0000-0000-00008F4B0000}"/>
    <cellStyle name="Normal 16 2 3 9 2 2" xfId="56688" xr:uid="{00000000-0005-0000-0000-0000904B0000}"/>
    <cellStyle name="Normal 16 2 3 9 3" xfId="44091" xr:uid="{00000000-0005-0000-0000-0000914B0000}"/>
    <cellStyle name="Normal 16 2 3 9 4" xfId="34077" xr:uid="{00000000-0005-0000-0000-0000924B0000}"/>
    <cellStyle name="Normal 16 2 4" xfId="2977" xr:uid="{00000000-0005-0000-0000-0000934B0000}"/>
    <cellStyle name="Normal 16 2 4 10" xfId="25357" xr:uid="{00000000-0005-0000-0000-0000944B0000}"/>
    <cellStyle name="Normal 16 2 4 11" xfId="60892" xr:uid="{00000000-0005-0000-0000-0000954B0000}"/>
    <cellStyle name="Normal 16 2 4 2" xfId="4788" xr:uid="{00000000-0005-0000-0000-0000964B0000}"/>
    <cellStyle name="Normal 16 2 4 2 2" xfId="17435" xr:uid="{00000000-0005-0000-0000-0000974B0000}"/>
    <cellStyle name="Normal 16 2 4 2 2 2" xfId="52651" xr:uid="{00000000-0005-0000-0000-0000984B0000}"/>
    <cellStyle name="Normal 16 2 4 2 2 3" xfId="30040" xr:uid="{00000000-0005-0000-0000-0000994B0000}"/>
    <cellStyle name="Normal 16 2 4 2 3" xfId="13881" xr:uid="{00000000-0005-0000-0000-00009A4B0000}"/>
    <cellStyle name="Normal 16 2 4 2 3 2" xfId="49099" xr:uid="{00000000-0005-0000-0000-00009B4B0000}"/>
    <cellStyle name="Normal 16 2 4 2 4" xfId="40054" xr:uid="{00000000-0005-0000-0000-00009C4B0000}"/>
    <cellStyle name="Normal 16 2 4 2 5" xfId="26488" xr:uid="{00000000-0005-0000-0000-00009D4B0000}"/>
    <cellStyle name="Normal 16 2 4 3" xfId="6258" xr:uid="{00000000-0005-0000-0000-00009E4B0000}"/>
    <cellStyle name="Normal 16 2 4 3 2" xfId="18889" xr:uid="{00000000-0005-0000-0000-00009F4B0000}"/>
    <cellStyle name="Normal 16 2 4 3 2 2" xfId="54105" xr:uid="{00000000-0005-0000-0000-0000A04B0000}"/>
    <cellStyle name="Normal 16 2 4 3 3" xfId="41508" xr:uid="{00000000-0005-0000-0000-0000A14B0000}"/>
    <cellStyle name="Normal 16 2 4 3 4" xfId="31494" xr:uid="{00000000-0005-0000-0000-0000A24B0000}"/>
    <cellStyle name="Normal 16 2 4 4" xfId="7717" xr:uid="{00000000-0005-0000-0000-0000A34B0000}"/>
    <cellStyle name="Normal 16 2 4 4 2" xfId="20343" xr:uid="{00000000-0005-0000-0000-0000A44B0000}"/>
    <cellStyle name="Normal 16 2 4 4 2 2" xfId="55559" xr:uid="{00000000-0005-0000-0000-0000A54B0000}"/>
    <cellStyle name="Normal 16 2 4 4 3" xfId="42962" xr:uid="{00000000-0005-0000-0000-0000A64B0000}"/>
    <cellStyle name="Normal 16 2 4 4 4" xfId="32948" xr:uid="{00000000-0005-0000-0000-0000A74B0000}"/>
    <cellStyle name="Normal 16 2 4 5" xfId="9498" xr:uid="{00000000-0005-0000-0000-0000A84B0000}"/>
    <cellStyle name="Normal 16 2 4 5 2" xfId="22119" xr:uid="{00000000-0005-0000-0000-0000A94B0000}"/>
    <cellStyle name="Normal 16 2 4 5 2 2" xfId="57335" xr:uid="{00000000-0005-0000-0000-0000AA4B0000}"/>
    <cellStyle name="Normal 16 2 4 5 3" xfId="44738" xr:uid="{00000000-0005-0000-0000-0000AB4B0000}"/>
    <cellStyle name="Normal 16 2 4 5 4" xfId="34724" xr:uid="{00000000-0005-0000-0000-0000AC4B0000}"/>
    <cellStyle name="Normal 16 2 4 6" xfId="11292" xr:uid="{00000000-0005-0000-0000-0000AD4B0000}"/>
    <cellStyle name="Normal 16 2 4 6 2" xfId="23895" xr:uid="{00000000-0005-0000-0000-0000AE4B0000}"/>
    <cellStyle name="Normal 16 2 4 6 2 2" xfId="59111" xr:uid="{00000000-0005-0000-0000-0000AF4B0000}"/>
    <cellStyle name="Normal 16 2 4 6 3" xfId="46514" xr:uid="{00000000-0005-0000-0000-0000B04B0000}"/>
    <cellStyle name="Normal 16 2 4 6 4" xfId="36500" xr:uid="{00000000-0005-0000-0000-0000B14B0000}"/>
    <cellStyle name="Normal 16 2 4 7" xfId="15659" xr:uid="{00000000-0005-0000-0000-0000B24B0000}"/>
    <cellStyle name="Normal 16 2 4 7 2" xfId="50875" xr:uid="{00000000-0005-0000-0000-0000B34B0000}"/>
    <cellStyle name="Normal 16 2 4 7 3" xfId="28264" xr:uid="{00000000-0005-0000-0000-0000B44B0000}"/>
    <cellStyle name="Normal 16 2 4 8" xfId="12750" xr:uid="{00000000-0005-0000-0000-0000B54B0000}"/>
    <cellStyle name="Normal 16 2 4 8 2" xfId="47968" xr:uid="{00000000-0005-0000-0000-0000B64B0000}"/>
    <cellStyle name="Normal 16 2 4 9" xfId="38278" xr:uid="{00000000-0005-0000-0000-0000B74B0000}"/>
    <cellStyle name="Normal 16 2 5" xfId="2810" xr:uid="{00000000-0005-0000-0000-0000B84B0000}"/>
    <cellStyle name="Normal 16 2 5 10" xfId="25202" xr:uid="{00000000-0005-0000-0000-0000B94B0000}"/>
    <cellStyle name="Normal 16 2 5 11" xfId="60737" xr:uid="{00000000-0005-0000-0000-0000BA4B0000}"/>
    <cellStyle name="Normal 16 2 5 2" xfId="4633" xr:uid="{00000000-0005-0000-0000-0000BB4B0000}"/>
    <cellStyle name="Normal 16 2 5 2 2" xfId="17280" xr:uid="{00000000-0005-0000-0000-0000BC4B0000}"/>
    <cellStyle name="Normal 16 2 5 2 2 2" xfId="52496" xr:uid="{00000000-0005-0000-0000-0000BD4B0000}"/>
    <cellStyle name="Normal 16 2 5 2 2 3" xfId="29885" xr:uid="{00000000-0005-0000-0000-0000BE4B0000}"/>
    <cellStyle name="Normal 16 2 5 2 3" xfId="13726" xr:uid="{00000000-0005-0000-0000-0000BF4B0000}"/>
    <cellStyle name="Normal 16 2 5 2 3 2" xfId="48944" xr:uid="{00000000-0005-0000-0000-0000C04B0000}"/>
    <cellStyle name="Normal 16 2 5 2 4" xfId="39899" xr:uid="{00000000-0005-0000-0000-0000C14B0000}"/>
    <cellStyle name="Normal 16 2 5 2 5" xfId="26333" xr:uid="{00000000-0005-0000-0000-0000C24B0000}"/>
    <cellStyle name="Normal 16 2 5 3" xfId="6103" xr:uid="{00000000-0005-0000-0000-0000C34B0000}"/>
    <cellStyle name="Normal 16 2 5 3 2" xfId="18734" xr:uid="{00000000-0005-0000-0000-0000C44B0000}"/>
    <cellStyle name="Normal 16 2 5 3 2 2" xfId="53950" xr:uid="{00000000-0005-0000-0000-0000C54B0000}"/>
    <cellStyle name="Normal 16 2 5 3 3" xfId="41353" xr:uid="{00000000-0005-0000-0000-0000C64B0000}"/>
    <cellStyle name="Normal 16 2 5 3 4" xfId="31339" xr:uid="{00000000-0005-0000-0000-0000C74B0000}"/>
    <cellStyle name="Normal 16 2 5 4" xfId="7562" xr:uid="{00000000-0005-0000-0000-0000C84B0000}"/>
    <cellStyle name="Normal 16 2 5 4 2" xfId="20188" xr:uid="{00000000-0005-0000-0000-0000C94B0000}"/>
    <cellStyle name="Normal 16 2 5 4 2 2" xfId="55404" xr:uid="{00000000-0005-0000-0000-0000CA4B0000}"/>
    <cellStyle name="Normal 16 2 5 4 3" xfId="42807" xr:uid="{00000000-0005-0000-0000-0000CB4B0000}"/>
    <cellStyle name="Normal 16 2 5 4 4" xfId="32793" xr:uid="{00000000-0005-0000-0000-0000CC4B0000}"/>
    <cellStyle name="Normal 16 2 5 5" xfId="9343" xr:uid="{00000000-0005-0000-0000-0000CD4B0000}"/>
    <cellStyle name="Normal 16 2 5 5 2" xfId="21964" xr:uid="{00000000-0005-0000-0000-0000CE4B0000}"/>
    <cellStyle name="Normal 16 2 5 5 2 2" xfId="57180" xr:uid="{00000000-0005-0000-0000-0000CF4B0000}"/>
    <cellStyle name="Normal 16 2 5 5 3" xfId="44583" xr:uid="{00000000-0005-0000-0000-0000D04B0000}"/>
    <cellStyle name="Normal 16 2 5 5 4" xfId="34569" xr:uid="{00000000-0005-0000-0000-0000D14B0000}"/>
    <cellStyle name="Normal 16 2 5 6" xfId="11137" xr:uid="{00000000-0005-0000-0000-0000D24B0000}"/>
    <cellStyle name="Normal 16 2 5 6 2" xfId="23740" xr:uid="{00000000-0005-0000-0000-0000D34B0000}"/>
    <cellStyle name="Normal 16 2 5 6 2 2" xfId="58956" xr:uid="{00000000-0005-0000-0000-0000D44B0000}"/>
    <cellStyle name="Normal 16 2 5 6 3" xfId="46359" xr:uid="{00000000-0005-0000-0000-0000D54B0000}"/>
    <cellStyle name="Normal 16 2 5 6 4" xfId="36345" xr:uid="{00000000-0005-0000-0000-0000D64B0000}"/>
    <cellStyle name="Normal 16 2 5 7" xfId="15504" xr:uid="{00000000-0005-0000-0000-0000D74B0000}"/>
    <cellStyle name="Normal 16 2 5 7 2" xfId="50720" xr:uid="{00000000-0005-0000-0000-0000D84B0000}"/>
    <cellStyle name="Normal 16 2 5 7 3" xfId="28109" xr:uid="{00000000-0005-0000-0000-0000D94B0000}"/>
    <cellStyle name="Normal 16 2 5 8" xfId="12595" xr:uid="{00000000-0005-0000-0000-0000DA4B0000}"/>
    <cellStyle name="Normal 16 2 5 8 2" xfId="47813" xr:uid="{00000000-0005-0000-0000-0000DB4B0000}"/>
    <cellStyle name="Normal 16 2 5 9" xfId="38123" xr:uid="{00000000-0005-0000-0000-0000DC4B0000}"/>
    <cellStyle name="Normal 16 2 6" xfId="3324" xr:uid="{00000000-0005-0000-0000-0000DD4B0000}"/>
    <cellStyle name="Normal 16 2 6 10" xfId="26820" xr:uid="{00000000-0005-0000-0000-0000DE4B0000}"/>
    <cellStyle name="Normal 16 2 6 11" xfId="61224" xr:uid="{00000000-0005-0000-0000-0000DF4B0000}"/>
    <cellStyle name="Normal 16 2 6 2" xfId="5120" xr:uid="{00000000-0005-0000-0000-0000E04B0000}"/>
    <cellStyle name="Normal 16 2 6 2 2" xfId="17767" xr:uid="{00000000-0005-0000-0000-0000E14B0000}"/>
    <cellStyle name="Normal 16 2 6 2 2 2" xfId="52983" xr:uid="{00000000-0005-0000-0000-0000E24B0000}"/>
    <cellStyle name="Normal 16 2 6 2 3" xfId="40386" xr:uid="{00000000-0005-0000-0000-0000E34B0000}"/>
    <cellStyle name="Normal 16 2 6 2 4" xfId="30372" xr:uid="{00000000-0005-0000-0000-0000E44B0000}"/>
    <cellStyle name="Normal 16 2 6 3" xfId="6590" xr:uid="{00000000-0005-0000-0000-0000E54B0000}"/>
    <cellStyle name="Normal 16 2 6 3 2" xfId="19221" xr:uid="{00000000-0005-0000-0000-0000E64B0000}"/>
    <cellStyle name="Normal 16 2 6 3 2 2" xfId="54437" xr:uid="{00000000-0005-0000-0000-0000E74B0000}"/>
    <cellStyle name="Normal 16 2 6 3 3" xfId="41840" xr:uid="{00000000-0005-0000-0000-0000E84B0000}"/>
    <cellStyle name="Normal 16 2 6 3 4" xfId="31826" xr:uid="{00000000-0005-0000-0000-0000E94B0000}"/>
    <cellStyle name="Normal 16 2 6 4" xfId="8049" xr:uid="{00000000-0005-0000-0000-0000EA4B0000}"/>
    <cellStyle name="Normal 16 2 6 4 2" xfId="20675" xr:uid="{00000000-0005-0000-0000-0000EB4B0000}"/>
    <cellStyle name="Normal 16 2 6 4 2 2" xfId="55891" xr:uid="{00000000-0005-0000-0000-0000EC4B0000}"/>
    <cellStyle name="Normal 16 2 6 4 3" xfId="43294" xr:uid="{00000000-0005-0000-0000-0000ED4B0000}"/>
    <cellStyle name="Normal 16 2 6 4 4" xfId="33280" xr:uid="{00000000-0005-0000-0000-0000EE4B0000}"/>
    <cellStyle name="Normal 16 2 6 5" xfId="9830" xr:uid="{00000000-0005-0000-0000-0000EF4B0000}"/>
    <cellStyle name="Normal 16 2 6 5 2" xfId="22451" xr:uid="{00000000-0005-0000-0000-0000F04B0000}"/>
    <cellStyle name="Normal 16 2 6 5 2 2" xfId="57667" xr:uid="{00000000-0005-0000-0000-0000F14B0000}"/>
    <cellStyle name="Normal 16 2 6 5 3" xfId="45070" xr:uid="{00000000-0005-0000-0000-0000F24B0000}"/>
    <cellStyle name="Normal 16 2 6 5 4" xfId="35056" xr:uid="{00000000-0005-0000-0000-0000F34B0000}"/>
    <cellStyle name="Normal 16 2 6 6" xfId="11624" xr:uid="{00000000-0005-0000-0000-0000F44B0000}"/>
    <cellStyle name="Normal 16 2 6 6 2" xfId="24227" xr:uid="{00000000-0005-0000-0000-0000F54B0000}"/>
    <cellStyle name="Normal 16 2 6 6 2 2" xfId="59443" xr:uid="{00000000-0005-0000-0000-0000F64B0000}"/>
    <cellStyle name="Normal 16 2 6 6 3" xfId="46846" xr:uid="{00000000-0005-0000-0000-0000F74B0000}"/>
    <cellStyle name="Normal 16 2 6 6 4" xfId="36832" xr:uid="{00000000-0005-0000-0000-0000F84B0000}"/>
    <cellStyle name="Normal 16 2 6 7" xfId="15991" xr:uid="{00000000-0005-0000-0000-0000F94B0000}"/>
    <cellStyle name="Normal 16 2 6 7 2" xfId="51207" xr:uid="{00000000-0005-0000-0000-0000FA4B0000}"/>
    <cellStyle name="Normal 16 2 6 7 3" xfId="28596" xr:uid="{00000000-0005-0000-0000-0000FB4B0000}"/>
    <cellStyle name="Normal 16 2 6 8" xfId="14213" xr:uid="{00000000-0005-0000-0000-0000FC4B0000}"/>
    <cellStyle name="Normal 16 2 6 8 2" xfId="49431" xr:uid="{00000000-0005-0000-0000-0000FD4B0000}"/>
    <cellStyle name="Normal 16 2 6 9" xfId="38610" xr:uid="{00000000-0005-0000-0000-0000FE4B0000}"/>
    <cellStyle name="Normal 16 2 7" xfId="2480" xr:uid="{00000000-0005-0000-0000-0000FF4B0000}"/>
    <cellStyle name="Normal 16 2 7 10" xfId="26011" xr:uid="{00000000-0005-0000-0000-0000004C0000}"/>
    <cellStyle name="Normal 16 2 7 11" xfId="60415" xr:uid="{00000000-0005-0000-0000-0000014C0000}"/>
    <cellStyle name="Normal 16 2 7 2" xfId="4311" xr:uid="{00000000-0005-0000-0000-0000024C0000}"/>
    <cellStyle name="Normal 16 2 7 2 2" xfId="16958" xr:uid="{00000000-0005-0000-0000-0000034C0000}"/>
    <cellStyle name="Normal 16 2 7 2 2 2" xfId="52174" xr:uid="{00000000-0005-0000-0000-0000044C0000}"/>
    <cellStyle name="Normal 16 2 7 2 3" xfId="39577" xr:uid="{00000000-0005-0000-0000-0000054C0000}"/>
    <cellStyle name="Normal 16 2 7 2 4" xfId="29563" xr:uid="{00000000-0005-0000-0000-0000064C0000}"/>
    <cellStyle name="Normal 16 2 7 3" xfId="5781" xr:uid="{00000000-0005-0000-0000-0000074C0000}"/>
    <cellStyle name="Normal 16 2 7 3 2" xfId="18412" xr:uid="{00000000-0005-0000-0000-0000084C0000}"/>
    <cellStyle name="Normal 16 2 7 3 2 2" xfId="53628" xr:uid="{00000000-0005-0000-0000-0000094C0000}"/>
    <cellStyle name="Normal 16 2 7 3 3" xfId="41031" xr:uid="{00000000-0005-0000-0000-00000A4C0000}"/>
    <cellStyle name="Normal 16 2 7 3 4" xfId="31017" xr:uid="{00000000-0005-0000-0000-00000B4C0000}"/>
    <cellStyle name="Normal 16 2 7 4" xfId="7240" xr:uid="{00000000-0005-0000-0000-00000C4C0000}"/>
    <cellStyle name="Normal 16 2 7 4 2" xfId="19866" xr:uid="{00000000-0005-0000-0000-00000D4C0000}"/>
    <cellStyle name="Normal 16 2 7 4 2 2" xfId="55082" xr:uid="{00000000-0005-0000-0000-00000E4C0000}"/>
    <cellStyle name="Normal 16 2 7 4 3" xfId="42485" xr:uid="{00000000-0005-0000-0000-00000F4C0000}"/>
    <cellStyle name="Normal 16 2 7 4 4" xfId="32471" xr:uid="{00000000-0005-0000-0000-0000104C0000}"/>
    <cellStyle name="Normal 16 2 7 5" xfId="9021" xr:uid="{00000000-0005-0000-0000-0000114C0000}"/>
    <cellStyle name="Normal 16 2 7 5 2" xfId="21642" xr:uid="{00000000-0005-0000-0000-0000124C0000}"/>
    <cellStyle name="Normal 16 2 7 5 2 2" xfId="56858" xr:uid="{00000000-0005-0000-0000-0000134C0000}"/>
    <cellStyle name="Normal 16 2 7 5 3" xfId="44261" xr:uid="{00000000-0005-0000-0000-0000144C0000}"/>
    <cellStyle name="Normal 16 2 7 5 4" xfId="34247" xr:uid="{00000000-0005-0000-0000-0000154C0000}"/>
    <cellStyle name="Normal 16 2 7 6" xfId="10815" xr:uid="{00000000-0005-0000-0000-0000164C0000}"/>
    <cellStyle name="Normal 16 2 7 6 2" xfId="23418" xr:uid="{00000000-0005-0000-0000-0000174C0000}"/>
    <cellStyle name="Normal 16 2 7 6 2 2" xfId="58634" xr:uid="{00000000-0005-0000-0000-0000184C0000}"/>
    <cellStyle name="Normal 16 2 7 6 3" xfId="46037" xr:uid="{00000000-0005-0000-0000-0000194C0000}"/>
    <cellStyle name="Normal 16 2 7 6 4" xfId="36023" xr:uid="{00000000-0005-0000-0000-00001A4C0000}"/>
    <cellStyle name="Normal 16 2 7 7" xfId="15182" xr:uid="{00000000-0005-0000-0000-00001B4C0000}"/>
    <cellStyle name="Normal 16 2 7 7 2" xfId="50398" xr:uid="{00000000-0005-0000-0000-00001C4C0000}"/>
    <cellStyle name="Normal 16 2 7 7 3" xfId="27787" xr:uid="{00000000-0005-0000-0000-00001D4C0000}"/>
    <cellStyle name="Normal 16 2 7 8" xfId="13404" xr:uid="{00000000-0005-0000-0000-00001E4C0000}"/>
    <cellStyle name="Normal 16 2 7 8 2" xfId="48622" xr:uid="{00000000-0005-0000-0000-00001F4C0000}"/>
    <cellStyle name="Normal 16 2 7 9" xfId="37801" xr:uid="{00000000-0005-0000-0000-0000204C0000}"/>
    <cellStyle name="Normal 16 2 8" xfId="3648" xr:uid="{00000000-0005-0000-0000-0000214C0000}"/>
    <cellStyle name="Normal 16 2 8 2" xfId="8372" xr:uid="{00000000-0005-0000-0000-0000224C0000}"/>
    <cellStyle name="Normal 16 2 8 2 2" xfId="20998" xr:uid="{00000000-0005-0000-0000-0000234C0000}"/>
    <cellStyle name="Normal 16 2 8 2 2 2" xfId="56214" xr:uid="{00000000-0005-0000-0000-0000244C0000}"/>
    <cellStyle name="Normal 16 2 8 2 3" xfId="43617" xr:uid="{00000000-0005-0000-0000-0000254C0000}"/>
    <cellStyle name="Normal 16 2 8 2 4" xfId="33603" xr:uid="{00000000-0005-0000-0000-0000264C0000}"/>
    <cellStyle name="Normal 16 2 8 3" xfId="10153" xr:uid="{00000000-0005-0000-0000-0000274C0000}"/>
    <cellStyle name="Normal 16 2 8 3 2" xfId="22774" xr:uid="{00000000-0005-0000-0000-0000284C0000}"/>
    <cellStyle name="Normal 16 2 8 3 2 2" xfId="57990" xr:uid="{00000000-0005-0000-0000-0000294C0000}"/>
    <cellStyle name="Normal 16 2 8 3 3" xfId="45393" xr:uid="{00000000-0005-0000-0000-00002A4C0000}"/>
    <cellStyle name="Normal 16 2 8 3 4" xfId="35379" xr:uid="{00000000-0005-0000-0000-00002B4C0000}"/>
    <cellStyle name="Normal 16 2 8 4" xfId="11949" xr:uid="{00000000-0005-0000-0000-00002C4C0000}"/>
    <cellStyle name="Normal 16 2 8 4 2" xfId="24550" xr:uid="{00000000-0005-0000-0000-00002D4C0000}"/>
    <cellStyle name="Normal 16 2 8 4 2 2" xfId="59766" xr:uid="{00000000-0005-0000-0000-00002E4C0000}"/>
    <cellStyle name="Normal 16 2 8 4 3" xfId="47169" xr:uid="{00000000-0005-0000-0000-00002F4C0000}"/>
    <cellStyle name="Normal 16 2 8 4 4" xfId="37155" xr:uid="{00000000-0005-0000-0000-0000304C0000}"/>
    <cellStyle name="Normal 16 2 8 5" xfId="16314" xr:uid="{00000000-0005-0000-0000-0000314C0000}"/>
    <cellStyle name="Normal 16 2 8 5 2" xfId="51530" xr:uid="{00000000-0005-0000-0000-0000324C0000}"/>
    <cellStyle name="Normal 16 2 8 5 3" xfId="28919" xr:uid="{00000000-0005-0000-0000-0000334C0000}"/>
    <cellStyle name="Normal 16 2 8 6" xfId="14536" xr:uid="{00000000-0005-0000-0000-0000344C0000}"/>
    <cellStyle name="Normal 16 2 8 6 2" xfId="49754" xr:uid="{00000000-0005-0000-0000-0000354C0000}"/>
    <cellStyle name="Normal 16 2 8 7" xfId="38933" xr:uid="{00000000-0005-0000-0000-0000364C0000}"/>
    <cellStyle name="Normal 16 2 8 8" xfId="27143" xr:uid="{00000000-0005-0000-0000-0000374C0000}"/>
    <cellStyle name="Normal 16 2 9" xfId="3978" xr:uid="{00000000-0005-0000-0000-0000384C0000}"/>
    <cellStyle name="Normal 16 2 9 2" xfId="16636" xr:uid="{00000000-0005-0000-0000-0000394C0000}"/>
    <cellStyle name="Normal 16 2 9 2 2" xfId="51852" xr:uid="{00000000-0005-0000-0000-00003A4C0000}"/>
    <cellStyle name="Normal 16 2 9 2 3" xfId="29241" xr:uid="{00000000-0005-0000-0000-00003B4C0000}"/>
    <cellStyle name="Normal 16 2 9 3" xfId="13082" xr:uid="{00000000-0005-0000-0000-00003C4C0000}"/>
    <cellStyle name="Normal 16 2 9 3 2" xfId="48300" xr:uid="{00000000-0005-0000-0000-00003D4C0000}"/>
    <cellStyle name="Normal 16 2 9 4" xfId="39255" xr:uid="{00000000-0005-0000-0000-00003E4C0000}"/>
    <cellStyle name="Normal 16 2 9 5" xfId="25689" xr:uid="{00000000-0005-0000-0000-00003F4C0000}"/>
    <cellStyle name="Normal 16 2_District Target Attainment" xfId="1113" xr:uid="{00000000-0005-0000-0000-0000404C0000}"/>
    <cellStyle name="Normal 16 3" xfId="1278" xr:uid="{00000000-0005-0000-0000-0000414C0000}"/>
    <cellStyle name="Normal 16 3 10" xfId="6960" xr:uid="{00000000-0005-0000-0000-0000424C0000}"/>
    <cellStyle name="Normal 16 3 10 2" xfId="19587" xr:uid="{00000000-0005-0000-0000-0000434C0000}"/>
    <cellStyle name="Normal 16 3 10 2 2" xfId="54803" xr:uid="{00000000-0005-0000-0000-0000444C0000}"/>
    <cellStyle name="Normal 16 3 10 3" xfId="42206" xr:uid="{00000000-0005-0000-0000-0000454C0000}"/>
    <cellStyle name="Normal 16 3 10 4" xfId="32192" xr:uid="{00000000-0005-0000-0000-0000464C0000}"/>
    <cellStyle name="Normal 16 3 11" xfId="8741" xr:uid="{00000000-0005-0000-0000-0000474C0000}"/>
    <cellStyle name="Normal 16 3 11 2" xfId="21363" xr:uid="{00000000-0005-0000-0000-0000484C0000}"/>
    <cellStyle name="Normal 16 3 11 2 2" xfId="56579" xr:uid="{00000000-0005-0000-0000-0000494C0000}"/>
    <cellStyle name="Normal 16 3 11 3" xfId="43982" xr:uid="{00000000-0005-0000-0000-00004A4C0000}"/>
    <cellStyle name="Normal 16 3 11 4" xfId="33968" xr:uid="{00000000-0005-0000-0000-00004B4C0000}"/>
    <cellStyle name="Normal 16 3 12" xfId="10552" xr:uid="{00000000-0005-0000-0000-00004C4C0000}"/>
    <cellStyle name="Normal 16 3 12 2" xfId="23163" xr:uid="{00000000-0005-0000-0000-00004D4C0000}"/>
    <cellStyle name="Normal 16 3 12 2 2" xfId="58379" xr:uid="{00000000-0005-0000-0000-00004E4C0000}"/>
    <cellStyle name="Normal 16 3 12 3" xfId="45782" xr:uid="{00000000-0005-0000-0000-00004F4C0000}"/>
    <cellStyle name="Normal 16 3 12 4" xfId="35768" xr:uid="{00000000-0005-0000-0000-0000504C0000}"/>
    <cellStyle name="Normal 16 3 13" xfId="14902" xr:uid="{00000000-0005-0000-0000-0000514C0000}"/>
    <cellStyle name="Normal 16 3 13 2" xfId="50119" xr:uid="{00000000-0005-0000-0000-0000524C0000}"/>
    <cellStyle name="Normal 16 3 13 3" xfId="27508" xr:uid="{00000000-0005-0000-0000-0000534C0000}"/>
    <cellStyle name="Normal 16 3 14" xfId="12316" xr:uid="{00000000-0005-0000-0000-0000544C0000}"/>
    <cellStyle name="Normal 16 3 14 2" xfId="47534" xr:uid="{00000000-0005-0000-0000-0000554C0000}"/>
    <cellStyle name="Normal 16 3 15" xfId="37521" xr:uid="{00000000-0005-0000-0000-0000564C0000}"/>
    <cellStyle name="Normal 16 3 16" xfId="24923" xr:uid="{00000000-0005-0000-0000-0000574C0000}"/>
    <cellStyle name="Normal 16 3 17" xfId="60136" xr:uid="{00000000-0005-0000-0000-0000584C0000}"/>
    <cellStyle name="Normal 16 3 2" xfId="2346" xr:uid="{00000000-0005-0000-0000-0000594C0000}"/>
    <cellStyle name="Normal 16 3 2 10" xfId="10553" xr:uid="{00000000-0005-0000-0000-00005A4C0000}"/>
    <cellStyle name="Normal 16 3 2 10 2" xfId="23164" xr:uid="{00000000-0005-0000-0000-00005B4C0000}"/>
    <cellStyle name="Normal 16 3 2 10 2 2" xfId="58380" xr:uid="{00000000-0005-0000-0000-00005C4C0000}"/>
    <cellStyle name="Normal 16 3 2 10 3" xfId="45783" xr:uid="{00000000-0005-0000-0000-00005D4C0000}"/>
    <cellStyle name="Normal 16 3 2 10 4" xfId="35769" xr:uid="{00000000-0005-0000-0000-00005E4C0000}"/>
    <cellStyle name="Normal 16 3 2 11" xfId="15057" xr:uid="{00000000-0005-0000-0000-00005F4C0000}"/>
    <cellStyle name="Normal 16 3 2 11 2" xfId="50273" xr:uid="{00000000-0005-0000-0000-0000604C0000}"/>
    <cellStyle name="Normal 16 3 2 11 3" xfId="27662" xr:uid="{00000000-0005-0000-0000-0000614C0000}"/>
    <cellStyle name="Normal 16 3 2 12" xfId="12470" xr:uid="{00000000-0005-0000-0000-0000624C0000}"/>
    <cellStyle name="Normal 16 3 2 12 2" xfId="47688" xr:uid="{00000000-0005-0000-0000-0000634C0000}"/>
    <cellStyle name="Normal 16 3 2 13" xfId="37676" xr:uid="{00000000-0005-0000-0000-0000644C0000}"/>
    <cellStyle name="Normal 16 3 2 14" xfId="25077" xr:uid="{00000000-0005-0000-0000-0000654C0000}"/>
    <cellStyle name="Normal 16 3 2 15" xfId="60290" xr:uid="{00000000-0005-0000-0000-0000664C0000}"/>
    <cellStyle name="Normal 16 3 2 2" xfId="3192" xr:uid="{00000000-0005-0000-0000-0000674C0000}"/>
    <cellStyle name="Normal 16 3 2 2 10" xfId="25561" xr:uid="{00000000-0005-0000-0000-0000684C0000}"/>
    <cellStyle name="Normal 16 3 2 2 11" xfId="61096" xr:uid="{00000000-0005-0000-0000-0000694C0000}"/>
    <cellStyle name="Normal 16 3 2 2 2" xfId="4992" xr:uid="{00000000-0005-0000-0000-00006A4C0000}"/>
    <cellStyle name="Normal 16 3 2 2 2 2" xfId="17639" xr:uid="{00000000-0005-0000-0000-00006B4C0000}"/>
    <cellStyle name="Normal 16 3 2 2 2 2 2" xfId="52855" xr:uid="{00000000-0005-0000-0000-00006C4C0000}"/>
    <cellStyle name="Normal 16 3 2 2 2 2 3" xfId="30244" xr:uid="{00000000-0005-0000-0000-00006D4C0000}"/>
    <cellStyle name="Normal 16 3 2 2 2 3" xfId="14085" xr:uid="{00000000-0005-0000-0000-00006E4C0000}"/>
    <cellStyle name="Normal 16 3 2 2 2 3 2" xfId="49303" xr:uid="{00000000-0005-0000-0000-00006F4C0000}"/>
    <cellStyle name="Normal 16 3 2 2 2 4" xfId="40258" xr:uid="{00000000-0005-0000-0000-0000704C0000}"/>
    <cellStyle name="Normal 16 3 2 2 2 5" xfId="26692" xr:uid="{00000000-0005-0000-0000-0000714C0000}"/>
    <cellStyle name="Normal 16 3 2 2 3" xfId="6462" xr:uid="{00000000-0005-0000-0000-0000724C0000}"/>
    <cellStyle name="Normal 16 3 2 2 3 2" xfId="19093" xr:uid="{00000000-0005-0000-0000-0000734C0000}"/>
    <cellStyle name="Normal 16 3 2 2 3 2 2" xfId="54309" xr:uid="{00000000-0005-0000-0000-0000744C0000}"/>
    <cellStyle name="Normal 16 3 2 2 3 3" xfId="41712" xr:uid="{00000000-0005-0000-0000-0000754C0000}"/>
    <cellStyle name="Normal 16 3 2 2 3 4" xfId="31698" xr:uid="{00000000-0005-0000-0000-0000764C0000}"/>
    <cellStyle name="Normal 16 3 2 2 4" xfId="7921" xr:uid="{00000000-0005-0000-0000-0000774C0000}"/>
    <cellStyle name="Normal 16 3 2 2 4 2" xfId="20547" xr:uid="{00000000-0005-0000-0000-0000784C0000}"/>
    <cellStyle name="Normal 16 3 2 2 4 2 2" xfId="55763" xr:uid="{00000000-0005-0000-0000-0000794C0000}"/>
    <cellStyle name="Normal 16 3 2 2 4 3" xfId="43166" xr:uid="{00000000-0005-0000-0000-00007A4C0000}"/>
    <cellStyle name="Normal 16 3 2 2 4 4" xfId="33152" xr:uid="{00000000-0005-0000-0000-00007B4C0000}"/>
    <cellStyle name="Normal 16 3 2 2 5" xfId="9702" xr:uid="{00000000-0005-0000-0000-00007C4C0000}"/>
    <cellStyle name="Normal 16 3 2 2 5 2" xfId="22323" xr:uid="{00000000-0005-0000-0000-00007D4C0000}"/>
    <cellStyle name="Normal 16 3 2 2 5 2 2" xfId="57539" xr:uid="{00000000-0005-0000-0000-00007E4C0000}"/>
    <cellStyle name="Normal 16 3 2 2 5 3" xfId="44942" xr:uid="{00000000-0005-0000-0000-00007F4C0000}"/>
    <cellStyle name="Normal 16 3 2 2 5 4" xfId="34928" xr:uid="{00000000-0005-0000-0000-0000804C0000}"/>
    <cellStyle name="Normal 16 3 2 2 6" xfId="11496" xr:uid="{00000000-0005-0000-0000-0000814C0000}"/>
    <cellStyle name="Normal 16 3 2 2 6 2" xfId="24099" xr:uid="{00000000-0005-0000-0000-0000824C0000}"/>
    <cellStyle name="Normal 16 3 2 2 6 2 2" xfId="59315" xr:uid="{00000000-0005-0000-0000-0000834C0000}"/>
    <cellStyle name="Normal 16 3 2 2 6 3" xfId="46718" xr:uid="{00000000-0005-0000-0000-0000844C0000}"/>
    <cellStyle name="Normal 16 3 2 2 6 4" xfId="36704" xr:uid="{00000000-0005-0000-0000-0000854C0000}"/>
    <cellStyle name="Normal 16 3 2 2 7" xfId="15863" xr:uid="{00000000-0005-0000-0000-0000864C0000}"/>
    <cellStyle name="Normal 16 3 2 2 7 2" xfId="51079" xr:uid="{00000000-0005-0000-0000-0000874C0000}"/>
    <cellStyle name="Normal 16 3 2 2 7 3" xfId="28468" xr:uid="{00000000-0005-0000-0000-0000884C0000}"/>
    <cellStyle name="Normal 16 3 2 2 8" xfId="12954" xr:uid="{00000000-0005-0000-0000-0000894C0000}"/>
    <cellStyle name="Normal 16 3 2 2 8 2" xfId="48172" xr:uid="{00000000-0005-0000-0000-00008A4C0000}"/>
    <cellStyle name="Normal 16 3 2 2 9" xfId="38482" xr:uid="{00000000-0005-0000-0000-00008B4C0000}"/>
    <cellStyle name="Normal 16 3 2 3" xfId="3521" xr:uid="{00000000-0005-0000-0000-00008C4C0000}"/>
    <cellStyle name="Normal 16 3 2 3 10" xfId="27017" xr:uid="{00000000-0005-0000-0000-00008D4C0000}"/>
    <cellStyle name="Normal 16 3 2 3 11" xfId="61421" xr:uid="{00000000-0005-0000-0000-00008E4C0000}"/>
    <cellStyle name="Normal 16 3 2 3 2" xfId="5317" xr:uid="{00000000-0005-0000-0000-00008F4C0000}"/>
    <cellStyle name="Normal 16 3 2 3 2 2" xfId="17964" xr:uid="{00000000-0005-0000-0000-0000904C0000}"/>
    <cellStyle name="Normal 16 3 2 3 2 2 2" xfId="53180" xr:uid="{00000000-0005-0000-0000-0000914C0000}"/>
    <cellStyle name="Normal 16 3 2 3 2 3" xfId="40583" xr:uid="{00000000-0005-0000-0000-0000924C0000}"/>
    <cellStyle name="Normal 16 3 2 3 2 4" xfId="30569" xr:uid="{00000000-0005-0000-0000-0000934C0000}"/>
    <cellStyle name="Normal 16 3 2 3 3" xfId="6787" xr:uid="{00000000-0005-0000-0000-0000944C0000}"/>
    <cellStyle name="Normal 16 3 2 3 3 2" xfId="19418" xr:uid="{00000000-0005-0000-0000-0000954C0000}"/>
    <cellStyle name="Normal 16 3 2 3 3 2 2" xfId="54634" xr:uid="{00000000-0005-0000-0000-0000964C0000}"/>
    <cellStyle name="Normal 16 3 2 3 3 3" xfId="42037" xr:uid="{00000000-0005-0000-0000-0000974C0000}"/>
    <cellStyle name="Normal 16 3 2 3 3 4" xfId="32023" xr:uid="{00000000-0005-0000-0000-0000984C0000}"/>
    <cellStyle name="Normal 16 3 2 3 4" xfId="8246" xr:uid="{00000000-0005-0000-0000-0000994C0000}"/>
    <cellStyle name="Normal 16 3 2 3 4 2" xfId="20872" xr:uid="{00000000-0005-0000-0000-00009A4C0000}"/>
    <cellStyle name="Normal 16 3 2 3 4 2 2" xfId="56088" xr:uid="{00000000-0005-0000-0000-00009B4C0000}"/>
    <cellStyle name="Normal 16 3 2 3 4 3" xfId="43491" xr:uid="{00000000-0005-0000-0000-00009C4C0000}"/>
    <cellStyle name="Normal 16 3 2 3 4 4" xfId="33477" xr:uid="{00000000-0005-0000-0000-00009D4C0000}"/>
    <cellStyle name="Normal 16 3 2 3 5" xfId="10027" xr:uid="{00000000-0005-0000-0000-00009E4C0000}"/>
    <cellStyle name="Normal 16 3 2 3 5 2" xfId="22648" xr:uid="{00000000-0005-0000-0000-00009F4C0000}"/>
    <cellStyle name="Normal 16 3 2 3 5 2 2" xfId="57864" xr:uid="{00000000-0005-0000-0000-0000A04C0000}"/>
    <cellStyle name="Normal 16 3 2 3 5 3" xfId="45267" xr:uid="{00000000-0005-0000-0000-0000A14C0000}"/>
    <cellStyle name="Normal 16 3 2 3 5 4" xfId="35253" xr:uid="{00000000-0005-0000-0000-0000A24C0000}"/>
    <cellStyle name="Normal 16 3 2 3 6" xfId="11821" xr:uid="{00000000-0005-0000-0000-0000A34C0000}"/>
    <cellStyle name="Normal 16 3 2 3 6 2" xfId="24424" xr:uid="{00000000-0005-0000-0000-0000A44C0000}"/>
    <cellStyle name="Normal 16 3 2 3 6 2 2" xfId="59640" xr:uid="{00000000-0005-0000-0000-0000A54C0000}"/>
    <cellStyle name="Normal 16 3 2 3 6 3" xfId="47043" xr:uid="{00000000-0005-0000-0000-0000A64C0000}"/>
    <cellStyle name="Normal 16 3 2 3 6 4" xfId="37029" xr:uid="{00000000-0005-0000-0000-0000A74C0000}"/>
    <cellStyle name="Normal 16 3 2 3 7" xfId="16188" xr:uid="{00000000-0005-0000-0000-0000A84C0000}"/>
    <cellStyle name="Normal 16 3 2 3 7 2" xfId="51404" xr:uid="{00000000-0005-0000-0000-0000A94C0000}"/>
    <cellStyle name="Normal 16 3 2 3 7 3" xfId="28793" xr:uid="{00000000-0005-0000-0000-0000AA4C0000}"/>
    <cellStyle name="Normal 16 3 2 3 8" xfId="14410" xr:uid="{00000000-0005-0000-0000-0000AB4C0000}"/>
    <cellStyle name="Normal 16 3 2 3 8 2" xfId="49628" xr:uid="{00000000-0005-0000-0000-0000AC4C0000}"/>
    <cellStyle name="Normal 16 3 2 3 9" xfId="38807" xr:uid="{00000000-0005-0000-0000-0000AD4C0000}"/>
    <cellStyle name="Normal 16 3 2 4" xfId="2682" xr:uid="{00000000-0005-0000-0000-0000AE4C0000}"/>
    <cellStyle name="Normal 16 3 2 4 10" xfId="26208" xr:uid="{00000000-0005-0000-0000-0000AF4C0000}"/>
    <cellStyle name="Normal 16 3 2 4 11" xfId="60612" xr:uid="{00000000-0005-0000-0000-0000B04C0000}"/>
    <cellStyle name="Normal 16 3 2 4 2" xfId="4508" xr:uid="{00000000-0005-0000-0000-0000B14C0000}"/>
    <cellStyle name="Normal 16 3 2 4 2 2" xfId="17155" xr:uid="{00000000-0005-0000-0000-0000B24C0000}"/>
    <cellStyle name="Normal 16 3 2 4 2 2 2" xfId="52371" xr:uid="{00000000-0005-0000-0000-0000B34C0000}"/>
    <cellStyle name="Normal 16 3 2 4 2 3" xfId="39774" xr:uid="{00000000-0005-0000-0000-0000B44C0000}"/>
    <cellStyle name="Normal 16 3 2 4 2 4" xfId="29760" xr:uid="{00000000-0005-0000-0000-0000B54C0000}"/>
    <cellStyle name="Normal 16 3 2 4 3" xfId="5978" xr:uid="{00000000-0005-0000-0000-0000B64C0000}"/>
    <cellStyle name="Normal 16 3 2 4 3 2" xfId="18609" xr:uid="{00000000-0005-0000-0000-0000B74C0000}"/>
    <cellStyle name="Normal 16 3 2 4 3 2 2" xfId="53825" xr:uid="{00000000-0005-0000-0000-0000B84C0000}"/>
    <cellStyle name="Normal 16 3 2 4 3 3" xfId="41228" xr:uid="{00000000-0005-0000-0000-0000B94C0000}"/>
    <cellStyle name="Normal 16 3 2 4 3 4" xfId="31214" xr:uid="{00000000-0005-0000-0000-0000BA4C0000}"/>
    <cellStyle name="Normal 16 3 2 4 4" xfId="7437" xr:uid="{00000000-0005-0000-0000-0000BB4C0000}"/>
    <cellStyle name="Normal 16 3 2 4 4 2" xfId="20063" xr:uid="{00000000-0005-0000-0000-0000BC4C0000}"/>
    <cellStyle name="Normal 16 3 2 4 4 2 2" xfId="55279" xr:uid="{00000000-0005-0000-0000-0000BD4C0000}"/>
    <cellStyle name="Normal 16 3 2 4 4 3" xfId="42682" xr:uid="{00000000-0005-0000-0000-0000BE4C0000}"/>
    <cellStyle name="Normal 16 3 2 4 4 4" xfId="32668" xr:uid="{00000000-0005-0000-0000-0000BF4C0000}"/>
    <cellStyle name="Normal 16 3 2 4 5" xfId="9218" xr:uid="{00000000-0005-0000-0000-0000C04C0000}"/>
    <cellStyle name="Normal 16 3 2 4 5 2" xfId="21839" xr:uid="{00000000-0005-0000-0000-0000C14C0000}"/>
    <cellStyle name="Normal 16 3 2 4 5 2 2" xfId="57055" xr:uid="{00000000-0005-0000-0000-0000C24C0000}"/>
    <cellStyle name="Normal 16 3 2 4 5 3" xfId="44458" xr:uid="{00000000-0005-0000-0000-0000C34C0000}"/>
    <cellStyle name="Normal 16 3 2 4 5 4" xfId="34444" xr:uid="{00000000-0005-0000-0000-0000C44C0000}"/>
    <cellStyle name="Normal 16 3 2 4 6" xfId="11012" xr:uid="{00000000-0005-0000-0000-0000C54C0000}"/>
    <cellStyle name="Normal 16 3 2 4 6 2" xfId="23615" xr:uid="{00000000-0005-0000-0000-0000C64C0000}"/>
    <cellStyle name="Normal 16 3 2 4 6 2 2" xfId="58831" xr:uid="{00000000-0005-0000-0000-0000C74C0000}"/>
    <cellStyle name="Normal 16 3 2 4 6 3" xfId="46234" xr:uid="{00000000-0005-0000-0000-0000C84C0000}"/>
    <cellStyle name="Normal 16 3 2 4 6 4" xfId="36220" xr:uid="{00000000-0005-0000-0000-0000C94C0000}"/>
    <cellStyle name="Normal 16 3 2 4 7" xfId="15379" xr:uid="{00000000-0005-0000-0000-0000CA4C0000}"/>
    <cellStyle name="Normal 16 3 2 4 7 2" xfId="50595" xr:uid="{00000000-0005-0000-0000-0000CB4C0000}"/>
    <cellStyle name="Normal 16 3 2 4 7 3" xfId="27984" xr:uid="{00000000-0005-0000-0000-0000CC4C0000}"/>
    <cellStyle name="Normal 16 3 2 4 8" xfId="13601" xr:uid="{00000000-0005-0000-0000-0000CD4C0000}"/>
    <cellStyle name="Normal 16 3 2 4 8 2" xfId="48819" xr:uid="{00000000-0005-0000-0000-0000CE4C0000}"/>
    <cellStyle name="Normal 16 3 2 4 9" xfId="37998" xr:uid="{00000000-0005-0000-0000-0000CF4C0000}"/>
    <cellStyle name="Normal 16 3 2 5" xfId="3846" xr:uid="{00000000-0005-0000-0000-0000D04C0000}"/>
    <cellStyle name="Normal 16 3 2 5 2" xfId="8569" xr:uid="{00000000-0005-0000-0000-0000D14C0000}"/>
    <cellStyle name="Normal 16 3 2 5 2 2" xfId="21195" xr:uid="{00000000-0005-0000-0000-0000D24C0000}"/>
    <cellStyle name="Normal 16 3 2 5 2 2 2" xfId="56411" xr:uid="{00000000-0005-0000-0000-0000D34C0000}"/>
    <cellStyle name="Normal 16 3 2 5 2 3" xfId="43814" xr:uid="{00000000-0005-0000-0000-0000D44C0000}"/>
    <cellStyle name="Normal 16 3 2 5 2 4" xfId="33800" xr:uid="{00000000-0005-0000-0000-0000D54C0000}"/>
    <cellStyle name="Normal 16 3 2 5 3" xfId="10350" xr:uid="{00000000-0005-0000-0000-0000D64C0000}"/>
    <cellStyle name="Normal 16 3 2 5 3 2" xfId="22971" xr:uid="{00000000-0005-0000-0000-0000D74C0000}"/>
    <cellStyle name="Normal 16 3 2 5 3 2 2" xfId="58187" xr:uid="{00000000-0005-0000-0000-0000D84C0000}"/>
    <cellStyle name="Normal 16 3 2 5 3 3" xfId="45590" xr:uid="{00000000-0005-0000-0000-0000D94C0000}"/>
    <cellStyle name="Normal 16 3 2 5 3 4" xfId="35576" xr:uid="{00000000-0005-0000-0000-0000DA4C0000}"/>
    <cellStyle name="Normal 16 3 2 5 4" xfId="12146" xr:uid="{00000000-0005-0000-0000-0000DB4C0000}"/>
    <cellStyle name="Normal 16 3 2 5 4 2" xfId="24747" xr:uid="{00000000-0005-0000-0000-0000DC4C0000}"/>
    <cellStyle name="Normal 16 3 2 5 4 2 2" xfId="59963" xr:uid="{00000000-0005-0000-0000-0000DD4C0000}"/>
    <cellStyle name="Normal 16 3 2 5 4 3" xfId="47366" xr:uid="{00000000-0005-0000-0000-0000DE4C0000}"/>
    <cellStyle name="Normal 16 3 2 5 4 4" xfId="37352" xr:uid="{00000000-0005-0000-0000-0000DF4C0000}"/>
    <cellStyle name="Normal 16 3 2 5 5" xfId="16511" xr:uid="{00000000-0005-0000-0000-0000E04C0000}"/>
    <cellStyle name="Normal 16 3 2 5 5 2" xfId="51727" xr:uid="{00000000-0005-0000-0000-0000E14C0000}"/>
    <cellStyle name="Normal 16 3 2 5 5 3" xfId="29116" xr:uid="{00000000-0005-0000-0000-0000E24C0000}"/>
    <cellStyle name="Normal 16 3 2 5 6" xfId="14733" xr:uid="{00000000-0005-0000-0000-0000E34C0000}"/>
    <cellStyle name="Normal 16 3 2 5 6 2" xfId="49951" xr:uid="{00000000-0005-0000-0000-0000E44C0000}"/>
    <cellStyle name="Normal 16 3 2 5 7" xfId="39130" xr:uid="{00000000-0005-0000-0000-0000E54C0000}"/>
    <cellStyle name="Normal 16 3 2 5 8" xfId="27340" xr:uid="{00000000-0005-0000-0000-0000E64C0000}"/>
    <cellStyle name="Normal 16 3 2 6" xfId="4186" xr:uid="{00000000-0005-0000-0000-0000E74C0000}"/>
    <cellStyle name="Normal 16 3 2 6 2" xfId="16833" xr:uid="{00000000-0005-0000-0000-0000E84C0000}"/>
    <cellStyle name="Normal 16 3 2 6 2 2" xfId="52049" xr:uid="{00000000-0005-0000-0000-0000E94C0000}"/>
    <cellStyle name="Normal 16 3 2 6 2 3" xfId="29438" xr:uid="{00000000-0005-0000-0000-0000EA4C0000}"/>
    <cellStyle name="Normal 16 3 2 6 3" xfId="13279" xr:uid="{00000000-0005-0000-0000-0000EB4C0000}"/>
    <cellStyle name="Normal 16 3 2 6 3 2" xfId="48497" xr:uid="{00000000-0005-0000-0000-0000EC4C0000}"/>
    <cellStyle name="Normal 16 3 2 6 4" xfId="39452" xr:uid="{00000000-0005-0000-0000-0000ED4C0000}"/>
    <cellStyle name="Normal 16 3 2 6 5" xfId="25886" xr:uid="{00000000-0005-0000-0000-0000EE4C0000}"/>
    <cellStyle name="Normal 16 3 2 7" xfId="5656" xr:uid="{00000000-0005-0000-0000-0000EF4C0000}"/>
    <cellStyle name="Normal 16 3 2 7 2" xfId="18287" xr:uid="{00000000-0005-0000-0000-0000F04C0000}"/>
    <cellStyle name="Normal 16 3 2 7 2 2" xfId="53503" xr:uid="{00000000-0005-0000-0000-0000F14C0000}"/>
    <cellStyle name="Normal 16 3 2 7 3" xfId="40906" xr:uid="{00000000-0005-0000-0000-0000F24C0000}"/>
    <cellStyle name="Normal 16 3 2 7 4" xfId="30892" xr:uid="{00000000-0005-0000-0000-0000F34C0000}"/>
    <cellStyle name="Normal 16 3 2 8" xfId="7115" xr:uid="{00000000-0005-0000-0000-0000F44C0000}"/>
    <cellStyle name="Normal 16 3 2 8 2" xfId="19741" xr:uid="{00000000-0005-0000-0000-0000F54C0000}"/>
    <cellStyle name="Normal 16 3 2 8 2 2" xfId="54957" xr:uid="{00000000-0005-0000-0000-0000F64C0000}"/>
    <cellStyle name="Normal 16 3 2 8 3" xfId="42360" xr:uid="{00000000-0005-0000-0000-0000F74C0000}"/>
    <cellStyle name="Normal 16 3 2 8 4" xfId="32346" xr:uid="{00000000-0005-0000-0000-0000F84C0000}"/>
    <cellStyle name="Normal 16 3 2 9" xfId="8896" xr:uid="{00000000-0005-0000-0000-0000F94C0000}"/>
    <cellStyle name="Normal 16 3 2 9 2" xfId="21517" xr:uid="{00000000-0005-0000-0000-0000FA4C0000}"/>
    <cellStyle name="Normal 16 3 2 9 2 2" xfId="56733" xr:uid="{00000000-0005-0000-0000-0000FB4C0000}"/>
    <cellStyle name="Normal 16 3 2 9 3" xfId="44136" xr:uid="{00000000-0005-0000-0000-0000FC4C0000}"/>
    <cellStyle name="Normal 16 3 2 9 4" xfId="34122" xr:uid="{00000000-0005-0000-0000-0000FD4C0000}"/>
    <cellStyle name="Normal 16 3 3" xfId="3031" xr:uid="{00000000-0005-0000-0000-0000FE4C0000}"/>
    <cellStyle name="Normal 16 3 3 10" xfId="25404" xr:uid="{00000000-0005-0000-0000-0000FF4C0000}"/>
    <cellStyle name="Normal 16 3 3 11" xfId="60939" xr:uid="{00000000-0005-0000-0000-0000004D0000}"/>
    <cellStyle name="Normal 16 3 3 2" xfId="4835" xr:uid="{00000000-0005-0000-0000-0000014D0000}"/>
    <cellStyle name="Normal 16 3 3 2 2" xfId="17482" xr:uid="{00000000-0005-0000-0000-0000024D0000}"/>
    <cellStyle name="Normal 16 3 3 2 2 2" xfId="52698" xr:uid="{00000000-0005-0000-0000-0000034D0000}"/>
    <cellStyle name="Normal 16 3 3 2 2 3" xfId="30087" xr:uid="{00000000-0005-0000-0000-0000044D0000}"/>
    <cellStyle name="Normal 16 3 3 2 3" xfId="13928" xr:uid="{00000000-0005-0000-0000-0000054D0000}"/>
    <cellStyle name="Normal 16 3 3 2 3 2" xfId="49146" xr:uid="{00000000-0005-0000-0000-0000064D0000}"/>
    <cellStyle name="Normal 16 3 3 2 4" xfId="40101" xr:uid="{00000000-0005-0000-0000-0000074D0000}"/>
    <cellStyle name="Normal 16 3 3 2 5" xfId="26535" xr:uid="{00000000-0005-0000-0000-0000084D0000}"/>
    <cellStyle name="Normal 16 3 3 3" xfId="6305" xr:uid="{00000000-0005-0000-0000-0000094D0000}"/>
    <cellStyle name="Normal 16 3 3 3 2" xfId="18936" xr:uid="{00000000-0005-0000-0000-00000A4D0000}"/>
    <cellStyle name="Normal 16 3 3 3 2 2" xfId="54152" xr:uid="{00000000-0005-0000-0000-00000B4D0000}"/>
    <cellStyle name="Normal 16 3 3 3 3" xfId="41555" xr:uid="{00000000-0005-0000-0000-00000C4D0000}"/>
    <cellStyle name="Normal 16 3 3 3 4" xfId="31541" xr:uid="{00000000-0005-0000-0000-00000D4D0000}"/>
    <cellStyle name="Normal 16 3 3 4" xfId="7764" xr:uid="{00000000-0005-0000-0000-00000E4D0000}"/>
    <cellStyle name="Normal 16 3 3 4 2" xfId="20390" xr:uid="{00000000-0005-0000-0000-00000F4D0000}"/>
    <cellStyle name="Normal 16 3 3 4 2 2" xfId="55606" xr:uid="{00000000-0005-0000-0000-0000104D0000}"/>
    <cellStyle name="Normal 16 3 3 4 3" xfId="43009" xr:uid="{00000000-0005-0000-0000-0000114D0000}"/>
    <cellStyle name="Normal 16 3 3 4 4" xfId="32995" xr:uid="{00000000-0005-0000-0000-0000124D0000}"/>
    <cellStyle name="Normal 16 3 3 5" xfId="9545" xr:uid="{00000000-0005-0000-0000-0000134D0000}"/>
    <cellStyle name="Normal 16 3 3 5 2" xfId="22166" xr:uid="{00000000-0005-0000-0000-0000144D0000}"/>
    <cellStyle name="Normal 16 3 3 5 2 2" xfId="57382" xr:uid="{00000000-0005-0000-0000-0000154D0000}"/>
    <cellStyle name="Normal 16 3 3 5 3" xfId="44785" xr:uid="{00000000-0005-0000-0000-0000164D0000}"/>
    <cellStyle name="Normal 16 3 3 5 4" xfId="34771" xr:uid="{00000000-0005-0000-0000-0000174D0000}"/>
    <cellStyle name="Normal 16 3 3 6" xfId="11339" xr:uid="{00000000-0005-0000-0000-0000184D0000}"/>
    <cellStyle name="Normal 16 3 3 6 2" xfId="23942" xr:uid="{00000000-0005-0000-0000-0000194D0000}"/>
    <cellStyle name="Normal 16 3 3 6 2 2" xfId="59158" xr:uid="{00000000-0005-0000-0000-00001A4D0000}"/>
    <cellStyle name="Normal 16 3 3 6 3" xfId="46561" xr:uid="{00000000-0005-0000-0000-00001B4D0000}"/>
    <cellStyle name="Normal 16 3 3 6 4" xfId="36547" xr:uid="{00000000-0005-0000-0000-00001C4D0000}"/>
    <cellStyle name="Normal 16 3 3 7" xfId="15706" xr:uid="{00000000-0005-0000-0000-00001D4D0000}"/>
    <cellStyle name="Normal 16 3 3 7 2" xfId="50922" xr:uid="{00000000-0005-0000-0000-00001E4D0000}"/>
    <cellStyle name="Normal 16 3 3 7 3" xfId="28311" xr:uid="{00000000-0005-0000-0000-00001F4D0000}"/>
    <cellStyle name="Normal 16 3 3 8" xfId="12797" xr:uid="{00000000-0005-0000-0000-0000204D0000}"/>
    <cellStyle name="Normal 16 3 3 8 2" xfId="48015" xr:uid="{00000000-0005-0000-0000-0000214D0000}"/>
    <cellStyle name="Normal 16 3 3 9" xfId="38325" xr:uid="{00000000-0005-0000-0000-0000224D0000}"/>
    <cellStyle name="Normal 16 3 4" xfId="2858" xr:uid="{00000000-0005-0000-0000-0000234D0000}"/>
    <cellStyle name="Normal 16 3 4 10" xfId="25245" xr:uid="{00000000-0005-0000-0000-0000244D0000}"/>
    <cellStyle name="Normal 16 3 4 11" xfId="60780" xr:uid="{00000000-0005-0000-0000-0000254D0000}"/>
    <cellStyle name="Normal 16 3 4 2" xfId="4676" xr:uid="{00000000-0005-0000-0000-0000264D0000}"/>
    <cellStyle name="Normal 16 3 4 2 2" xfId="17323" xr:uid="{00000000-0005-0000-0000-0000274D0000}"/>
    <cellStyle name="Normal 16 3 4 2 2 2" xfId="52539" xr:uid="{00000000-0005-0000-0000-0000284D0000}"/>
    <cellStyle name="Normal 16 3 4 2 2 3" xfId="29928" xr:uid="{00000000-0005-0000-0000-0000294D0000}"/>
    <cellStyle name="Normal 16 3 4 2 3" xfId="13769" xr:uid="{00000000-0005-0000-0000-00002A4D0000}"/>
    <cellStyle name="Normal 16 3 4 2 3 2" xfId="48987" xr:uid="{00000000-0005-0000-0000-00002B4D0000}"/>
    <cellStyle name="Normal 16 3 4 2 4" xfId="39942" xr:uid="{00000000-0005-0000-0000-00002C4D0000}"/>
    <cellStyle name="Normal 16 3 4 2 5" xfId="26376" xr:uid="{00000000-0005-0000-0000-00002D4D0000}"/>
    <cellStyle name="Normal 16 3 4 3" xfId="6146" xr:uid="{00000000-0005-0000-0000-00002E4D0000}"/>
    <cellStyle name="Normal 16 3 4 3 2" xfId="18777" xr:uid="{00000000-0005-0000-0000-00002F4D0000}"/>
    <cellStyle name="Normal 16 3 4 3 2 2" xfId="53993" xr:uid="{00000000-0005-0000-0000-0000304D0000}"/>
    <cellStyle name="Normal 16 3 4 3 3" xfId="41396" xr:uid="{00000000-0005-0000-0000-0000314D0000}"/>
    <cellStyle name="Normal 16 3 4 3 4" xfId="31382" xr:uid="{00000000-0005-0000-0000-0000324D0000}"/>
    <cellStyle name="Normal 16 3 4 4" xfId="7605" xr:uid="{00000000-0005-0000-0000-0000334D0000}"/>
    <cellStyle name="Normal 16 3 4 4 2" xfId="20231" xr:uid="{00000000-0005-0000-0000-0000344D0000}"/>
    <cellStyle name="Normal 16 3 4 4 2 2" xfId="55447" xr:uid="{00000000-0005-0000-0000-0000354D0000}"/>
    <cellStyle name="Normal 16 3 4 4 3" xfId="42850" xr:uid="{00000000-0005-0000-0000-0000364D0000}"/>
    <cellStyle name="Normal 16 3 4 4 4" xfId="32836" xr:uid="{00000000-0005-0000-0000-0000374D0000}"/>
    <cellStyle name="Normal 16 3 4 5" xfId="9386" xr:uid="{00000000-0005-0000-0000-0000384D0000}"/>
    <cellStyle name="Normal 16 3 4 5 2" xfId="22007" xr:uid="{00000000-0005-0000-0000-0000394D0000}"/>
    <cellStyle name="Normal 16 3 4 5 2 2" xfId="57223" xr:uid="{00000000-0005-0000-0000-00003A4D0000}"/>
    <cellStyle name="Normal 16 3 4 5 3" xfId="44626" xr:uid="{00000000-0005-0000-0000-00003B4D0000}"/>
    <cellStyle name="Normal 16 3 4 5 4" xfId="34612" xr:uid="{00000000-0005-0000-0000-00003C4D0000}"/>
    <cellStyle name="Normal 16 3 4 6" xfId="11180" xr:uid="{00000000-0005-0000-0000-00003D4D0000}"/>
    <cellStyle name="Normal 16 3 4 6 2" xfId="23783" xr:uid="{00000000-0005-0000-0000-00003E4D0000}"/>
    <cellStyle name="Normal 16 3 4 6 2 2" xfId="58999" xr:uid="{00000000-0005-0000-0000-00003F4D0000}"/>
    <cellStyle name="Normal 16 3 4 6 3" xfId="46402" xr:uid="{00000000-0005-0000-0000-0000404D0000}"/>
    <cellStyle name="Normal 16 3 4 6 4" xfId="36388" xr:uid="{00000000-0005-0000-0000-0000414D0000}"/>
    <cellStyle name="Normal 16 3 4 7" xfId="15547" xr:uid="{00000000-0005-0000-0000-0000424D0000}"/>
    <cellStyle name="Normal 16 3 4 7 2" xfId="50763" xr:uid="{00000000-0005-0000-0000-0000434D0000}"/>
    <cellStyle name="Normal 16 3 4 7 3" xfId="28152" xr:uid="{00000000-0005-0000-0000-0000444D0000}"/>
    <cellStyle name="Normal 16 3 4 8" xfId="12638" xr:uid="{00000000-0005-0000-0000-0000454D0000}"/>
    <cellStyle name="Normal 16 3 4 8 2" xfId="47856" xr:uid="{00000000-0005-0000-0000-0000464D0000}"/>
    <cellStyle name="Normal 16 3 4 9" xfId="38166" xr:uid="{00000000-0005-0000-0000-0000474D0000}"/>
    <cellStyle name="Normal 16 3 5" xfId="3367" xr:uid="{00000000-0005-0000-0000-0000484D0000}"/>
    <cellStyle name="Normal 16 3 5 10" xfId="26863" xr:uid="{00000000-0005-0000-0000-0000494D0000}"/>
    <cellStyle name="Normal 16 3 5 11" xfId="61267" xr:uid="{00000000-0005-0000-0000-00004A4D0000}"/>
    <cellStyle name="Normal 16 3 5 2" xfId="5163" xr:uid="{00000000-0005-0000-0000-00004B4D0000}"/>
    <cellStyle name="Normal 16 3 5 2 2" xfId="17810" xr:uid="{00000000-0005-0000-0000-00004C4D0000}"/>
    <cellStyle name="Normal 16 3 5 2 2 2" xfId="53026" xr:uid="{00000000-0005-0000-0000-00004D4D0000}"/>
    <cellStyle name="Normal 16 3 5 2 3" xfId="40429" xr:uid="{00000000-0005-0000-0000-00004E4D0000}"/>
    <cellStyle name="Normal 16 3 5 2 4" xfId="30415" xr:uid="{00000000-0005-0000-0000-00004F4D0000}"/>
    <cellStyle name="Normal 16 3 5 3" xfId="6633" xr:uid="{00000000-0005-0000-0000-0000504D0000}"/>
    <cellStyle name="Normal 16 3 5 3 2" xfId="19264" xr:uid="{00000000-0005-0000-0000-0000514D0000}"/>
    <cellStyle name="Normal 16 3 5 3 2 2" xfId="54480" xr:uid="{00000000-0005-0000-0000-0000524D0000}"/>
    <cellStyle name="Normal 16 3 5 3 3" xfId="41883" xr:uid="{00000000-0005-0000-0000-0000534D0000}"/>
    <cellStyle name="Normal 16 3 5 3 4" xfId="31869" xr:uid="{00000000-0005-0000-0000-0000544D0000}"/>
    <cellStyle name="Normal 16 3 5 4" xfId="8092" xr:uid="{00000000-0005-0000-0000-0000554D0000}"/>
    <cellStyle name="Normal 16 3 5 4 2" xfId="20718" xr:uid="{00000000-0005-0000-0000-0000564D0000}"/>
    <cellStyle name="Normal 16 3 5 4 2 2" xfId="55934" xr:uid="{00000000-0005-0000-0000-0000574D0000}"/>
    <cellStyle name="Normal 16 3 5 4 3" xfId="43337" xr:uid="{00000000-0005-0000-0000-0000584D0000}"/>
    <cellStyle name="Normal 16 3 5 4 4" xfId="33323" xr:uid="{00000000-0005-0000-0000-0000594D0000}"/>
    <cellStyle name="Normal 16 3 5 5" xfId="9873" xr:uid="{00000000-0005-0000-0000-00005A4D0000}"/>
    <cellStyle name="Normal 16 3 5 5 2" xfId="22494" xr:uid="{00000000-0005-0000-0000-00005B4D0000}"/>
    <cellStyle name="Normal 16 3 5 5 2 2" xfId="57710" xr:uid="{00000000-0005-0000-0000-00005C4D0000}"/>
    <cellStyle name="Normal 16 3 5 5 3" xfId="45113" xr:uid="{00000000-0005-0000-0000-00005D4D0000}"/>
    <cellStyle name="Normal 16 3 5 5 4" xfId="35099" xr:uid="{00000000-0005-0000-0000-00005E4D0000}"/>
    <cellStyle name="Normal 16 3 5 6" xfId="11667" xr:uid="{00000000-0005-0000-0000-00005F4D0000}"/>
    <cellStyle name="Normal 16 3 5 6 2" xfId="24270" xr:uid="{00000000-0005-0000-0000-0000604D0000}"/>
    <cellStyle name="Normal 16 3 5 6 2 2" xfId="59486" xr:uid="{00000000-0005-0000-0000-0000614D0000}"/>
    <cellStyle name="Normal 16 3 5 6 3" xfId="46889" xr:uid="{00000000-0005-0000-0000-0000624D0000}"/>
    <cellStyle name="Normal 16 3 5 6 4" xfId="36875" xr:uid="{00000000-0005-0000-0000-0000634D0000}"/>
    <cellStyle name="Normal 16 3 5 7" xfId="16034" xr:uid="{00000000-0005-0000-0000-0000644D0000}"/>
    <cellStyle name="Normal 16 3 5 7 2" xfId="51250" xr:uid="{00000000-0005-0000-0000-0000654D0000}"/>
    <cellStyle name="Normal 16 3 5 7 3" xfId="28639" xr:uid="{00000000-0005-0000-0000-0000664D0000}"/>
    <cellStyle name="Normal 16 3 5 8" xfId="14256" xr:uid="{00000000-0005-0000-0000-0000674D0000}"/>
    <cellStyle name="Normal 16 3 5 8 2" xfId="49474" xr:uid="{00000000-0005-0000-0000-0000684D0000}"/>
    <cellStyle name="Normal 16 3 5 9" xfId="38653" xr:uid="{00000000-0005-0000-0000-0000694D0000}"/>
    <cellStyle name="Normal 16 3 6" xfId="2527" xr:uid="{00000000-0005-0000-0000-00006A4D0000}"/>
    <cellStyle name="Normal 16 3 6 10" xfId="26054" xr:uid="{00000000-0005-0000-0000-00006B4D0000}"/>
    <cellStyle name="Normal 16 3 6 11" xfId="60458" xr:uid="{00000000-0005-0000-0000-00006C4D0000}"/>
    <cellStyle name="Normal 16 3 6 2" xfId="4354" xr:uid="{00000000-0005-0000-0000-00006D4D0000}"/>
    <cellStyle name="Normal 16 3 6 2 2" xfId="17001" xr:uid="{00000000-0005-0000-0000-00006E4D0000}"/>
    <cellStyle name="Normal 16 3 6 2 2 2" xfId="52217" xr:uid="{00000000-0005-0000-0000-00006F4D0000}"/>
    <cellStyle name="Normal 16 3 6 2 3" xfId="39620" xr:uid="{00000000-0005-0000-0000-0000704D0000}"/>
    <cellStyle name="Normal 16 3 6 2 4" xfId="29606" xr:uid="{00000000-0005-0000-0000-0000714D0000}"/>
    <cellStyle name="Normal 16 3 6 3" xfId="5824" xr:uid="{00000000-0005-0000-0000-0000724D0000}"/>
    <cellStyle name="Normal 16 3 6 3 2" xfId="18455" xr:uid="{00000000-0005-0000-0000-0000734D0000}"/>
    <cellStyle name="Normal 16 3 6 3 2 2" xfId="53671" xr:uid="{00000000-0005-0000-0000-0000744D0000}"/>
    <cellStyle name="Normal 16 3 6 3 3" xfId="41074" xr:uid="{00000000-0005-0000-0000-0000754D0000}"/>
    <cellStyle name="Normal 16 3 6 3 4" xfId="31060" xr:uid="{00000000-0005-0000-0000-0000764D0000}"/>
    <cellStyle name="Normal 16 3 6 4" xfId="7283" xr:uid="{00000000-0005-0000-0000-0000774D0000}"/>
    <cellStyle name="Normal 16 3 6 4 2" xfId="19909" xr:uid="{00000000-0005-0000-0000-0000784D0000}"/>
    <cellStyle name="Normal 16 3 6 4 2 2" xfId="55125" xr:uid="{00000000-0005-0000-0000-0000794D0000}"/>
    <cellStyle name="Normal 16 3 6 4 3" xfId="42528" xr:uid="{00000000-0005-0000-0000-00007A4D0000}"/>
    <cellStyle name="Normal 16 3 6 4 4" xfId="32514" xr:uid="{00000000-0005-0000-0000-00007B4D0000}"/>
    <cellStyle name="Normal 16 3 6 5" xfId="9064" xr:uid="{00000000-0005-0000-0000-00007C4D0000}"/>
    <cellStyle name="Normal 16 3 6 5 2" xfId="21685" xr:uid="{00000000-0005-0000-0000-00007D4D0000}"/>
    <cellStyle name="Normal 16 3 6 5 2 2" xfId="56901" xr:uid="{00000000-0005-0000-0000-00007E4D0000}"/>
    <cellStyle name="Normal 16 3 6 5 3" xfId="44304" xr:uid="{00000000-0005-0000-0000-00007F4D0000}"/>
    <cellStyle name="Normal 16 3 6 5 4" xfId="34290" xr:uid="{00000000-0005-0000-0000-0000804D0000}"/>
    <cellStyle name="Normal 16 3 6 6" xfId="10858" xr:uid="{00000000-0005-0000-0000-0000814D0000}"/>
    <cellStyle name="Normal 16 3 6 6 2" xfId="23461" xr:uid="{00000000-0005-0000-0000-0000824D0000}"/>
    <cellStyle name="Normal 16 3 6 6 2 2" xfId="58677" xr:uid="{00000000-0005-0000-0000-0000834D0000}"/>
    <cellStyle name="Normal 16 3 6 6 3" xfId="46080" xr:uid="{00000000-0005-0000-0000-0000844D0000}"/>
    <cellStyle name="Normal 16 3 6 6 4" xfId="36066" xr:uid="{00000000-0005-0000-0000-0000854D0000}"/>
    <cellStyle name="Normal 16 3 6 7" xfId="15225" xr:uid="{00000000-0005-0000-0000-0000864D0000}"/>
    <cellStyle name="Normal 16 3 6 7 2" xfId="50441" xr:uid="{00000000-0005-0000-0000-0000874D0000}"/>
    <cellStyle name="Normal 16 3 6 7 3" xfId="27830" xr:uid="{00000000-0005-0000-0000-0000884D0000}"/>
    <cellStyle name="Normal 16 3 6 8" xfId="13447" xr:uid="{00000000-0005-0000-0000-0000894D0000}"/>
    <cellStyle name="Normal 16 3 6 8 2" xfId="48665" xr:uid="{00000000-0005-0000-0000-00008A4D0000}"/>
    <cellStyle name="Normal 16 3 6 9" xfId="37844" xr:uid="{00000000-0005-0000-0000-00008B4D0000}"/>
    <cellStyle name="Normal 16 3 7" xfId="3691" xr:uid="{00000000-0005-0000-0000-00008C4D0000}"/>
    <cellStyle name="Normal 16 3 7 2" xfId="8415" xr:uid="{00000000-0005-0000-0000-00008D4D0000}"/>
    <cellStyle name="Normal 16 3 7 2 2" xfId="21041" xr:uid="{00000000-0005-0000-0000-00008E4D0000}"/>
    <cellStyle name="Normal 16 3 7 2 2 2" xfId="56257" xr:uid="{00000000-0005-0000-0000-00008F4D0000}"/>
    <cellStyle name="Normal 16 3 7 2 3" xfId="43660" xr:uid="{00000000-0005-0000-0000-0000904D0000}"/>
    <cellStyle name="Normal 16 3 7 2 4" xfId="33646" xr:uid="{00000000-0005-0000-0000-0000914D0000}"/>
    <cellStyle name="Normal 16 3 7 3" xfId="10196" xr:uid="{00000000-0005-0000-0000-0000924D0000}"/>
    <cellStyle name="Normal 16 3 7 3 2" xfId="22817" xr:uid="{00000000-0005-0000-0000-0000934D0000}"/>
    <cellStyle name="Normal 16 3 7 3 2 2" xfId="58033" xr:uid="{00000000-0005-0000-0000-0000944D0000}"/>
    <cellStyle name="Normal 16 3 7 3 3" xfId="45436" xr:uid="{00000000-0005-0000-0000-0000954D0000}"/>
    <cellStyle name="Normal 16 3 7 3 4" xfId="35422" xr:uid="{00000000-0005-0000-0000-0000964D0000}"/>
    <cellStyle name="Normal 16 3 7 4" xfId="11992" xr:uid="{00000000-0005-0000-0000-0000974D0000}"/>
    <cellStyle name="Normal 16 3 7 4 2" xfId="24593" xr:uid="{00000000-0005-0000-0000-0000984D0000}"/>
    <cellStyle name="Normal 16 3 7 4 2 2" xfId="59809" xr:uid="{00000000-0005-0000-0000-0000994D0000}"/>
    <cellStyle name="Normal 16 3 7 4 3" xfId="47212" xr:uid="{00000000-0005-0000-0000-00009A4D0000}"/>
    <cellStyle name="Normal 16 3 7 4 4" xfId="37198" xr:uid="{00000000-0005-0000-0000-00009B4D0000}"/>
    <cellStyle name="Normal 16 3 7 5" xfId="16357" xr:uid="{00000000-0005-0000-0000-00009C4D0000}"/>
    <cellStyle name="Normal 16 3 7 5 2" xfId="51573" xr:uid="{00000000-0005-0000-0000-00009D4D0000}"/>
    <cellStyle name="Normal 16 3 7 5 3" xfId="28962" xr:uid="{00000000-0005-0000-0000-00009E4D0000}"/>
    <cellStyle name="Normal 16 3 7 6" xfId="14579" xr:uid="{00000000-0005-0000-0000-00009F4D0000}"/>
    <cellStyle name="Normal 16 3 7 6 2" xfId="49797" xr:uid="{00000000-0005-0000-0000-0000A04D0000}"/>
    <cellStyle name="Normal 16 3 7 7" xfId="38976" xr:uid="{00000000-0005-0000-0000-0000A14D0000}"/>
    <cellStyle name="Normal 16 3 7 8" xfId="27186" xr:uid="{00000000-0005-0000-0000-0000A24D0000}"/>
    <cellStyle name="Normal 16 3 8" xfId="4027" xr:uid="{00000000-0005-0000-0000-0000A34D0000}"/>
    <cellStyle name="Normal 16 3 8 2" xfId="16679" xr:uid="{00000000-0005-0000-0000-0000A44D0000}"/>
    <cellStyle name="Normal 16 3 8 2 2" xfId="51895" xr:uid="{00000000-0005-0000-0000-0000A54D0000}"/>
    <cellStyle name="Normal 16 3 8 2 3" xfId="29284" xr:uid="{00000000-0005-0000-0000-0000A64D0000}"/>
    <cellStyle name="Normal 16 3 8 3" xfId="13125" xr:uid="{00000000-0005-0000-0000-0000A74D0000}"/>
    <cellStyle name="Normal 16 3 8 3 2" xfId="48343" xr:uid="{00000000-0005-0000-0000-0000A84D0000}"/>
    <cellStyle name="Normal 16 3 8 4" xfId="39298" xr:uid="{00000000-0005-0000-0000-0000A94D0000}"/>
    <cellStyle name="Normal 16 3 8 5" xfId="25732" xr:uid="{00000000-0005-0000-0000-0000AA4D0000}"/>
    <cellStyle name="Normal 16 3 9" xfId="5502" xr:uid="{00000000-0005-0000-0000-0000AB4D0000}"/>
    <cellStyle name="Normal 16 3 9 2" xfId="18133" xr:uid="{00000000-0005-0000-0000-0000AC4D0000}"/>
    <cellStyle name="Normal 16 3 9 2 2" xfId="53349" xr:uid="{00000000-0005-0000-0000-0000AD4D0000}"/>
    <cellStyle name="Normal 16 3 9 3" xfId="40752" xr:uid="{00000000-0005-0000-0000-0000AE4D0000}"/>
    <cellStyle name="Normal 16 3 9 4" xfId="30738" xr:uid="{00000000-0005-0000-0000-0000AF4D0000}"/>
    <cellStyle name="Normal 16 4" xfId="2264" xr:uid="{00000000-0005-0000-0000-0000B04D0000}"/>
    <cellStyle name="Normal 16 4 10" xfId="10554" xr:uid="{00000000-0005-0000-0000-0000B14D0000}"/>
    <cellStyle name="Normal 16 4 10 2" xfId="23165" xr:uid="{00000000-0005-0000-0000-0000B24D0000}"/>
    <cellStyle name="Normal 16 4 10 2 2" xfId="58381" xr:uid="{00000000-0005-0000-0000-0000B34D0000}"/>
    <cellStyle name="Normal 16 4 10 3" xfId="45784" xr:uid="{00000000-0005-0000-0000-0000B44D0000}"/>
    <cellStyle name="Normal 16 4 10 4" xfId="35770" xr:uid="{00000000-0005-0000-0000-0000B54D0000}"/>
    <cellStyle name="Normal 16 4 11" xfId="14983" xr:uid="{00000000-0005-0000-0000-0000B64D0000}"/>
    <cellStyle name="Normal 16 4 11 2" xfId="50199" xr:uid="{00000000-0005-0000-0000-0000B74D0000}"/>
    <cellStyle name="Normal 16 4 11 3" xfId="27588" xr:uid="{00000000-0005-0000-0000-0000B84D0000}"/>
    <cellStyle name="Normal 16 4 12" xfId="12396" xr:uid="{00000000-0005-0000-0000-0000B94D0000}"/>
    <cellStyle name="Normal 16 4 12 2" xfId="47614" xr:uid="{00000000-0005-0000-0000-0000BA4D0000}"/>
    <cellStyle name="Normal 16 4 13" xfId="37602" xr:uid="{00000000-0005-0000-0000-0000BB4D0000}"/>
    <cellStyle name="Normal 16 4 14" xfId="25003" xr:uid="{00000000-0005-0000-0000-0000BC4D0000}"/>
    <cellStyle name="Normal 16 4 15" xfId="60216" xr:uid="{00000000-0005-0000-0000-0000BD4D0000}"/>
    <cellStyle name="Normal 16 4 2" xfId="3118" xr:uid="{00000000-0005-0000-0000-0000BE4D0000}"/>
    <cellStyle name="Normal 16 4 2 10" xfId="25487" xr:uid="{00000000-0005-0000-0000-0000BF4D0000}"/>
    <cellStyle name="Normal 16 4 2 11" xfId="61022" xr:uid="{00000000-0005-0000-0000-0000C04D0000}"/>
    <cellStyle name="Normal 16 4 2 2" xfId="4918" xr:uid="{00000000-0005-0000-0000-0000C14D0000}"/>
    <cellStyle name="Normal 16 4 2 2 2" xfId="17565" xr:uid="{00000000-0005-0000-0000-0000C24D0000}"/>
    <cellStyle name="Normal 16 4 2 2 2 2" xfId="52781" xr:uid="{00000000-0005-0000-0000-0000C34D0000}"/>
    <cellStyle name="Normal 16 4 2 2 2 3" xfId="30170" xr:uid="{00000000-0005-0000-0000-0000C44D0000}"/>
    <cellStyle name="Normal 16 4 2 2 3" xfId="14011" xr:uid="{00000000-0005-0000-0000-0000C54D0000}"/>
    <cellStyle name="Normal 16 4 2 2 3 2" xfId="49229" xr:uid="{00000000-0005-0000-0000-0000C64D0000}"/>
    <cellStyle name="Normal 16 4 2 2 4" xfId="40184" xr:uid="{00000000-0005-0000-0000-0000C74D0000}"/>
    <cellStyle name="Normal 16 4 2 2 5" xfId="26618" xr:uid="{00000000-0005-0000-0000-0000C84D0000}"/>
    <cellStyle name="Normal 16 4 2 3" xfId="6388" xr:uid="{00000000-0005-0000-0000-0000C94D0000}"/>
    <cellStyle name="Normal 16 4 2 3 2" xfId="19019" xr:uid="{00000000-0005-0000-0000-0000CA4D0000}"/>
    <cellStyle name="Normal 16 4 2 3 2 2" xfId="54235" xr:uid="{00000000-0005-0000-0000-0000CB4D0000}"/>
    <cellStyle name="Normal 16 4 2 3 3" xfId="41638" xr:uid="{00000000-0005-0000-0000-0000CC4D0000}"/>
    <cellStyle name="Normal 16 4 2 3 4" xfId="31624" xr:uid="{00000000-0005-0000-0000-0000CD4D0000}"/>
    <cellStyle name="Normal 16 4 2 4" xfId="7847" xr:uid="{00000000-0005-0000-0000-0000CE4D0000}"/>
    <cellStyle name="Normal 16 4 2 4 2" xfId="20473" xr:uid="{00000000-0005-0000-0000-0000CF4D0000}"/>
    <cellStyle name="Normal 16 4 2 4 2 2" xfId="55689" xr:uid="{00000000-0005-0000-0000-0000D04D0000}"/>
    <cellStyle name="Normal 16 4 2 4 3" xfId="43092" xr:uid="{00000000-0005-0000-0000-0000D14D0000}"/>
    <cellStyle name="Normal 16 4 2 4 4" xfId="33078" xr:uid="{00000000-0005-0000-0000-0000D24D0000}"/>
    <cellStyle name="Normal 16 4 2 5" xfId="9628" xr:uid="{00000000-0005-0000-0000-0000D34D0000}"/>
    <cellStyle name="Normal 16 4 2 5 2" xfId="22249" xr:uid="{00000000-0005-0000-0000-0000D44D0000}"/>
    <cellStyle name="Normal 16 4 2 5 2 2" xfId="57465" xr:uid="{00000000-0005-0000-0000-0000D54D0000}"/>
    <cellStyle name="Normal 16 4 2 5 3" xfId="44868" xr:uid="{00000000-0005-0000-0000-0000D64D0000}"/>
    <cellStyle name="Normal 16 4 2 5 4" xfId="34854" xr:uid="{00000000-0005-0000-0000-0000D74D0000}"/>
    <cellStyle name="Normal 16 4 2 6" xfId="11422" xr:uid="{00000000-0005-0000-0000-0000D84D0000}"/>
    <cellStyle name="Normal 16 4 2 6 2" xfId="24025" xr:uid="{00000000-0005-0000-0000-0000D94D0000}"/>
    <cellStyle name="Normal 16 4 2 6 2 2" xfId="59241" xr:uid="{00000000-0005-0000-0000-0000DA4D0000}"/>
    <cellStyle name="Normal 16 4 2 6 3" xfId="46644" xr:uid="{00000000-0005-0000-0000-0000DB4D0000}"/>
    <cellStyle name="Normal 16 4 2 6 4" xfId="36630" xr:uid="{00000000-0005-0000-0000-0000DC4D0000}"/>
    <cellStyle name="Normal 16 4 2 7" xfId="15789" xr:uid="{00000000-0005-0000-0000-0000DD4D0000}"/>
    <cellStyle name="Normal 16 4 2 7 2" xfId="51005" xr:uid="{00000000-0005-0000-0000-0000DE4D0000}"/>
    <cellStyle name="Normal 16 4 2 7 3" xfId="28394" xr:uid="{00000000-0005-0000-0000-0000DF4D0000}"/>
    <cellStyle name="Normal 16 4 2 8" xfId="12880" xr:uid="{00000000-0005-0000-0000-0000E04D0000}"/>
    <cellStyle name="Normal 16 4 2 8 2" xfId="48098" xr:uid="{00000000-0005-0000-0000-0000E14D0000}"/>
    <cellStyle name="Normal 16 4 2 9" xfId="38408" xr:uid="{00000000-0005-0000-0000-0000E24D0000}"/>
    <cellStyle name="Normal 16 4 3" xfId="3447" xr:uid="{00000000-0005-0000-0000-0000E34D0000}"/>
    <cellStyle name="Normal 16 4 3 10" xfId="26943" xr:uid="{00000000-0005-0000-0000-0000E44D0000}"/>
    <cellStyle name="Normal 16 4 3 11" xfId="61347" xr:uid="{00000000-0005-0000-0000-0000E54D0000}"/>
    <cellStyle name="Normal 16 4 3 2" xfId="5243" xr:uid="{00000000-0005-0000-0000-0000E64D0000}"/>
    <cellStyle name="Normal 16 4 3 2 2" xfId="17890" xr:uid="{00000000-0005-0000-0000-0000E74D0000}"/>
    <cellStyle name="Normal 16 4 3 2 2 2" xfId="53106" xr:uid="{00000000-0005-0000-0000-0000E84D0000}"/>
    <cellStyle name="Normal 16 4 3 2 3" xfId="40509" xr:uid="{00000000-0005-0000-0000-0000E94D0000}"/>
    <cellStyle name="Normal 16 4 3 2 4" xfId="30495" xr:uid="{00000000-0005-0000-0000-0000EA4D0000}"/>
    <cellStyle name="Normal 16 4 3 3" xfId="6713" xr:uid="{00000000-0005-0000-0000-0000EB4D0000}"/>
    <cellStyle name="Normal 16 4 3 3 2" xfId="19344" xr:uid="{00000000-0005-0000-0000-0000EC4D0000}"/>
    <cellStyle name="Normal 16 4 3 3 2 2" xfId="54560" xr:uid="{00000000-0005-0000-0000-0000ED4D0000}"/>
    <cellStyle name="Normal 16 4 3 3 3" xfId="41963" xr:uid="{00000000-0005-0000-0000-0000EE4D0000}"/>
    <cellStyle name="Normal 16 4 3 3 4" xfId="31949" xr:uid="{00000000-0005-0000-0000-0000EF4D0000}"/>
    <cellStyle name="Normal 16 4 3 4" xfId="8172" xr:uid="{00000000-0005-0000-0000-0000F04D0000}"/>
    <cellStyle name="Normal 16 4 3 4 2" xfId="20798" xr:uid="{00000000-0005-0000-0000-0000F14D0000}"/>
    <cellStyle name="Normal 16 4 3 4 2 2" xfId="56014" xr:uid="{00000000-0005-0000-0000-0000F24D0000}"/>
    <cellStyle name="Normal 16 4 3 4 3" xfId="43417" xr:uid="{00000000-0005-0000-0000-0000F34D0000}"/>
    <cellStyle name="Normal 16 4 3 4 4" xfId="33403" xr:uid="{00000000-0005-0000-0000-0000F44D0000}"/>
    <cellStyle name="Normal 16 4 3 5" xfId="9953" xr:uid="{00000000-0005-0000-0000-0000F54D0000}"/>
    <cellStyle name="Normal 16 4 3 5 2" xfId="22574" xr:uid="{00000000-0005-0000-0000-0000F64D0000}"/>
    <cellStyle name="Normal 16 4 3 5 2 2" xfId="57790" xr:uid="{00000000-0005-0000-0000-0000F74D0000}"/>
    <cellStyle name="Normal 16 4 3 5 3" xfId="45193" xr:uid="{00000000-0005-0000-0000-0000F84D0000}"/>
    <cellStyle name="Normal 16 4 3 5 4" xfId="35179" xr:uid="{00000000-0005-0000-0000-0000F94D0000}"/>
    <cellStyle name="Normal 16 4 3 6" xfId="11747" xr:uid="{00000000-0005-0000-0000-0000FA4D0000}"/>
    <cellStyle name="Normal 16 4 3 6 2" xfId="24350" xr:uid="{00000000-0005-0000-0000-0000FB4D0000}"/>
    <cellStyle name="Normal 16 4 3 6 2 2" xfId="59566" xr:uid="{00000000-0005-0000-0000-0000FC4D0000}"/>
    <cellStyle name="Normal 16 4 3 6 3" xfId="46969" xr:uid="{00000000-0005-0000-0000-0000FD4D0000}"/>
    <cellStyle name="Normal 16 4 3 6 4" xfId="36955" xr:uid="{00000000-0005-0000-0000-0000FE4D0000}"/>
    <cellStyle name="Normal 16 4 3 7" xfId="16114" xr:uid="{00000000-0005-0000-0000-0000FF4D0000}"/>
    <cellStyle name="Normal 16 4 3 7 2" xfId="51330" xr:uid="{00000000-0005-0000-0000-0000004E0000}"/>
    <cellStyle name="Normal 16 4 3 7 3" xfId="28719" xr:uid="{00000000-0005-0000-0000-0000014E0000}"/>
    <cellStyle name="Normal 16 4 3 8" xfId="14336" xr:uid="{00000000-0005-0000-0000-0000024E0000}"/>
    <cellStyle name="Normal 16 4 3 8 2" xfId="49554" xr:uid="{00000000-0005-0000-0000-0000034E0000}"/>
    <cellStyle name="Normal 16 4 3 9" xfId="38733" xr:uid="{00000000-0005-0000-0000-0000044E0000}"/>
    <cellStyle name="Normal 16 4 4" xfId="2608" xr:uid="{00000000-0005-0000-0000-0000054E0000}"/>
    <cellStyle name="Normal 16 4 4 10" xfId="26134" xr:uid="{00000000-0005-0000-0000-0000064E0000}"/>
    <cellStyle name="Normal 16 4 4 11" xfId="60538" xr:uid="{00000000-0005-0000-0000-0000074E0000}"/>
    <cellStyle name="Normal 16 4 4 2" xfId="4434" xr:uid="{00000000-0005-0000-0000-0000084E0000}"/>
    <cellStyle name="Normal 16 4 4 2 2" xfId="17081" xr:uid="{00000000-0005-0000-0000-0000094E0000}"/>
    <cellStyle name="Normal 16 4 4 2 2 2" xfId="52297" xr:uid="{00000000-0005-0000-0000-00000A4E0000}"/>
    <cellStyle name="Normal 16 4 4 2 3" xfId="39700" xr:uid="{00000000-0005-0000-0000-00000B4E0000}"/>
    <cellStyle name="Normal 16 4 4 2 4" xfId="29686" xr:uid="{00000000-0005-0000-0000-00000C4E0000}"/>
    <cellStyle name="Normal 16 4 4 3" xfId="5904" xr:uid="{00000000-0005-0000-0000-00000D4E0000}"/>
    <cellStyle name="Normal 16 4 4 3 2" xfId="18535" xr:uid="{00000000-0005-0000-0000-00000E4E0000}"/>
    <cellStyle name="Normal 16 4 4 3 2 2" xfId="53751" xr:uid="{00000000-0005-0000-0000-00000F4E0000}"/>
    <cellStyle name="Normal 16 4 4 3 3" xfId="41154" xr:uid="{00000000-0005-0000-0000-0000104E0000}"/>
    <cellStyle name="Normal 16 4 4 3 4" xfId="31140" xr:uid="{00000000-0005-0000-0000-0000114E0000}"/>
    <cellStyle name="Normal 16 4 4 4" xfId="7363" xr:uid="{00000000-0005-0000-0000-0000124E0000}"/>
    <cellStyle name="Normal 16 4 4 4 2" xfId="19989" xr:uid="{00000000-0005-0000-0000-0000134E0000}"/>
    <cellStyle name="Normal 16 4 4 4 2 2" xfId="55205" xr:uid="{00000000-0005-0000-0000-0000144E0000}"/>
    <cellStyle name="Normal 16 4 4 4 3" xfId="42608" xr:uid="{00000000-0005-0000-0000-0000154E0000}"/>
    <cellStyle name="Normal 16 4 4 4 4" xfId="32594" xr:uid="{00000000-0005-0000-0000-0000164E0000}"/>
    <cellStyle name="Normal 16 4 4 5" xfId="9144" xr:uid="{00000000-0005-0000-0000-0000174E0000}"/>
    <cellStyle name="Normal 16 4 4 5 2" xfId="21765" xr:uid="{00000000-0005-0000-0000-0000184E0000}"/>
    <cellStyle name="Normal 16 4 4 5 2 2" xfId="56981" xr:uid="{00000000-0005-0000-0000-0000194E0000}"/>
    <cellStyle name="Normal 16 4 4 5 3" xfId="44384" xr:uid="{00000000-0005-0000-0000-00001A4E0000}"/>
    <cellStyle name="Normal 16 4 4 5 4" xfId="34370" xr:uid="{00000000-0005-0000-0000-00001B4E0000}"/>
    <cellStyle name="Normal 16 4 4 6" xfId="10938" xr:uid="{00000000-0005-0000-0000-00001C4E0000}"/>
    <cellStyle name="Normal 16 4 4 6 2" xfId="23541" xr:uid="{00000000-0005-0000-0000-00001D4E0000}"/>
    <cellStyle name="Normal 16 4 4 6 2 2" xfId="58757" xr:uid="{00000000-0005-0000-0000-00001E4E0000}"/>
    <cellStyle name="Normal 16 4 4 6 3" xfId="46160" xr:uid="{00000000-0005-0000-0000-00001F4E0000}"/>
    <cellStyle name="Normal 16 4 4 6 4" xfId="36146" xr:uid="{00000000-0005-0000-0000-0000204E0000}"/>
    <cellStyle name="Normal 16 4 4 7" xfId="15305" xr:uid="{00000000-0005-0000-0000-0000214E0000}"/>
    <cellStyle name="Normal 16 4 4 7 2" xfId="50521" xr:uid="{00000000-0005-0000-0000-0000224E0000}"/>
    <cellStyle name="Normal 16 4 4 7 3" xfId="27910" xr:uid="{00000000-0005-0000-0000-0000234E0000}"/>
    <cellStyle name="Normal 16 4 4 8" xfId="13527" xr:uid="{00000000-0005-0000-0000-0000244E0000}"/>
    <cellStyle name="Normal 16 4 4 8 2" xfId="48745" xr:uid="{00000000-0005-0000-0000-0000254E0000}"/>
    <cellStyle name="Normal 16 4 4 9" xfId="37924" xr:uid="{00000000-0005-0000-0000-0000264E0000}"/>
    <cellStyle name="Normal 16 4 5" xfId="3772" xr:uid="{00000000-0005-0000-0000-0000274E0000}"/>
    <cellStyle name="Normal 16 4 5 2" xfId="8495" xr:uid="{00000000-0005-0000-0000-0000284E0000}"/>
    <cellStyle name="Normal 16 4 5 2 2" xfId="21121" xr:uid="{00000000-0005-0000-0000-0000294E0000}"/>
    <cellStyle name="Normal 16 4 5 2 2 2" xfId="56337" xr:uid="{00000000-0005-0000-0000-00002A4E0000}"/>
    <cellStyle name="Normal 16 4 5 2 3" xfId="43740" xr:uid="{00000000-0005-0000-0000-00002B4E0000}"/>
    <cellStyle name="Normal 16 4 5 2 4" xfId="33726" xr:uid="{00000000-0005-0000-0000-00002C4E0000}"/>
    <cellStyle name="Normal 16 4 5 3" xfId="10276" xr:uid="{00000000-0005-0000-0000-00002D4E0000}"/>
    <cellStyle name="Normal 16 4 5 3 2" xfId="22897" xr:uid="{00000000-0005-0000-0000-00002E4E0000}"/>
    <cellStyle name="Normal 16 4 5 3 2 2" xfId="58113" xr:uid="{00000000-0005-0000-0000-00002F4E0000}"/>
    <cellStyle name="Normal 16 4 5 3 3" xfId="45516" xr:uid="{00000000-0005-0000-0000-0000304E0000}"/>
    <cellStyle name="Normal 16 4 5 3 4" xfId="35502" xr:uid="{00000000-0005-0000-0000-0000314E0000}"/>
    <cellStyle name="Normal 16 4 5 4" xfId="12072" xr:uid="{00000000-0005-0000-0000-0000324E0000}"/>
    <cellStyle name="Normal 16 4 5 4 2" xfId="24673" xr:uid="{00000000-0005-0000-0000-0000334E0000}"/>
    <cellStyle name="Normal 16 4 5 4 2 2" xfId="59889" xr:uid="{00000000-0005-0000-0000-0000344E0000}"/>
    <cellStyle name="Normal 16 4 5 4 3" xfId="47292" xr:uid="{00000000-0005-0000-0000-0000354E0000}"/>
    <cellStyle name="Normal 16 4 5 4 4" xfId="37278" xr:uid="{00000000-0005-0000-0000-0000364E0000}"/>
    <cellStyle name="Normal 16 4 5 5" xfId="16437" xr:uid="{00000000-0005-0000-0000-0000374E0000}"/>
    <cellStyle name="Normal 16 4 5 5 2" xfId="51653" xr:uid="{00000000-0005-0000-0000-0000384E0000}"/>
    <cellStyle name="Normal 16 4 5 5 3" xfId="29042" xr:uid="{00000000-0005-0000-0000-0000394E0000}"/>
    <cellStyle name="Normal 16 4 5 6" xfId="14659" xr:uid="{00000000-0005-0000-0000-00003A4E0000}"/>
    <cellStyle name="Normal 16 4 5 6 2" xfId="49877" xr:uid="{00000000-0005-0000-0000-00003B4E0000}"/>
    <cellStyle name="Normal 16 4 5 7" xfId="39056" xr:uid="{00000000-0005-0000-0000-00003C4E0000}"/>
    <cellStyle name="Normal 16 4 5 8" xfId="27266" xr:uid="{00000000-0005-0000-0000-00003D4E0000}"/>
    <cellStyle name="Normal 16 4 6" xfId="4112" xr:uid="{00000000-0005-0000-0000-00003E4E0000}"/>
    <cellStyle name="Normal 16 4 6 2" xfId="16759" xr:uid="{00000000-0005-0000-0000-00003F4E0000}"/>
    <cellStyle name="Normal 16 4 6 2 2" xfId="51975" xr:uid="{00000000-0005-0000-0000-0000404E0000}"/>
    <cellStyle name="Normal 16 4 6 2 3" xfId="29364" xr:uid="{00000000-0005-0000-0000-0000414E0000}"/>
    <cellStyle name="Normal 16 4 6 3" xfId="13205" xr:uid="{00000000-0005-0000-0000-0000424E0000}"/>
    <cellStyle name="Normal 16 4 6 3 2" xfId="48423" xr:uid="{00000000-0005-0000-0000-0000434E0000}"/>
    <cellStyle name="Normal 16 4 6 4" xfId="39378" xr:uid="{00000000-0005-0000-0000-0000444E0000}"/>
    <cellStyle name="Normal 16 4 6 5" xfId="25812" xr:uid="{00000000-0005-0000-0000-0000454E0000}"/>
    <cellStyle name="Normal 16 4 7" xfId="5582" xr:uid="{00000000-0005-0000-0000-0000464E0000}"/>
    <cellStyle name="Normal 16 4 7 2" xfId="18213" xr:uid="{00000000-0005-0000-0000-0000474E0000}"/>
    <cellStyle name="Normal 16 4 7 2 2" xfId="53429" xr:uid="{00000000-0005-0000-0000-0000484E0000}"/>
    <cellStyle name="Normal 16 4 7 3" xfId="40832" xr:uid="{00000000-0005-0000-0000-0000494E0000}"/>
    <cellStyle name="Normal 16 4 7 4" xfId="30818" xr:uid="{00000000-0005-0000-0000-00004A4E0000}"/>
    <cellStyle name="Normal 16 4 8" xfId="7041" xr:uid="{00000000-0005-0000-0000-00004B4E0000}"/>
    <cellStyle name="Normal 16 4 8 2" xfId="19667" xr:uid="{00000000-0005-0000-0000-00004C4E0000}"/>
    <cellStyle name="Normal 16 4 8 2 2" xfId="54883" xr:uid="{00000000-0005-0000-0000-00004D4E0000}"/>
    <cellStyle name="Normal 16 4 8 3" xfId="42286" xr:uid="{00000000-0005-0000-0000-00004E4E0000}"/>
    <cellStyle name="Normal 16 4 8 4" xfId="32272" xr:uid="{00000000-0005-0000-0000-00004F4E0000}"/>
    <cellStyle name="Normal 16 4 9" xfId="8822" xr:uid="{00000000-0005-0000-0000-0000504E0000}"/>
    <cellStyle name="Normal 16 4 9 2" xfId="21443" xr:uid="{00000000-0005-0000-0000-0000514E0000}"/>
    <cellStyle name="Normal 16 4 9 2 2" xfId="56659" xr:uid="{00000000-0005-0000-0000-0000524E0000}"/>
    <cellStyle name="Normal 16 4 9 3" xfId="44062" xr:uid="{00000000-0005-0000-0000-0000534E0000}"/>
    <cellStyle name="Normal 16 4 9 4" xfId="34048" xr:uid="{00000000-0005-0000-0000-0000544E0000}"/>
    <cellStyle name="Normal 16 5" xfId="2941" xr:uid="{00000000-0005-0000-0000-0000554E0000}"/>
    <cellStyle name="Normal 16 5 10" xfId="25325" xr:uid="{00000000-0005-0000-0000-0000564E0000}"/>
    <cellStyle name="Normal 16 5 11" xfId="60860" xr:uid="{00000000-0005-0000-0000-0000574E0000}"/>
    <cellStyle name="Normal 16 5 2" xfId="4756" xr:uid="{00000000-0005-0000-0000-0000584E0000}"/>
    <cellStyle name="Normal 16 5 2 2" xfId="17403" xr:uid="{00000000-0005-0000-0000-0000594E0000}"/>
    <cellStyle name="Normal 16 5 2 2 2" xfId="52619" xr:uid="{00000000-0005-0000-0000-00005A4E0000}"/>
    <cellStyle name="Normal 16 5 2 2 3" xfId="30008" xr:uid="{00000000-0005-0000-0000-00005B4E0000}"/>
    <cellStyle name="Normal 16 5 2 3" xfId="13849" xr:uid="{00000000-0005-0000-0000-00005C4E0000}"/>
    <cellStyle name="Normal 16 5 2 3 2" xfId="49067" xr:uid="{00000000-0005-0000-0000-00005D4E0000}"/>
    <cellStyle name="Normal 16 5 2 4" xfId="40022" xr:uid="{00000000-0005-0000-0000-00005E4E0000}"/>
    <cellStyle name="Normal 16 5 2 5" xfId="26456" xr:uid="{00000000-0005-0000-0000-00005F4E0000}"/>
    <cellStyle name="Normal 16 5 3" xfId="6226" xr:uid="{00000000-0005-0000-0000-0000604E0000}"/>
    <cellStyle name="Normal 16 5 3 2" xfId="18857" xr:uid="{00000000-0005-0000-0000-0000614E0000}"/>
    <cellStyle name="Normal 16 5 3 2 2" xfId="54073" xr:uid="{00000000-0005-0000-0000-0000624E0000}"/>
    <cellStyle name="Normal 16 5 3 3" xfId="41476" xr:uid="{00000000-0005-0000-0000-0000634E0000}"/>
    <cellStyle name="Normal 16 5 3 4" xfId="31462" xr:uid="{00000000-0005-0000-0000-0000644E0000}"/>
    <cellStyle name="Normal 16 5 4" xfId="7685" xr:uid="{00000000-0005-0000-0000-0000654E0000}"/>
    <cellStyle name="Normal 16 5 4 2" xfId="20311" xr:uid="{00000000-0005-0000-0000-0000664E0000}"/>
    <cellStyle name="Normal 16 5 4 2 2" xfId="55527" xr:uid="{00000000-0005-0000-0000-0000674E0000}"/>
    <cellStyle name="Normal 16 5 4 3" xfId="42930" xr:uid="{00000000-0005-0000-0000-0000684E0000}"/>
    <cellStyle name="Normal 16 5 4 4" xfId="32916" xr:uid="{00000000-0005-0000-0000-0000694E0000}"/>
    <cellStyle name="Normal 16 5 5" xfId="9466" xr:uid="{00000000-0005-0000-0000-00006A4E0000}"/>
    <cellStyle name="Normal 16 5 5 2" xfId="22087" xr:uid="{00000000-0005-0000-0000-00006B4E0000}"/>
    <cellStyle name="Normal 16 5 5 2 2" xfId="57303" xr:uid="{00000000-0005-0000-0000-00006C4E0000}"/>
    <cellStyle name="Normal 16 5 5 3" xfId="44706" xr:uid="{00000000-0005-0000-0000-00006D4E0000}"/>
    <cellStyle name="Normal 16 5 5 4" xfId="34692" xr:uid="{00000000-0005-0000-0000-00006E4E0000}"/>
    <cellStyle name="Normal 16 5 6" xfId="11260" xr:uid="{00000000-0005-0000-0000-00006F4E0000}"/>
    <cellStyle name="Normal 16 5 6 2" xfId="23863" xr:uid="{00000000-0005-0000-0000-0000704E0000}"/>
    <cellStyle name="Normal 16 5 6 2 2" xfId="59079" xr:uid="{00000000-0005-0000-0000-0000714E0000}"/>
    <cellStyle name="Normal 16 5 6 3" xfId="46482" xr:uid="{00000000-0005-0000-0000-0000724E0000}"/>
    <cellStyle name="Normal 16 5 6 4" xfId="36468" xr:uid="{00000000-0005-0000-0000-0000734E0000}"/>
    <cellStyle name="Normal 16 5 7" xfId="15627" xr:uid="{00000000-0005-0000-0000-0000744E0000}"/>
    <cellStyle name="Normal 16 5 7 2" xfId="50843" xr:uid="{00000000-0005-0000-0000-0000754E0000}"/>
    <cellStyle name="Normal 16 5 7 3" xfId="28232" xr:uid="{00000000-0005-0000-0000-0000764E0000}"/>
    <cellStyle name="Normal 16 5 8" xfId="12718" xr:uid="{00000000-0005-0000-0000-0000774E0000}"/>
    <cellStyle name="Normal 16 5 8 2" xfId="47936" xr:uid="{00000000-0005-0000-0000-0000784E0000}"/>
    <cellStyle name="Normal 16 5 9" xfId="38246" xr:uid="{00000000-0005-0000-0000-0000794E0000}"/>
    <cellStyle name="Normal 16 6" xfId="2778" xr:uid="{00000000-0005-0000-0000-00007A4E0000}"/>
    <cellStyle name="Normal 16 6 10" xfId="25173" xr:uid="{00000000-0005-0000-0000-00007B4E0000}"/>
    <cellStyle name="Normal 16 6 11" xfId="60708" xr:uid="{00000000-0005-0000-0000-00007C4E0000}"/>
    <cellStyle name="Normal 16 6 2" xfId="4604" xr:uid="{00000000-0005-0000-0000-00007D4E0000}"/>
    <cellStyle name="Normal 16 6 2 2" xfId="17251" xr:uid="{00000000-0005-0000-0000-00007E4E0000}"/>
    <cellStyle name="Normal 16 6 2 2 2" xfId="52467" xr:uid="{00000000-0005-0000-0000-00007F4E0000}"/>
    <cellStyle name="Normal 16 6 2 2 3" xfId="29856" xr:uid="{00000000-0005-0000-0000-0000804E0000}"/>
    <cellStyle name="Normal 16 6 2 3" xfId="13697" xr:uid="{00000000-0005-0000-0000-0000814E0000}"/>
    <cellStyle name="Normal 16 6 2 3 2" xfId="48915" xr:uid="{00000000-0005-0000-0000-0000824E0000}"/>
    <cellStyle name="Normal 16 6 2 4" xfId="39870" xr:uid="{00000000-0005-0000-0000-0000834E0000}"/>
    <cellStyle name="Normal 16 6 2 5" xfId="26304" xr:uid="{00000000-0005-0000-0000-0000844E0000}"/>
    <cellStyle name="Normal 16 6 3" xfId="6074" xr:uid="{00000000-0005-0000-0000-0000854E0000}"/>
    <cellStyle name="Normal 16 6 3 2" xfId="18705" xr:uid="{00000000-0005-0000-0000-0000864E0000}"/>
    <cellStyle name="Normal 16 6 3 2 2" xfId="53921" xr:uid="{00000000-0005-0000-0000-0000874E0000}"/>
    <cellStyle name="Normal 16 6 3 3" xfId="41324" xr:uid="{00000000-0005-0000-0000-0000884E0000}"/>
    <cellStyle name="Normal 16 6 3 4" xfId="31310" xr:uid="{00000000-0005-0000-0000-0000894E0000}"/>
    <cellStyle name="Normal 16 6 4" xfId="7533" xr:uid="{00000000-0005-0000-0000-00008A4E0000}"/>
    <cellStyle name="Normal 16 6 4 2" xfId="20159" xr:uid="{00000000-0005-0000-0000-00008B4E0000}"/>
    <cellStyle name="Normal 16 6 4 2 2" xfId="55375" xr:uid="{00000000-0005-0000-0000-00008C4E0000}"/>
    <cellStyle name="Normal 16 6 4 3" xfId="42778" xr:uid="{00000000-0005-0000-0000-00008D4E0000}"/>
    <cellStyle name="Normal 16 6 4 4" xfId="32764" xr:uid="{00000000-0005-0000-0000-00008E4E0000}"/>
    <cellStyle name="Normal 16 6 5" xfId="9314" xr:uid="{00000000-0005-0000-0000-00008F4E0000}"/>
    <cellStyle name="Normal 16 6 5 2" xfId="21935" xr:uid="{00000000-0005-0000-0000-0000904E0000}"/>
    <cellStyle name="Normal 16 6 5 2 2" xfId="57151" xr:uid="{00000000-0005-0000-0000-0000914E0000}"/>
    <cellStyle name="Normal 16 6 5 3" xfId="44554" xr:uid="{00000000-0005-0000-0000-0000924E0000}"/>
    <cellStyle name="Normal 16 6 5 4" xfId="34540" xr:uid="{00000000-0005-0000-0000-0000934E0000}"/>
    <cellStyle name="Normal 16 6 6" xfId="11108" xr:uid="{00000000-0005-0000-0000-0000944E0000}"/>
    <cellStyle name="Normal 16 6 6 2" xfId="23711" xr:uid="{00000000-0005-0000-0000-0000954E0000}"/>
    <cellStyle name="Normal 16 6 6 2 2" xfId="58927" xr:uid="{00000000-0005-0000-0000-0000964E0000}"/>
    <cellStyle name="Normal 16 6 6 3" xfId="46330" xr:uid="{00000000-0005-0000-0000-0000974E0000}"/>
    <cellStyle name="Normal 16 6 6 4" xfId="36316" xr:uid="{00000000-0005-0000-0000-0000984E0000}"/>
    <cellStyle name="Normal 16 6 7" xfId="15475" xr:uid="{00000000-0005-0000-0000-0000994E0000}"/>
    <cellStyle name="Normal 16 6 7 2" xfId="50691" xr:uid="{00000000-0005-0000-0000-00009A4E0000}"/>
    <cellStyle name="Normal 16 6 7 3" xfId="28080" xr:uid="{00000000-0005-0000-0000-00009B4E0000}"/>
    <cellStyle name="Normal 16 6 8" xfId="12566" xr:uid="{00000000-0005-0000-0000-00009C4E0000}"/>
    <cellStyle name="Normal 16 6 8 2" xfId="47784" xr:uid="{00000000-0005-0000-0000-00009D4E0000}"/>
    <cellStyle name="Normal 16 6 9" xfId="38094" xr:uid="{00000000-0005-0000-0000-00009E4E0000}"/>
    <cellStyle name="Normal 16 7" xfId="3294" xr:uid="{00000000-0005-0000-0000-00009F4E0000}"/>
    <cellStyle name="Normal 16 7 10" xfId="26791" xr:uid="{00000000-0005-0000-0000-0000A04E0000}"/>
    <cellStyle name="Normal 16 7 11" xfId="61195" xr:uid="{00000000-0005-0000-0000-0000A14E0000}"/>
    <cellStyle name="Normal 16 7 2" xfId="5091" xr:uid="{00000000-0005-0000-0000-0000A24E0000}"/>
    <cellStyle name="Normal 16 7 2 2" xfId="17738" xr:uid="{00000000-0005-0000-0000-0000A34E0000}"/>
    <cellStyle name="Normal 16 7 2 2 2" xfId="52954" xr:uid="{00000000-0005-0000-0000-0000A44E0000}"/>
    <cellStyle name="Normal 16 7 2 3" xfId="40357" xr:uid="{00000000-0005-0000-0000-0000A54E0000}"/>
    <cellStyle name="Normal 16 7 2 4" xfId="30343" xr:uid="{00000000-0005-0000-0000-0000A64E0000}"/>
    <cellStyle name="Normal 16 7 3" xfId="6561" xr:uid="{00000000-0005-0000-0000-0000A74E0000}"/>
    <cellStyle name="Normal 16 7 3 2" xfId="19192" xr:uid="{00000000-0005-0000-0000-0000A84E0000}"/>
    <cellStyle name="Normal 16 7 3 2 2" xfId="54408" xr:uid="{00000000-0005-0000-0000-0000A94E0000}"/>
    <cellStyle name="Normal 16 7 3 3" xfId="41811" xr:uid="{00000000-0005-0000-0000-0000AA4E0000}"/>
    <cellStyle name="Normal 16 7 3 4" xfId="31797" xr:uid="{00000000-0005-0000-0000-0000AB4E0000}"/>
    <cellStyle name="Normal 16 7 4" xfId="8020" xr:uid="{00000000-0005-0000-0000-0000AC4E0000}"/>
    <cellStyle name="Normal 16 7 4 2" xfId="20646" xr:uid="{00000000-0005-0000-0000-0000AD4E0000}"/>
    <cellStyle name="Normal 16 7 4 2 2" xfId="55862" xr:uid="{00000000-0005-0000-0000-0000AE4E0000}"/>
    <cellStyle name="Normal 16 7 4 3" xfId="43265" xr:uid="{00000000-0005-0000-0000-0000AF4E0000}"/>
    <cellStyle name="Normal 16 7 4 4" xfId="33251" xr:uid="{00000000-0005-0000-0000-0000B04E0000}"/>
    <cellStyle name="Normal 16 7 5" xfId="9801" xr:uid="{00000000-0005-0000-0000-0000B14E0000}"/>
    <cellStyle name="Normal 16 7 5 2" xfId="22422" xr:uid="{00000000-0005-0000-0000-0000B24E0000}"/>
    <cellStyle name="Normal 16 7 5 2 2" xfId="57638" xr:uid="{00000000-0005-0000-0000-0000B34E0000}"/>
    <cellStyle name="Normal 16 7 5 3" xfId="45041" xr:uid="{00000000-0005-0000-0000-0000B44E0000}"/>
    <cellStyle name="Normal 16 7 5 4" xfId="35027" xr:uid="{00000000-0005-0000-0000-0000B54E0000}"/>
    <cellStyle name="Normal 16 7 6" xfId="11595" xr:uid="{00000000-0005-0000-0000-0000B64E0000}"/>
    <cellStyle name="Normal 16 7 6 2" xfId="24198" xr:uid="{00000000-0005-0000-0000-0000B74E0000}"/>
    <cellStyle name="Normal 16 7 6 2 2" xfId="59414" xr:uid="{00000000-0005-0000-0000-0000B84E0000}"/>
    <cellStyle name="Normal 16 7 6 3" xfId="46817" xr:uid="{00000000-0005-0000-0000-0000B94E0000}"/>
    <cellStyle name="Normal 16 7 6 4" xfId="36803" xr:uid="{00000000-0005-0000-0000-0000BA4E0000}"/>
    <cellStyle name="Normal 16 7 7" xfId="15962" xr:uid="{00000000-0005-0000-0000-0000BB4E0000}"/>
    <cellStyle name="Normal 16 7 7 2" xfId="51178" xr:uid="{00000000-0005-0000-0000-0000BC4E0000}"/>
    <cellStyle name="Normal 16 7 7 3" xfId="28567" xr:uid="{00000000-0005-0000-0000-0000BD4E0000}"/>
    <cellStyle name="Normal 16 7 8" xfId="14184" xr:uid="{00000000-0005-0000-0000-0000BE4E0000}"/>
    <cellStyle name="Normal 16 7 8 2" xfId="49402" xr:uid="{00000000-0005-0000-0000-0000BF4E0000}"/>
    <cellStyle name="Normal 16 7 9" xfId="38581" xr:uid="{00000000-0005-0000-0000-0000C04E0000}"/>
    <cellStyle name="Normal 16 8" xfId="2448" xr:uid="{00000000-0005-0000-0000-0000C14E0000}"/>
    <cellStyle name="Normal 16 8 10" xfId="25982" xr:uid="{00000000-0005-0000-0000-0000C24E0000}"/>
    <cellStyle name="Normal 16 8 11" xfId="60386" xr:uid="{00000000-0005-0000-0000-0000C34E0000}"/>
    <cellStyle name="Normal 16 8 2" xfId="4282" xr:uid="{00000000-0005-0000-0000-0000C44E0000}"/>
    <cellStyle name="Normal 16 8 2 2" xfId="16929" xr:uid="{00000000-0005-0000-0000-0000C54E0000}"/>
    <cellStyle name="Normal 16 8 2 2 2" xfId="52145" xr:uid="{00000000-0005-0000-0000-0000C64E0000}"/>
    <cellStyle name="Normal 16 8 2 3" xfId="39548" xr:uid="{00000000-0005-0000-0000-0000C74E0000}"/>
    <cellStyle name="Normal 16 8 2 4" xfId="29534" xr:uid="{00000000-0005-0000-0000-0000C84E0000}"/>
    <cellStyle name="Normal 16 8 3" xfId="5752" xr:uid="{00000000-0005-0000-0000-0000C94E0000}"/>
    <cellStyle name="Normal 16 8 3 2" xfId="18383" xr:uid="{00000000-0005-0000-0000-0000CA4E0000}"/>
    <cellStyle name="Normal 16 8 3 2 2" xfId="53599" xr:uid="{00000000-0005-0000-0000-0000CB4E0000}"/>
    <cellStyle name="Normal 16 8 3 3" xfId="41002" xr:uid="{00000000-0005-0000-0000-0000CC4E0000}"/>
    <cellStyle name="Normal 16 8 3 4" xfId="30988" xr:uid="{00000000-0005-0000-0000-0000CD4E0000}"/>
    <cellStyle name="Normal 16 8 4" xfId="7211" xr:uid="{00000000-0005-0000-0000-0000CE4E0000}"/>
    <cellStyle name="Normal 16 8 4 2" xfId="19837" xr:uid="{00000000-0005-0000-0000-0000CF4E0000}"/>
    <cellStyle name="Normal 16 8 4 2 2" xfId="55053" xr:uid="{00000000-0005-0000-0000-0000D04E0000}"/>
    <cellStyle name="Normal 16 8 4 3" xfId="42456" xr:uid="{00000000-0005-0000-0000-0000D14E0000}"/>
    <cellStyle name="Normal 16 8 4 4" xfId="32442" xr:uid="{00000000-0005-0000-0000-0000D24E0000}"/>
    <cellStyle name="Normal 16 8 5" xfId="8992" xr:uid="{00000000-0005-0000-0000-0000D34E0000}"/>
    <cellStyle name="Normal 16 8 5 2" xfId="21613" xr:uid="{00000000-0005-0000-0000-0000D44E0000}"/>
    <cellStyle name="Normal 16 8 5 2 2" xfId="56829" xr:uid="{00000000-0005-0000-0000-0000D54E0000}"/>
    <cellStyle name="Normal 16 8 5 3" xfId="44232" xr:uid="{00000000-0005-0000-0000-0000D64E0000}"/>
    <cellStyle name="Normal 16 8 5 4" xfId="34218" xr:uid="{00000000-0005-0000-0000-0000D74E0000}"/>
    <cellStyle name="Normal 16 8 6" xfId="10786" xr:uid="{00000000-0005-0000-0000-0000D84E0000}"/>
    <cellStyle name="Normal 16 8 6 2" xfId="23389" xr:uid="{00000000-0005-0000-0000-0000D94E0000}"/>
    <cellStyle name="Normal 16 8 6 2 2" xfId="58605" xr:uid="{00000000-0005-0000-0000-0000DA4E0000}"/>
    <cellStyle name="Normal 16 8 6 3" xfId="46008" xr:uid="{00000000-0005-0000-0000-0000DB4E0000}"/>
    <cellStyle name="Normal 16 8 6 4" xfId="35994" xr:uid="{00000000-0005-0000-0000-0000DC4E0000}"/>
    <cellStyle name="Normal 16 8 7" xfId="15153" xr:uid="{00000000-0005-0000-0000-0000DD4E0000}"/>
    <cellStyle name="Normal 16 8 7 2" xfId="50369" xr:uid="{00000000-0005-0000-0000-0000DE4E0000}"/>
    <cellStyle name="Normal 16 8 7 3" xfId="27758" xr:uid="{00000000-0005-0000-0000-0000DF4E0000}"/>
    <cellStyle name="Normal 16 8 8" xfId="13375" xr:uid="{00000000-0005-0000-0000-0000E04E0000}"/>
    <cellStyle name="Normal 16 8 8 2" xfId="48593" xr:uid="{00000000-0005-0000-0000-0000E14E0000}"/>
    <cellStyle name="Normal 16 8 9" xfId="37772" xr:uid="{00000000-0005-0000-0000-0000E24E0000}"/>
    <cellStyle name="Normal 16 9" xfId="3618" xr:uid="{00000000-0005-0000-0000-0000E34E0000}"/>
    <cellStyle name="Normal 16 9 2" xfId="8343" xr:uid="{00000000-0005-0000-0000-0000E44E0000}"/>
    <cellStyle name="Normal 16 9 2 2" xfId="20969" xr:uid="{00000000-0005-0000-0000-0000E54E0000}"/>
    <cellStyle name="Normal 16 9 2 2 2" xfId="56185" xr:uid="{00000000-0005-0000-0000-0000E64E0000}"/>
    <cellStyle name="Normal 16 9 2 3" xfId="43588" xr:uid="{00000000-0005-0000-0000-0000E74E0000}"/>
    <cellStyle name="Normal 16 9 2 4" xfId="33574" xr:uid="{00000000-0005-0000-0000-0000E84E0000}"/>
    <cellStyle name="Normal 16 9 3" xfId="10124" xr:uid="{00000000-0005-0000-0000-0000E94E0000}"/>
    <cellStyle name="Normal 16 9 3 2" xfId="22745" xr:uid="{00000000-0005-0000-0000-0000EA4E0000}"/>
    <cellStyle name="Normal 16 9 3 2 2" xfId="57961" xr:uid="{00000000-0005-0000-0000-0000EB4E0000}"/>
    <cellStyle name="Normal 16 9 3 3" xfId="45364" xr:uid="{00000000-0005-0000-0000-0000EC4E0000}"/>
    <cellStyle name="Normal 16 9 3 4" xfId="35350" xr:uid="{00000000-0005-0000-0000-0000ED4E0000}"/>
    <cellStyle name="Normal 16 9 4" xfId="11920" xr:uid="{00000000-0005-0000-0000-0000EE4E0000}"/>
    <cellStyle name="Normal 16 9 4 2" xfId="24521" xr:uid="{00000000-0005-0000-0000-0000EF4E0000}"/>
    <cellStyle name="Normal 16 9 4 2 2" xfId="59737" xr:uid="{00000000-0005-0000-0000-0000F04E0000}"/>
    <cellStyle name="Normal 16 9 4 3" xfId="47140" xr:uid="{00000000-0005-0000-0000-0000F14E0000}"/>
    <cellStyle name="Normal 16 9 4 4" xfId="37126" xr:uid="{00000000-0005-0000-0000-0000F24E0000}"/>
    <cellStyle name="Normal 16 9 5" xfId="16285" xr:uid="{00000000-0005-0000-0000-0000F34E0000}"/>
    <cellStyle name="Normal 16 9 5 2" xfId="51501" xr:uid="{00000000-0005-0000-0000-0000F44E0000}"/>
    <cellStyle name="Normal 16 9 5 3" xfId="28890" xr:uid="{00000000-0005-0000-0000-0000F54E0000}"/>
    <cellStyle name="Normal 16 9 6" xfId="14507" xr:uid="{00000000-0005-0000-0000-0000F64E0000}"/>
    <cellStyle name="Normal 16 9 6 2" xfId="49725" xr:uid="{00000000-0005-0000-0000-0000F74E0000}"/>
    <cellStyle name="Normal 16 9 7" xfId="38904" xr:uid="{00000000-0005-0000-0000-0000F84E0000}"/>
    <cellStyle name="Normal 16 9 8" xfId="27114" xr:uid="{00000000-0005-0000-0000-0000F94E0000}"/>
    <cellStyle name="Normal 16_District Target Attainment" xfId="1112" xr:uid="{00000000-0005-0000-0000-0000FA4E0000}"/>
    <cellStyle name="Normal 17" xfId="26" xr:uid="{00000000-0005-0000-0000-0000FB4E0000}"/>
    <cellStyle name="Normal 17 10" xfId="3944" xr:uid="{00000000-0005-0000-0000-0000FC4E0000}"/>
    <cellStyle name="Normal 17 10 2" xfId="16608" xr:uid="{00000000-0005-0000-0000-0000FD4E0000}"/>
    <cellStyle name="Normal 17 10 2 2" xfId="51824" xr:uid="{00000000-0005-0000-0000-0000FE4E0000}"/>
    <cellStyle name="Normal 17 10 2 3" xfId="29213" xr:uid="{00000000-0005-0000-0000-0000FF4E0000}"/>
    <cellStyle name="Normal 17 10 3" xfId="13054" xr:uid="{00000000-0005-0000-0000-0000004F0000}"/>
    <cellStyle name="Normal 17 10 3 2" xfId="48272" xr:uid="{00000000-0005-0000-0000-0000014F0000}"/>
    <cellStyle name="Normal 17 10 4" xfId="39227" xr:uid="{00000000-0005-0000-0000-0000024F0000}"/>
    <cellStyle name="Normal 17 10 5" xfId="25661" xr:uid="{00000000-0005-0000-0000-0000034F0000}"/>
    <cellStyle name="Normal 17 11" xfId="5430" xr:uid="{00000000-0005-0000-0000-0000044F0000}"/>
    <cellStyle name="Normal 17 11 2" xfId="18062" xr:uid="{00000000-0005-0000-0000-0000054F0000}"/>
    <cellStyle name="Normal 17 11 2 2" xfId="53278" xr:uid="{00000000-0005-0000-0000-0000064F0000}"/>
    <cellStyle name="Normal 17 11 3" xfId="40681" xr:uid="{00000000-0005-0000-0000-0000074F0000}"/>
    <cellStyle name="Normal 17 11 4" xfId="30667" xr:uid="{00000000-0005-0000-0000-0000084F0000}"/>
    <cellStyle name="Normal 17 12" xfId="6886" xr:uid="{00000000-0005-0000-0000-0000094F0000}"/>
    <cellStyle name="Normal 17 12 2" xfId="19516" xr:uid="{00000000-0005-0000-0000-00000A4F0000}"/>
    <cellStyle name="Normal 17 12 2 2" xfId="54732" xr:uid="{00000000-0005-0000-0000-00000B4F0000}"/>
    <cellStyle name="Normal 17 12 3" xfId="42135" xr:uid="{00000000-0005-0000-0000-00000C4F0000}"/>
    <cellStyle name="Normal 17 12 4" xfId="32121" xr:uid="{00000000-0005-0000-0000-00000D4F0000}"/>
    <cellStyle name="Normal 17 13" xfId="8668" xr:uid="{00000000-0005-0000-0000-00000E4F0000}"/>
    <cellStyle name="Normal 17 13 2" xfId="21292" xr:uid="{00000000-0005-0000-0000-00000F4F0000}"/>
    <cellStyle name="Normal 17 13 2 2" xfId="56508" xr:uid="{00000000-0005-0000-0000-0000104F0000}"/>
    <cellStyle name="Normal 17 13 3" xfId="43911" xr:uid="{00000000-0005-0000-0000-0000114F0000}"/>
    <cellStyle name="Normal 17 13 4" xfId="33897" xr:uid="{00000000-0005-0000-0000-0000124F0000}"/>
    <cellStyle name="Normal 17 14" xfId="10555" xr:uid="{00000000-0005-0000-0000-0000134F0000}"/>
    <cellStyle name="Normal 17 14 2" xfId="23166" xr:uid="{00000000-0005-0000-0000-0000144F0000}"/>
    <cellStyle name="Normal 17 14 2 2" xfId="58382" xr:uid="{00000000-0005-0000-0000-0000154F0000}"/>
    <cellStyle name="Normal 17 14 3" xfId="45785" xr:uid="{00000000-0005-0000-0000-0000164F0000}"/>
    <cellStyle name="Normal 17 14 4" xfId="35771" xr:uid="{00000000-0005-0000-0000-0000174F0000}"/>
    <cellStyle name="Normal 17 15" xfId="14830" xr:uid="{00000000-0005-0000-0000-0000184F0000}"/>
    <cellStyle name="Normal 17 15 2" xfId="50048" xr:uid="{00000000-0005-0000-0000-0000194F0000}"/>
    <cellStyle name="Normal 17 15 3" xfId="27437" xr:uid="{00000000-0005-0000-0000-00001A4F0000}"/>
    <cellStyle name="Normal 17 16" xfId="12244" xr:uid="{00000000-0005-0000-0000-00001B4F0000}"/>
    <cellStyle name="Normal 17 16 2" xfId="47463" xr:uid="{00000000-0005-0000-0000-00001C4F0000}"/>
    <cellStyle name="Normal 17 17" xfId="37449" xr:uid="{00000000-0005-0000-0000-00001D4F0000}"/>
    <cellStyle name="Normal 17 18" xfId="24851" xr:uid="{00000000-0005-0000-0000-00001E4F0000}"/>
    <cellStyle name="Normal 17 19" xfId="60064" xr:uid="{00000000-0005-0000-0000-00001F4F0000}"/>
    <cellStyle name="Normal 17 2" xfId="544" xr:uid="{00000000-0005-0000-0000-0000204F0000}"/>
    <cellStyle name="Normal 17 2 10" xfId="5460" xr:uid="{00000000-0005-0000-0000-0000214F0000}"/>
    <cellStyle name="Normal 17 2 10 2" xfId="18091" xr:uid="{00000000-0005-0000-0000-0000224F0000}"/>
    <cellStyle name="Normal 17 2 10 2 2" xfId="53307" xr:uid="{00000000-0005-0000-0000-0000234F0000}"/>
    <cellStyle name="Normal 17 2 10 3" xfId="40710" xr:uid="{00000000-0005-0000-0000-0000244F0000}"/>
    <cellStyle name="Normal 17 2 10 4" xfId="30696" xr:uid="{00000000-0005-0000-0000-0000254F0000}"/>
    <cellStyle name="Normal 17 2 11" xfId="6916" xr:uid="{00000000-0005-0000-0000-0000264F0000}"/>
    <cellStyle name="Normal 17 2 11 2" xfId="19545" xr:uid="{00000000-0005-0000-0000-0000274F0000}"/>
    <cellStyle name="Normal 17 2 11 2 2" xfId="54761" xr:uid="{00000000-0005-0000-0000-0000284F0000}"/>
    <cellStyle name="Normal 17 2 11 3" xfId="42164" xr:uid="{00000000-0005-0000-0000-0000294F0000}"/>
    <cellStyle name="Normal 17 2 11 4" xfId="32150" xr:uid="{00000000-0005-0000-0000-00002A4F0000}"/>
    <cellStyle name="Normal 17 2 12" xfId="8698" xr:uid="{00000000-0005-0000-0000-00002B4F0000}"/>
    <cellStyle name="Normal 17 2 12 2" xfId="21321" xr:uid="{00000000-0005-0000-0000-00002C4F0000}"/>
    <cellStyle name="Normal 17 2 12 2 2" xfId="56537" xr:uid="{00000000-0005-0000-0000-00002D4F0000}"/>
    <cellStyle name="Normal 17 2 12 3" xfId="43940" xr:uid="{00000000-0005-0000-0000-00002E4F0000}"/>
    <cellStyle name="Normal 17 2 12 4" xfId="33926" xr:uid="{00000000-0005-0000-0000-00002F4F0000}"/>
    <cellStyle name="Normal 17 2 13" xfId="10556" xr:uid="{00000000-0005-0000-0000-0000304F0000}"/>
    <cellStyle name="Normal 17 2 13 2" xfId="23167" xr:uid="{00000000-0005-0000-0000-0000314F0000}"/>
    <cellStyle name="Normal 17 2 13 2 2" xfId="58383" xr:uid="{00000000-0005-0000-0000-0000324F0000}"/>
    <cellStyle name="Normal 17 2 13 3" xfId="45786" xr:uid="{00000000-0005-0000-0000-0000334F0000}"/>
    <cellStyle name="Normal 17 2 13 4" xfId="35772" xr:uid="{00000000-0005-0000-0000-0000344F0000}"/>
    <cellStyle name="Normal 17 2 14" xfId="14860" xr:uid="{00000000-0005-0000-0000-0000354F0000}"/>
    <cellStyle name="Normal 17 2 14 2" xfId="50077" xr:uid="{00000000-0005-0000-0000-0000364F0000}"/>
    <cellStyle name="Normal 17 2 14 3" xfId="27466" xr:uid="{00000000-0005-0000-0000-0000374F0000}"/>
    <cellStyle name="Normal 17 2 15" xfId="12274" xr:uid="{00000000-0005-0000-0000-0000384F0000}"/>
    <cellStyle name="Normal 17 2 15 2" xfId="47492" xr:uid="{00000000-0005-0000-0000-0000394F0000}"/>
    <cellStyle name="Normal 17 2 16" xfId="37479" xr:uid="{00000000-0005-0000-0000-00003A4F0000}"/>
    <cellStyle name="Normal 17 2 17" xfId="24881" xr:uid="{00000000-0005-0000-0000-00003B4F0000}"/>
    <cellStyle name="Normal 17 2 18" xfId="60094" xr:uid="{00000000-0005-0000-0000-00003C4F0000}"/>
    <cellStyle name="Normal 17 2 2" xfId="1748" xr:uid="{00000000-0005-0000-0000-00003D4F0000}"/>
    <cellStyle name="Normal 17 2 2 10" xfId="6990" xr:uid="{00000000-0005-0000-0000-00003E4F0000}"/>
    <cellStyle name="Normal 17 2 2 10 2" xfId="19617" xr:uid="{00000000-0005-0000-0000-00003F4F0000}"/>
    <cellStyle name="Normal 17 2 2 10 2 2" xfId="54833" xr:uid="{00000000-0005-0000-0000-0000404F0000}"/>
    <cellStyle name="Normal 17 2 2 10 3" xfId="42236" xr:uid="{00000000-0005-0000-0000-0000414F0000}"/>
    <cellStyle name="Normal 17 2 2 10 4" xfId="32222" xr:uid="{00000000-0005-0000-0000-0000424F0000}"/>
    <cellStyle name="Normal 17 2 2 11" xfId="8771" xr:uid="{00000000-0005-0000-0000-0000434F0000}"/>
    <cellStyle name="Normal 17 2 2 11 2" xfId="21393" xr:uid="{00000000-0005-0000-0000-0000444F0000}"/>
    <cellStyle name="Normal 17 2 2 11 2 2" xfId="56609" xr:uid="{00000000-0005-0000-0000-0000454F0000}"/>
    <cellStyle name="Normal 17 2 2 11 3" xfId="44012" xr:uid="{00000000-0005-0000-0000-0000464F0000}"/>
    <cellStyle name="Normal 17 2 2 11 4" xfId="33998" xr:uid="{00000000-0005-0000-0000-0000474F0000}"/>
    <cellStyle name="Normal 17 2 2 12" xfId="10557" xr:uid="{00000000-0005-0000-0000-0000484F0000}"/>
    <cellStyle name="Normal 17 2 2 12 2" xfId="23168" xr:uid="{00000000-0005-0000-0000-0000494F0000}"/>
    <cellStyle name="Normal 17 2 2 12 2 2" xfId="58384" xr:uid="{00000000-0005-0000-0000-00004A4F0000}"/>
    <cellStyle name="Normal 17 2 2 12 3" xfId="45787" xr:uid="{00000000-0005-0000-0000-00004B4F0000}"/>
    <cellStyle name="Normal 17 2 2 12 4" xfId="35773" xr:uid="{00000000-0005-0000-0000-00004C4F0000}"/>
    <cellStyle name="Normal 17 2 2 13" xfId="14932" xr:uid="{00000000-0005-0000-0000-00004D4F0000}"/>
    <cellStyle name="Normal 17 2 2 13 2" xfId="50149" xr:uid="{00000000-0005-0000-0000-00004E4F0000}"/>
    <cellStyle name="Normal 17 2 2 13 3" xfId="27538" xr:uid="{00000000-0005-0000-0000-00004F4F0000}"/>
    <cellStyle name="Normal 17 2 2 14" xfId="12346" xr:uid="{00000000-0005-0000-0000-0000504F0000}"/>
    <cellStyle name="Normal 17 2 2 14 2" xfId="47564" xr:uid="{00000000-0005-0000-0000-0000514F0000}"/>
    <cellStyle name="Normal 17 2 2 15" xfId="37551" xr:uid="{00000000-0005-0000-0000-0000524F0000}"/>
    <cellStyle name="Normal 17 2 2 16" xfId="24953" xr:uid="{00000000-0005-0000-0000-0000534F0000}"/>
    <cellStyle name="Normal 17 2 2 17" xfId="60166" xr:uid="{00000000-0005-0000-0000-0000544F0000}"/>
    <cellStyle name="Normal 17 2 2 2" xfId="2376" xr:uid="{00000000-0005-0000-0000-0000554F0000}"/>
    <cellStyle name="Normal 17 2 2 2 10" xfId="10558" xr:uid="{00000000-0005-0000-0000-0000564F0000}"/>
    <cellStyle name="Normal 17 2 2 2 10 2" xfId="23169" xr:uid="{00000000-0005-0000-0000-0000574F0000}"/>
    <cellStyle name="Normal 17 2 2 2 10 2 2" xfId="58385" xr:uid="{00000000-0005-0000-0000-0000584F0000}"/>
    <cellStyle name="Normal 17 2 2 2 10 3" xfId="45788" xr:uid="{00000000-0005-0000-0000-0000594F0000}"/>
    <cellStyle name="Normal 17 2 2 2 10 4" xfId="35774" xr:uid="{00000000-0005-0000-0000-00005A4F0000}"/>
    <cellStyle name="Normal 17 2 2 2 11" xfId="15087" xr:uid="{00000000-0005-0000-0000-00005B4F0000}"/>
    <cellStyle name="Normal 17 2 2 2 11 2" xfId="50303" xr:uid="{00000000-0005-0000-0000-00005C4F0000}"/>
    <cellStyle name="Normal 17 2 2 2 11 3" xfId="27692" xr:uid="{00000000-0005-0000-0000-00005D4F0000}"/>
    <cellStyle name="Normal 17 2 2 2 12" xfId="12500" xr:uid="{00000000-0005-0000-0000-00005E4F0000}"/>
    <cellStyle name="Normal 17 2 2 2 12 2" xfId="47718" xr:uid="{00000000-0005-0000-0000-00005F4F0000}"/>
    <cellStyle name="Normal 17 2 2 2 13" xfId="37706" xr:uid="{00000000-0005-0000-0000-0000604F0000}"/>
    <cellStyle name="Normal 17 2 2 2 14" xfId="25107" xr:uid="{00000000-0005-0000-0000-0000614F0000}"/>
    <cellStyle name="Normal 17 2 2 2 15" xfId="60320" xr:uid="{00000000-0005-0000-0000-0000624F0000}"/>
    <cellStyle name="Normal 17 2 2 2 2" xfId="3222" xr:uid="{00000000-0005-0000-0000-0000634F0000}"/>
    <cellStyle name="Normal 17 2 2 2 2 10" xfId="25591" xr:uid="{00000000-0005-0000-0000-0000644F0000}"/>
    <cellStyle name="Normal 17 2 2 2 2 11" xfId="61126" xr:uid="{00000000-0005-0000-0000-0000654F0000}"/>
    <cellStyle name="Normal 17 2 2 2 2 2" xfId="5022" xr:uid="{00000000-0005-0000-0000-0000664F0000}"/>
    <cellStyle name="Normal 17 2 2 2 2 2 2" xfId="17669" xr:uid="{00000000-0005-0000-0000-0000674F0000}"/>
    <cellStyle name="Normal 17 2 2 2 2 2 2 2" xfId="52885" xr:uid="{00000000-0005-0000-0000-0000684F0000}"/>
    <cellStyle name="Normal 17 2 2 2 2 2 2 3" xfId="30274" xr:uid="{00000000-0005-0000-0000-0000694F0000}"/>
    <cellStyle name="Normal 17 2 2 2 2 2 3" xfId="14115" xr:uid="{00000000-0005-0000-0000-00006A4F0000}"/>
    <cellStyle name="Normal 17 2 2 2 2 2 3 2" xfId="49333" xr:uid="{00000000-0005-0000-0000-00006B4F0000}"/>
    <cellStyle name="Normal 17 2 2 2 2 2 4" xfId="40288" xr:uid="{00000000-0005-0000-0000-00006C4F0000}"/>
    <cellStyle name="Normal 17 2 2 2 2 2 5" xfId="26722" xr:uid="{00000000-0005-0000-0000-00006D4F0000}"/>
    <cellStyle name="Normal 17 2 2 2 2 3" xfId="6492" xr:uid="{00000000-0005-0000-0000-00006E4F0000}"/>
    <cellStyle name="Normal 17 2 2 2 2 3 2" xfId="19123" xr:uid="{00000000-0005-0000-0000-00006F4F0000}"/>
    <cellStyle name="Normal 17 2 2 2 2 3 2 2" xfId="54339" xr:uid="{00000000-0005-0000-0000-0000704F0000}"/>
    <cellStyle name="Normal 17 2 2 2 2 3 3" xfId="41742" xr:uid="{00000000-0005-0000-0000-0000714F0000}"/>
    <cellStyle name="Normal 17 2 2 2 2 3 4" xfId="31728" xr:uid="{00000000-0005-0000-0000-0000724F0000}"/>
    <cellStyle name="Normal 17 2 2 2 2 4" xfId="7951" xr:uid="{00000000-0005-0000-0000-0000734F0000}"/>
    <cellStyle name="Normal 17 2 2 2 2 4 2" xfId="20577" xr:uid="{00000000-0005-0000-0000-0000744F0000}"/>
    <cellStyle name="Normal 17 2 2 2 2 4 2 2" xfId="55793" xr:uid="{00000000-0005-0000-0000-0000754F0000}"/>
    <cellStyle name="Normal 17 2 2 2 2 4 3" xfId="43196" xr:uid="{00000000-0005-0000-0000-0000764F0000}"/>
    <cellStyle name="Normal 17 2 2 2 2 4 4" xfId="33182" xr:uid="{00000000-0005-0000-0000-0000774F0000}"/>
    <cellStyle name="Normal 17 2 2 2 2 5" xfId="9732" xr:uid="{00000000-0005-0000-0000-0000784F0000}"/>
    <cellStyle name="Normal 17 2 2 2 2 5 2" xfId="22353" xr:uid="{00000000-0005-0000-0000-0000794F0000}"/>
    <cellStyle name="Normal 17 2 2 2 2 5 2 2" xfId="57569" xr:uid="{00000000-0005-0000-0000-00007A4F0000}"/>
    <cellStyle name="Normal 17 2 2 2 2 5 3" xfId="44972" xr:uid="{00000000-0005-0000-0000-00007B4F0000}"/>
    <cellStyle name="Normal 17 2 2 2 2 5 4" xfId="34958" xr:uid="{00000000-0005-0000-0000-00007C4F0000}"/>
    <cellStyle name="Normal 17 2 2 2 2 6" xfId="11526" xr:uid="{00000000-0005-0000-0000-00007D4F0000}"/>
    <cellStyle name="Normal 17 2 2 2 2 6 2" xfId="24129" xr:uid="{00000000-0005-0000-0000-00007E4F0000}"/>
    <cellStyle name="Normal 17 2 2 2 2 6 2 2" xfId="59345" xr:uid="{00000000-0005-0000-0000-00007F4F0000}"/>
    <cellStyle name="Normal 17 2 2 2 2 6 3" xfId="46748" xr:uid="{00000000-0005-0000-0000-0000804F0000}"/>
    <cellStyle name="Normal 17 2 2 2 2 6 4" xfId="36734" xr:uid="{00000000-0005-0000-0000-0000814F0000}"/>
    <cellStyle name="Normal 17 2 2 2 2 7" xfId="15893" xr:uid="{00000000-0005-0000-0000-0000824F0000}"/>
    <cellStyle name="Normal 17 2 2 2 2 7 2" xfId="51109" xr:uid="{00000000-0005-0000-0000-0000834F0000}"/>
    <cellStyle name="Normal 17 2 2 2 2 7 3" xfId="28498" xr:uid="{00000000-0005-0000-0000-0000844F0000}"/>
    <cellStyle name="Normal 17 2 2 2 2 8" xfId="12984" xr:uid="{00000000-0005-0000-0000-0000854F0000}"/>
    <cellStyle name="Normal 17 2 2 2 2 8 2" xfId="48202" xr:uid="{00000000-0005-0000-0000-0000864F0000}"/>
    <cellStyle name="Normal 17 2 2 2 2 9" xfId="38512" xr:uid="{00000000-0005-0000-0000-0000874F0000}"/>
    <cellStyle name="Normal 17 2 2 2 3" xfId="3551" xr:uid="{00000000-0005-0000-0000-0000884F0000}"/>
    <cellStyle name="Normal 17 2 2 2 3 10" xfId="27047" xr:uid="{00000000-0005-0000-0000-0000894F0000}"/>
    <cellStyle name="Normal 17 2 2 2 3 11" xfId="61451" xr:uid="{00000000-0005-0000-0000-00008A4F0000}"/>
    <cellStyle name="Normal 17 2 2 2 3 2" xfId="5347" xr:uid="{00000000-0005-0000-0000-00008B4F0000}"/>
    <cellStyle name="Normal 17 2 2 2 3 2 2" xfId="17994" xr:uid="{00000000-0005-0000-0000-00008C4F0000}"/>
    <cellStyle name="Normal 17 2 2 2 3 2 2 2" xfId="53210" xr:uid="{00000000-0005-0000-0000-00008D4F0000}"/>
    <cellStyle name="Normal 17 2 2 2 3 2 3" xfId="40613" xr:uid="{00000000-0005-0000-0000-00008E4F0000}"/>
    <cellStyle name="Normal 17 2 2 2 3 2 4" xfId="30599" xr:uid="{00000000-0005-0000-0000-00008F4F0000}"/>
    <cellStyle name="Normal 17 2 2 2 3 3" xfId="6817" xr:uid="{00000000-0005-0000-0000-0000904F0000}"/>
    <cellStyle name="Normal 17 2 2 2 3 3 2" xfId="19448" xr:uid="{00000000-0005-0000-0000-0000914F0000}"/>
    <cellStyle name="Normal 17 2 2 2 3 3 2 2" xfId="54664" xr:uid="{00000000-0005-0000-0000-0000924F0000}"/>
    <cellStyle name="Normal 17 2 2 2 3 3 3" xfId="42067" xr:uid="{00000000-0005-0000-0000-0000934F0000}"/>
    <cellStyle name="Normal 17 2 2 2 3 3 4" xfId="32053" xr:uid="{00000000-0005-0000-0000-0000944F0000}"/>
    <cellStyle name="Normal 17 2 2 2 3 4" xfId="8276" xr:uid="{00000000-0005-0000-0000-0000954F0000}"/>
    <cellStyle name="Normal 17 2 2 2 3 4 2" xfId="20902" xr:uid="{00000000-0005-0000-0000-0000964F0000}"/>
    <cellStyle name="Normal 17 2 2 2 3 4 2 2" xfId="56118" xr:uid="{00000000-0005-0000-0000-0000974F0000}"/>
    <cellStyle name="Normal 17 2 2 2 3 4 3" xfId="43521" xr:uid="{00000000-0005-0000-0000-0000984F0000}"/>
    <cellStyle name="Normal 17 2 2 2 3 4 4" xfId="33507" xr:uid="{00000000-0005-0000-0000-0000994F0000}"/>
    <cellStyle name="Normal 17 2 2 2 3 5" xfId="10057" xr:uid="{00000000-0005-0000-0000-00009A4F0000}"/>
    <cellStyle name="Normal 17 2 2 2 3 5 2" xfId="22678" xr:uid="{00000000-0005-0000-0000-00009B4F0000}"/>
    <cellStyle name="Normal 17 2 2 2 3 5 2 2" xfId="57894" xr:uid="{00000000-0005-0000-0000-00009C4F0000}"/>
    <cellStyle name="Normal 17 2 2 2 3 5 3" xfId="45297" xr:uid="{00000000-0005-0000-0000-00009D4F0000}"/>
    <cellStyle name="Normal 17 2 2 2 3 5 4" xfId="35283" xr:uid="{00000000-0005-0000-0000-00009E4F0000}"/>
    <cellStyle name="Normal 17 2 2 2 3 6" xfId="11851" xr:uid="{00000000-0005-0000-0000-00009F4F0000}"/>
    <cellStyle name="Normal 17 2 2 2 3 6 2" xfId="24454" xr:uid="{00000000-0005-0000-0000-0000A04F0000}"/>
    <cellStyle name="Normal 17 2 2 2 3 6 2 2" xfId="59670" xr:uid="{00000000-0005-0000-0000-0000A14F0000}"/>
    <cellStyle name="Normal 17 2 2 2 3 6 3" xfId="47073" xr:uid="{00000000-0005-0000-0000-0000A24F0000}"/>
    <cellStyle name="Normal 17 2 2 2 3 6 4" xfId="37059" xr:uid="{00000000-0005-0000-0000-0000A34F0000}"/>
    <cellStyle name="Normal 17 2 2 2 3 7" xfId="16218" xr:uid="{00000000-0005-0000-0000-0000A44F0000}"/>
    <cellStyle name="Normal 17 2 2 2 3 7 2" xfId="51434" xr:uid="{00000000-0005-0000-0000-0000A54F0000}"/>
    <cellStyle name="Normal 17 2 2 2 3 7 3" xfId="28823" xr:uid="{00000000-0005-0000-0000-0000A64F0000}"/>
    <cellStyle name="Normal 17 2 2 2 3 8" xfId="14440" xr:uid="{00000000-0005-0000-0000-0000A74F0000}"/>
    <cellStyle name="Normal 17 2 2 2 3 8 2" xfId="49658" xr:uid="{00000000-0005-0000-0000-0000A84F0000}"/>
    <cellStyle name="Normal 17 2 2 2 3 9" xfId="38837" xr:uid="{00000000-0005-0000-0000-0000A94F0000}"/>
    <cellStyle name="Normal 17 2 2 2 4" xfId="2712" xr:uid="{00000000-0005-0000-0000-0000AA4F0000}"/>
    <cellStyle name="Normal 17 2 2 2 4 10" xfId="26238" xr:uid="{00000000-0005-0000-0000-0000AB4F0000}"/>
    <cellStyle name="Normal 17 2 2 2 4 11" xfId="60642" xr:uid="{00000000-0005-0000-0000-0000AC4F0000}"/>
    <cellStyle name="Normal 17 2 2 2 4 2" xfId="4538" xr:uid="{00000000-0005-0000-0000-0000AD4F0000}"/>
    <cellStyle name="Normal 17 2 2 2 4 2 2" xfId="17185" xr:uid="{00000000-0005-0000-0000-0000AE4F0000}"/>
    <cellStyle name="Normal 17 2 2 2 4 2 2 2" xfId="52401" xr:uid="{00000000-0005-0000-0000-0000AF4F0000}"/>
    <cellStyle name="Normal 17 2 2 2 4 2 3" xfId="39804" xr:uid="{00000000-0005-0000-0000-0000B04F0000}"/>
    <cellStyle name="Normal 17 2 2 2 4 2 4" xfId="29790" xr:uid="{00000000-0005-0000-0000-0000B14F0000}"/>
    <cellStyle name="Normal 17 2 2 2 4 3" xfId="6008" xr:uid="{00000000-0005-0000-0000-0000B24F0000}"/>
    <cellStyle name="Normal 17 2 2 2 4 3 2" xfId="18639" xr:uid="{00000000-0005-0000-0000-0000B34F0000}"/>
    <cellStyle name="Normal 17 2 2 2 4 3 2 2" xfId="53855" xr:uid="{00000000-0005-0000-0000-0000B44F0000}"/>
    <cellStyle name="Normal 17 2 2 2 4 3 3" xfId="41258" xr:uid="{00000000-0005-0000-0000-0000B54F0000}"/>
    <cellStyle name="Normal 17 2 2 2 4 3 4" xfId="31244" xr:uid="{00000000-0005-0000-0000-0000B64F0000}"/>
    <cellStyle name="Normal 17 2 2 2 4 4" xfId="7467" xr:uid="{00000000-0005-0000-0000-0000B74F0000}"/>
    <cellStyle name="Normal 17 2 2 2 4 4 2" xfId="20093" xr:uid="{00000000-0005-0000-0000-0000B84F0000}"/>
    <cellStyle name="Normal 17 2 2 2 4 4 2 2" xfId="55309" xr:uid="{00000000-0005-0000-0000-0000B94F0000}"/>
    <cellStyle name="Normal 17 2 2 2 4 4 3" xfId="42712" xr:uid="{00000000-0005-0000-0000-0000BA4F0000}"/>
    <cellStyle name="Normal 17 2 2 2 4 4 4" xfId="32698" xr:uid="{00000000-0005-0000-0000-0000BB4F0000}"/>
    <cellStyle name="Normal 17 2 2 2 4 5" xfId="9248" xr:uid="{00000000-0005-0000-0000-0000BC4F0000}"/>
    <cellStyle name="Normal 17 2 2 2 4 5 2" xfId="21869" xr:uid="{00000000-0005-0000-0000-0000BD4F0000}"/>
    <cellStyle name="Normal 17 2 2 2 4 5 2 2" xfId="57085" xr:uid="{00000000-0005-0000-0000-0000BE4F0000}"/>
    <cellStyle name="Normal 17 2 2 2 4 5 3" xfId="44488" xr:uid="{00000000-0005-0000-0000-0000BF4F0000}"/>
    <cellStyle name="Normal 17 2 2 2 4 5 4" xfId="34474" xr:uid="{00000000-0005-0000-0000-0000C04F0000}"/>
    <cellStyle name="Normal 17 2 2 2 4 6" xfId="11042" xr:uid="{00000000-0005-0000-0000-0000C14F0000}"/>
    <cellStyle name="Normal 17 2 2 2 4 6 2" xfId="23645" xr:uid="{00000000-0005-0000-0000-0000C24F0000}"/>
    <cellStyle name="Normal 17 2 2 2 4 6 2 2" xfId="58861" xr:uid="{00000000-0005-0000-0000-0000C34F0000}"/>
    <cellStyle name="Normal 17 2 2 2 4 6 3" xfId="46264" xr:uid="{00000000-0005-0000-0000-0000C44F0000}"/>
    <cellStyle name="Normal 17 2 2 2 4 6 4" xfId="36250" xr:uid="{00000000-0005-0000-0000-0000C54F0000}"/>
    <cellStyle name="Normal 17 2 2 2 4 7" xfId="15409" xr:uid="{00000000-0005-0000-0000-0000C64F0000}"/>
    <cellStyle name="Normal 17 2 2 2 4 7 2" xfId="50625" xr:uid="{00000000-0005-0000-0000-0000C74F0000}"/>
    <cellStyle name="Normal 17 2 2 2 4 7 3" xfId="28014" xr:uid="{00000000-0005-0000-0000-0000C84F0000}"/>
    <cellStyle name="Normal 17 2 2 2 4 8" xfId="13631" xr:uid="{00000000-0005-0000-0000-0000C94F0000}"/>
    <cellStyle name="Normal 17 2 2 2 4 8 2" xfId="48849" xr:uid="{00000000-0005-0000-0000-0000CA4F0000}"/>
    <cellStyle name="Normal 17 2 2 2 4 9" xfId="38028" xr:uid="{00000000-0005-0000-0000-0000CB4F0000}"/>
    <cellStyle name="Normal 17 2 2 2 5" xfId="3876" xr:uid="{00000000-0005-0000-0000-0000CC4F0000}"/>
    <cellStyle name="Normal 17 2 2 2 5 2" xfId="8599" xr:uid="{00000000-0005-0000-0000-0000CD4F0000}"/>
    <cellStyle name="Normal 17 2 2 2 5 2 2" xfId="21225" xr:uid="{00000000-0005-0000-0000-0000CE4F0000}"/>
    <cellStyle name="Normal 17 2 2 2 5 2 2 2" xfId="56441" xr:uid="{00000000-0005-0000-0000-0000CF4F0000}"/>
    <cellStyle name="Normal 17 2 2 2 5 2 3" xfId="43844" xr:uid="{00000000-0005-0000-0000-0000D04F0000}"/>
    <cellStyle name="Normal 17 2 2 2 5 2 4" xfId="33830" xr:uid="{00000000-0005-0000-0000-0000D14F0000}"/>
    <cellStyle name="Normal 17 2 2 2 5 3" xfId="10380" xr:uid="{00000000-0005-0000-0000-0000D24F0000}"/>
    <cellStyle name="Normal 17 2 2 2 5 3 2" xfId="23001" xr:uid="{00000000-0005-0000-0000-0000D34F0000}"/>
    <cellStyle name="Normal 17 2 2 2 5 3 2 2" xfId="58217" xr:uid="{00000000-0005-0000-0000-0000D44F0000}"/>
    <cellStyle name="Normal 17 2 2 2 5 3 3" xfId="45620" xr:uid="{00000000-0005-0000-0000-0000D54F0000}"/>
    <cellStyle name="Normal 17 2 2 2 5 3 4" xfId="35606" xr:uid="{00000000-0005-0000-0000-0000D64F0000}"/>
    <cellStyle name="Normal 17 2 2 2 5 4" xfId="12176" xr:uid="{00000000-0005-0000-0000-0000D74F0000}"/>
    <cellStyle name="Normal 17 2 2 2 5 4 2" xfId="24777" xr:uid="{00000000-0005-0000-0000-0000D84F0000}"/>
    <cellStyle name="Normal 17 2 2 2 5 4 2 2" xfId="59993" xr:uid="{00000000-0005-0000-0000-0000D94F0000}"/>
    <cellStyle name="Normal 17 2 2 2 5 4 3" xfId="47396" xr:uid="{00000000-0005-0000-0000-0000DA4F0000}"/>
    <cellStyle name="Normal 17 2 2 2 5 4 4" xfId="37382" xr:uid="{00000000-0005-0000-0000-0000DB4F0000}"/>
    <cellStyle name="Normal 17 2 2 2 5 5" xfId="16541" xr:uid="{00000000-0005-0000-0000-0000DC4F0000}"/>
    <cellStyle name="Normal 17 2 2 2 5 5 2" xfId="51757" xr:uid="{00000000-0005-0000-0000-0000DD4F0000}"/>
    <cellStyle name="Normal 17 2 2 2 5 5 3" xfId="29146" xr:uid="{00000000-0005-0000-0000-0000DE4F0000}"/>
    <cellStyle name="Normal 17 2 2 2 5 6" xfId="14763" xr:uid="{00000000-0005-0000-0000-0000DF4F0000}"/>
    <cellStyle name="Normal 17 2 2 2 5 6 2" xfId="49981" xr:uid="{00000000-0005-0000-0000-0000E04F0000}"/>
    <cellStyle name="Normal 17 2 2 2 5 7" xfId="39160" xr:uid="{00000000-0005-0000-0000-0000E14F0000}"/>
    <cellStyle name="Normal 17 2 2 2 5 8" xfId="27370" xr:uid="{00000000-0005-0000-0000-0000E24F0000}"/>
    <cellStyle name="Normal 17 2 2 2 6" xfId="4216" xr:uid="{00000000-0005-0000-0000-0000E34F0000}"/>
    <cellStyle name="Normal 17 2 2 2 6 2" xfId="16863" xr:uid="{00000000-0005-0000-0000-0000E44F0000}"/>
    <cellStyle name="Normal 17 2 2 2 6 2 2" xfId="52079" xr:uid="{00000000-0005-0000-0000-0000E54F0000}"/>
    <cellStyle name="Normal 17 2 2 2 6 2 3" xfId="29468" xr:uid="{00000000-0005-0000-0000-0000E64F0000}"/>
    <cellStyle name="Normal 17 2 2 2 6 3" xfId="13309" xr:uid="{00000000-0005-0000-0000-0000E74F0000}"/>
    <cellStyle name="Normal 17 2 2 2 6 3 2" xfId="48527" xr:uid="{00000000-0005-0000-0000-0000E84F0000}"/>
    <cellStyle name="Normal 17 2 2 2 6 4" xfId="39482" xr:uid="{00000000-0005-0000-0000-0000E94F0000}"/>
    <cellStyle name="Normal 17 2 2 2 6 5" xfId="25916" xr:uid="{00000000-0005-0000-0000-0000EA4F0000}"/>
    <cellStyle name="Normal 17 2 2 2 7" xfId="5686" xr:uid="{00000000-0005-0000-0000-0000EB4F0000}"/>
    <cellStyle name="Normal 17 2 2 2 7 2" xfId="18317" xr:uid="{00000000-0005-0000-0000-0000EC4F0000}"/>
    <cellStyle name="Normal 17 2 2 2 7 2 2" xfId="53533" xr:uid="{00000000-0005-0000-0000-0000ED4F0000}"/>
    <cellStyle name="Normal 17 2 2 2 7 3" xfId="40936" xr:uid="{00000000-0005-0000-0000-0000EE4F0000}"/>
    <cellStyle name="Normal 17 2 2 2 7 4" xfId="30922" xr:uid="{00000000-0005-0000-0000-0000EF4F0000}"/>
    <cellStyle name="Normal 17 2 2 2 8" xfId="7145" xr:uid="{00000000-0005-0000-0000-0000F04F0000}"/>
    <cellStyle name="Normal 17 2 2 2 8 2" xfId="19771" xr:uid="{00000000-0005-0000-0000-0000F14F0000}"/>
    <cellStyle name="Normal 17 2 2 2 8 2 2" xfId="54987" xr:uid="{00000000-0005-0000-0000-0000F24F0000}"/>
    <cellStyle name="Normal 17 2 2 2 8 3" xfId="42390" xr:uid="{00000000-0005-0000-0000-0000F34F0000}"/>
    <cellStyle name="Normal 17 2 2 2 8 4" xfId="32376" xr:uid="{00000000-0005-0000-0000-0000F44F0000}"/>
    <cellStyle name="Normal 17 2 2 2 9" xfId="8926" xr:uid="{00000000-0005-0000-0000-0000F54F0000}"/>
    <cellStyle name="Normal 17 2 2 2 9 2" xfId="21547" xr:uid="{00000000-0005-0000-0000-0000F64F0000}"/>
    <cellStyle name="Normal 17 2 2 2 9 2 2" xfId="56763" xr:uid="{00000000-0005-0000-0000-0000F74F0000}"/>
    <cellStyle name="Normal 17 2 2 2 9 3" xfId="44166" xr:uid="{00000000-0005-0000-0000-0000F84F0000}"/>
    <cellStyle name="Normal 17 2 2 2 9 4" xfId="34152" xr:uid="{00000000-0005-0000-0000-0000F94F0000}"/>
    <cellStyle name="Normal 17 2 2 3" xfId="3062" xr:uid="{00000000-0005-0000-0000-0000FA4F0000}"/>
    <cellStyle name="Normal 17 2 2 3 10" xfId="25434" xr:uid="{00000000-0005-0000-0000-0000FB4F0000}"/>
    <cellStyle name="Normal 17 2 2 3 11" xfId="60969" xr:uid="{00000000-0005-0000-0000-0000FC4F0000}"/>
    <cellStyle name="Normal 17 2 2 3 2" xfId="4865" xr:uid="{00000000-0005-0000-0000-0000FD4F0000}"/>
    <cellStyle name="Normal 17 2 2 3 2 2" xfId="17512" xr:uid="{00000000-0005-0000-0000-0000FE4F0000}"/>
    <cellStyle name="Normal 17 2 2 3 2 2 2" xfId="52728" xr:uid="{00000000-0005-0000-0000-0000FF4F0000}"/>
    <cellStyle name="Normal 17 2 2 3 2 2 3" xfId="30117" xr:uid="{00000000-0005-0000-0000-000000500000}"/>
    <cellStyle name="Normal 17 2 2 3 2 3" xfId="13958" xr:uid="{00000000-0005-0000-0000-000001500000}"/>
    <cellStyle name="Normal 17 2 2 3 2 3 2" xfId="49176" xr:uid="{00000000-0005-0000-0000-000002500000}"/>
    <cellStyle name="Normal 17 2 2 3 2 4" xfId="40131" xr:uid="{00000000-0005-0000-0000-000003500000}"/>
    <cellStyle name="Normal 17 2 2 3 2 5" xfId="26565" xr:uid="{00000000-0005-0000-0000-000004500000}"/>
    <cellStyle name="Normal 17 2 2 3 3" xfId="6335" xr:uid="{00000000-0005-0000-0000-000005500000}"/>
    <cellStyle name="Normal 17 2 2 3 3 2" xfId="18966" xr:uid="{00000000-0005-0000-0000-000006500000}"/>
    <cellStyle name="Normal 17 2 2 3 3 2 2" xfId="54182" xr:uid="{00000000-0005-0000-0000-000007500000}"/>
    <cellStyle name="Normal 17 2 2 3 3 3" xfId="41585" xr:uid="{00000000-0005-0000-0000-000008500000}"/>
    <cellStyle name="Normal 17 2 2 3 3 4" xfId="31571" xr:uid="{00000000-0005-0000-0000-000009500000}"/>
    <cellStyle name="Normal 17 2 2 3 4" xfId="7794" xr:uid="{00000000-0005-0000-0000-00000A500000}"/>
    <cellStyle name="Normal 17 2 2 3 4 2" xfId="20420" xr:uid="{00000000-0005-0000-0000-00000B500000}"/>
    <cellStyle name="Normal 17 2 2 3 4 2 2" xfId="55636" xr:uid="{00000000-0005-0000-0000-00000C500000}"/>
    <cellStyle name="Normal 17 2 2 3 4 3" xfId="43039" xr:uid="{00000000-0005-0000-0000-00000D500000}"/>
    <cellStyle name="Normal 17 2 2 3 4 4" xfId="33025" xr:uid="{00000000-0005-0000-0000-00000E500000}"/>
    <cellStyle name="Normal 17 2 2 3 5" xfId="9575" xr:uid="{00000000-0005-0000-0000-00000F500000}"/>
    <cellStyle name="Normal 17 2 2 3 5 2" xfId="22196" xr:uid="{00000000-0005-0000-0000-000010500000}"/>
    <cellStyle name="Normal 17 2 2 3 5 2 2" xfId="57412" xr:uid="{00000000-0005-0000-0000-000011500000}"/>
    <cellStyle name="Normal 17 2 2 3 5 3" xfId="44815" xr:uid="{00000000-0005-0000-0000-000012500000}"/>
    <cellStyle name="Normal 17 2 2 3 5 4" xfId="34801" xr:uid="{00000000-0005-0000-0000-000013500000}"/>
    <cellStyle name="Normal 17 2 2 3 6" xfId="11369" xr:uid="{00000000-0005-0000-0000-000014500000}"/>
    <cellStyle name="Normal 17 2 2 3 6 2" xfId="23972" xr:uid="{00000000-0005-0000-0000-000015500000}"/>
    <cellStyle name="Normal 17 2 2 3 6 2 2" xfId="59188" xr:uid="{00000000-0005-0000-0000-000016500000}"/>
    <cellStyle name="Normal 17 2 2 3 6 3" xfId="46591" xr:uid="{00000000-0005-0000-0000-000017500000}"/>
    <cellStyle name="Normal 17 2 2 3 6 4" xfId="36577" xr:uid="{00000000-0005-0000-0000-000018500000}"/>
    <cellStyle name="Normal 17 2 2 3 7" xfId="15736" xr:uid="{00000000-0005-0000-0000-000019500000}"/>
    <cellStyle name="Normal 17 2 2 3 7 2" xfId="50952" xr:uid="{00000000-0005-0000-0000-00001A500000}"/>
    <cellStyle name="Normal 17 2 2 3 7 3" xfId="28341" xr:uid="{00000000-0005-0000-0000-00001B500000}"/>
    <cellStyle name="Normal 17 2 2 3 8" xfId="12827" xr:uid="{00000000-0005-0000-0000-00001C500000}"/>
    <cellStyle name="Normal 17 2 2 3 8 2" xfId="48045" xr:uid="{00000000-0005-0000-0000-00001D500000}"/>
    <cellStyle name="Normal 17 2 2 3 9" xfId="38355" xr:uid="{00000000-0005-0000-0000-00001E500000}"/>
    <cellStyle name="Normal 17 2 2 4" xfId="2888" xr:uid="{00000000-0005-0000-0000-00001F500000}"/>
    <cellStyle name="Normal 17 2 2 4 10" xfId="25275" xr:uid="{00000000-0005-0000-0000-000020500000}"/>
    <cellStyle name="Normal 17 2 2 4 11" xfId="60810" xr:uid="{00000000-0005-0000-0000-000021500000}"/>
    <cellStyle name="Normal 17 2 2 4 2" xfId="4706" xr:uid="{00000000-0005-0000-0000-000022500000}"/>
    <cellStyle name="Normal 17 2 2 4 2 2" xfId="17353" xr:uid="{00000000-0005-0000-0000-000023500000}"/>
    <cellStyle name="Normal 17 2 2 4 2 2 2" xfId="52569" xr:uid="{00000000-0005-0000-0000-000024500000}"/>
    <cellStyle name="Normal 17 2 2 4 2 2 3" xfId="29958" xr:uid="{00000000-0005-0000-0000-000025500000}"/>
    <cellStyle name="Normal 17 2 2 4 2 3" xfId="13799" xr:uid="{00000000-0005-0000-0000-000026500000}"/>
    <cellStyle name="Normal 17 2 2 4 2 3 2" xfId="49017" xr:uid="{00000000-0005-0000-0000-000027500000}"/>
    <cellStyle name="Normal 17 2 2 4 2 4" xfId="39972" xr:uid="{00000000-0005-0000-0000-000028500000}"/>
    <cellStyle name="Normal 17 2 2 4 2 5" xfId="26406" xr:uid="{00000000-0005-0000-0000-000029500000}"/>
    <cellStyle name="Normal 17 2 2 4 3" xfId="6176" xr:uid="{00000000-0005-0000-0000-00002A500000}"/>
    <cellStyle name="Normal 17 2 2 4 3 2" xfId="18807" xr:uid="{00000000-0005-0000-0000-00002B500000}"/>
    <cellStyle name="Normal 17 2 2 4 3 2 2" xfId="54023" xr:uid="{00000000-0005-0000-0000-00002C500000}"/>
    <cellStyle name="Normal 17 2 2 4 3 3" xfId="41426" xr:uid="{00000000-0005-0000-0000-00002D500000}"/>
    <cellStyle name="Normal 17 2 2 4 3 4" xfId="31412" xr:uid="{00000000-0005-0000-0000-00002E500000}"/>
    <cellStyle name="Normal 17 2 2 4 4" xfId="7635" xr:uid="{00000000-0005-0000-0000-00002F500000}"/>
    <cellStyle name="Normal 17 2 2 4 4 2" xfId="20261" xr:uid="{00000000-0005-0000-0000-000030500000}"/>
    <cellStyle name="Normal 17 2 2 4 4 2 2" xfId="55477" xr:uid="{00000000-0005-0000-0000-000031500000}"/>
    <cellStyle name="Normal 17 2 2 4 4 3" xfId="42880" xr:uid="{00000000-0005-0000-0000-000032500000}"/>
    <cellStyle name="Normal 17 2 2 4 4 4" xfId="32866" xr:uid="{00000000-0005-0000-0000-000033500000}"/>
    <cellStyle name="Normal 17 2 2 4 5" xfId="9416" xr:uid="{00000000-0005-0000-0000-000034500000}"/>
    <cellStyle name="Normal 17 2 2 4 5 2" xfId="22037" xr:uid="{00000000-0005-0000-0000-000035500000}"/>
    <cellStyle name="Normal 17 2 2 4 5 2 2" xfId="57253" xr:uid="{00000000-0005-0000-0000-000036500000}"/>
    <cellStyle name="Normal 17 2 2 4 5 3" xfId="44656" xr:uid="{00000000-0005-0000-0000-000037500000}"/>
    <cellStyle name="Normal 17 2 2 4 5 4" xfId="34642" xr:uid="{00000000-0005-0000-0000-000038500000}"/>
    <cellStyle name="Normal 17 2 2 4 6" xfId="11210" xr:uid="{00000000-0005-0000-0000-000039500000}"/>
    <cellStyle name="Normal 17 2 2 4 6 2" xfId="23813" xr:uid="{00000000-0005-0000-0000-00003A500000}"/>
    <cellStyle name="Normal 17 2 2 4 6 2 2" xfId="59029" xr:uid="{00000000-0005-0000-0000-00003B500000}"/>
    <cellStyle name="Normal 17 2 2 4 6 3" xfId="46432" xr:uid="{00000000-0005-0000-0000-00003C500000}"/>
    <cellStyle name="Normal 17 2 2 4 6 4" xfId="36418" xr:uid="{00000000-0005-0000-0000-00003D500000}"/>
    <cellStyle name="Normal 17 2 2 4 7" xfId="15577" xr:uid="{00000000-0005-0000-0000-00003E500000}"/>
    <cellStyle name="Normal 17 2 2 4 7 2" xfId="50793" xr:uid="{00000000-0005-0000-0000-00003F500000}"/>
    <cellStyle name="Normal 17 2 2 4 7 3" xfId="28182" xr:uid="{00000000-0005-0000-0000-000040500000}"/>
    <cellStyle name="Normal 17 2 2 4 8" xfId="12668" xr:uid="{00000000-0005-0000-0000-000041500000}"/>
    <cellStyle name="Normal 17 2 2 4 8 2" xfId="47886" xr:uid="{00000000-0005-0000-0000-000042500000}"/>
    <cellStyle name="Normal 17 2 2 4 9" xfId="38196" xr:uid="{00000000-0005-0000-0000-000043500000}"/>
    <cellStyle name="Normal 17 2 2 5" xfId="3397" xr:uid="{00000000-0005-0000-0000-000044500000}"/>
    <cellStyle name="Normal 17 2 2 5 10" xfId="26893" xr:uid="{00000000-0005-0000-0000-000045500000}"/>
    <cellStyle name="Normal 17 2 2 5 11" xfId="61297" xr:uid="{00000000-0005-0000-0000-000046500000}"/>
    <cellStyle name="Normal 17 2 2 5 2" xfId="5193" xr:uid="{00000000-0005-0000-0000-000047500000}"/>
    <cellStyle name="Normal 17 2 2 5 2 2" xfId="17840" xr:uid="{00000000-0005-0000-0000-000048500000}"/>
    <cellStyle name="Normal 17 2 2 5 2 2 2" xfId="53056" xr:uid="{00000000-0005-0000-0000-000049500000}"/>
    <cellStyle name="Normal 17 2 2 5 2 3" xfId="40459" xr:uid="{00000000-0005-0000-0000-00004A500000}"/>
    <cellStyle name="Normal 17 2 2 5 2 4" xfId="30445" xr:uid="{00000000-0005-0000-0000-00004B500000}"/>
    <cellStyle name="Normal 17 2 2 5 3" xfId="6663" xr:uid="{00000000-0005-0000-0000-00004C500000}"/>
    <cellStyle name="Normal 17 2 2 5 3 2" xfId="19294" xr:uid="{00000000-0005-0000-0000-00004D500000}"/>
    <cellStyle name="Normal 17 2 2 5 3 2 2" xfId="54510" xr:uid="{00000000-0005-0000-0000-00004E500000}"/>
    <cellStyle name="Normal 17 2 2 5 3 3" xfId="41913" xr:uid="{00000000-0005-0000-0000-00004F500000}"/>
    <cellStyle name="Normal 17 2 2 5 3 4" xfId="31899" xr:uid="{00000000-0005-0000-0000-000050500000}"/>
    <cellStyle name="Normal 17 2 2 5 4" xfId="8122" xr:uid="{00000000-0005-0000-0000-000051500000}"/>
    <cellStyle name="Normal 17 2 2 5 4 2" xfId="20748" xr:uid="{00000000-0005-0000-0000-000052500000}"/>
    <cellStyle name="Normal 17 2 2 5 4 2 2" xfId="55964" xr:uid="{00000000-0005-0000-0000-000053500000}"/>
    <cellStyle name="Normal 17 2 2 5 4 3" xfId="43367" xr:uid="{00000000-0005-0000-0000-000054500000}"/>
    <cellStyle name="Normal 17 2 2 5 4 4" xfId="33353" xr:uid="{00000000-0005-0000-0000-000055500000}"/>
    <cellStyle name="Normal 17 2 2 5 5" xfId="9903" xr:uid="{00000000-0005-0000-0000-000056500000}"/>
    <cellStyle name="Normal 17 2 2 5 5 2" xfId="22524" xr:uid="{00000000-0005-0000-0000-000057500000}"/>
    <cellStyle name="Normal 17 2 2 5 5 2 2" xfId="57740" xr:uid="{00000000-0005-0000-0000-000058500000}"/>
    <cellStyle name="Normal 17 2 2 5 5 3" xfId="45143" xr:uid="{00000000-0005-0000-0000-000059500000}"/>
    <cellStyle name="Normal 17 2 2 5 5 4" xfId="35129" xr:uid="{00000000-0005-0000-0000-00005A500000}"/>
    <cellStyle name="Normal 17 2 2 5 6" xfId="11697" xr:uid="{00000000-0005-0000-0000-00005B500000}"/>
    <cellStyle name="Normal 17 2 2 5 6 2" xfId="24300" xr:uid="{00000000-0005-0000-0000-00005C500000}"/>
    <cellStyle name="Normal 17 2 2 5 6 2 2" xfId="59516" xr:uid="{00000000-0005-0000-0000-00005D500000}"/>
    <cellStyle name="Normal 17 2 2 5 6 3" xfId="46919" xr:uid="{00000000-0005-0000-0000-00005E500000}"/>
    <cellStyle name="Normal 17 2 2 5 6 4" xfId="36905" xr:uid="{00000000-0005-0000-0000-00005F500000}"/>
    <cellStyle name="Normal 17 2 2 5 7" xfId="16064" xr:uid="{00000000-0005-0000-0000-000060500000}"/>
    <cellStyle name="Normal 17 2 2 5 7 2" xfId="51280" xr:uid="{00000000-0005-0000-0000-000061500000}"/>
    <cellStyle name="Normal 17 2 2 5 7 3" xfId="28669" xr:uid="{00000000-0005-0000-0000-000062500000}"/>
    <cellStyle name="Normal 17 2 2 5 8" xfId="14286" xr:uid="{00000000-0005-0000-0000-000063500000}"/>
    <cellStyle name="Normal 17 2 2 5 8 2" xfId="49504" xr:uid="{00000000-0005-0000-0000-000064500000}"/>
    <cellStyle name="Normal 17 2 2 5 9" xfId="38683" xr:uid="{00000000-0005-0000-0000-000065500000}"/>
    <cellStyle name="Normal 17 2 2 6" xfId="2557" xr:uid="{00000000-0005-0000-0000-000066500000}"/>
    <cellStyle name="Normal 17 2 2 6 10" xfId="26084" xr:uid="{00000000-0005-0000-0000-000067500000}"/>
    <cellStyle name="Normal 17 2 2 6 11" xfId="60488" xr:uid="{00000000-0005-0000-0000-000068500000}"/>
    <cellStyle name="Normal 17 2 2 6 2" xfId="4384" xr:uid="{00000000-0005-0000-0000-000069500000}"/>
    <cellStyle name="Normal 17 2 2 6 2 2" xfId="17031" xr:uid="{00000000-0005-0000-0000-00006A500000}"/>
    <cellStyle name="Normal 17 2 2 6 2 2 2" xfId="52247" xr:uid="{00000000-0005-0000-0000-00006B500000}"/>
    <cellStyle name="Normal 17 2 2 6 2 3" xfId="39650" xr:uid="{00000000-0005-0000-0000-00006C500000}"/>
    <cellStyle name="Normal 17 2 2 6 2 4" xfId="29636" xr:uid="{00000000-0005-0000-0000-00006D500000}"/>
    <cellStyle name="Normal 17 2 2 6 3" xfId="5854" xr:uid="{00000000-0005-0000-0000-00006E500000}"/>
    <cellStyle name="Normal 17 2 2 6 3 2" xfId="18485" xr:uid="{00000000-0005-0000-0000-00006F500000}"/>
    <cellStyle name="Normal 17 2 2 6 3 2 2" xfId="53701" xr:uid="{00000000-0005-0000-0000-000070500000}"/>
    <cellStyle name="Normal 17 2 2 6 3 3" xfId="41104" xr:uid="{00000000-0005-0000-0000-000071500000}"/>
    <cellStyle name="Normal 17 2 2 6 3 4" xfId="31090" xr:uid="{00000000-0005-0000-0000-000072500000}"/>
    <cellStyle name="Normal 17 2 2 6 4" xfId="7313" xr:uid="{00000000-0005-0000-0000-000073500000}"/>
    <cellStyle name="Normal 17 2 2 6 4 2" xfId="19939" xr:uid="{00000000-0005-0000-0000-000074500000}"/>
    <cellStyle name="Normal 17 2 2 6 4 2 2" xfId="55155" xr:uid="{00000000-0005-0000-0000-000075500000}"/>
    <cellStyle name="Normal 17 2 2 6 4 3" xfId="42558" xr:uid="{00000000-0005-0000-0000-000076500000}"/>
    <cellStyle name="Normal 17 2 2 6 4 4" xfId="32544" xr:uid="{00000000-0005-0000-0000-000077500000}"/>
    <cellStyle name="Normal 17 2 2 6 5" xfId="9094" xr:uid="{00000000-0005-0000-0000-000078500000}"/>
    <cellStyle name="Normal 17 2 2 6 5 2" xfId="21715" xr:uid="{00000000-0005-0000-0000-000079500000}"/>
    <cellStyle name="Normal 17 2 2 6 5 2 2" xfId="56931" xr:uid="{00000000-0005-0000-0000-00007A500000}"/>
    <cellStyle name="Normal 17 2 2 6 5 3" xfId="44334" xr:uid="{00000000-0005-0000-0000-00007B500000}"/>
    <cellStyle name="Normal 17 2 2 6 5 4" xfId="34320" xr:uid="{00000000-0005-0000-0000-00007C500000}"/>
    <cellStyle name="Normal 17 2 2 6 6" xfId="10888" xr:uid="{00000000-0005-0000-0000-00007D500000}"/>
    <cellStyle name="Normal 17 2 2 6 6 2" xfId="23491" xr:uid="{00000000-0005-0000-0000-00007E500000}"/>
    <cellStyle name="Normal 17 2 2 6 6 2 2" xfId="58707" xr:uid="{00000000-0005-0000-0000-00007F500000}"/>
    <cellStyle name="Normal 17 2 2 6 6 3" xfId="46110" xr:uid="{00000000-0005-0000-0000-000080500000}"/>
    <cellStyle name="Normal 17 2 2 6 6 4" xfId="36096" xr:uid="{00000000-0005-0000-0000-000081500000}"/>
    <cellStyle name="Normal 17 2 2 6 7" xfId="15255" xr:uid="{00000000-0005-0000-0000-000082500000}"/>
    <cellStyle name="Normal 17 2 2 6 7 2" xfId="50471" xr:uid="{00000000-0005-0000-0000-000083500000}"/>
    <cellStyle name="Normal 17 2 2 6 7 3" xfId="27860" xr:uid="{00000000-0005-0000-0000-000084500000}"/>
    <cellStyle name="Normal 17 2 2 6 8" xfId="13477" xr:uid="{00000000-0005-0000-0000-000085500000}"/>
    <cellStyle name="Normal 17 2 2 6 8 2" xfId="48695" xr:uid="{00000000-0005-0000-0000-000086500000}"/>
    <cellStyle name="Normal 17 2 2 6 9" xfId="37874" xr:uid="{00000000-0005-0000-0000-000087500000}"/>
    <cellStyle name="Normal 17 2 2 7" xfId="3721" xr:uid="{00000000-0005-0000-0000-000088500000}"/>
    <cellStyle name="Normal 17 2 2 7 2" xfId="8445" xr:uid="{00000000-0005-0000-0000-000089500000}"/>
    <cellStyle name="Normal 17 2 2 7 2 2" xfId="21071" xr:uid="{00000000-0005-0000-0000-00008A500000}"/>
    <cellStyle name="Normal 17 2 2 7 2 2 2" xfId="56287" xr:uid="{00000000-0005-0000-0000-00008B500000}"/>
    <cellStyle name="Normal 17 2 2 7 2 3" xfId="43690" xr:uid="{00000000-0005-0000-0000-00008C500000}"/>
    <cellStyle name="Normal 17 2 2 7 2 4" xfId="33676" xr:uid="{00000000-0005-0000-0000-00008D500000}"/>
    <cellStyle name="Normal 17 2 2 7 3" xfId="10226" xr:uid="{00000000-0005-0000-0000-00008E500000}"/>
    <cellStyle name="Normal 17 2 2 7 3 2" xfId="22847" xr:uid="{00000000-0005-0000-0000-00008F500000}"/>
    <cellStyle name="Normal 17 2 2 7 3 2 2" xfId="58063" xr:uid="{00000000-0005-0000-0000-000090500000}"/>
    <cellStyle name="Normal 17 2 2 7 3 3" xfId="45466" xr:uid="{00000000-0005-0000-0000-000091500000}"/>
    <cellStyle name="Normal 17 2 2 7 3 4" xfId="35452" xr:uid="{00000000-0005-0000-0000-000092500000}"/>
    <cellStyle name="Normal 17 2 2 7 4" xfId="12022" xr:uid="{00000000-0005-0000-0000-000093500000}"/>
    <cellStyle name="Normal 17 2 2 7 4 2" xfId="24623" xr:uid="{00000000-0005-0000-0000-000094500000}"/>
    <cellStyle name="Normal 17 2 2 7 4 2 2" xfId="59839" xr:uid="{00000000-0005-0000-0000-000095500000}"/>
    <cellStyle name="Normal 17 2 2 7 4 3" xfId="47242" xr:uid="{00000000-0005-0000-0000-000096500000}"/>
    <cellStyle name="Normal 17 2 2 7 4 4" xfId="37228" xr:uid="{00000000-0005-0000-0000-000097500000}"/>
    <cellStyle name="Normal 17 2 2 7 5" xfId="16387" xr:uid="{00000000-0005-0000-0000-000098500000}"/>
    <cellStyle name="Normal 17 2 2 7 5 2" xfId="51603" xr:uid="{00000000-0005-0000-0000-000099500000}"/>
    <cellStyle name="Normal 17 2 2 7 5 3" xfId="28992" xr:uid="{00000000-0005-0000-0000-00009A500000}"/>
    <cellStyle name="Normal 17 2 2 7 6" xfId="14609" xr:uid="{00000000-0005-0000-0000-00009B500000}"/>
    <cellStyle name="Normal 17 2 2 7 6 2" xfId="49827" xr:uid="{00000000-0005-0000-0000-00009C500000}"/>
    <cellStyle name="Normal 17 2 2 7 7" xfId="39006" xr:uid="{00000000-0005-0000-0000-00009D500000}"/>
    <cellStyle name="Normal 17 2 2 7 8" xfId="27216" xr:uid="{00000000-0005-0000-0000-00009E500000}"/>
    <cellStyle name="Normal 17 2 2 8" xfId="4059" xr:uid="{00000000-0005-0000-0000-00009F500000}"/>
    <cellStyle name="Normal 17 2 2 8 2" xfId="16709" xr:uid="{00000000-0005-0000-0000-0000A0500000}"/>
    <cellStyle name="Normal 17 2 2 8 2 2" xfId="51925" xr:uid="{00000000-0005-0000-0000-0000A1500000}"/>
    <cellStyle name="Normal 17 2 2 8 2 3" xfId="29314" xr:uid="{00000000-0005-0000-0000-0000A2500000}"/>
    <cellStyle name="Normal 17 2 2 8 3" xfId="13155" xr:uid="{00000000-0005-0000-0000-0000A3500000}"/>
    <cellStyle name="Normal 17 2 2 8 3 2" xfId="48373" xr:uid="{00000000-0005-0000-0000-0000A4500000}"/>
    <cellStyle name="Normal 17 2 2 8 4" xfId="39328" xr:uid="{00000000-0005-0000-0000-0000A5500000}"/>
    <cellStyle name="Normal 17 2 2 8 5" xfId="25762" xr:uid="{00000000-0005-0000-0000-0000A6500000}"/>
    <cellStyle name="Normal 17 2 2 9" xfId="5532" xr:uid="{00000000-0005-0000-0000-0000A7500000}"/>
    <cellStyle name="Normal 17 2 2 9 2" xfId="18163" xr:uid="{00000000-0005-0000-0000-0000A8500000}"/>
    <cellStyle name="Normal 17 2 2 9 2 2" xfId="53379" xr:uid="{00000000-0005-0000-0000-0000A9500000}"/>
    <cellStyle name="Normal 17 2 2 9 3" xfId="40782" xr:uid="{00000000-0005-0000-0000-0000AA500000}"/>
    <cellStyle name="Normal 17 2 2 9 4" xfId="30768" xr:uid="{00000000-0005-0000-0000-0000AB500000}"/>
    <cellStyle name="Normal 17 2 3" xfId="2297" xr:uid="{00000000-0005-0000-0000-0000AC500000}"/>
    <cellStyle name="Normal 17 2 3 10" xfId="10559" xr:uid="{00000000-0005-0000-0000-0000AD500000}"/>
    <cellStyle name="Normal 17 2 3 10 2" xfId="23170" xr:uid="{00000000-0005-0000-0000-0000AE500000}"/>
    <cellStyle name="Normal 17 2 3 10 2 2" xfId="58386" xr:uid="{00000000-0005-0000-0000-0000AF500000}"/>
    <cellStyle name="Normal 17 2 3 10 3" xfId="45789" xr:uid="{00000000-0005-0000-0000-0000B0500000}"/>
    <cellStyle name="Normal 17 2 3 10 4" xfId="35775" xr:uid="{00000000-0005-0000-0000-0000B1500000}"/>
    <cellStyle name="Normal 17 2 3 11" xfId="15013" xr:uid="{00000000-0005-0000-0000-0000B2500000}"/>
    <cellStyle name="Normal 17 2 3 11 2" xfId="50229" xr:uid="{00000000-0005-0000-0000-0000B3500000}"/>
    <cellStyle name="Normal 17 2 3 11 3" xfId="27618" xr:uid="{00000000-0005-0000-0000-0000B4500000}"/>
    <cellStyle name="Normal 17 2 3 12" xfId="12426" xr:uid="{00000000-0005-0000-0000-0000B5500000}"/>
    <cellStyle name="Normal 17 2 3 12 2" xfId="47644" xr:uid="{00000000-0005-0000-0000-0000B6500000}"/>
    <cellStyle name="Normal 17 2 3 13" xfId="37632" xr:uid="{00000000-0005-0000-0000-0000B7500000}"/>
    <cellStyle name="Normal 17 2 3 14" xfId="25033" xr:uid="{00000000-0005-0000-0000-0000B8500000}"/>
    <cellStyle name="Normal 17 2 3 15" xfId="60246" xr:uid="{00000000-0005-0000-0000-0000B9500000}"/>
    <cellStyle name="Normal 17 2 3 2" xfId="3148" xr:uid="{00000000-0005-0000-0000-0000BA500000}"/>
    <cellStyle name="Normal 17 2 3 2 10" xfId="25517" xr:uid="{00000000-0005-0000-0000-0000BB500000}"/>
    <cellStyle name="Normal 17 2 3 2 11" xfId="61052" xr:uid="{00000000-0005-0000-0000-0000BC500000}"/>
    <cellStyle name="Normal 17 2 3 2 2" xfId="4948" xr:uid="{00000000-0005-0000-0000-0000BD500000}"/>
    <cellStyle name="Normal 17 2 3 2 2 2" xfId="17595" xr:uid="{00000000-0005-0000-0000-0000BE500000}"/>
    <cellStyle name="Normal 17 2 3 2 2 2 2" xfId="52811" xr:uid="{00000000-0005-0000-0000-0000BF500000}"/>
    <cellStyle name="Normal 17 2 3 2 2 2 3" xfId="30200" xr:uid="{00000000-0005-0000-0000-0000C0500000}"/>
    <cellStyle name="Normal 17 2 3 2 2 3" xfId="14041" xr:uid="{00000000-0005-0000-0000-0000C1500000}"/>
    <cellStyle name="Normal 17 2 3 2 2 3 2" xfId="49259" xr:uid="{00000000-0005-0000-0000-0000C2500000}"/>
    <cellStyle name="Normal 17 2 3 2 2 4" xfId="40214" xr:uid="{00000000-0005-0000-0000-0000C3500000}"/>
    <cellStyle name="Normal 17 2 3 2 2 5" xfId="26648" xr:uid="{00000000-0005-0000-0000-0000C4500000}"/>
    <cellStyle name="Normal 17 2 3 2 3" xfId="6418" xr:uid="{00000000-0005-0000-0000-0000C5500000}"/>
    <cellStyle name="Normal 17 2 3 2 3 2" xfId="19049" xr:uid="{00000000-0005-0000-0000-0000C6500000}"/>
    <cellStyle name="Normal 17 2 3 2 3 2 2" xfId="54265" xr:uid="{00000000-0005-0000-0000-0000C7500000}"/>
    <cellStyle name="Normal 17 2 3 2 3 3" xfId="41668" xr:uid="{00000000-0005-0000-0000-0000C8500000}"/>
    <cellStyle name="Normal 17 2 3 2 3 4" xfId="31654" xr:uid="{00000000-0005-0000-0000-0000C9500000}"/>
    <cellStyle name="Normal 17 2 3 2 4" xfId="7877" xr:uid="{00000000-0005-0000-0000-0000CA500000}"/>
    <cellStyle name="Normal 17 2 3 2 4 2" xfId="20503" xr:uid="{00000000-0005-0000-0000-0000CB500000}"/>
    <cellStyle name="Normal 17 2 3 2 4 2 2" xfId="55719" xr:uid="{00000000-0005-0000-0000-0000CC500000}"/>
    <cellStyle name="Normal 17 2 3 2 4 3" xfId="43122" xr:uid="{00000000-0005-0000-0000-0000CD500000}"/>
    <cellStyle name="Normal 17 2 3 2 4 4" xfId="33108" xr:uid="{00000000-0005-0000-0000-0000CE500000}"/>
    <cellStyle name="Normal 17 2 3 2 5" xfId="9658" xr:uid="{00000000-0005-0000-0000-0000CF500000}"/>
    <cellStyle name="Normal 17 2 3 2 5 2" xfId="22279" xr:uid="{00000000-0005-0000-0000-0000D0500000}"/>
    <cellStyle name="Normal 17 2 3 2 5 2 2" xfId="57495" xr:uid="{00000000-0005-0000-0000-0000D1500000}"/>
    <cellStyle name="Normal 17 2 3 2 5 3" xfId="44898" xr:uid="{00000000-0005-0000-0000-0000D2500000}"/>
    <cellStyle name="Normal 17 2 3 2 5 4" xfId="34884" xr:uid="{00000000-0005-0000-0000-0000D3500000}"/>
    <cellStyle name="Normal 17 2 3 2 6" xfId="11452" xr:uid="{00000000-0005-0000-0000-0000D4500000}"/>
    <cellStyle name="Normal 17 2 3 2 6 2" xfId="24055" xr:uid="{00000000-0005-0000-0000-0000D5500000}"/>
    <cellStyle name="Normal 17 2 3 2 6 2 2" xfId="59271" xr:uid="{00000000-0005-0000-0000-0000D6500000}"/>
    <cellStyle name="Normal 17 2 3 2 6 3" xfId="46674" xr:uid="{00000000-0005-0000-0000-0000D7500000}"/>
    <cellStyle name="Normal 17 2 3 2 6 4" xfId="36660" xr:uid="{00000000-0005-0000-0000-0000D8500000}"/>
    <cellStyle name="Normal 17 2 3 2 7" xfId="15819" xr:uid="{00000000-0005-0000-0000-0000D9500000}"/>
    <cellStyle name="Normal 17 2 3 2 7 2" xfId="51035" xr:uid="{00000000-0005-0000-0000-0000DA500000}"/>
    <cellStyle name="Normal 17 2 3 2 7 3" xfId="28424" xr:uid="{00000000-0005-0000-0000-0000DB500000}"/>
    <cellStyle name="Normal 17 2 3 2 8" xfId="12910" xr:uid="{00000000-0005-0000-0000-0000DC500000}"/>
    <cellStyle name="Normal 17 2 3 2 8 2" xfId="48128" xr:uid="{00000000-0005-0000-0000-0000DD500000}"/>
    <cellStyle name="Normal 17 2 3 2 9" xfId="38438" xr:uid="{00000000-0005-0000-0000-0000DE500000}"/>
    <cellStyle name="Normal 17 2 3 3" xfId="3477" xr:uid="{00000000-0005-0000-0000-0000DF500000}"/>
    <cellStyle name="Normal 17 2 3 3 10" xfId="26973" xr:uid="{00000000-0005-0000-0000-0000E0500000}"/>
    <cellStyle name="Normal 17 2 3 3 11" xfId="61377" xr:uid="{00000000-0005-0000-0000-0000E1500000}"/>
    <cellStyle name="Normal 17 2 3 3 2" xfId="5273" xr:uid="{00000000-0005-0000-0000-0000E2500000}"/>
    <cellStyle name="Normal 17 2 3 3 2 2" xfId="17920" xr:uid="{00000000-0005-0000-0000-0000E3500000}"/>
    <cellStyle name="Normal 17 2 3 3 2 2 2" xfId="53136" xr:uid="{00000000-0005-0000-0000-0000E4500000}"/>
    <cellStyle name="Normal 17 2 3 3 2 3" xfId="40539" xr:uid="{00000000-0005-0000-0000-0000E5500000}"/>
    <cellStyle name="Normal 17 2 3 3 2 4" xfId="30525" xr:uid="{00000000-0005-0000-0000-0000E6500000}"/>
    <cellStyle name="Normal 17 2 3 3 3" xfId="6743" xr:uid="{00000000-0005-0000-0000-0000E7500000}"/>
    <cellStyle name="Normal 17 2 3 3 3 2" xfId="19374" xr:uid="{00000000-0005-0000-0000-0000E8500000}"/>
    <cellStyle name="Normal 17 2 3 3 3 2 2" xfId="54590" xr:uid="{00000000-0005-0000-0000-0000E9500000}"/>
    <cellStyle name="Normal 17 2 3 3 3 3" xfId="41993" xr:uid="{00000000-0005-0000-0000-0000EA500000}"/>
    <cellStyle name="Normal 17 2 3 3 3 4" xfId="31979" xr:uid="{00000000-0005-0000-0000-0000EB500000}"/>
    <cellStyle name="Normal 17 2 3 3 4" xfId="8202" xr:uid="{00000000-0005-0000-0000-0000EC500000}"/>
    <cellStyle name="Normal 17 2 3 3 4 2" xfId="20828" xr:uid="{00000000-0005-0000-0000-0000ED500000}"/>
    <cellStyle name="Normal 17 2 3 3 4 2 2" xfId="56044" xr:uid="{00000000-0005-0000-0000-0000EE500000}"/>
    <cellStyle name="Normal 17 2 3 3 4 3" xfId="43447" xr:uid="{00000000-0005-0000-0000-0000EF500000}"/>
    <cellStyle name="Normal 17 2 3 3 4 4" xfId="33433" xr:uid="{00000000-0005-0000-0000-0000F0500000}"/>
    <cellStyle name="Normal 17 2 3 3 5" xfId="9983" xr:uid="{00000000-0005-0000-0000-0000F1500000}"/>
    <cellStyle name="Normal 17 2 3 3 5 2" xfId="22604" xr:uid="{00000000-0005-0000-0000-0000F2500000}"/>
    <cellStyle name="Normal 17 2 3 3 5 2 2" xfId="57820" xr:uid="{00000000-0005-0000-0000-0000F3500000}"/>
    <cellStyle name="Normal 17 2 3 3 5 3" xfId="45223" xr:uid="{00000000-0005-0000-0000-0000F4500000}"/>
    <cellStyle name="Normal 17 2 3 3 5 4" xfId="35209" xr:uid="{00000000-0005-0000-0000-0000F5500000}"/>
    <cellStyle name="Normal 17 2 3 3 6" xfId="11777" xr:uid="{00000000-0005-0000-0000-0000F6500000}"/>
    <cellStyle name="Normal 17 2 3 3 6 2" xfId="24380" xr:uid="{00000000-0005-0000-0000-0000F7500000}"/>
    <cellStyle name="Normal 17 2 3 3 6 2 2" xfId="59596" xr:uid="{00000000-0005-0000-0000-0000F8500000}"/>
    <cellStyle name="Normal 17 2 3 3 6 3" xfId="46999" xr:uid="{00000000-0005-0000-0000-0000F9500000}"/>
    <cellStyle name="Normal 17 2 3 3 6 4" xfId="36985" xr:uid="{00000000-0005-0000-0000-0000FA500000}"/>
    <cellStyle name="Normal 17 2 3 3 7" xfId="16144" xr:uid="{00000000-0005-0000-0000-0000FB500000}"/>
    <cellStyle name="Normal 17 2 3 3 7 2" xfId="51360" xr:uid="{00000000-0005-0000-0000-0000FC500000}"/>
    <cellStyle name="Normal 17 2 3 3 7 3" xfId="28749" xr:uid="{00000000-0005-0000-0000-0000FD500000}"/>
    <cellStyle name="Normal 17 2 3 3 8" xfId="14366" xr:uid="{00000000-0005-0000-0000-0000FE500000}"/>
    <cellStyle name="Normal 17 2 3 3 8 2" xfId="49584" xr:uid="{00000000-0005-0000-0000-0000FF500000}"/>
    <cellStyle name="Normal 17 2 3 3 9" xfId="38763" xr:uid="{00000000-0005-0000-0000-000000510000}"/>
    <cellStyle name="Normal 17 2 3 4" xfId="2638" xr:uid="{00000000-0005-0000-0000-000001510000}"/>
    <cellStyle name="Normal 17 2 3 4 10" xfId="26164" xr:uid="{00000000-0005-0000-0000-000002510000}"/>
    <cellStyle name="Normal 17 2 3 4 11" xfId="60568" xr:uid="{00000000-0005-0000-0000-000003510000}"/>
    <cellStyle name="Normal 17 2 3 4 2" xfId="4464" xr:uid="{00000000-0005-0000-0000-000004510000}"/>
    <cellStyle name="Normal 17 2 3 4 2 2" xfId="17111" xr:uid="{00000000-0005-0000-0000-000005510000}"/>
    <cellStyle name="Normal 17 2 3 4 2 2 2" xfId="52327" xr:uid="{00000000-0005-0000-0000-000006510000}"/>
    <cellStyle name="Normal 17 2 3 4 2 3" xfId="39730" xr:uid="{00000000-0005-0000-0000-000007510000}"/>
    <cellStyle name="Normal 17 2 3 4 2 4" xfId="29716" xr:uid="{00000000-0005-0000-0000-000008510000}"/>
    <cellStyle name="Normal 17 2 3 4 3" xfId="5934" xr:uid="{00000000-0005-0000-0000-000009510000}"/>
    <cellStyle name="Normal 17 2 3 4 3 2" xfId="18565" xr:uid="{00000000-0005-0000-0000-00000A510000}"/>
    <cellStyle name="Normal 17 2 3 4 3 2 2" xfId="53781" xr:uid="{00000000-0005-0000-0000-00000B510000}"/>
    <cellStyle name="Normal 17 2 3 4 3 3" xfId="41184" xr:uid="{00000000-0005-0000-0000-00000C510000}"/>
    <cellStyle name="Normal 17 2 3 4 3 4" xfId="31170" xr:uid="{00000000-0005-0000-0000-00000D510000}"/>
    <cellStyle name="Normal 17 2 3 4 4" xfId="7393" xr:uid="{00000000-0005-0000-0000-00000E510000}"/>
    <cellStyle name="Normal 17 2 3 4 4 2" xfId="20019" xr:uid="{00000000-0005-0000-0000-00000F510000}"/>
    <cellStyle name="Normal 17 2 3 4 4 2 2" xfId="55235" xr:uid="{00000000-0005-0000-0000-000010510000}"/>
    <cellStyle name="Normal 17 2 3 4 4 3" xfId="42638" xr:uid="{00000000-0005-0000-0000-000011510000}"/>
    <cellStyle name="Normal 17 2 3 4 4 4" xfId="32624" xr:uid="{00000000-0005-0000-0000-000012510000}"/>
    <cellStyle name="Normal 17 2 3 4 5" xfId="9174" xr:uid="{00000000-0005-0000-0000-000013510000}"/>
    <cellStyle name="Normal 17 2 3 4 5 2" xfId="21795" xr:uid="{00000000-0005-0000-0000-000014510000}"/>
    <cellStyle name="Normal 17 2 3 4 5 2 2" xfId="57011" xr:uid="{00000000-0005-0000-0000-000015510000}"/>
    <cellStyle name="Normal 17 2 3 4 5 3" xfId="44414" xr:uid="{00000000-0005-0000-0000-000016510000}"/>
    <cellStyle name="Normal 17 2 3 4 5 4" xfId="34400" xr:uid="{00000000-0005-0000-0000-000017510000}"/>
    <cellStyle name="Normal 17 2 3 4 6" xfId="10968" xr:uid="{00000000-0005-0000-0000-000018510000}"/>
    <cellStyle name="Normal 17 2 3 4 6 2" xfId="23571" xr:uid="{00000000-0005-0000-0000-000019510000}"/>
    <cellStyle name="Normal 17 2 3 4 6 2 2" xfId="58787" xr:uid="{00000000-0005-0000-0000-00001A510000}"/>
    <cellStyle name="Normal 17 2 3 4 6 3" xfId="46190" xr:uid="{00000000-0005-0000-0000-00001B510000}"/>
    <cellStyle name="Normal 17 2 3 4 6 4" xfId="36176" xr:uid="{00000000-0005-0000-0000-00001C510000}"/>
    <cellStyle name="Normal 17 2 3 4 7" xfId="15335" xr:uid="{00000000-0005-0000-0000-00001D510000}"/>
    <cellStyle name="Normal 17 2 3 4 7 2" xfId="50551" xr:uid="{00000000-0005-0000-0000-00001E510000}"/>
    <cellStyle name="Normal 17 2 3 4 7 3" xfId="27940" xr:uid="{00000000-0005-0000-0000-00001F510000}"/>
    <cellStyle name="Normal 17 2 3 4 8" xfId="13557" xr:uid="{00000000-0005-0000-0000-000020510000}"/>
    <cellStyle name="Normal 17 2 3 4 8 2" xfId="48775" xr:uid="{00000000-0005-0000-0000-000021510000}"/>
    <cellStyle name="Normal 17 2 3 4 9" xfId="37954" xr:uid="{00000000-0005-0000-0000-000022510000}"/>
    <cellStyle name="Normal 17 2 3 5" xfId="3802" xr:uid="{00000000-0005-0000-0000-000023510000}"/>
    <cellStyle name="Normal 17 2 3 5 2" xfId="8525" xr:uid="{00000000-0005-0000-0000-000024510000}"/>
    <cellStyle name="Normal 17 2 3 5 2 2" xfId="21151" xr:uid="{00000000-0005-0000-0000-000025510000}"/>
    <cellStyle name="Normal 17 2 3 5 2 2 2" xfId="56367" xr:uid="{00000000-0005-0000-0000-000026510000}"/>
    <cellStyle name="Normal 17 2 3 5 2 3" xfId="43770" xr:uid="{00000000-0005-0000-0000-000027510000}"/>
    <cellStyle name="Normal 17 2 3 5 2 4" xfId="33756" xr:uid="{00000000-0005-0000-0000-000028510000}"/>
    <cellStyle name="Normal 17 2 3 5 3" xfId="10306" xr:uid="{00000000-0005-0000-0000-000029510000}"/>
    <cellStyle name="Normal 17 2 3 5 3 2" xfId="22927" xr:uid="{00000000-0005-0000-0000-00002A510000}"/>
    <cellStyle name="Normal 17 2 3 5 3 2 2" xfId="58143" xr:uid="{00000000-0005-0000-0000-00002B510000}"/>
    <cellStyle name="Normal 17 2 3 5 3 3" xfId="45546" xr:uid="{00000000-0005-0000-0000-00002C510000}"/>
    <cellStyle name="Normal 17 2 3 5 3 4" xfId="35532" xr:uid="{00000000-0005-0000-0000-00002D510000}"/>
    <cellStyle name="Normal 17 2 3 5 4" xfId="12102" xr:uid="{00000000-0005-0000-0000-00002E510000}"/>
    <cellStyle name="Normal 17 2 3 5 4 2" xfId="24703" xr:uid="{00000000-0005-0000-0000-00002F510000}"/>
    <cellStyle name="Normal 17 2 3 5 4 2 2" xfId="59919" xr:uid="{00000000-0005-0000-0000-000030510000}"/>
    <cellStyle name="Normal 17 2 3 5 4 3" xfId="47322" xr:uid="{00000000-0005-0000-0000-000031510000}"/>
    <cellStyle name="Normal 17 2 3 5 4 4" xfId="37308" xr:uid="{00000000-0005-0000-0000-000032510000}"/>
    <cellStyle name="Normal 17 2 3 5 5" xfId="16467" xr:uid="{00000000-0005-0000-0000-000033510000}"/>
    <cellStyle name="Normal 17 2 3 5 5 2" xfId="51683" xr:uid="{00000000-0005-0000-0000-000034510000}"/>
    <cellStyle name="Normal 17 2 3 5 5 3" xfId="29072" xr:uid="{00000000-0005-0000-0000-000035510000}"/>
    <cellStyle name="Normal 17 2 3 5 6" xfId="14689" xr:uid="{00000000-0005-0000-0000-000036510000}"/>
    <cellStyle name="Normal 17 2 3 5 6 2" xfId="49907" xr:uid="{00000000-0005-0000-0000-000037510000}"/>
    <cellStyle name="Normal 17 2 3 5 7" xfId="39086" xr:uid="{00000000-0005-0000-0000-000038510000}"/>
    <cellStyle name="Normal 17 2 3 5 8" xfId="27296" xr:uid="{00000000-0005-0000-0000-000039510000}"/>
    <cellStyle name="Normal 17 2 3 6" xfId="4142" xr:uid="{00000000-0005-0000-0000-00003A510000}"/>
    <cellStyle name="Normal 17 2 3 6 2" xfId="16789" xr:uid="{00000000-0005-0000-0000-00003B510000}"/>
    <cellStyle name="Normal 17 2 3 6 2 2" xfId="52005" xr:uid="{00000000-0005-0000-0000-00003C510000}"/>
    <cellStyle name="Normal 17 2 3 6 2 3" xfId="29394" xr:uid="{00000000-0005-0000-0000-00003D510000}"/>
    <cellStyle name="Normal 17 2 3 6 3" xfId="13235" xr:uid="{00000000-0005-0000-0000-00003E510000}"/>
    <cellStyle name="Normal 17 2 3 6 3 2" xfId="48453" xr:uid="{00000000-0005-0000-0000-00003F510000}"/>
    <cellStyle name="Normal 17 2 3 6 4" xfId="39408" xr:uid="{00000000-0005-0000-0000-000040510000}"/>
    <cellStyle name="Normal 17 2 3 6 5" xfId="25842" xr:uid="{00000000-0005-0000-0000-000041510000}"/>
    <cellStyle name="Normal 17 2 3 7" xfId="5612" xr:uid="{00000000-0005-0000-0000-000042510000}"/>
    <cellStyle name="Normal 17 2 3 7 2" xfId="18243" xr:uid="{00000000-0005-0000-0000-000043510000}"/>
    <cellStyle name="Normal 17 2 3 7 2 2" xfId="53459" xr:uid="{00000000-0005-0000-0000-000044510000}"/>
    <cellStyle name="Normal 17 2 3 7 3" xfId="40862" xr:uid="{00000000-0005-0000-0000-000045510000}"/>
    <cellStyle name="Normal 17 2 3 7 4" xfId="30848" xr:uid="{00000000-0005-0000-0000-000046510000}"/>
    <cellStyle name="Normal 17 2 3 8" xfId="7071" xr:uid="{00000000-0005-0000-0000-000047510000}"/>
    <cellStyle name="Normal 17 2 3 8 2" xfId="19697" xr:uid="{00000000-0005-0000-0000-000048510000}"/>
    <cellStyle name="Normal 17 2 3 8 2 2" xfId="54913" xr:uid="{00000000-0005-0000-0000-000049510000}"/>
    <cellStyle name="Normal 17 2 3 8 3" xfId="42316" xr:uid="{00000000-0005-0000-0000-00004A510000}"/>
    <cellStyle name="Normal 17 2 3 8 4" xfId="32302" xr:uid="{00000000-0005-0000-0000-00004B510000}"/>
    <cellStyle name="Normal 17 2 3 9" xfId="8852" xr:uid="{00000000-0005-0000-0000-00004C510000}"/>
    <cellStyle name="Normal 17 2 3 9 2" xfId="21473" xr:uid="{00000000-0005-0000-0000-00004D510000}"/>
    <cellStyle name="Normal 17 2 3 9 2 2" xfId="56689" xr:uid="{00000000-0005-0000-0000-00004E510000}"/>
    <cellStyle name="Normal 17 2 3 9 3" xfId="44092" xr:uid="{00000000-0005-0000-0000-00004F510000}"/>
    <cellStyle name="Normal 17 2 3 9 4" xfId="34078" xr:uid="{00000000-0005-0000-0000-000050510000}"/>
    <cellStyle name="Normal 17 2 4" xfId="2978" xr:uid="{00000000-0005-0000-0000-000051510000}"/>
    <cellStyle name="Normal 17 2 4 10" xfId="25358" xr:uid="{00000000-0005-0000-0000-000052510000}"/>
    <cellStyle name="Normal 17 2 4 11" xfId="60893" xr:uid="{00000000-0005-0000-0000-000053510000}"/>
    <cellStyle name="Normal 17 2 4 2" xfId="4789" xr:uid="{00000000-0005-0000-0000-000054510000}"/>
    <cellStyle name="Normal 17 2 4 2 2" xfId="17436" xr:uid="{00000000-0005-0000-0000-000055510000}"/>
    <cellStyle name="Normal 17 2 4 2 2 2" xfId="52652" xr:uid="{00000000-0005-0000-0000-000056510000}"/>
    <cellStyle name="Normal 17 2 4 2 2 3" xfId="30041" xr:uid="{00000000-0005-0000-0000-000057510000}"/>
    <cellStyle name="Normal 17 2 4 2 3" xfId="13882" xr:uid="{00000000-0005-0000-0000-000058510000}"/>
    <cellStyle name="Normal 17 2 4 2 3 2" xfId="49100" xr:uid="{00000000-0005-0000-0000-000059510000}"/>
    <cellStyle name="Normal 17 2 4 2 4" xfId="40055" xr:uid="{00000000-0005-0000-0000-00005A510000}"/>
    <cellStyle name="Normal 17 2 4 2 5" xfId="26489" xr:uid="{00000000-0005-0000-0000-00005B510000}"/>
    <cellStyle name="Normal 17 2 4 3" xfId="6259" xr:uid="{00000000-0005-0000-0000-00005C510000}"/>
    <cellStyle name="Normal 17 2 4 3 2" xfId="18890" xr:uid="{00000000-0005-0000-0000-00005D510000}"/>
    <cellStyle name="Normal 17 2 4 3 2 2" xfId="54106" xr:uid="{00000000-0005-0000-0000-00005E510000}"/>
    <cellStyle name="Normal 17 2 4 3 3" xfId="41509" xr:uid="{00000000-0005-0000-0000-00005F510000}"/>
    <cellStyle name="Normal 17 2 4 3 4" xfId="31495" xr:uid="{00000000-0005-0000-0000-000060510000}"/>
    <cellStyle name="Normal 17 2 4 4" xfId="7718" xr:uid="{00000000-0005-0000-0000-000061510000}"/>
    <cellStyle name="Normal 17 2 4 4 2" xfId="20344" xr:uid="{00000000-0005-0000-0000-000062510000}"/>
    <cellStyle name="Normal 17 2 4 4 2 2" xfId="55560" xr:uid="{00000000-0005-0000-0000-000063510000}"/>
    <cellStyle name="Normal 17 2 4 4 3" xfId="42963" xr:uid="{00000000-0005-0000-0000-000064510000}"/>
    <cellStyle name="Normal 17 2 4 4 4" xfId="32949" xr:uid="{00000000-0005-0000-0000-000065510000}"/>
    <cellStyle name="Normal 17 2 4 5" xfId="9499" xr:uid="{00000000-0005-0000-0000-000066510000}"/>
    <cellStyle name="Normal 17 2 4 5 2" xfId="22120" xr:uid="{00000000-0005-0000-0000-000067510000}"/>
    <cellStyle name="Normal 17 2 4 5 2 2" xfId="57336" xr:uid="{00000000-0005-0000-0000-000068510000}"/>
    <cellStyle name="Normal 17 2 4 5 3" xfId="44739" xr:uid="{00000000-0005-0000-0000-000069510000}"/>
    <cellStyle name="Normal 17 2 4 5 4" xfId="34725" xr:uid="{00000000-0005-0000-0000-00006A510000}"/>
    <cellStyle name="Normal 17 2 4 6" xfId="11293" xr:uid="{00000000-0005-0000-0000-00006B510000}"/>
    <cellStyle name="Normal 17 2 4 6 2" xfId="23896" xr:uid="{00000000-0005-0000-0000-00006C510000}"/>
    <cellStyle name="Normal 17 2 4 6 2 2" xfId="59112" xr:uid="{00000000-0005-0000-0000-00006D510000}"/>
    <cellStyle name="Normal 17 2 4 6 3" xfId="46515" xr:uid="{00000000-0005-0000-0000-00006E510000}"/>
    <cellStyle name="Normal 17 2 4 6 4" xfId="36501" xr:uid="{00000000-0005-0000-0000-00006F510000}"/>
    <cellStyle name="Normal 17 2 4 7" xfId="15660" xr:uid="{00000000-0005-0000-0000-000070510000}"/>
    <cellStyle name="Normal 17 2 4 7 2" xfId="50876" xr:uid="{00000000-0005-0000-0000-000071510000}"/>
    <cellStyle name="Normal 17 2 4 7 3" xfId="28265" xr:uid="{00000000-0005-0000-0000-000072510000}"/>
    <cellStyle name="Normal 17 2 4 8" xfId="12751" xr:uid="{00000000-0005-0000-0000-000073510000}"/>
    <cellStyle name="Normal 17 2 4 8 2" xfId="47969" xr:uid="{00000000-0005-0000-0000-000074510000}"/>
    <cellStyle name="Normal 17 2 4 9" xfId="38279" xr:uid="{00000000-0005-0000-0000-000075510000}"/>
    <cellStyle name="Normal 17 2 5" xfId="2811" xr:uid="{00000000-0005-0000-0000-000076510000}"/>
    <cellStyle name="Normal 17 2 5 10" xfId="25203" xr:uid="{00000000-0005-0000-0000-000077510000}"/>
    <cellStyle name="Normal 17 2 5 11" xfId="60738" xr:uid="{00000000-0005-0000-0000-000078510000}"/>
    <cellStyle name="Normal 17 2 5 2" xfId="4634" xr:uid="{00000000-0005-0000-0000-000079510000}"/>
    <cellStyle name="Normal 17 2 5 2 2" xfId="17281" xr:uid="{00000000-0005-0000-0000-00007A510000}"/>
    <cellStyle name="Normal 17 2 5 2 2 2" xfId="52497" xr:uid="{00000000-0005-0000-0000-00007B510000}"/>
    <cellStyle name="Normal 17 2 5 2 2 3" xfId="29886" xr:uid="{00000000-0005-0000-0000-00007C510000}"/>
    <cellStyle name="Normal 17 2 5 2 3" xfId="13727" xr:uid="{00000000-0005-0000-0000-00007D510000}"/>
    <cellStyle name="Normal 17 2 5 2 3 2" xfId="48945" xr:uid="{00000000-0005-0000-0000-00007E510000}"/>
    <cellStyle name="Normal 17 2 5 2 4" xfId="39900" xr:uid="{00000000-0005-0000-0000-00007F510000}"/>
    <cellStyle name="Normal 17 2 5 2 5" xfId="26334" xr:uid="{00000000-0005-0000-0000-000080510000}"/>
    <cellStyle name="Normal 17 2 5 3" xfId="6104" xr:uid="{00000000-0005-0000-0000-000081510000}"/>
    <cellStyle name="Normal 17 2 5 3 2" xfId="18735" xr:uid="{00000000-0005-0000-0000-000082510000}"/>
    <cellStyle name="Normal 17 2 5 3 2 2" xfId="53951" xr:uid="{00000000-0005-0000-0000-000083510000}"/>
    <cellStyle name="Normal 17 2 5 3 3" xfId="41354" xr:uid="{00000000-0005-0000-0000-000084510000}"/>
    <cellStyle name="Normal 17 2 5 3 4" xfId="31340" xr:uid="{00000000-0005-0000-0000-000085510000}"/>
    <cellStyle name="Normal 17 2 5 4" xfId="7563" xr:uid="{00000000-0005-0000-0000-000086510000}"/>
    <cellStyle name="Normal 17 2 5 4 2" xfId="20189" xr:uid="{00000000-0005-0000-0000-000087510000}"/>
    <cellStyle name="Normal 17 2 5 4 2 2" xfId="55405" xr:uid="{00000000-0005-0000-0000-000088510000}"/>
    <cellStyle name="Normal 17 2 5 4 3" xfId="42808" xr:uid="{00000000-0005-0000-0000-000089510000}"/>
    <cellStyle name="Normal 17 2 5 4 4" xfId="32794" xr:uid="{00000000-0005-0000-0000-00008A510000}"/>
    <cellStyle name="Normal 17 2 5 5" xfId="9344" xr:uid="{00000000-0005-0000-0000-00008B510000}"/>
    <cellStyle name="Normal 17 2 5 5 2" xfId="21965" xr:uid="{00000000-0005-0000-0000-00008C510000}"/>
    <cellStyle name="Normal 17 2 5 5 2 2" xfId="57181" xr:uid="{00000000-0005-0000-0000-00008D510000}"/>
    <cellStyle name="Normal 17 2 5 5 3" xfId="44584" xr:uid="{00000000-0005-0000-0000-00008E510000}"/>
    <cellStyle name="Normal 17 2 5 5 4" xfId="34570" xr:uid="{00000000-0005-0000-0000-00008F510000}"/>
    <cellStyle name="Normal 17 2 5 6" xfId="11138" xr:uid="{00000000-0005-0000-0000-000090510000}"/>
    <cellStyle name="Normal 17 2 5 6 2" xfId="23741" xr:uid="{00000000-0005-0000-0000-000091510000}"/>
    <cellStyle name="Normal 17 2 5 6 2 2" xfId="58957" xr:uid="{00000000-0005-0000-0000-000092510000}"/>
    <cellStyle name="Normal 17 2 5 6 3" xfId="46360" xr:uid="{00000000-0005-0000-0000-000093510000}"/>
    <cellStyle name="Normal 17 2 5 6 4" xfId="36346" xr:uid="{00000000-0005-0000-0000-000094510000}"/>
    <cellStyle name="Normal 17 2 5 7" xfId="15505" xr:uid="{00000000-0005-0000-0000-000095510000}"/>
    <cellStyle name="Normal 17 2 5 7 2" xfId="50721" xr:uid="{00000000-0005-0000-0000-000096510000}"/>
    <cellStyle name="Normal 17 2 5 7 3" xfId="28110" xr:uid="{00000000-0005-0000-0000-000097510000}"/>
    <cellStyle name="Normal 17 2 5 8" xfId="12596" xr:uid="{00000000-0005-0000-0000-000098510000}"/>
    <cellStyle name="Normal 17 2 5 8 2" xfId="47814" xr:uid="{00000000-0005-0000-0000-000099510000}"/>
    <cellStyle name="Normal 17 2 5 9" xfId="38124" xr:uid="{00000000-0005-0000-0000-00009A510000}"/>
    <cellStyle name="Normal 17 2 6" xfId="3325" xr:uid="{00000000-0005-0000-0000-00009B510000}"/>
    <cellStyle name="Normal 17 2 6 10" xfId="26821" xr:uid="{00000000-0005-0000-0000-00009C510000}"/>
    <cellStyle name="Normal 17 2 6 11" xfId="61225" xr:uid="{00000000-0005-0000-0000-00009D510000}"/>
    <cellStyle name="Normal 17 2 6 2" xfId="5121" xr:uid="{00000000-0005-0000-0000-00009E510000}"/>
    <cellStyle name="Normal 17 2 6 2 2" xfId="17768" xr:uid="{00000000-0005-0000-0000-00009F510000}"/>
    <cellStyle name="Normal 17 2 6 2 2 2" xfId="52984" xr:uid="{00000000-0005-0000-0000-0000A0510000}"/>
    <cellStyle name="Normal 17 2 6 2 3" xfId="40387" xr:uid="{00000000-0005-0000-0000-0000A1510000}"/>
    <cellStyle name="Normal 17 2 6 2 4" xfId="30373" xr:uid="{00000000-0005-0000-0000-0000A2510000}"/>
    <cellStyle name="Normal 17 2 6 3" xfId="6591" xr:uid="{00000000-0005-0000-0000-0000A3510000}"/>
    <cellStyle name="Normal 17 2 6 3 2" xfId="19222" xr:uid="{00000000-0005-0000-0000-0000A4510000}"/>
    <cellStyle name="Normal 17 2 6 3 2 2" xfId="54438" xr:uid="{00000000-0005-0000-0000-0000A5510000}"/>
    <cellStyle name="Normal 17 2 6 3 3" xfId="41841" xr:uid="{00000000-0005-0000-0000-0000A6510000}"/>
    <cellStyle name="Normal 17 2 6 3 4" xfId="31827" xr:uid="{00000000-0005-0000-0000-0000A7510000}"/>
    <cellStyle name="Normal 17 2 6 4" xfId="8050" xr:uid="{00000000-0005-0000-0000-0000A8510000}"/>
    <cellStyle name="Normal 17 2 6 4 2" xfId="20676" xr:uid="{00000000-0005-0000-0000-0000A9510000}"/>
    <cellStyle name="Normal 17 2 6 4 2 2" xfId="55892" xr:uid="{00000000-0005-0000-0000-0000AA510000}"/>
    <cellStyle name="Normal 17 2 6 4 3" xfId="43295" xr:uid="{00000000-0005-0000-0000-0000AB510000}"/>
    <cellStyle name="Normal 17 2 6 4 4" xfId="33281" xr:uid="{00000000-0005-0000-0000-0000AC510000}"/>
    <cellStyle name="Normal 17 2 6 5" xfId="9831" xr:uid="{00000000-0005-0000-0000-0000AD510000}"/>
    <cellStyle name="Normal 17 2 6 5 2" xfId="22452" xr:uid="{00000000-0005-0000-0000-0000AE510000}"/>
    <cellStyle name="Normal 17 2 6 5 2 2" xfId="57668" xr:uid="{00000000-0005-0000-0000-0000AF510000}"/>
    <cellStyle name="Normal 17 2 6 5 3" xfId="45071" xr:uid="{00000000-0005-0000-0000-0000B0510000}"/>
    <cellStyle name="Normal 17 2 6 5 4" xfId="35057" xr:uid="{00000000-0005-0000-0000-0000B1510000}"/>
    <cellStyle name="Normal 17 2 6 6" xfId="11625" xr:uid="{00000000-0005-0000-0000-0000B2510000}"/>
    <cellStyle name="Normal 17 2 6 6 2" xfId="24228" xr:uid="{00000000-0005-0000-0000-0000B3510000}"/>
    <cellStyle name="Normal 17 2 6 6 2 2" xfId="59444" xr:uid="{00000000-0005-0000-0000-0000B4510000}"/>
    <cellStyle name="Normal 17 2 6 6 3" xfId="46847" xr:uid="{00000000-0005-0000-0000-0000B5510000}"/>
    <cellStyle name="Normal 17 2 6 6 4" xfId="36833" xr:uid="{00000000-0005-0000-0000-0000B6510000}"/>
    <cellStyle name="Normal 17 2 6 7" xfId="15992" xr:uid="{00000000-0005-0000-0000-0000B7510000}"/>
    <cellStyle name="Normal 17 2 6 7 2" xfId="51208" xr:uid="{00000000-0005-0000-0000-0000B8510000}"/>
    <cellStyle name="Normal 17 2 6 7 3" xfId="28597" xr:uid="{00000000-0005-0000-0000-0000B9510000}"/>
    <cellStyle name="Normal 17 2 6 8" xfId="14214" xr:uid="{00000000-0005-0000-0000-0000BA510000}"/>
    <cellStyle name="Normal 17 2 6 8 2" xfId="49432" xr:uid="{00000000-0005-0000-0000-0000BB510000}"/>
    <cellStyle name="Normal 17 2 6 9" xfId="38611" xr:uid="{00000000-0005-0000-0000-0000BC510000}"/>
    <cellStyle name="Normal 17 2 7" xfId="2481" xr:uid="{00000000-0005-0000-0000-0000BD510000}"/>
    <cellStyle name="Normal 17 2 7 10" xfId="26012" xr:uid="{00000000-0005-0000-0000-0000BE510000}"/>
    <cellStyle name="Normal 17 2 7 11" xfId="60416" xr:uid="{00000000-0005-0000-0000-0000BF510000}"/>
    <cellStyle name="Normal 17 2 7 2" xfId="4312" xr:uid="{00000000-0005-0000-0000-0000C0510000}"/>
    <cellStyle name="Normal 17 2 7 2 2" xfId="16959" xr:uid="{00000000-0005-0000-0000-0000C1510000}"/>
    <cellStyle name="Normal 17 2 7 2 2 2" xfId="52175" xr:uid="{00000000-0005-0000-0000-0000C2510000}"/>
    <cellStyle name="Normal 17 2 7 2 3" xfId="39578" xr:uid="{00000000-0005-0000-0000-0000C3510000}"/>
    <cellStyle name="Normal 17 2 7 2 4" xfId="29564" xr:uid="{00000000-0005-0000-0000-0000C4510000}"/>
    <cellStyle name="Normal 17 2 7 3" xfId="5782" xr:uid="{00000000-0005-0000-0000-0000C5510000}"/>
    <cellStyle name="Normal 17 2 7 3 2" xfId="18413" xr:uid="{00000000-0005-0000-0000-0000C6510000}"/>
    <cellStyle name="Normal 17 2 7 3 2 2" xfId="53629" xr:uid="{00000000-0005-0000-0000-0000C7510000}"/>
    <cellStyle name="Normal 17 2 7 3 3" xfId="41032" xr:uid="{00000000-0005-0000-0000-0000C8510000}"/>
    <cellStyle name="Normal 17 2 7 3 4" xfId="31018" xr:uid="{00000000-0005-0000-0000-0000C9510000}"/>
    <cellStyle name="Normal 17 2 7 4" xfId="7241" xr:uid="{00000000-0005-0000-0000-0000CA510000}"/>
    <cellStyle name="Normal 17 2 7 4 2" xfId="19867" xr:uid="{00000000-0005-0000-0000-0000CB510000}"/>
    <cellStyle name="Normal 17 2 7 4 2 2" xfId="55083" xr:uid="{00000000-0005-0000-0000-0000CC510000}"/>
    <cellStyle name="Normal 17 2 7 4 3" xfId="42486" xr:uid="{00000000-0005-0000-0000-0000CD510000}"/>
    <cellStyle name="Normal 17 2 7 4 4" xfId="32472" xr:uid="{00000000-0005-0000-0000-0000CE510000}"/>
    <cellStyle name="Normal 17 2 7 5" xfId="9022" xr:uid="{00000000-0005-0000-0000-0000CF510000}"/>
    <cellStyle name="Normal 17 2 7 5 2" xfId="21643" xr:uid="{00000000-0005-0000-0000-0000D0510000}"/>
    <cellStyle name="Normal 17 2 7 5 2 2" xfId="56859" xr:uid="{00000000-0005-0000-0000-0000D1510000}"/>
    <cellStyle name="Normal 17 2 7 5 3" xfId="44262" xr:uid="{00000000-0005-0000-0000-0000D2510000}"/>
    <cellStyle name="Normal 17 2 7 5 4" xfId="34248" xr:uid="{00000000-0005-0000-0000-0000D3510000}"/>
    <cellStyle name="Normal 17 2 7 6" xfId="10816" xr:uid="{00000000-0005-0000-0000-0000D4510000}"/>
    <cellStyle name="Normal 17 2 7 6 2" xfId="23419" xr:uid="{00000000-0005-0000-0000-0000D5510000}"/>
    <cellStyle name="Normal 17 2 7 6 2 2" xfId="58635" xr:uid="{00000000-0005-0000-0000-0000D6510000}"/>
    <cellStyle name="Normal 17 2 7 6 3" xfId="46038" xr:uid="{00000000-0005-0000-0000-0000D7510000}"/>
    <cellStyle name="Normal 17 2 7 6 4" xfId="36024" xr:uid="{00000000-0005-0000-0000-0000D8510000}"/>
    <cellStyle name="Normal 17 2 7 7" xfId="15183" xr:uid="{00000000-0005-0000-0000-0000D9510000}"/>
    <cellStyle name="Normal 17 2 7 7 2" xfId="50399" xr:uid="{00000000-0005-0000-0000-0000DA510000}"/>
    <cellStyle name="Normal 17 2 7 7 3" xfId="27788" xr:uid="{00000000-0005-0000-0000-0000DB510000}"/>
    <cellStyle name="Normal 17 2 7 8" xfId="13405" xr:uid="{00000000-0005-0000-0000-0000DC510000}"/>
    <cellStyle name="Normal 17 2 7 8 2" xfId="48623" xr:uid="{00000000-0005-0000-0000-0000DD510000}"/>
    <cellStyle name="Normal 17 2 7 9" xfId="37802" xr:uid="{00000000-0005-0000-0000-0000DE510000}"/>
    <cellStyle name="Normal 17 2 8" xfId="3649" xr:uid="{00000000-0005-0000-0000-0000DF510000}"/>
    <cellStyle name="Normal 17 2 8 2" xfId="8373" xr:uid="{00000000-0005-0000-0000-0000E0510000}"/>
    <cellStyle name="Normal 17 2 8 2 2" xfId="20999" xr:uid="{00000000-0005-0000-0000-0000E1510000}"/>
    <cellStyle name="Normal 17 2 8 2 2 2" xfId="56215" xr:uid="{00000000-0005-0000-0000-0000E2510000}"/>
    <cellStyle name="Normal 17 2 8 2 3" xfId="43618" xr:uid="{00000000-0005-0000-0000-0000E3510000}"/>
    <cellStyle name="Normal 17 2 8 2 4" xfId="33604" xr:uid="{00000000-0005-0000-0000-0000E4510000}"/>
    <cellStyle name="Normal 17 2 8 3" xfId="10154" xr:uid="{00000000-0005-0000-0000-0000E5510000}"/>
    <cellStyle name="Normal 17 2 8 3 2" xfId="22775" xr:uid="{00000000-0005-0000-0000-0000E6510000}"/>
    <cellStyle name="Normal 17 2 8 3 2 2" xfId="57991" xr:uid="{00000000-0005-0000-0000-0000E7510000}"/>
    <cellStyle name="Normal 17 2 8 3 3" xfId="45394" xr:uid="{00000000-0005-0000-0000-0000E8510000}"/>
    <cellStyle name="Normal 17 2 8 3 4" xfId="35380" xr:uid="{00000000-0005-0000-0000-0000E9510000}"/>
    <cellStyle name="Normal 17 2 8 4" xfId="11950" xr:uid="{00000000-0005-0000-0000-0000EA510000}"/>
    <cellStyle name="Normal 17 2 8 4 2" xfId="24551" xr:uid="{00000000-0005-0000-0000-0000EB510000}"/>
    <cellStyle name="Normal 17 2 8 4 2 2" xfId="59767" xr:uid="{00000000-0005-0000-0000-0000EC510000}"/>
    <cellStyle name="Normal 17 2 8 4 3" xfId="47170" xr:uid="{00000000-0005-0000-0000-0000ED510000}"/>
    <cellStyle name="Normal 17 2 8 4 4" xfId="37156" xr:uid="{00000000-0005-0000-0000-0000EE510000}"/>
    <cellStyle name="Normal 17 2 8 5" xfId="16315" xr:uid="{00000000-0005-0000-0000-0000EF510000}"/>
    <cellStyle name="Normal 17 2 8 5 2" xfId="51531" xr:uid="{00000000-0005-0000-0000-0000F0510000}"/>
    <cellStyle name="Normal 17 2 8 5 3" xfId="28920" xr:uid="{00000000-0005-0000-0000-0000F1510000}"/>
    <cellStyle name="Normal 17 2 8 6" xfId="14537" xr:uid="{00000000-0005-0000-0000-0000F2510000}"/>
    <cellStyle name="Normal 17 2 8 6 2" xfId="49755" xr:uid="{00000000-0005-0000-0000-0000F3510000}"/>
    <cellStyle name="Normal 17 2 8 7" xfId="38934" xr:uid="{00000000-0005-0000-0000-0000F4510000}"/>
    <cellStyle name="Normal 17 2 8 8" xfId="27144" xr:uid="{00000000-0005-0000-0000-0000F5510000}"/>
    <cellStyle name="Normal 17 2 9" xfId="3979" xr:uid="{00000000-0005-0000-0000-0000F6510000}"/>
    <cellStyle name="Normal 17 2 9 2" xfId="16637" xr:uid="{00000000-0005-0000-0000-0000F7510000}"/>
    <cellStyle name="Normal 17 2 9 2 2" xfId="51853" xr:uid="{00000000-0005-0000-0000-0000F8510000}"/>
    <cellStyle name="Normal 17 2 9 2 3" xfId="29242" xr:uid="{00000000-0005-0000-0000-0000F9510000}"/>
    <cellStyle name="Normal 17 2 9 3" xfId="13083" xr:uid="{00000000-0005-0000-0000-0000FA510000}"/>
    <cellStyle name="Normal 17 2 9 3 2" xfId="48301" xr:uid="{00000000-0005-0000-0000-0000FB510000}"/>
    <cellStyle name="Normal 17 2 9 4" xfId="39256" xr:uid="{00000000-0005-0000-0000-0000FC510000}"/>
    <cellStyle name="Normal 17 2 9 5" xfId="25690" xr:uid="{00000000-0005-0000-0000-0000FD510000}"/>
    <cellStyle name="Normal 17 2_District Target Attainment" xfId="1115" xr:uid="{00000000-0005-0000-0000-0000FE510000}"/>
    <cellStyle name="Normal 17 3" xfId="1279" xr:uid="{00000000-0005-0000-0000-0000FF510000}"/>
    <cellStyle name="Normal 17 3 10" xfId="6961" xr:uid="{00000000-0005-0000-0000-000000520000}"/>
    <cellStyle name="Normal 17 3 10 2" xfId="19588" xr:uid="{00000000-0005-0000-0000-000001520000}"/>
    <cellStyle name="Normal 17 3 10 2 2" xfId="54804" xr:uid="{00000000-0005-0000-0000-000002520000}"/>
    <cellStyle name="Normal 17 3 10 3" xfId="42207" xr:uid="{00000000-0005-0000-0000-000003520000}"/>
    <cellStyle name="Normal 17 3 10 4" xfId="32193" xr:uid="{00000000-0005-0000-0000-000004520000}"/>
    <cellStyle name="Normal 17 3 11" xfId="8742" xr:uid="{00000000-0005-0000-0000-000005520000}"/>
    <cellStyle name="Normal 17 3 11 2" xfId="21364" xr:uid="{00000000-0005-0000-0000-000006520000}"/>
    <cellStyle name="Normal 17 3 11 2 2" xfId="56580" xr:uid="{00000000-0005-0000-0000-000007520000}"/>
    <cellStyle name="Normal 17 3 11 3" xfId="43983" xr:uid="{00000000-0005-0000-0000-000008520000}"/>
    <cellStyle name="Normal 17 3 11 4" xfId="33969" xr:uid="{00000000-0005-0000-0000-000009520000}"/>
    <cellStyle name="Normal 17 3 12" xfId="10560" xr:uid="{00000000-0005-0000-0000-00000A520000}"/>
    <cellStyle name="Normal 17 3 12 2" xfId="23171" xr:uid="{00000000-0005-0000-0000-00000B520000}"/>
    <cellStyle name="Normal 17 3 12 2 2" xfId="58387" xr:uid="{00000000-0005-0000-0000-00000C520000}"/>
    <cellStyle name="Normal 17 3 12 3" xfId="45790" xr:uid="{00000000-0005-0000-0000-00000D520000}"/>
    <cellStyle name="Normal 17 3 12 4" xfId="35776" xr:uid="{00000000-0005-0000-0000-00000E520000}"/>
    <cellStyle name="Normal 17 3 13" xfId="14903" xr:uid="{00000000-0005-0000-0000-00000F520000}"/>
    <cellStyle name="Normal 17 3 13 2" xfId="50120" xr:uid="{00000000-0005-0000-0000-000010520000}"/>
    <cellStyle name="Normal 17 3 13 3" xfId="27509" xr:uid="{00000000-0005-0000-0000-000011520000}"/>
    <cellStyle name="Normal 17 3 14" xfId="12317" xr:uid="{00000000-0005-0000-0000-000012520000}"/>
    <cellStyle name="Normal 17 3 14 2" xfId="47535" xr:uid="{00000000-0005-0000-0000-000013520000}"/>
    <cellStyle name="Normal 17 3 15" xfId="37522" xr:uid="{00000000-0005-0000-0000-000014520000}"/>
    <cellStyle name="Normal 17 3 16" xfId="24924" xr:uid="{00000000-0005-0000-0000-000015520000}"/>
    <cellStyle name="Normal 17 3 17" xfId="60137" xr:uid="{00000000-0005-0000-0000-000016520000}"/>
    <cellStyle name="Normal 17 3 2" xfId="2347" xr:uid="{00000000-0005-0000-0000-000017520000}"/>
    <cellStyle name="Normal 17 3 2 10" xfId="10561" xr:uid="{00000000-0005-0000-0000-000018520000}"/>
    <cellStyle name="Normal 17 3 2 10 2" xfId="23172" xr:uid="{00000000-0005-0000-0000-000019520000}"/>
    <cellStyle name="Normal 17 3 2 10 2 2" xfId="58388" xr:uid="{00000000-0005-0000-0000-00001A520000}"/>
    <cellStyle name="Normal 17 3 2 10 3" xfId="45791" xr:uid="{00000000-0005-0000-0000-00001B520000}"/>
    <cellStyle name="Normal 17 3 2 10 4" xfId="35777" xr:uid="{00000000-0005-0000-0000-00001C520000}"/>
    <cellStyle name="Normal 17 3 2 11" xfId="15058" xr:uid="{00000000-0005-0000-0000-00001D520000}"/>
    <cellStyle name="Normal 17 3 2 11 2" xfId="50274" xr:uid="{00000000-0005-0000-0000-00001E520000}"/>
    <cellStyle name="Normal 17 3 2 11 3" xfId="27663" xr:uid="{00000000-0005-0000-0000-00001F520000}"/>
    <cellStyle name="Normal 17 3 2 12" xfId="12471" xr:uid="{00000000-0005-0000-0000-000020520000}"/>
    <cellStyle name="Normal 17 3 2 12 2" xfId="47689" xr:uid="{00000000-0005-0000-0000-000021520000}"/>
    <cellStyle name="Normal 17 3 2 13" xfId="37677" xr:uid="{00000000-0005-0000-0000-000022520000}"/>
    <cellStyle name="Normal 17 3 2 14" xfId="25078" xr:uid="{00000000-0005-0000-0000-000023520000}"/>
    <cellStyle name="Normal 17 3 2 15" xfId="60291" xr:uid="{00000000-0005-0000-0000-000024520000}"/>
    <cellStyle name="Normal 17 3 2 2" xfId="3193" xr:uid="{00000000-0005-0000-0000-000025520000}"/>
    <cellStyle name="Normal 17 3 2 2 10" xfId="25562" xr:uid="{00000000-0005-0000-0000-000026520000}"/>
    <cellStyle name="Normal 17 3 2 2 11" xfId="61097" xr:uid="{00000000-0005-0000-0000-000027520000}"/>
    <cellStyle name="Normal 17 3 2 2 2" xfId="4993" xr:uid="{00000000-0005-0000-0000-000028520000}"/>
    <cellStyle name="Normal 17 3 2 2 2 2" xfId="17640" xr:uid="{00000000-0005-0000-0000-000029520000}"/>
    <cellStyle name="Normal 17 3 2 2 2 2 2" xfId="52856" xr:uid="{00000000-0005-0000-0000-00002A520000}"/>
    <cellStyle name="Normal 17 3 2 2 2 2 3" xfId="30245" xr:uid="{00000000-0005-0000-0000-00002B520000}"/>
    <cellStyle name="Normal 17 3 2 2 2 3" xfId="14086" xr:uid="{00000000-0005-0000-0000-00002C520000}"/>
    <cellStyle name="Normal 17 3 2 2 2 3 2" xfId="49304" xr:uid="{00000000-0005-0000-0000-00002D520000}"/>
    <cellStyle name="Normal 17 3 2 2 2 4" xfId="40259" xr:uid="{00000000-0005-0000-0000-00002E520000}"/>
    <cellStyle name="Normal 17 3 2 2 2 5" xfId="26693" xr:uid="{00000000-0005-0000-0000-00002F520000}"/>
    <cellStyle name="Normal 17 3 2 2 3" xfId="6463" xr:uid="{00000000-0005-0000-0000-000030520000}"/>
    <cellStyle name="Normal 17 3 2 2 3 2" xfId="19094" xr:uid="{00000000-0005-0000-0000-000031520000}"/>
    <cellStyle name="Normal 17 3 2 2 3 2 2" xfId="54310" xr:uid="{00000000-0005-0000-0000-000032520000}"/>
    <cellStyle name="Normal 17 3 2 2 3 3" xfId="41713" xr:uid="{00000000-0005-0000-0000-000033520000}"/>
    <cellStyle name="Normal 17 3 2 2 3 4" xfId="31699" xr:uid="{00000000-0005-0000-0000-000034520000}"/>
    <cellStyle name="Normal 17 3 2 2 4" xfId="7922" xr:uid="{00000000-0005-0000-0000-000035520000}"/>
    <cellStyle name="Normal 17 3 2 2 4 2" xfId="20548" xr:uid="{00000000-0005-0000-0000-000036520000}"/>
    <cellStyle name="Normal 17 3 2 2 4 2 2" xfId="55764" xr:uid="{00000000-0005-0000-0000-000037520000}"/>
    <cellStyle name="Normal 17 3 2 2 4 3" xfId="43167" xr:uid="{00000000-0005-0000-0000-000038520000}"/>
    <cellStyle name="Normal 17 3 2 2 4 4" xfId="33153" xr:uid="{00000000-0005-0000-0000-000039520000}"/>
    <cellStyle name="Normal 17 3 2 2 5" xfId="9703" xr:uid="{00000000-0005-0000-0000-00003A520000}"/>
    <cellStyle name="Normal 17 3 2 2 5 2" xfId="22324" xr:uid="{00000000-0005-0000-0000-00003B520000}"/>
    <cellStyle name="Normal 17 3 2 2 5 2 2" xfId="57540" xr:uid="{00000000-0005-0000-0000-00003C520000}"/>
    <cellStyle name="Normal 17 3 2 2 5 3" xfId="44943" xr:uid="{00000000-0005-0000-0000-00003D520000}"/>
    <cellStyle name="Normal 17 3 2 2 5 4" xfId="34929" xr:uid="{00000000-0005-0000-0000-00003E520000}"/>
    <cellStyle name="Normal 17 3 2 2 6" xfId="11497" xr:uid="{00000000-0005-0000-0000-00003F520000}"/>
    <cellStyle name="Normal 17 3 2 2 6 2" xfId="24100" xr:uid="{00000000-0005-0000-0000-000040520000}"/>
    <cellStyle name="Normal 17 3 2 2 6 2 2" xfId="59316" xr:uid="{00000000-0005-0000-0000-000041520000}"/>
    <cellStyle name="Normal 17 3 2 2 6 3" xfId="46719" xr:uid="{00000000-0005-0000-0000-000042520000}"/>
    <cellStyle name="Normal 17 3 2 2 6 4" xfId="36705" xr:uid="{00000000-0005-0000-0000-000043520000}"/>
    <cellStyle name="Normal 17 3 2 2 7" xfId="15864" xr:uid="{00000000-0005-0000-0000-000044520000}"/>
    <cellStyle name="Normal 17 3 2 2 7 2" xfId="51080" xr:uid="{00000000-0005-0000-0000-000045520000}"/>
    <cellStyle name="Normal 17 3 2 2 7 3" xfId="28469" xr:uid="{00000000-0005-0000-0000-000046520000}"/>
    <cellStyle name="Normal 17 3 2 2 8" xfId="12955" xr:uid="{00000000-0005-0000-0000-000047520000}"/>
    <cellStyle name="Normal 17 3 2 2 8 2" xfId="48173" xr:uid="{00000000-0005-0000-0000-000048520000}"/>
    <cellStyle name="Normal 17 3 2 2 9" xfId="38483" xr:uid="{00000000-0005-0000-0000-000049520000}"/>
    <cellStyle name="Normal 17 3 2 3" xfId="3522" xr:uid="{00000000-0005-0000-0000-00004A520000}"/>
    <cellStyle name="Normal 17 3 2 3 10" xfId="27018" xr:uid="{00000000-0005-0000-0000-00004B520000}"/>
    <cellStyle name="Normal 17 3 2 3 11" xfId="61422" xr:uid="{00000000-0005-0000-0000-00004C520000}"/>
    <cellStyle name="Normal 17 3 2 3 2" xfId="5318" xr:uid="{00000000-0005-0000-0000-00004D520000}"/>
    <cellStyle name="Normal 17 3 2 3 2 2" xfId="17965" xr:uid="{00000000-0005-0000-0000-00004E520000}"/>
    <cellStyle name="Normal 17 3 2 3 2 2 2" xfId="53181" xr:uid="{00000000-0005-0000-0000-00004F520000}"/>
    <cellStyle name="Normal 17 3 2 3 2 3" xfId="40584" xr:uid="{00000000-0005-0000-0000-000050520000}"/>
    <cellStyle name="Normal 17 3 2 3 2 4" xfId="30570" xr:uid="{00000000-0005-0000-0000-000051520000}"/>
    <cellStyle name="Normal 17 3 2 3 3" xfId="6788" xr:uid="{00000000-0005-0000-0000-000052520000}"/>
    <cellStyle name="Normal 17 3 2 3 3 2" xfId="19419" xr:uid="{00000000-0005-0000-0000-000053520000}"/>
    <cellStyle name="Normal 17 3 2 3 3 2 2" xfId="54635" xr:uid="{00000000-0005-0000-0000-000054520000}"/>
    <cellStyle name="Normal 17 3 2 3 3 3" xfId="42038" xr:uid="{00000000-0005-0000-0000-000055520000}"/>
    <cellStyle name="Normal 17 3 2 3 3 4" xfId="32024" xr:uid="{00000000-0005-0000-0000-000056520000}"/>
    <cellStyle name="Normal 17 3 2 3 4" xfId="8247" xr:uid="{00000000-0005-0000-0000-000057520000}"/>
    <cellStyle name="Normal 17 3 2 3 4 2" xfId="20873" xr:uid="{00000000-0005-0000-0000-000058520000}"/>
    <cellStyle name="Normal 17 3 2 3 4 2 2" xfId="56089" xr:uid="{00000000-0005-0000-0000-000059520000}"/>
    <cellStyle name="Normal 17 3 2 3 4 3" xfId="43492" xr:uid="{00000000-0005-0000-0000-00005A520000}"/>
    <cellStyle name="Normal 17 3 2 3 4 4" xfId="33478" xr:uid="{00000000-0005-0000-0000-00005B520000}"/>
    <cellStyle name="Normal 17 3 2 3 5" xfId="10028" xr:uid="{00000000-0005-0000-0000-00005C520000}"/>
    <cellStyle name="Normal 17 3 2 3 5 2" xfId="22649" xr:uid="{00000000-0005-0000-0000-00005D520000}"/>
    <cellStyle name="Normal 17 3 2 3 5 2 2" xfId="57865" xr:uid="{00000000-0005-0000-0000-00005E520000}"/>
    <cellStyle name="Normal 17 3 2 3 5 3" xfId="45268" xr:uid="{00000000-0005-0000-0000-00005F520000}"/>
    <cellStyle name="Normal 17 3 2 3 5 4" xfId="35254" xr:uid="{00000000-0005-0000-0000-000060520000}"/>
    <cellStyle name="Normal 17 3 2 3 6" xfId="11822" xr:uid="{00000000-0005-0000-0000-000061520000}"/>
    <cellStyle name="Normal 17 3 2 3 6 2" xfId="24425" xr:uid="{00000000-0005-0000-0000-000062520000}"/>
    <cellStyle name="Normal 17 3 2 3 6 2 2" xfId="59641" xr:uid="{00000000-0005-0000-0000-000063520000}"/>
    <cellStyle name="Normal 17 3 2 3 6 3" xfId="47044" xr:uid="{00000000-0005-0000-0000-000064520000}"/>
    <cellStyle name="Normal 17 3 2 3 6 4" xfId="37030" xr:uid="{00000000-0005-0000-0000-000065520000}"/>
    <cellStyle name="Normal 17 3 2 3 7" xfId="16189" xr:uid="{00000000-0005-0000-0000-000066520000}"/>
    <cellStyle name="Normal 17 3 2 3 7 2" xfId="51405" xr:uid="{00000000-0005-0000-0000-000067520000}"/>
    <cellStyle name="Normal 17 3 2 3 7 3" xfId="28794" xr:uid="{00000000-0005-0000-0000-000068520000}"/>
    <cellStyle name="Normal 17 3 2 3 8" xfId="14411" xr:uid="{00000000-0005-0000-0000-000069520000}"/>
    <cellStyle name="Normal 17 3 2 3 8 2" xfId="49629" xr:uid="{00000000-0005-0000-0000-00006A520000}"/>
    <cellStyle name="Normal 17 3 2 3 9" xfId="38808" xr:uid="{00000000-0005-0000-0000-00006B520000}"/>
    <cellStyle name="Normal 17 3 2 4" xfId="2683" xr:uid="{00000000-0005-0000-0000-00006C520000}"/>
    <cellStyle name="Normal 17 3 2 4 10" xfId="26209" xr:uid="{00000000-0005-0000-0000-00006D520000}"/>
    <cellStyle name="Normal 17 3 2 4 11" xfId="60613" xr:uid="{00000000-0005-0000-0000-00006E520000}"/>
    <cellStyle name="Normal 17 3 2 4 2" xfId="4509" xr:uid="{00000000-0005-0000-0000-00006F520000}"/>
    <cellStyle name="Normal 17 3 2 4 2 2" xfId="17156" xr:uid="{00000000-0005-0000-0000-000070520000}"/>
    <cellStyle name="Normal 17 3 2 4 2 2 2" xfId="52372" xr:uid="{00000000-0005-0000-0000-000071520000}"/>
    <cellStyle name="Normal 17 3 2 4 2 3" xfId="39775" xr:uid="{00000000-0005-0000-0000-000072520000}"/>
    <cellStyle name="Normal 17 3 2 4 2 4" xfId="29761" xr:uid="{00000000-0005-0000-0000-000073520000}"/>
    <cellStyle name="Normal 17 3 2 4 3" xfId="5979" xr:uid="{00000000-0005-0000-0000-000074520000}"/>
    <cellStyle name="Normal 17 3 2 4 3 2" xfId="18610" xr:uid="{00000000-0005-0000-0000-000075520000}"/>
    <cellStyle name="Normal 17 3 2 4 3 2 2" xfId="53826" xr:uid="{00000000-0005-0000-0000-000076520000}"/>
    <cellStyle name="Normal 17 3 2 4 3 3" xfId="41229" xr:uid="{00000000-0005-0000-0000-000077520000}"/>
    <cellStyle name="Normal 17 3 2 4 3 4" xfId="31215" xr:uid="{00000000-0005-0000-0000-000078520000}"/>
    <cellStyle name="Normal 17 3 2 4 4" xfId="7438" xr:uid="{00000000-0005-0000-0000-000079520000}"/>
    <cellStyle name="Normal 17 3 2 4 4 2" xfId="20064" xr:uid="{00000000-0005-0000-0000-00007A520000}"/>
    <cellStyle name="Normal 17 3 2 4 4 2 2" xfId="55280" xr:uid="{00000000-0005-0000-0000-00007B520000}"/>
    <cellStyle name="Normal 17 3 2 4 4 3" xfId="42683" xr:uid="{00000000-0005-0000-0000-00007C520000}"/>
    <cellStyle name="Normal 17 3 2 4 4 4" xfId="32669" xr:uid="{00000000-0005-0000-0000-00007D520000}"/>
    <cellStyle name="Normal 17 3 2 4 5" xfId="9219" xr:uid="{00000000-0005-0000-0000-00007E520000}"/>
    <cellStyle name="Normal 17 3 2 4 5 2" xfId="21840" xr:uid="{00000000-0005-0000-0000-00007F520000}"/>
    <cellStyle name="Normal 17 3 2 4 5 2 2" xfId="57056" xr:uid="{00000000-0005-0000-0000-000080520000}"/>
    <cellStyle name="Normal 17 3 2 4 5 3" xfId="44459" xr:uid="{00000000-0005-0000-0000-000081520000}"/>
    <cellStyle name="Normal 17 3 2 4 5 4" xfId="34445" xr:uid="{00000000-0005-0000-0000-000082520000}"/>
    <cellStyle name="Normal 17 3 2 4 6" xfId="11013" xr:uid="{00000000-0005-0000-0000-000083520000}"/>
    <cellStyle name="Normal 17 3 2 4 6 2" xfId="23616" xr:uid="{00000000-0005-0000-0000-000084520000}"/>
    <cellStyle name="Normal 17 3 2 4 6 2 2" xfId="58832" xr:uid="{00000000-0005-0000-0000-000085520000}"/>
    <cellStyle name="Normal 17 3 2 4 6 3" xfId="46235" xr:uid="{00000000-0005-0000-0000-000086520000}"/>
    <cellStyle name="Normal 17 3 2 4 6 4" xfId="36221" xr:uid="{00000000-0005-0000-0000-000087520000}"/>
    <cellStyle name="Normal 17 3 2 4 7" xfId="15380" xr:uid="{00000000-0005-0000-0000-000088520000}"/>
    <cellStyle name="Normal 17 3 2 4 7 2" xfId="50596" xr:uid="{00000000-0005-0000-0000-000089520000}"/>
    <cellStyle name="Normal 17 3 2 4 7 3" xfId="27985" xr:uid="{00000000-0005-0000-0000-00008A520000}"/>
    <cellStyle name="Normal 17 3 2 4 8" xfId="13602" xr:uid="{00000000-0005-0000-0000-00008B520000}"/>
    <cellStyle name="Normal 17 3 2 4 8 2" xfId="48820" xr:uid="{00000000-0005-0000-0000-00008C520000}"/>
    <cellStyle name="Normal 17 3 2 4 9" xfId="37999" xr:uid="{00000000-0005-0000-0000-00008D520000}"/>
    <cellStyle name="Normal 17 3 2 5" xfId="3847" xr:uid="{00000000-0005-0000-0000-00008E520000}"/>
    <cellStyle name="Normal 17 3 2 5 2" xfId="8570" xr:uid="{00000000-0005-0000-0000-00008F520000}"/>
    <cellStyle name="Normal 17 3 2 5 2 2" xfId="21196" xr:uid="{00000000-0005-0000-0000-000090520000}"/>
    <cellStyle name="Normal 17 3 2 5 2 2 2" xfId="56412" xr:uid="{00000000-0005-0000-0000-000091520000}"/>
    <cellStyle name="Normal 17 3 2 5 2 3" xfId="43815" xr:uid="{00000000-0005-0000-0000-000092520000}"/>
    <cellStyle name="Normal 17 3 2 5 2 4" xfId="33801" xr:uid="{00000000-0005-0000-0000-000093520000}"/>
    <cellStyle name="Normal 17 3 2 5 3" xfId="10351" xr:uid="{00000000-0005-0000-0000-000094520000}"/>
    <cellStyle name="Normal 17 3 2 5 3 2" xfId="22972" xr:uid="{00000000-0005-0000-0000-000095520000}"/>
    <cellStyle name="Normal 17 3 2 5 3 2 2" xfId="58188" xr:uid="{00000000-0005-0000-0000-000096520000}"/>
    <cellStyle name="Normal 17 3 2 5 3 3" xfId="45591" xr:uid="{00000000-0005-0000-0000-000097520000}"/>
    <cellStyle name="Normal 17 3 2 5 3 4" xfId="35577" xr:uid="{00000000-0005-0000-0000-000098520000}"/>
    <cellStyle name="Normal 17 3 2 5 4" xfId="12147" xr:uid="{00000000-0005-0000-0000-000099520000}"/>
    <cellStyle name="Normal 17 3 2 5 4 2" xfId="24748" xr:uid="{00000000-0005-0000-0000-00009A520000}"/>
    <cellStyle name="Normal 17 3 2 5 4 2 2" xfId="59964" xr:uid="{00000000-0005-0000-0000-00009B520000}"/>
    <cellStyle name="Normal 17 3 2 5 4 3" xfId="47367" xr:uid="{00000000-0005-0000-0000-00009C520000}"/>
    <cellStyle name="Normal 17 3 2 5 4 4" xfId="37353" xr:uid="{00000000-0005-0000-0000-00009D520000}"/>
    <cellStyle name="Normal 17 3 2 5 5" xfId="16512" xr:uid="{00000000-0005-0000-0000-00009E520000}"/>
    <cellStyle name="Normal 17 3 2 5 5 2" xfId="51728" xr:uid="{00000000-0005-0000-0000-00009F520000}"/>
    <cellStyle name="Normal 17 3 2 5 5 3" xfId="29117" xr:uid="{00000000-0005-0000-0000-0000A0520000}"/>
    <cellStyle name="Normal 17 3 2 5 6" xfId="14734" xr:uid="{00000000-0005-0000-0000-0000A1520000}"/>
    <cellStyle name="Normal 17 3 2 5 6 2" xfId="49952" xr:uid="{00000000-0005-0000-0000-0000A2520000}"/>
    <cellStyle name="Normal 17 3 2 5 7" xfId="39131" xr:uid="{00000000-0005-0000-0000-0000A3520000}"/>
    <cellStyle name="Normal 17 3 2 5 8" xfId="27341" xr:uid="{00000000-0005-0000-0000-0000A4520000}"/>
    <cellStyle name="Normal 17 3 2 6" xfId="4187" xr:uid="{00000000-0005-0000-0000-0000A5520000}"/>
    <cellStyle name="Normal 17 3 2 6 2" xfId="16834" xr:uid="{00000000-0005-0000-0000-0000A6520000}"/>
    <cellStyle name="Normal 17 3 2 6 2 2" xfId="52050" xr:uid="{00000000-0005-0000-0000-0000A7520000}"/>
    <cellStyle name="Normal 17 3 2 6 2 3" xfId="29439" xr:uid="{00000000-0005-0000-0000-0000A8520000}"/>
    <cellStyle name="Normal 17 3 2 6 3" xfId="13280" xr:uid="{00000000-0005-0000-0000-0000A9520000}"/>
    <cellStyle name="Normal 17 3 2 6 3 2" xfId="48498" xr:uid="{00000000-0005-0000-0000-0000AA520000}"/>
    <cellStyle name="Normal 17 3 2 6 4" xfId="39453" xr:uid="{00000000-0005-0000-0000-0000AB520000}"/>
    <cellStyle name="Normal 17 3 2 6 5" xfId="25887" xr:uid="{00000000-0005-0000-0000-0000AC520000}"/>
    <cellStyle name="Normal 17 3 2 7" xfId="5657" xr:uid="{00000000-0005-0000-0000-0000AD520000}"/>
    <cellStyle name="Normal 17 3 2 7 2" xfId="18288" xr:uid="{00000000-0005-0000-0000-0000AE520000}"/>
    <cellStyle name="Normal 17 3 2 7 2 2" xfId="53504" xr:uid="{00000000-0005-0000-0000-0000AF520000}"/>
    <cellStyle name="Normal 17 3 2 7 3" xfId="40907" xr:uid="{00000000-0005-0000-0000-0000B0520000}"/>
    <cellStyle name="Normal 17 3 2 7 4" xfId="30893" xr:uid="{00000000-0005-0000-0000-0000B1520000}"/>
    <cellStyle name="Normal 17 3 2 8" xfId="7116" xr:uid="{00000000-0005-0000-0000-0000B2520000}"/>
    <cellStyle name="Normal 17 3 2 8 2" xfId="19742" xr:uid="{00000000-0005-0000-0000-0000B3520000}"/>
    <cellStyle name="Normal 17 3 2 8 2 2" xfId="54958" xr:uid="{00000000-0005-0000-0000-0000B4520000}"/>
    <cellStyle name="Normal 17 3 2 8 3" xfId="42361" xr:uid="{00000000-0005-0000-0000-0000B5520000}"/>
    <cellStyle name="Normal 17 3 2 8 4" xfId="32347" xr:uid="{00000000-0005-0000-0000-0000B6520000}"/>
    <cellStyle name="Normal 17 3 2 9" xfId="8897" xr:uid="{00000000-0005-0000-0000-0000B7520000}"/>
    <cellStyle name="Normal 17 3 2 9 2" xfId="21518" xr:uid="{00000000-0005-0000-0000-0000B8520000}"/>
    <cellStyle name="Normal 17 3 2 9 2 2" xfId="56734" xr:uid="{00000000-0005-0000-0000-0000B9520000}"/>
    <cellStyle name="Normal 17 3 2 9 3" xfId="44137" xr:uid="{00000000-0005-0000-0000-0000BA520000}"/>
    <cellStyle name="Normal 17 3 2 9 4" xfId="34123" xr:uid="{00000000-0005-0000-0000-0000BB520000}"/>
    <cellStyle name="Normal 17 3 3" xfId="3032" xr:uid="{00000000-0005-0000-0000-0000BC520000}"/>
    <cellStyle name="Normal 17 3 3 10" xfId="25405" xr:uid="{00000000-0005-0000-0000-0000BD520000}"/>
    <cellStyle name="Normal 17 3 3 11" xfId="60940" xr:uid="{00000000-0005-0000-0000-0000BE520000}"/>
    <cellStyle name="Normal 17 3 3 2" xfId="4836" xr:uid="{00000000-0005-0000-0000-0000BF520000}"/>
    <cellStyle name="Normal 17 3 3 2 2" xfId="17483" xr:uid="{00000000-0005-0000-0000-0000C0520000}"/>
    <cellStyle name="Normal 17 3 3 2 2 2" xfId="52699" xr:uid="{00000000-0005-0000-0000-0000C1520000}"/>
    <cellStyle name="Normal 17 3 3 2 2 3" xfId="30088" xr:uid="{00000000-0005-0000-0000-0000C2520000}"/>
    <cellStyle name="Normal 17 3 3 2 3" xfId="13929" xr:uid="{00000000-0005-0000-0000-0000C3520000}"/>
    <cellStyle name="Normal 17 3 3 2 3 2" xfId="49147" xr:uid="{00000000-0005-0000-0000-0000C4520000}"/>
    <cellStyle name="Normal 17 3 3 2 4" xfId="40102" xr:uid="{00000000-0005-0000-0000-0000C5520000}"/>
    <cellStyle name="Normal 17 3 3 2 5" xfId="26536" xr:uid="{00000000-0005-0000-0000-0000C6520000}"/>
    <cellStyle name="Normal 17 3 3 3" xfId="6306" xr:uid="{00000000-0005-0000-0000-0000C7520000}"/>
    <cellStyle name="Normal 17 3 3 3 2" xfId="18937" xr:uid="{00000000-0005-0000-0000-0000C8520000}"/>
    <cellStyle name="Normal 17 3 3 3 2 2" xfId="54153" xr:uid="{00000000-0005-0000-0000-0000C9520000}"/>
    <cellStyle name="Normal 17 3 3 3 3" xfId="41556" xr:uid="{00000000-0005-0000-0000-0000CA520000}"/>
    <cellStyle name="Normal 17 3 3 3 4" xfId="31542" xr:uid="{00000000-0005-0000-0000-0000CB520000}"/>
    <cellStyle name="Normal 17 3 3 4" xfId="7765" xr:uid="{00000000-0005-0000-0000-0000CC520000}"/>
    <cellStyle name="Normal 17 3 3 4 2" xfId="20391" xr:uid="{00000000-0005-0000-0000-0000CD520000}"/>
    <cellStyle name="Normal 17 3 3 4 2 2" xfId="55607" xr:uid="{00000000-0005-0000-0000-0000CE520000}"/>
    <cellStyle name="Normal 17 3 3 4 3" xfId="43010" xr:uid="{00000000-0005-0000-0000-0000CF520000}"/>
    <cellStyle name="Normal 17 3 3 4 4" xfId="32996" xr:uid="{00000000-0005-0000-0000-0000D0520000}"/>
    <cellStyle name="Normal 17 3 3 5" xfId="9546" xr:uid="{00000000-0005-0000-0000-0000D1520000}"/>
    <cellStyle name="Normal 17 3 3 5 2" xfId="22167" xr:uid="{00000000-0005-0000-0000-0000D2520000}"/>
    <cellStyle name="Normal 17 3 3 5 2 2" xfId="57383" xr:uid="{00000000-0005-0000-0000-0000D3520000}"/>
    <cellStyle name="Normal 17 3 3 5 3" xfId="44786" xr:uid="{00000000-0005-0000-0000-0000D4520000}"/>
    <cellStyle name="Normal 17 3 3 5 4" xfId="34772" xr:uid="{00000000-0005-0000-0000-0000D5520000}"/>
    <cellStyle name="Normal 17 3 3 6" xfId="11340" xr:uid="{00000000-0005-0000-0000-0000D6520000}"/>
    <cellStyle name="Normal 17 3 3 6 2" xfId="23943" xr:uid="{00000000-0005-0000-0000-0000D7520000}"/>
    <cellStyle name="Normal 17 3 3 6 2 2" xfId="59159" xr:uid="{00000000-0005-0000-0000-0000D8520000}"/>
    <cellStyle name="Normal 17 3 3 6 3" xfId="46562" xr:uid="{00000000-0005-0000-0000-0000D9520000}"/>
    <cellStyle name="Normal 17 3 3 6 4" xfId="36548" xr:uid="{00000000-0005-0000-0000-0000DA520000}"/>
    <cellStyle name="Normal 17 3 3 7" xfId="15707" xr:uid="{00000000-0005-0000-0000-0000DB520000}"/>
    <cellStyle name="Normal 17 3 3 7 2" xfId="50923" xr:uid="{00000000-0005-0000-0000-0000DC520000}"/>
    <cellStyle name="Normal 17 3 3 7 3" xfId="28312" xr:uid="{00000000-0005-0000-0000-0000DD520000}"/>
    <cellStyle name="Normal 17 3 3 8" xfId="12798" xr:uid="{00000000-0005-0000-0000-0000DE520000}"/>
    <cellStyle name="Normal 17 3 3 8 2" xfId="48016" xr:uid="{00000000-0005-0000-0000-0000DF520000}"/>
    <cellStyle name="Normal 17 3 3 9" xfId="38326" xr:uid="{00000000-0005-0000-0000-0000E0520000}"/>
    <cellStyle name="Normal 17 3 4" xfId="2859" xr:uid="{00000000-0005-0000-0000-0000E1520000}"/>
    <cellStyle name="Normal 17 3 4 10" xfId="25246" xr:uid="{00000000-0005-0000-0000-0000E2520000}"/>
    <cellStyle name="Normal 17 3 4 11" xfId="60781" xr:uid="{00000000-0005-0000-0000-0000E3520000}"/>
    <cellStyle name="Normal 17 3 4 2" xfId="4677" xr:uid="{00000000-0005-0000-0000-0000E4520000}"/>
    <cellStyle name="Normal 17 3 4 2 2" xfId="17324" xr:uid="{00000000-0005-0000-0000-0000E5520000}"/>
    <cellStyle name="Normal 17 3 4 2 2 2" xfId="52540" xr:uid="{00000000-0005-0000-0000-0000E6520000}"/>
    <cellStyle name="Normal 17 3 4 2 2 3" xfId="29929" xr:uid="{00000000-0005-0000-0000-0000E7520000}"/>
    <cellStyle name="Normal 17 3 4 2 3" xfId="13770" xr:uid="{00000000-0005-0000-0000-0000E8520000}"/>
    <cellStyle name="Normal 17 3 4 2 3 2" xfId="48988" xr:uid="{00000000-0005-0000-0000-0000E9520000}"/>
    <cellStyle name="Normal 17 3 4 2 4" xfId="39943" xr:uid="{00000000-0005-0000-0000-0000EA520000}"/>
    <cellStyle name="Normal 17 3 4 2 5" xfId="26377" xr:uid="{00000000-0005-0000-0000-0000EB520000}"/>
    <cellStyle name="Normal 17 3 4 3" xfId="6147" xr:uid="{00000000-0005-0000-0000-0000EC520000}"/>
    <cellStyle name="Normal 17 3 4 3 2" xfId="18778" xr:uid="{00000000-0005-0000-0000-0000ED520000}"/>
    <cellStyle name="Normal 17 3 4 3 2 2" xfId="53994" xr:uid="{00000000-0005-0000-0000-0000EE520000}"/>
    <cellStyle name="Normal 17 3 4 3 3" xfId="41397" xr:uid="{00000000-0005-0000-0000-0000EF520000}"/>
    <cellStyle name="Normal 17 3 4 3 4" xfId="31383" xr:uid="{00000000-0005-0000-0000-0000F0520000}"/>
    <cellStyle name="Normal 17 3 4 4" xfId="7606" xr:uid="{00000000-0005-0000-0000-0000F1520000}"/>
    <cellStyle name="Normal 17 3 4 4 2" xfId="20232" xr:uid="{00000000-0005-0000-0000-0000F2520000}"/>
    <cellStyle name="Normal 17 3 4 4 2 2" xfId="55448" xr:uid="{00000000-0005-0000-0000-0000F3520000}"/>
    <cellStyle name="Normal 17 3 4 4 3" xfId="42851" xr:uid="{00000000-0005-0000-0000-0000F4520000}"/>
    <cellStyle name="Normal 17 3 4 4 4" xfId="32837" xr:uid="{00000000-0005-0000-0000-0000F5520000}"/>
    <cellStyle name="Normal 17 3 4 5" xfId="9387" xr:uid="{00000000-0005-0000-0000-0000F6520000}"/>
    <cellStyle name="Normal 17 3 4 5 2" xfId="22008" xr:uid="{00000000-0005-0000-0000-0000F7520000}"/>
    <cellStyle name="Normal 17 3 4 5 2 2" xfId="57224" xr:uid="{00000000-0005-0000-0000-0000F8520000}"/>
    <cellStyle name="Normal 17 3 4 5 3" xfId="44627" xr:uid="{00000000-0005-0000-0000-0000F9520000}"/>
    <cellStyle name="Normal 17 3 4 5 4" xfId="34613" xr:uid="{00000000-0005-0000-0000-0000FA520000}"/>
    <cellStyle name="Normal 17 3 4 6" xfId="11181" xr:uid="{00000000-0005-0000-0000-0000FB520000}"/>
    <cellStyle name="Normal 17 3 4 6 2" xfId="23784" xr:uid="{00000000-0005-0000-0000-0000FC520000}"/>
    <cellStyle name="Normal 17 3 4 6 2 2" xfId="59000" xr:uid="{00000000-0005-0000-0000-0000FD520000}"/>
    <cellStyle name="Normal 17 3 4 6 3" xfId="46403" xr:uid="{00000000-0005-0000-0000-0000FE520000}"/>
    <cellStyle name="Normal 17 3 4 6 4" xfId="36389" xr:uid="{00000000-0005-0000-0000-0000FF520000}"/>
    <cellStyle name="Normal 17 3 4 7" xfId="15548" xr:uid="{00000000-0005-0000-0000-000000530000}"/>
    <cellStyle name="Normal 17 3 4 7 2" xfId="50764" xr:uid="{00000000-0005-0000-0000-000001530000}"/>
    <cellStyle name="Normal 17 3 4 7 3" xfId="28153" xr:uid="{00000000-0005-0000-0000-000002530000}"/>
    <cellStyle name="Normal 17 3 4 8" xfId="12639" xr:uid="{00000000-0005-0000-0000-000003530000}"/>
    <cellStyle name="Normal 17 3 4 8 2" xfId="47857" xr:uid="{00000000-0005-0000-0000-000004530000}"/>
    <cellStyle name="Normal 17 3 4 9" xfId="38167" xr:uid="{00000000-0005-0000-0000-000005530000}"/>
    <cellStyle name="Normal 17 3 5" xfId="3368" xr:uid="{00000000-0005-0000-0000-000006530000}"/>
    <cellStyle name="Normal 17 3 5 10" xfId="26864" xr:uid="{00000000-0005-0000-0000-000007530000}"/>
    <cellStyle name="Normal 17 3 5 11" xfId="61268" xr:uid="{00000000-0005-0000-0000-000008530000}"/>
    <cellStyle name="Normal 17 3 5 2" xfId="5164" xr:uid="{00000000-0005-0000-0000-000009530000}"/>
    <cellStyle name="Normal 17 3 5 2 2" xfId="17811" xr:uid="{00000000-0005-0000-0000-00000A530000}"/>
    <cellStyle name="Normal 17 3 5 2 2 2" xfId="53027" xr:uid="{00000000-0005-0000-0000-00000B530000}"/>
    <cellStyle name="Normal 17 3 5 2 3" xfId="40430" xr:uid="{00000000-0005-0000-0000-00000C530000}"/>
    <cellStyle name="Normal 17 3 5 2 4" xfId="30416" xr:uid="{00000000-0005-0000-0000-00000D530000}"/>
    <cellStyle name="Normal 17 3 5 3" xfId="6634" xr:uid="{00000000-0005-0000-0000-00000E530000}"/>
    <cellStyle name="Normal 17 3 5 3 2" xfId="19265" xr:uid="{00000000-0005-0000-0000-00000F530000}"/>
    <cellStyle name="Normal 17 3 5 3 2 2" xfId="54481" xr:uid="{00000000-0005-0000-0000-000010530000}"/>
    <cellStyle name="Normal 17 3 5 3 3" xfId="41884" xr:uid="{00000000-0005-0000-0000-000011530000}"/>
    <cellStyle name="Normal 17 3 5 3 4" xfId="31870" xr:uid="{00000000-0005-0000-0000-000012530000}"/>
    <cellStyle name="Normal 17 3 5 4" xfId="8093" xr:uid="{00000000-0005-0000-0000-000013530000}"/>
    <cellStyle name="Normal 17 3 5 4 2" xfId="20719" xr:uid="{00000000-0005-0000-0000-000014530000}"/>
    <cellStyle name="Normal 17 3 5 4 2 2" xfId="55935" xr:uid="{00000000-0005-0000-0000-000015530000}"/>
    <cellStyle name="Normal 17 3 5 4 3" xfId="43338" xr:uid="{00000000-0005-0000-0000-000016530000}"/>
    <cellStyle name="Normal 17 3 5 4 4" xfId="33324" xr:uid="{00000000-0005-0000-0000-000017530000}"/>
    <cellStyle name="Normal 17 3 5 5" xfId="9874" xr:uid="{00000000-0005-0000-0000-000018530000}"/>
    <cellStyle name="Normal 17 3 5 5 2" xfId="22495" xr:uid="{00000000-0005-0000-0000-000019530000}"/>
    <cellStyle name="Normal 17 3 5 5 2 2" xfId="57711" xr:uid="{00000000-0005-0000-0000-00001A530000}"/>
    <cellStyle name="Normal 17 3 5 5 3" xfId="45114" xr:uid="{00000000-0005-0000-0000-00001B530000}"/>
    <cellStyle name="Normal 17 3 5 5 4" xfId="35100" xr:uid="{00000000-0005-0000-0000-00001C530000}"/>
    <cellStyle name="Normal 17 3 5 6" xfId="11668" xr:uid="{00000000-0005-0000-0000-00001D530000}"/>
    <cellStyle name="Normal 17 3 5 6 2" xfId="24271" xr:uid="{00000000-0005-0000-0000-00001E530000}"/>
    <cellStyle name="Normal 17 3 5 6 2 2" xfId="59487" xr:uid="{00000000-0005-0000-0000-00001F530000}"/>
    <cellStyle name="Normal 17 3 5 6 3" xfId="46890" xr:uid="{00000000-0005-0000-0000-000020530000}"/>
    <cellStyle name="Normal 17 3 5 6 4" xfId="36876" xr:uid="{00000000-0005-0000-0000-000021530000}"/>
    <cellStyle name="Normal 17 3 5 7" xfId="16035" xr:uid="{00000000-0005-0000-0000-000022530000}"/>
    <cellStyle name="Normal 17 3 5 7 2" xfId="51251" xr:uid="{00000000-0005-0000-0000-000023530000}"/>
    <cellStyle name="Normal 17 3 5 7 3" xfId="28640" xr:uid="{00000000-0005-0000-0000-000024530000}"/>
    <cellStyle name="Normal 17 3 5 8" xfId="14257" xr:uid="{00000000-0005-0000-0000-000025530000}"/>
    <cellStyle name="Normal 17 3 5 8 2" xfId="49475" xr:uid="{00000000-0005-0000-0000-000026530000}"/>
    <cellStyle name="Normal 17 3 5 9" xfId="38654" xr:uid="{00000000-0005-0000-0000-000027530000}"/>
    <cellStyle name="Normal 17 3 6" xfId="2528" xr:uid="{00000000-0005-0000-0000-000028530000}"/>
    <cellStyle name="Normal 17 3 6 10" xfId="26055" xr:uid="{00000000-0005-0000-0000-000029530000}"/>
    <cellStyle name="Normal 17 3 6 11" xfId="60459" xr:uid="{00000000-0005-0000-0000-00002A530000}"/>
    <cellStyle name="Normal 17 3 6 2" xfId="4355" xr:uid="{00000000-0005-0000-0000-00002B530000}"/>
    <cellStyle name="Normal 17 3 6 2 2" xfId="17002" xr:uid="{00000000-0005-0000-0000-00002C530000}"/>
    <cellStyle name="Normal 17 3 6 2 2 2" xfId="52218" xr:uid="{00000000-0005-0000-0000-00002D530000}"/>
    <cellStyle name="Normal 17 3 6 2 3" xfId="39621" xr:uid="{00000000-0005-0000-0000-00002E530000}"/>
    <cellStyle name="Normal 17 3 6 2 4" xfId="29607" xr:uid="{00000000-0005-0000-0000-00002F530000}"/>
    <cellStyle name="Normal 17 3 6 3" xfId="5825" xr:uid="{00000000-0005-0000-0000-000030530000}"/>
    <cellStyle name="Normal 17 3 6 3 2" xfId="18456" xr:uid="{00000000-0005-0000-0000-000031530000}"/>
    <cellStyle name="Normal 17 3 6 3 2 2" xfId="53672" xr:uid="{00000000-0005-0000-0000-000032530000}"/>
    <cellStyle name="Normal 17 3 6 3 3" xfId="41075" xr:uid="{00000000-0005-0000-0000-000033530000}"/>
    <cellStyle name="Normal 17 3 6 3 4" xfId="31061" xr:uid="{00000000-0005-0000-0000-000034530000}"/>
    <cellStyle name="Normal 17 3 6 4" xfId="7284" xr:uid="{00000000-0005-0000-0000-000035530000}"/>
    <cellStyle name="Normal 17 3 6 4 2" xfId="19910" xr:uid="{00000000-0005-0000-0000-000036530000}"/>
    <cellStyle name="Normal 17 3 6 4 2 2" xfId="55126" xr:uid="{00000000-0005-0000-0000-000037530000}"/>
    <cellStyle name="Normal 17 3 6 4 3" xfId="42529" xr:uid="{00000000-0005-0000-0000-000038530000}"/>
    <cellStyle name="Normal 17 3 6 4 4" xfId="32515" xr:uid="{00000000-0005-0000-0000-000039530000}"/>
    <cellStyle name="Normal 17 3 6 5" xfId="9065" xr:uid="{00000000-0005-0000-0000-00003A530000}"/>
    <cellStyle name="Normal 17 3 6 5 2" xfId="21686" xr:uid="{00000000-0005-0000-0000-00003B530000}"/>
    <cellStyle name="Normal 17 3 6 5 2 2" xfId="56902" xr:uid="{00000000-0005-0000-0000-00003C530000}"/>
    <cellStyle name="Normal 17 3 6 5 3" xfId="44305" xr:uid="{00000000-0005-0000-0000-00003D530000}"/>
    <cellStyle name="Normal 17 3 6 5 4" xfId="34291" xr:uid="{00000000-0005-0000-0000-00003E530000}"/>
    <cellStyle name="Normal 17 3 6 6" xfId="10859" xr:uid="{00000000-0005-0000-0000-00003F530000}"/>
    <cellStyle name="Normal 17 3 6 6 2" xfId="23462" xr:uid="{00000000-0005-0000-0000-000040530000}"/>
    <cellStyle name="Normal 17 3 6 6 2 2" xfId="58678" xr:uid="{00000000-0005-0000-0000-000041530000}"/>
    <cellStyle name="Normal 17 3 6 6 3" xfId="46081" xr:uid="{00000000-0005-0000-0000-000042530000}"/>
    <cellStyle name="Normal 17 3 6 6 4" xfId="36067" xr:uid="{00000000-0005-0000-0000-000043530000}"/>
    <cellStyle name="Normal 17 3 6 7" xfId="15226" xr:uid="{00000000-0005-0000-0000-000044530000}"/>
    <cellStyle name="Normal 17 3 6 7 2" xfId="50442" xr:uid="{00000000-0005-0000-0000-000045530000}"/>
    <cellStyle name="Normal 17 3 6 7 3" xfId="27831" xr:uid="{00000000-0005-0000-0000-000046530000}"/>
    <cellStyle name="Normal 17 3 6 8" xfId="13448" xr:uid="{00000000-0005-0000-0000-000047530000}"/>
    <cellStyle name="Normal 17 3 6 8 2" xfId="48666" xr:uid="{00000000-0005-0000-0000-000048530000}"/>
    <cellStyle name="Normal 17 3 6 9" xfId="37845" xr:uid="{00000000-0005-0000-0000-000049530000}"/>
    <cellStyle name="Normal 17 3 7" xfId="3692" xr:uid="{00000000-0005-0000-0000-00004A530000}"/>
    <cellStyle name="Normal 17 3 7 2" xfId="8416" xr:uid="{00000000-0005-0000-0000-00004B530000}"/>
    <cellStyle name="Normal 17 3 7 2 2" xfId="21042" xr:uid="{00000000-0005-0000-0000-00004C530000}"/>
    <cellStyle name="Normal 17 3 7 2 2 2" xfId="56258" xr:uid="{00000000-0005-0000-0000-00004D530000}"/>
    <cellStyle name="Normal 17 3 7 2 3" xfId="43661" xr:uid="{00000000-0005-0000-0000-00004E530000}"/>
    <cellStyle name="Normal 17 3 7 2 4" xfId="33647" xr:uid="{00000000-0005-0000-0000-00004F530000}"/>
    <cellStyle name="Normal 17 3 7 3" xfId="10197" xr:uid="{00000000-0005-0000-0000-000050530000}"/>
    <cellStyle name="Normal 17 3 7 3 2" xfId="22818" xr:uid="{00000000-0005-0000-0000-000051530000}"/>
    <cellStyle name="Normal 17 3 7 3 2 2" xfId="58034" xr:uid="{00000000-0005-0000-0000-000052530000}"/>
    <cellStyle name="Normal 17 3 7 3 3" xfId="45437" xr:uid="{00000000-0005-0000-0000-000053530000}"/>
    <cellStyle name="Normal 17 3 7 3 4" xfId="35423" xr:uid="{00000000-0005-0000-0000-000054530000}"/>
    <cellStyle name="Normal 17 3 7 4" xfId="11993" xr:uid="{00000000-0005-0000-0000-000055530000}"/>
    <cellStyle name="Normal 17 3 7 4 2" xfId="24594" xr:uid="{00000000-0005-0000-0000-000056530000}"/>
    <cellStyle name="Normal 17 3 7 4 2 2" xfId="59810" xr:uid="{00000000-0005-0000-0000-000057530000}"/>
    <cellStyle name="Normal 17 3 7 4 3" xfId="47213" xr:uid="{00000000-0005-0000-0000-000058530000}"/>
    <cellStyle name="Normal 17 3 7 4 4" xfId="37199" xr:uid="{00000000-0005-0000-0000-000059530000}"/>
    <cellStyle name="Normal 17 3 7 5" xfId="16358" xr:uid="{00000000-0005-0000-0000-00005A530000}"/>
    <cellStyle name="Normal 17 3 7 5 2" xfId="51574" xr:uid="{00000000-0005-0000-0000-00005B530000}"/>
    <cellStyle name="Normal 17 3 7 5 3" xfId="28963" xr:uid="{00000000-0005-0000-0000-00005C530000}"/>
    <cellStyle name="Normal 17 3 7 6" xfId="14580" xr:uid="{00000000-0005-0000-0000-00005D530000}"/>
    <cellStyle name="Normal 17 3 7 6 2" xfId="49798" xr:uid="{00000000-0005-0000-0000-00005E530000}"/>
    <cellStyle name="Normal 17 3 7 7" xfId="38977" xr:uid="{00000000-0005-0000-0000-00005F530000}"/>
    <cellStyle name="Normal 17 3 7 8" xfId="27187" xr:uid="{00000000-0005-0000-0000-000060530000}"/>
    <cellStyle name="Normal 17 3 8" xfId="4028" xr:uid="{00000000-0005-0000-0000-000061530000}"/>
    <cellStyle name="Normal 17 3 8 2" xfId="16680" xr:uid="{00000000-0005-0000-0000-000062530000}"/>
    <cellStyle name="Normal 17 3 8 2 2" xfId="51896" xr:uid="{00000000-0005-0000-0000-000063530000}"/>
    <cellStyle name="Normal 17 3 8 2 3" xfId="29285" xr:uid="{00000000-0005-0000-0000-000064530000}"/>
    <cellStyle name="Normal 17 3 8 3" xfId="13126" xr:uid="{00000000-0005-0000-0000-000065530000}"/>
    <cellStyle name="Normal 17 3 8 3 2" xfId="48344" xr:uid="{00000000-0005-0000-0000-000066530000}"/>
    <cellStyle name="Normal 17 3 8 4" xfId="39299" xr:uid="{00000000-0005-0000-0000-000067530000}"/>
    <cellStyle name="Normal 17 3 8 5" xfId="25733" xr:uid="{00000000-0005-0000-0000-000068530000}"/>
    <cellStyle name="Normal 17 3 9" xfId="5503" xr:uid="{00000000-0005-0000-0000-000069530000}"/>
    <cellStyle name="Normal 17 3 9 2" xfId="18134" xr:uid="{00000000-0005-0000-0000-00006A530000}"/>
    <cellStyle name="Normal 17 3 9 2 2" xfId="53350" xr:uid="{00000000-0005-0000-0000-00006B530000}"/>
    <cellStyle name="Normal 17 3 9 3" xfId="40753" xr:uid="{00000000-0005-0000-0000-00006C530000}"/>
    <cellStyle name="Normal 17 3 9 4" xfId="30739" xr:uid="{00000000-0005-0000-0000-00006D530000}"/>
    <cellStyle name="Normal 17 4" xfId="2265" xr:uid="{00000000-0005-0000-0000-00006E530000}"/>
    <cellStyle name="Normal 17 4 10" xfId="10562" xr:uid="{00000000-0005-0000-0000-00006F530000}"/>
    <cellStyle name="Normal 17 4 10 2" xfId="23173" xr:uid="{00000000-0005-0000-0000-000070530000}"/>
    <cellStyle name="Normal 17 4 10 2 2" xfId="58389" xr:uid="{00000000-0005-0000-0000-000071530000}"/>
    <cellStyle name="Normal 17 4 10 3" xfId="45792" xr:uid="{00000000-0005-0000-0000-000072530000}"/>
    <cellStyle name="Normal 17 4 10 4" xfId="35778" xr:uid="{00000000-0005-0000-0000-000073530000}"/>
    <cellStyle name="Normal 17 4 11" xfId="14984" xr:uid="{00000000-0005-0000-0000-000074530000}"/>
    <cellStyle name="Normal 17 4 11 2" xfId="50200" xr:uid="{00000000-0005-0000-0000-000075530000}"/>
    <cellStyle name="Normal 17 4 11 3" xfId="27589" xr:uid="{00000000-0005-0000-0000-000076530000}"/>
    <cellStyle name="Normal 17 4 12" xfId="12397" xr:uid="{00000000-0005-0000-0000-000077530000}"/>
    <cellStyle name="Normal 17 4 12 2" xfId="47615" xr:uid="{00000000-0005-0000-0000-000078530000}"/>
    <cellStyle name="Normal 17 4 13" xfId="37603" xr:uid="{00000000-0005-0000-0000-000079530000}"/>
    <cellStyle name="Normal 17 4 14" xfId="25004" xr:uid="{00000000-0005-0000-0000-00007A530000}"/>
    <cellStyle name="Normal 17 4 15" xfId="60217" xr:uid="{00000000-0005-0000-0000-00007B530000}"/>
    <cellStyle name="Normal 17 4 2" xfId="3119" xr:uid="{00000000-0005-0000-0000-00007C530000}"/>
    <cellStyle name="Normal 17 4 2 10" xfId="25488" xr:uid="{00000000-0005-0000-0000-00007D530000}"/>
    <cellStyle name="Normal 17 4 2 11" xfId="61023" xr:uid="{00000000-0005-0000-0000-00007E530000}"/>
    <cellStyle name="Normal 17 4 2 2" xfId="4919" xr:uid="{00000000-0005-0000-0000-00007F530000}"/>
    <cellStyle name="Normal 17 4 2 2 2" xfId="17566" xr:uid="{00000000-0005-0000-0000-000080530000}"/>
    <cellStyle name="Normal 17 4 2 2 2 2" xfId="52782" xr:uid="{00000000-0005-0000-0000-000081530000}"/>
    <cellStyle name="Normal 17 4 2 2 2 3" xfId="30171" xr:uid="{00000000-0005-0000-0000-000082530000}"/>
    <cellStyle name="Normal 17 4 2 2 3" xfId="14012" xr:uid="{00000000-0005-0000-0000-000083530000}"/>
    <cellStyle name="Normal 17 4 2 2 3 2" xfId="49230" xr:uid="{00000000-0005-0000-0000-000084530000}"/>
    <cellStyle name="Normal 17 4 2 2 4" xfId="40185" xr:uid="{00000000-0005-0000-0000-000085530000}"/>
    <cellStyle name="Normal 17 4 2 2 5" xfId="26619" xr:uid="{00000000-0005-0000-0000-000086530000}"/>
    <cellStyle name="Normal 17 4 2 3" xfId="6389" xr:uid="{00000000-0005-0000-0000-000087530000}"/>
    <cellStyle name="Normal 17 4 2 3 2" xfId="19020" xr:uid="{00000000-0005-0000-0000-000088530000}"/>
    <cellStyle name="Normal 17 4 2 3 2 2" xfId="54236" xr:uid="{00000000-0005-0000-0000-000089530000}"/>
    <cellStyle name="Normal 17 4 2 3 3" xfId="41639" xr:uid="{00000000-0005-0000-0000-00008A530000}"/>
    <cellStyle name="Normal 17 4 2 3 4" xfId="31625" xr:uid="{00000000-0005-0000-0000-00008B530000}"/>
    <cellStyle name="Normal 17 4 2 4" xfId="7848" xr:uid="{00000000-0005-0000-0000-00008C530000}"/>
    <cellStyle name="Normal 17 4 2 4 2" xfId="20474" xr:uid="{00000000-0005-0000-0000-00008D530000}"/>
    <cellStyle name="Normal 17 4 2 4 2 2" xfId="55690" xr:uid="{00000000-0005-0000-0000-00008E530000}"/>
    <cellStyle name="Normal 17 4 2 4 3" xfId="43093" xr:uid="{00000000-0005-0000-0000-00008F530000}"/>
    <cellStyle name="Normal 17 4 2 4 4" xfId="33079" xr:uid="{00000000-0005-0000-0000-000090530000}"/>
    <cellStyle name="Normal 17 4 2 5" xfId="9629" xr:uid="{00000000-0005-0000-0000-000091530000}"/>
    <cellStyle name="Normal 17 4 2 5 2" xfId="22250" xr:uid="{00000000-0005-0000-0000-000092530000}"/>
    <cellStyle name="Normal 17 4 2 5 2 2" xfId="57466" xr:uid="{00000000-0005-0000-0000-000093530000}"/>
    <cellStyle name="Normal 17 4 2 5 3" xfId="44869" xr:uid="{00000000-0005-0000-0000-000094530000}"/>
    <cellStyle name="Normal 17 4 2 5 4" xfId="34855" xr:uid="{00000000-0005-0000-0000-000095530000}"/>
    <cellStyle name="Normal 17 4 2 6" xfId="11423" xr:uid="{00000000-0005-0000-0000-000096530000}"/>
    <cellStyle name="Normal 17 4 2 6 2" xfId="24026" xr:uid="{00000000-0005-0000-0000-000097530000}"/>
    <cellStyle name="Normal 17 4 2 6 2 2" xfId="59242" xr:uid="{00000000-0005-0000-0000-000098530000}"/>
    <cellStyle name="Normal 17 4 2 6 3" xfId="46645" xr:uid="{00000000-0005-0000-0000-000099530000}"/>
    <cellStyle name="Normal 17 4 2 6 4" xfId="36631" xr:uid="{00000000-0005-0000-0000-00009A530000}"/>
    <cellStyle name="Normal 17 4 2 7" xfId="15790" xr:uid="{00000000-0005-0000-0000-00009B530000}"/>
    <cellStyle name="Normal 17 4 2 7 2" xfId="51006" xr:uid="{00000000-0005-0000-0000-00009C530000}"/>
    <cellStyle name="Normal 17 4 2 7 3" xfId="28395" xr:uid="{00000000-0005-0000-0000-00009D530000}"/>
    <cellStyle name="Normal 17 4 2 8" xfId="12881" xr:uid="{00000000-0005-0000-0000-00009E530000}"/>
    <cellStyle name="Normal 17 4 2 8 2" xfId="48099" xr:uid="{00000000-0005-0000-0000-00009F530000}"/>
    <cellStyle name="Normal 17 4 2 9" xfId="38409" xr:uid="{00000000-0005-0000-0000-0000A0530000}"/>
    <cellStyle name="Normal 17 4 3" xfId="3448" xr:uid="{00000000-0005-0000-0000-0000A1530000}"/>
    <cellStyle name="Normal 17 4 3 10" xfId="26944" xr:uid="{00000000-0005-0000-0000-0000A2530000}"/>
    <cellStyle name="Normal 17 4 3 11" xfId="61348" xr:uid="{00000000-0005-0000-0000-0000A3530000}"/>
    <cellStyle name="Normal 17 4 3 2" xfId="5244" xr:uid="{00000000-0005-0000-0000-0000A4530000}"/>
    <cellStyle name="Normal 17 4 3 2 2" xfId="17891" xr:uid="{00000000-0005-0000-0000-0000A5530000}"/>
    <cellStyle name="Normal 17 4 3 2 2 2" xfId="53107" xr:uid="{00000000-0005-0000-0000-0000A6530000}"/>
    <cellStyle name="Normal 17 4 3 2 3" xfId="40510" xr:uid="{00000000-0005-0000-0000-0000A7530000}"/>
    <cellStyle name="Normal 17 4 3 2 4" xfId="30496" xr:uid="{00000000-0005-0000-0000-0000A8530000}"/>
    <cellStyle name="Normal 17 4 3 3" xfId="6714" xr:uid="{00000000-0005-0000-0000-0000A9530000}"/>
    <cellStyle name="Normal 17 4 3 3 2" xfId="19345" xr:uid="{00000000-0005-0000-0000-0000AA530000}"/>
    <cellStyle name="Normal 17 4 3 3 2 2" xfId="54561" xr:uid="{00000000-0005-0000-0000-0000AB530000}"/>
    <cellStyle name="Normal 17 4 3 3 3" xfId="41964" xr:uid="{00000000-0005-0000-0000-0000AC530000}"/>
    <cellStyle name="Normal 17 4 3 3 4" xfId="31950" xr:uid="{00000000-0005-0000-0000-0000AD530000}"/>
    <cellStyle name="Normal 17 4 3 4" xfId="8173" xr:uid="{00000000-0005-0000-0000-0000AE530000}"/>
    <cellStyle name="Normal 17 4 3 4 2" xfId="20799" xr:uid="{00000000-0005-0000-0000-0000AF530000}"/>
    <cellStyle name="Normal 17 4 3 4 2 2" xfId="56015" xr:uid="{00000000-0005-0000-0000-0000B0530000}"/>
    <cellStyle name="Normal 17 4 3 4 3" xfId="43418" xr:uid="{00000000-0005-0000-0000-0000B1530000}"/>
    <cellStyle name="Normal 17 4 3 4 4" xfId="33404" xr:uid="{00000000-0005-0000-0000-0000B2530000}"/>
    <cellStyle name="Normal 17 4 3 5" xfId="9954" xr:uid="{00000000-0005-0000-0000-0000B3530000}"/>
    <cellStyle name="Normal 17 4 3 5 2" xfId="22575" xr:uid="{00000000-0005-0000-0000-0000B4530000}"/>
    <cellStyle name="Normal 17 4 3 5 2 2" xfId="57791" xr:uid="{00000000-0005-0000-0000-0000B5530000}"/>
    <cellStyle name="Normal 17 4 3 5 3" xfId="45194" xr:uid="{00000000-0005-0000-0000-0000B6530000}"/>
    <cellStyle name="Normal 17 4 3 5 4" xfId="35180" xr:uid="{00000000-0005-0000-0000-0000B7530000}"/>
    <cellStyle name="Normal 17 4 3 6" xfId="11748" xr:uid="{00000000-0005-0000-0000-0000B8530000}"/>
    <cellStyle name="Normal 17 4 3 6 2" xfId="24351" xr:uid="{00000000-0005-0000-0000-0000B9530000}"/>
    <cellStyle name="Normal 17 4 3 6 2 2" xfId="59567" xr:uid="{00000000-0005-0000-0000-0000BA530000}"/>
    <cellStyle name="Normal 17 4 3 6 3" xfId="46970" xr:uid="{00000000-0005-0000-0000-0000BB530000}"/>
    <cellStyle name="Normal 17 4 3 6 4" xfId="36956" xr:uid="{00000000-0005-0000-0000-0000BC530000}"/>
    <cellStyle name="Normal 17 4 3 7" xfId="16115" xr:uid="{00000000-0005-0000-0000-0000BD530000}"/>
    <cellStyle name="Normal 17 4 3 7 2" xfId="51331" xr:uid="{00000000-0005-0000-0000-0000BE530000}"/>
    <cellStyle name="Normal 17 4 3 7 3" xfId="28720" xr:uid="{00000000-0005-0000-0000-0000BF530000}"/>
    <cellStyle name="Normal 17 4 3 8" xfId="14337" xr:uid="{00000000-0005-0000-0000-0000C0530000}"/>
    <cellStyle name="Normal 17 4 3 8 2" xfId="49555" xr:uid="{00000000-0005-0000-0000-0000C1530000}"/>
    <cellStyle name="Normal 17 4 3 9" xfId="38734" xr:uid="{00000000-0005-0000-0000-0000C2530000}"/>
    <cellStyle name="Normal 17 4 4" xfId="2609" xr:uid="{00000000-0005-0000-0000-0000C3530000}"/>
    <cellStyle name="Normal 17 4 4 10" xfId="26135" xr:uid="{00000000-0005-0000-0000-0000C4530000}"/>
    <cellStyle name="Normal 17 4 4 11" xfId="60539" xr:uid="{00000000-0005-0000-0000-0000C5530000}"/>
    <cellStyle name="Normal 17 4 4 2" xfId="4435" xr:uid="{00000000-0005-0000-0000-0000C6530000}"/>
    <cellStyle name="Normal 17 4 4 2 2" xfId="17082" xr:uid="{00000000-0005-0000-0000-0000C7530000}"/>
    <cellStyle name="Normal 17 4 4 2 2 2" xfId="52298" xr:uid="{00000000-0005-0000-0000-0000C8530000}"/>
    <cellStyle name="Normal 17 4 4 2 3" xfId="39701" xr:uid="{00000000-0005-0000-0000-0000C9530000}"/>
    <cellStyle name="Normal 17 4 4 2 4" xfId="29687" xr:uid="{00000000-0005-0000-0000-0000CA530000}"/>
    <cellStyle name="Normal 17 4 4 3" xfId="5905" xr:uid="{00000000-0005-0000-0000-0000CB530000}"/>
    <cellStyle name="Normal 17 4 4 3 2" xfId="18536" xr:uid="{00000000-0005-0000-0000-0000CC530000}"/>
    <cellStyle name="Normal 17 4 4 3 2 2" xfId="53752" xr:uid="{00000000-0005-0000-0000-0000CD530000}"/>
    <cellStyle name="Normal 17 4 4 3 3" xfId="41155" xr:uid="{00000000-0005-0000-0000-0000CE530000}"/>
    <cellStyle name="Normal 17 4 4 3 4" xfId="31141" xr:uid="{00000000-0005-0000-0000-0000CF530000}"/>
    <cellStyle name="Normal 17 4 4 4" xfId="7364" xr:uid="{00000000-0005-0000-0000-0000D0530000}"/>
    <cellStyle name="Normal 17 4 4 4 2" xfId="19990" xr:uid="{00000000-0005-0000-0000-0000D1530000}"/>
    <cellStyle name="Normal 17 4 4 4 2 2" xfId="55206" xr:uid="{00000000-0005-0000-0000-0000D2530000}"/>
    <cellStyle name="Normal 17 4 4 4 3" xfId="42609" xr:uid="{00000000-0005-0000-0000-0000D3530000}"/>
    <cellStyle name="Normal 17 4 4 4 4" xfId="32595" xr:uid="{00000000-0005-0000-0000-0000D4530000}"/>
    <cellStyle name="Normal 17 4 4 5" xfId="9145" xr:uid="{00000000-0005-0000-0000-0000D5530000}"/>
    <cellStyle name="Normal 17 4 4 5 2" xfId="21766" xr:uid="{00000000-0005-0000-0000-0000D6530000}"/>
    <cellStyle name="Normal 17 4 4 5 2 2" xfId="56982" xr:uid="{00000000-0005-0000-0000-0000D7530000}"/>
    <cellStyle name="Normal 17 4 4 5 3" xfId="44385" xr:uid="{00000000-0005-0000-0000-0000D8530000}"/>
    <cellStyle name="Normal 17 4 4 5 4" xfId="34371" xr:uid="{00000000-0005-0000-0000-0000D9530000}"/>
    <cellStyle name="Normal 17 4 4 6" xfId="10939" xr:uid="{00000000-0005-0000-0000-0000DA530000}"/>
    <cellStyle name="Normal 17 4 4 6 2" xfId="23542" xr:uid="{00000000-0005-0000-0000-0000DB530000}"/>
    <cellStyle name="Normal 17 4 4 6 2 2" xfId="58758" xr:uid="{00000000-0005-0000-0000-0000DC530000}"/>
    <cellStyle name="Normal 17 4 4 6 3" xfId="46161" xr:uid="{00000000-0005-0000-0000-0000DD530000}"/>
    <cellStyle name="Normal 17 4 4 6 4" xfId="36147" xr:uid="{00000000-0005-0000-0000-0000DE530000}"/>
    <cellStyle name="Normal 17 4 4 7" xfId="15306" xr:uid="{00000000-0005-0000-0000-0000DF530000}"/>
    <cellStyle name="Normal 17 4 4 7 2" xfId="50522" xr:uid="{00000000-0005-0000-0000-0000E0530000}"/>
    <cellStyle name="Normal 17 4 4 7 3" xfId="27911" xr:uid="{00000000-0005-0000-0000-0000E1530000}"/>
    <cellStyle name="Normal 17 4 4 8" xfId="13528" xr:uid="{00000000-0005-0000-0000-0000E2530000}"/>
    <cellStyle name="Normal 17 4 4 8 2" xfId="48746" xr:uid="{00000000-0005-0000-0000-0000E3530000}"/>
    <cellStyle name="Normal 17 4 4 9" xfId="37925" xr:uid="{00000000-0005-0000-0000-0000E4530000}"/>
    <cellStyle name="Normal 17 4 5" xfId="3773" xr:uid="{00000000-0005-0000-0000-0000E5530000}"/>
    <cellStyle name="Normal 17 4 5 2" xfId="8496" xr:uid="{00000000-0005-0000-0000-0000E6530000}"/>
    <cellStyle name="Normal 17 4 5 2 2" xfId="21122" xr:uid="{00000000-0005-0000-0000-0000E7530000}"/>
    <cellStyle name="Normal 17 4 5 2 2 2" xfId="56338" xr:uid="{00000000-0005-0000-0000-0000E8530000}"/>
    <cellStyle name="Normal 17 4 5 2 3" xfId="43741" xr:uid="{00000000-0005-0000-0000-0000E9530000}"/>
    <cellStyle name="Normal 17 4 5 2 4" xfId="33727" xr:uid="{00000000-0005-0000-0000-0000EA530000}"/>
    <cellStyle name="Normal 17 4 5 3" xfId="10277" xr:uid="{00000000-0005-0000-0000-0000EB530000}"/>
    <cellStyle name="Normal 17 4 5 3 2" xfId="22898" xr:uid="{00000000-0005-0000-0000-0000EC530000}"/>
    <cellStyle name="Normal 17 4 5 3 2 2" xfId="58114" xr:uid="{00000000-0005-0000-0000-0000ED530000}"/>
    <cellStyle name="Normal 17 4 5 3 3" xfId="45517" xr:uid="{00000000-0005-0000-0000-0000EE530000}"/>
    <cellStyle name="Normal 17 4 5 3 4" xfId="35503" xr:uid="{00000000-0005-0000-0000-0000EF530000}"/>
    <cellStyle name="Normal 17 4 5 4" xfId="12073" xr:uid="{00000000-0005-0000-0000-0000F0530000}"/>
    <cellStyle name="Normal 17 4 5 4 2" xfId="24674" xr:uid="{00000000-0005-0000-0000-0000F1530000}"/>
    <cellStyle name="Normal 17 4 5 4 2 2" xfId="59890" xr:uid="{00000000-0005-0000-0000-0000F2530000}"/>
    <cellStyle name="Normal 17 4 5 4 3" xfId="47293" xr:uid="{00000000-0005-0000-0000-0000F3530000}"/>
    <cellStyle name="Normal 17 4 5 4 4" xfId="37279" xr:uid="{00000000-0005-0000-0000-0000F4530000}"/>
    <cellStyle name="Normal 17 4 5 5" xfId="16438" xr:uid="{00000000-0005-0000-0000-0000F5530000}"/>
    <cellStyle name="Normal 17 4 5 5 2" xfId="51654" xr:uid="{00000000-0005-0000-0000-0000F6530000}"/>
    <cellStyle name="Normal 17 4 5 5 3" xfId="29043" xr:uid="{00000000-0005-0000-0000-0000F7530000}"/>
    <cellStyle name="Normal 17 4 5 6" xfId="14660" xr:uid="{00000000-0005-0000-0000-0000F8530000}"/>
    <cellStyle name="Normal 17 4 5 6 2" xfId="49878" xr:uid="{00000000-0005-0000-0000-0000F9530000}"/>
    <cellStyle name="Normal 17 4 5 7" xfId="39057" xr:uid="{00000000-0005-0000-0000-0000FA530000}"/>
    <cellStyle name="Normal 17 4 5 8" xfId="27267" xr:uid="{00000000-0005-0000-0000-0000FB530000}"/>
    <cellStyle name="Normal 17 4 6" xfId="4113" xr:uid="{00000000-0005-0000-0000-0000FC530000}"/>
    <cellStyle name="Normal 17 4 6 2" xfId="16760" xr:uid="{00000000-0005-0000-0000-0000FD530000}"/>
    <cellStyle name="Normal 17 4 6 2 2" xfId="51976" xr:uid="{00000000-0005-0000-0000-0000FE530000}"/>
    <cellStyle name="Normal 17 4 6 2 3" xfId="29365" xr:uid="{00000000-0005-0000-0000-0000FF530000}"/>
    <cellStyle name="Normal 17 4 6 3" xfId="13206" xr:uid="{00000000-0005-0000-0000-000000540000}"/>
    <cellStyle name="Normal 17 4 6 3 2" xfId="48424" xr:uid="{00000000-0005-0000-0000-000001540000}"/>
    <cellStyle name="Normal 17 4 6 4" xfId="39379" xr:uid="{00000000-0005-0000-0000-000002540000}"/>
    <cellStyle name="Normal 17 4 6 5" xfId="25813" xr:uid="{00000000-0005-0000-0000-000003540000}"/>
    <cellStyle name="Normal 17 4 7" xfId="5583" xr:uid="{00000000-0005-0000-0000-000004540000}"/>
    <cellStyle name="Normal 17 4 7 2" xfId="18214" xr:uid="{00000000-0005-0000-0000-000005540000}"/>
    <cellStyle name="Normal 17 4 7 2 2" xfId="53430" xr:uid="{00000000-0005-0000-0000-000006540000}"/>
    <cellStyle name="Normal 17 4 7 3" xfId="40833" xr:uid="{00000000-0005-0000-0000-000007540000}"/>
    <cellStyle name="Normal 17 4 7 4" xfId="30819" xr:uid="{00000000-0005-0000-0000-000008540000}"/>
    <cellStyle name="Normal 17 4 8" xfId="7042" xr:uid="{00000000-0005-0000-0000-000009540000}"/>
    <cellStyle name="Normal 17 4 8 2" xfId="19668" xr:uid="{00000000-0005-0000-0000-00000A540000}"/>
    <cellStyle name="Normal 17 4 8 2 2" xfId="54884" xr:uid="{00000000-0005-0000-0000-00000B540000}"/>
    <cellStyle name="Normal 17 4 8 3" xfId="42287" xr:uid="{00000000-0005-0000-0000-00000C540000}"/>
    <cellStyle name="Normal 17 4 8 4" xfId="32273" xr:uid="{00000000-0005-0000-0000-00000D540000}"/>
    <cellStyle name="Normal 17 4 9" xfId="8823" xr:uid="{00000000-0005-0000-0000-00000E540000}"/>
    <cellStyle name="Normal 17 4 9 2" xfId="21444" xr:uid="{00000000-0005-0000-0000-00000F540000}"/>
    <cellStyle name="Normal 17 4 9 2 2" xfId="56660" xr:uid="{00000000-0005-0000-0000-000010540000}"/>
    <cellStyle name="Normal 17 4 9 3" xfId="44063" xr:uid="{00000000-0005-0000-0000-000011540000}"/>
    <cellStyle name="Normal 17 4 9 4" xfId="34049" xr:uid="{00000000-0005-0000-0000-000012540000}"/>
    <cellStyle name="Normal 17 5" xfId="2942" xr:uid="{00000000-0005-0000-0000-000013540000}"/>
    <cellStyle name="Normal 17 5 10" xfId="25326" xr:uid="{00000000-0005-0000-0000-000014540000}"/>
    <cellStyle name="Normal 17 5 11" xfId="60861" xr:uid="{00000000-0005-0000-0000-000015540000}"/>
    <cellStyle name="Normal 17 5 2" xfId="4757" xr:uid="{00000000-0005-0000-0000-000016540000}"/>
    <cellStyle name="Normal 17 5 2 2" xfId="17404" xr:uid="{00000000-0005-0000-0000-000017540000}"/>
    <cellStyle name="Normal 17 5 2 2 2" xfId="52620" xr:uid="{00000000-0005-0000-0000-000018540000}"/>
    <cellStyle name="Normal 17 5 2 2 3" xfId="30009" xr:uid="{00000000-0005-0000-0000-000019540000}"/>
    <cellStyle name="Normal 17 5 2 3" xfId="13850" xr:uid="{00000000-0005-0000-0000-00001A540000}"/>
    <cellStyle name="Normal 17 5 2 3 2" xfId="49068" xr:uid="{00000000-0005-0000-0000-00001B540000}"/>
    <cellStyle name="Normal 17 5 2 4" xfId="40023" xr:uid="{00000000-0005-0000-0000-00001C540000}"/>
    <cellStyle name="Normal 17 5 2 5" xfId="26457" xr:uid="{00000000-0005-0000-0000-00001D540000}"/>
    <cellStyle name="Normal 17 5 3" xfId="6227" xr:uid="{00000000-0005-0000-0000-00001E540000}"/>
    <cellStyle name="Normal 17 5 3 2" xfId="18858" xr:uid="{00000000-0005-0000-0000-00001F540000}"/>
    <cellStyle name="Normal 17 5 3 2 2" xfId="54074" xr:uid="{00000000-0005-0000-0000-000020540000}"/>
    <cellStyle name="Normal 17 5 3 3" xfId="41477" xr:uid="{00000000-0005-0000-0000-000021540000}"/>
    <cellStyle name="Normal 17 5 3 4" xfId="31463" xr:uid="{00000000-0005-0000-0000-000022540000}"/>
    <cellStyle name="Normal 17 5 4" xfId="7686" xr:uid="{00000000-0005-0000-0000-000023540000}"/>
    <cellStyle name="Normal 17 5 4 2" xfId="20312" xr:uid="{00000000-0005-0000-0000-000024540000}"/>
    <cellStyle name="Normal 17 5 4 2 2" xfId="55528" xr:uid="{00000000-0005-0000-0000-000025540000}"/>
    <cellStyle name="Normal 17 5 4 3" xfId="42931" xr:uid="{00000000-0005-0000-0000-000026540000}"/>
    <cellStyle name="Normal 17 5 4 4" xfId="32917" xr:uid="{00000000-0005-0000-0000-000027540000}"/>
    <cellStyle name="Normal 17 5 5" xfId="9467" xr:uid="{00000000-0005-0000-0000-000028540000}"/>
    <cellStyle name="Normal 17 5 5 2" xfId="22088" xr:uid="{00000000-0005-0000-0000-000029540000}"/>
    <cellStyle name="Normal 17 5 5 2 2" xfId="57304" xr:uid="{00000000-0005-0000-0000-00002A540000}"/>
    <cellStyle name="Normal 17 5 5 3" xfId="44707" xr:uid="{00000000-0005-0000-0000-00002B540000}"/>
    <cellStyle name="Normal 17 5 5 4" xfId="34693" xr:uid="{00000000-0005-0000-0000-00002C540000}"/>
    <cellStyle name="Normal 17 5 6" xfId="11261" xr:uid="{00000000-0005-0000-0000-00002D540000}"/>
    <cellStyle name="Normal 17 5 6 2" xfId="23864" xr:uid="{00000000-0005-0000-0000-00002E540000}"/>
    <cellStyle name="Normal 17 5 6 2 2" xfId="59080" xr:uid="{00000000-0005-0000-0000-00002F540000}"/>
    <cellStyle name="Normal 17 5 6 3" xfId="46483" xr:uid="{00000000-0005-0000-0000-000030540000}"/>
    <cellStyle name="Normal 17 5 6 4" xfId="36469" xr:uid="{00000000-0005-0000-0000-000031540000}"/>
    <cellStyle name="Normal 17 5 7" xfId="15628" xr:uid="{00000000-0005-0000-0000-000032540000}"/>
    <cellStyle name="Normal 17 5 7 2" xfId="50844" xr:uid="{00000000-0005-0000-0000-000033540000}"/>
    <cellStyle name="Normal 17 5 7 3" xfId="28233" xr:uid="{00000000-0005-0000-0000-000034540000}"/>
    <cellStyle name="Normal 17 5 8" xfId="12719" xr:uid="{00000000-0005-0000-0000-000035540000}"/>
    <cellStyle name="Normal 17 5 8 2" xfId="47937" xr:uid="{00000000-0005-0000-0000-000036540000}"/>
    <cellStyle name="Normal 17 5 9" xfId="38247" xr:uid="{00000000-0005-0000-0000-000037540000}"/>
    <cellStyle name="Normal 17 6" xfId="2779" xr:uid="{00000000-0005-0000-0000-000038540000}"/>
    <cellStyle name="Normal 17 6 10" xfId="25174" xr:uid="{00000000-0005-0000-0000-000039540000}"/>
    <cellStyle name="Normal 17 6 11" xfId="60709" xr:uid="{00000000-0005-0000-0000-00003A540000}"/>
    <cellStyle name="Normal 17 6 2" xfId="4605" xr:uid="{00000000-0005-0000-0000-00003B540000}"/>
    <cellStyle name="Normal 17 6 2 2" xfId="17252" xr:uid="{00000000-0005-0000-0000-00003C540000}"/>
    <cellStyle name="Normal 17 6 2 2 2" xfId="52468" xr:uid="{00000000-0005-0000-0000-00003D540000}"/>
    <cellStyle name="Normal 17 6 2 2 3" xfId="29857" xr:uid="{00000000-0005-0000-0000-00003E540000}"/>
    <cellStyle name="Normal 17 6 2 3" xfId="13698" xr:uid="{00000000-0005-0000-0000-00003F540000}"/>
    <cellStyle name="Normal 17 6 2 3 2" xfId="48916" xr:uid="{00000000-0005-0000-0000-000040540000}"/>
    <cellStyle name="Normal 17 6 2 4" xfId="39871" xr:uid="{00000000-0005-0000-0000-000041540000}"/>
    <cellStyle name="Normal 17 6 2 5" xfId="26305" xr:uid="{00000000-0005-0000-0000-000042540000}"/>
    <cellStyle name="Normal 17 6 3" xfId="6075" xr:uid="{00000000-0005-0000-0000-000043540000}"/>
    <cellStyle name="Normal 17 6 3 2" xfId="18706" xr:uid="{00000000-0005-0000-0000-000044540000}"/>
    <cellStyle name="Normal 17 6 3 2 2" xfId="53922" xr:uid="{00000000-0005-0000-0000-000045540000}"/>
    <cellStyle name="Normal 17 6 3 3" xfId="41325" xr:uid="{00000000-0005-0000-0000-000046540000}"/>
    <cellStyle name="Normal 17 6 3 4" xfId="31311" xr:uid="{00000000-0005-0000-0000-000047540000}"/>
    <cellStyle name="Normal 17 6 4" xfId="7534" xr:uid="{00000000-0005-0000-0000-000048540000}"/>
    <cellStyle name="Normal 17 6 4 2" xfId="20160" xr:uid="{00000000-0005-0000-0000-000049540000}"/>
    <cellStyle name="Normal 17 6 4 2 2" xfId="55376" xr:uid="{00000000-0005-0000-0000-00004A540000}"/>
    <cellStyle name="Normal 17 6 4 3" xfId="42779" xr:uid="{00000000-0005-0000-0000-00004B540000}"/>
    <cellStyle name="Normal 17 6 4 4" xfId="32765" xr:uid="{00000000-0005-0000-0000-00004C540000}"/>
    <cellStyle name="Normal 17 6 5" xfId="9315" xr:uid="{00000000-0005-0000-0000-00004D540000}"/>
    <cellStyle name="Normal 17 6 5 2" xfId="21936" xr:uid="{00000000-0005-0000-0000-00004E540000}"/>
    <cellStyle name="Normal 17 6 5 2 2" xfId="57152" xr:uid="{00000000-0005-0000-0000-00004F540000}"/>
    <cellStyle name="Normal 17 6 5 3" xfId="44555" xr:uid="{00000000-0005-0000-0000-000050540000}"/>
    <cellStyle name="Normal 17 6 5 4" xfId="34541" xr:uid="{00000000-0005-0000-0000-000051540000}"/>
    <cellStyle name="Normal 17 6 6" xfId="11109" xr:uid="{00000000-0005-0000-0000-000052540000}"/>
    <cellStyle name="Normal 17 6 6 2" xfId="23712" xr:uid="{00000000-0005-0000-0000-000053540000}"/>
    <cellStyle name="Normal 17 6 6 2 2" xfId="58928" xr:uid="{00000000-0005-0000-0000-000054540000}"/>
    <cellStyle name="Normal 17 6 6 3" xfId="46331" xr:uid="{00000000-0005-0000-0000-000055540000}"/>
    <cellStyle name="Normal 17 6 6 4" xfId="36317" xr:uid="{00000000-0005-0000-0000-000056540000}"/>
    <cellStyle name="Normal 17 6 7" xfId="15476" xr:uid="{00000000-0005-0000-0000-000057540000}"/>
    <cellStyle name="Normal 17 6 7 2" xfId="50692" xr:uid="{00000000-0005-0000-0000-000058540000}"/>
    <cellStyle name="Normal 17 6 7 3" xfId="28081" xr:uid="{00000000-0005-0000-0000-000059540000}"/>
    <cellStyle name="Normal 17 6 8" xfId="12567" xr:uid="{00000000-0005-0000-0000-00005A540000}"/>
    <cellStyle name="Normal 17 6 8 2" xfId="47785" xr:uid="{00000000-0005-0000-0000-00005B540000}"/>
    <cellStyle name="Normal 17 6 9" xfId="38095" xr:uid="{00000000-0005-0000-0000-00005C540000}"/>
    <cellStyle name="Normal 17 7" xfId="3295" xr:uid="{00000000-0005-0000-0000-00005D540000}"/>
    <cellStyle name="Normal 17 7 10" xfId="26792" xr:uid="{00000000-0005-0000-0000-00005E540000}"/>
    <cellStyle name="Normal 17 7 11" xfId="61196" xr:uid="{00000000-0005-0000-0000-00005F540000}"/>
    <cellStyle name="Normal 17 7 2" xfId="5092" xr:uid="{00000000-0005-0000-0000-000060540000}"/>
    <cellStyle name="Normal 17 7 2 2" xfId="17739" xr:uid="{00000000-0005-0000-0000-000061540000}"/>
    <cellStyle name="Normal 17 7 2 2 2" xfId="52955" xr:uid="{00000000-0005-0000-0000-000062540000}"/>
    <cellStyle name="Normal 17 7 2 3" xfId="40358" xr:uid="{00000000-0005-0000-0000-000063540000}"/>
    <cellStyle name="Normal 17 7 2 4" xfId="30344" xr:uid="{00000000-0005-0000-0000-000064540000}"/>
    <cellStyle name="Normal 17 7 3" xfId="6562" xr:uid="{00000000-0005-0000-0000-000065540000}"/>
    <cellStyle name="Normal 17 7 3 2" xfId="19193" xr:uid="{00000000-0005-0000-0000-000066540000}"/>
    <cellStyle name="Normal 17 7 3 2 2" xfId="54409" xr:uid="{00000000-0005-0000-0000-000067540000}"/>
    <cellStyle name="Normal 17 7 3 3" xfId="41812" xr:uid="{00000000-0005-0000-0000-000068540000}"/>
    <cellStyle name="Normal 17 7 3 4" xfId="31798" xr:uid="{00000000-0005-0000-0000-000069540000}"/>
    <cellStyle name="Normal 17 7 4" xfId="8021" xr:uid="{00000000-0005-0000-0000-00006A540000}"/>
    <cellStyle name="Normal 17 7 4 2" xfId="20647" xr:uid="{00000000-0005-0000-0000-00006B540000}"/>
    <cellStyle name="Normal 17 7 4 2 2" xfId="55863" xr:uid="{00000000-0005-0000-0000-00006C540000}"/>
    <cellStyle name="Normal 17 7 4 3" xfId="43266" xr:uid="{00000000-0005-0000-0000-00006D540000}"/>
    <cellStyle name="Normal 17 7 4 4" xfId="33252" xr:uid="{00000000-0005-0000-0000-00006E540000}"/>
    <cellStyle name="Normal 17 7 5" xfId="9802" xr:uid="{00000000-0005-0000-0000-00006F540000}"/>
    <cellStyle name="Normal 17 7 5 2" xfId="22423" xr:uid="{00000000-0005-0000-0000-000070540000}"/>
    <cellStyle name="Normal 17 7 5 2 2" xfId="57639" xr:uid="{00000000-0005-0000-0000-000071540000}"/>
    <cellStyle name="Normal 17 7 5 3" xfId="45042" xr:uid="{00000000-0005-0000-0000-000072540000}"/>
    <cellStyle name="Normal 17 7 5 4" xfId="35028" xr:uid="{00000000-0005-0000-0000-000073540000}"/>
    <cellStyle name="Normal 17 7 6" xfId="11596" xr:uid="{00000000-0005-0000-0000-000074540000}"/>
    <cellStyle name="Normal 17 7 6 2" xfId="24199" xr:uid="{00000000-0005-0000-0000-000075540000}"/>
    <cellStyle name="Normal 17 7 6 2 2" xfId="59415" xr:uid="{00000000-0005-0000-0000-000076540000}"/>
    <cellStyle name="Normal 17 7 6 3" xfId="46818" xr:uid="{00000000-0005-0000-0000-000077540000}"/>
    <cellStyle name="Normal 17 7 6 4" xfId="36804" xr:uid="{00000000-0005-0000-0000-000078540000}"/>
    <cellStyle name="Normal 17 7 7" xfId="15963" xr:uid="{00000000-0005-0000-0000-000079540000}"/>
    <cellStyle name="Normal 17 7 7 2" xfId="51179" xr:uid="{00000000-0005-0000-0000-00007A540000}"/>
    <cellStyle name="Normal 17 7 7 3" xfId="28568" xr:uid="{00000000-0005-0000-0000-00007B540000}"/>
    <cellStyle name="Normal 17 7 8" xfId="14185" xr:uid="{00000000-0005-0000-0000-00007C540000}"/>
    <cellStyle name="Normal 17 7 8 2" xfId="49403" xr:uid="{00000000-0005-0000-0000-00007D540000}"/>
    <cellStyle name="Normal 17 7 9" xfId="38582" xr:uid="{00000000-0005-0000-0000-00007E540000}"/>
    <cellStyle name="Normal 17 8" xfId="2449" xr:uid="{00000000-0005-0000-0000-00007F540000}"/>
    <cellStyle name="Normal 17 8 10" xfId="25983" xr:uid="{00000000-0005-0000-0000-000080540000}"/>
    <cellStyle name="Normal 17 8 11" xfId="60387" xr:uid="{00000000-0005-0000-0000-000081540000}"/>
    <cellStyle name="Normal 17 8 2" xfId="4283" xr:uid="{00000000-0005-0000-0000-000082540000}"/>
    <cellStyle name="Normal 17 8 2 2" xfId="16930" xr:uid="{00000000-0005-0000-0000-000083540000}"/>
    <cellStyle name="Normal 17 8 2 2 2" xfId="52146" xr:uid="{00000000-0005-0000-0000-000084540000}"/>
    <cellStyle name="Normal 17 8 2 3" xfId="39549" xr:uid="{00000000-0005-0000-0000-000085540000}"/>
    <cellStyle name="Normal 17 8 2 4" xfId="29535" xr:uid="{00000000-0005-0000-0000-000086540000}"/>
    <cellStyle name="Normal 17 8 3" xfId="5753" xr:uid="{00000000-0005-0000-0000-000087540000}"/>
    <cellStyle name="Normal 17 8 3 2" xfId="18384" xr:uid="{00000000-0005-0000-0000-000088540000}"/>
    <cellStyle name="Normal 17 8 3 2 2" xfId="53600" xr:uid="{00000000-0005-0000-0000-000089540000}"/>
    <cellStyle name="Normal 17 8 3 3" xfId="41003" xr:uid="{00000000-0005-0000-0000-00008A540000}"/>
    <cellStyle name="Normal 17 8 3 4" xfId="30989" xr:uid="{00000000-0005-0000-0000-00008B540000}"/>
    <cellStyle name="Normal 17 8 4" xfId="7212" xr:uid="{00000000-0005-0000-0000-00008C540000}"/>
    <cellStyle name="Normal 17 8 4 2" xfId="19838" xr:uid="{00000000-0005-0000-0000-00008D540000}"/>
    <cellStyle name="Normal 17 8 4 2 2" xfId="55054" xr:uid="{00000000-0005-0000-0000-00008E540000}"/>
    <cellStyle name="Normal 17 8 4 3" xfId="42457" xr:uid="{00000000-0005-0000-0000-00008F540000}"/>
    <cellStyle name="Normal 17 8 4 4" xfId="32443" xr:uid="{00000000-0005-0000-0000-000090540000}"/>
    <cellStyle name="Normal 17 8 5" xfId="8993" xr:uid="{00000000-0005-0000-0000-000091540000}"/>
    <cellStyle name="Normal 17 8 5 2" xfId="21614" xr:uid="{00000000-0005-0000-0000-000092540000}"/>
    <cellStyle name="Normal 17 8 5 2 2" xfId="56830" xr:uid="{00000000-0005-0000-0000-000093540000}"/>
    <cellStyle name="Normal 17 8 5 3" xfId="44233" xr:uid="{00000000-0005-0000-0000-000094540000}"/>
    <cellStyle name="Normal 17 8 5 4" xfId="34219" xr:uid="{00000000-0005-0000-0000-000095540000}"/>
    <cellStyle name="Normal 17 8 6" xfId="10787" xr:uid="{00000000-0005-0000-0000-000096540000}"/>
    <cellStyle name="Normal 17 8 6 2" xfId="23390" xr:uid="{00000000-0005-0000-0000-000097540000}"/>
    <cellStyle name="Normal 17 8 6 2 2" xfId="58606" xr:uid="{00000000-0005-0000-0000-000098540000}"/>
    <cellStyle name="Normal 17 8 6 3" xfId="46009" xr:uid="{00000000-0005-0000-0000-000099540000}"/>
    <cellStyle name="Normal 17 8 6 4" xfId="35995" xr:uid="{00000000-0005-0000-0000-00009A540000}"/>
    <cellStyle name="Normal 17 8 7" xfId="15154" xr:uid="{00000000-0005-0000-0000-00009B540000}"/>
    <cellStyle name="Normal 17 8 7 2" xfId="50370" xr:uid="{00000000-0005-0000-0000-00009C540000}"/>
    <cellStyle name="Normal 17 8 7 3" xfId="27759" xr:uid="{00000000-0005-0000-0000-00009D540000}"/>
    <cellStyle name="Normal 17 8 8" xfId="13376" xr:uid="{00000000-0005-0000-0000-00009E540000}"/>
    <cellStyle name="Normal 17 8 8 2" xfId="48594" xr:uid="{00000000-0005-0000-0000-00009F540000}"/>
    <cellStyle name="Normal 17 8 9" xfId="37773" xr:uid="{00000000-0005-0000-0000-0000A0540000}"/>
    <cellStyle name="Normal 17 9" xfId="3619" xr:uid="{00000000-0005-0000-0000-0000A1540000}"/>
    <cellStyle name="Normal 17 9 2" xfId="8344" xr:uid="{00000000-0005-0000-0000-0000A2540000}"/>
    <cellStyle name="Normal 17 9 2 2" xfId="20970" xr:uid="{00000000-0005-0000-0000-0000A3540000}"/>
    <cellStyle name="Normal 17 9 2 2 2" xfId="56186" xr:uid="{00000000-0005-0000-0000-0000A4540000}"/>
    <cellStyle name="Normal 17 9 2 3" xfId="43589" xr:uid="{00000000-0005-0000-0000-0000A5540000}"/>
    <cellStyle name="Normal 17 9 2 4" xfId="33575" xr:uid="{00000000-0005-0000-0000-0000A6540000}"/>
    <cellStyle name="Normal 17 9 3" xfId="10125" xr:uid="{00000000-0005-0000-0000-0000A7540000}"/>
    <cellStyle name="Normal 17 9 3 2" xfId="22746" xr:uid="{00000000-0005-0000-0000-0000A8540000}"/>
    <cellStyle name="Normal 17 9 3 2 2" xfId="57962" xr:uid="{00000000-0005-0000-0000-0000A9540000}"/>
    <cellStyle name="Normal 17 9 3 3" xfId="45365" xr:uid="{00000000-0005-0000-0000-0000AA540000}"/>
    <cellStyle name="Normal 17 9 3 4" xfId="35351" xr:uid="{00000000-0005-0000-0000-0000AB540000}"/>
    <cellStyle name="Normal 17 9 4" xfId="11921" xr:uid="{00000000-0005-0000-0000-0000AC540000}"/>
    <cellStyle name="Normal 17 9 4 2" xfId="24522" xr:uid="{00000000-0005-0000-0000-0000AD540000}"/>
    <cellStyle name="Normal 17 9 4 2 2" xfId="59738" xr:uid="{00000000-0005-0000-0000-0000AE540000}"/>
    <cellStyle name="Normal 17 9 4 3" xfId="47141" xr:uid="{00000000-0005-0000-0000-0000AF540000}"/>
    <cellStyle name="Normal 17 9 4 4" xfId="37127" xr:uid="{00000000-0005-0000-0000-0000B0540000}"/>
    <cellStyle name="Normal 17 9 5" xfId="16286" xr:uid="{00000000-0005-0000-0000-0000B1540000}"/>
    <cellStyle name="Normal 17 9 5 2" xfId="51502" xr:uid="{00000000-0005-0000-0000-0000B2540000}"/>
    <cellStyle name="Normal 17 9 5 3" xfId="28891" xr:uid="{00000000-0005-0000-0000-0000B3540000}"/>
    <cellStyle name="Normal 17 9 6" xfId="14508" xr:uid="{00000000-0005-0000-0000-0000B4540000}"/>
    <cellStyle name="Normal 17 9 6 2" xfId="49726" xr:uid="{00000000-0005-0000-0000-0000B5540000}"/>
    <cellStyle name="Normal 17 9 7" xfId="38905" xr:uid="{00000000-0005-0000-0000-0000B6540000}"/>
    <cellStyle name="Normal 17 9 8" xfId="27115" xr:uid="{00000000-0005-0000-0000-0000B7540000}"/>
    <cellStyle name="Normal 17_District Target Attainment" xfId="1114" xr:uid="{00000000-0005-0000-0000-0000B8540000}"/>
    <cellStyle name="Normal 18" xfId="545" xr:uid="{00000000-0005-0000-0000-0000B9540000}"/>
    <cellStyle name="Normal 18 2" xfId="546" xr:uid="{00000000-0005-0000-0000-0000BA540000}"/>
    <cellStyle name="Normal 18 3" xfId="547" xr:uid="{00000000-0005-0000-0000-0000BB540000}"/>
    <cellStyle name="Normal 18 3 2" xfId="548" xr:uid="{00000000-0005-0000-0000-0000BC540000}"/>
    <cellStyle name="Normal 18 4" xfId="549" xr:uid="{00000000-0005-0000-0000-0000BD540000}"/>
    <cellStyle name="Normal 18 5" xfId="550" xr:uid="{00000000-0005-0000-0000-0000BE540000}"/>
    <cellStyle name="Normal 18 5 2" xfId="551" xr:uid="{00000000-0005-0000-0000-0000BF540000}"/>
    <cellStyle name="Normal 18 5 3" xfId="552" xr:uid="{00000000-0005-0000-0000-0000C0540000}"/>
    <cellStyle name="Normal 18 5 4" xfId="553" xr:uid="{00000000-0005-0000-0000-0000C1540000}"/>
    <cellStyle name="Normal 18 5 4 2" xfId="554" xr:uid="{00000000-0005-0000-0000-0000C2540000}"/>
    <cellStyle name="Normal 18 5 4 2 2" xfId="555" xr:uid="{00000000-0005-0000-0000-0000C3540000}"/>
    <cellStyle name="Normal 18 5 4 2 3" xfId="556" xr:uid="{00000000-0005-0000-0000-0000C4540000}"/>
    <cellStyle name="Normal 18 5 4 2 3 2" xfId="557" xr:uid="{00000000-0005-0000-0000-0000C5540000}"/>
    <cellStyle name="Normal 18 5 4 2 3 3" xfId="558" xr:uid="{00000000-0005-0000-0000-0000C6540000}"/>
    <cellStyle name="Normal 18 5 4 2 3 3 2" xfId="559" xr:uid="{00000000-0005-0000-0000-0000C7540000}"/>
    <cellStyle name="Normal 18 5 4 3" xfId="560" xr:uid="{00000000-0005-0000-0000-0000C8540000}"/>
    <cellStyle name="Normal 18 5 4 4" xfId="561" xr:uid="{00000000-0005-0000-0000-0000C9540000}"/>
    <cellStyle name="Normal 18 5 4 4 2" xfId="562" xr:uid="{00000000-0005-0000-0000-0000CA540000}"/>
    <cellStyle name="Normal 18 5 4 4 3" xfId="563" xr:uid="{00000000-0005-0000-0000-0000CB540000}"/>
    <cellStyle name="Normal 18 5 4 4 3 2" xfId="564" xr:uid="{00000000-0005-0000-0000-0000CC540000}"/>
    <cellStyle name="Normal 19" xfId="565" xr:uid="{00000000-0005-0000-0000-0000CD540000}"/>
    <cellStyle name="Normal 2" xfId="27" xr:uid="{00000000-0005-0000-0000-0000CE540000}"/>
    <cellStyle name="Normal 2 10" xfId="566" xr:uid="{00000000-0005-0000-0000-0000CF540000}"/>
    <cellStyle name="Normal 2 10 10" xfId="5461" xr:uid="{00000000-0005-0000-0000-0000D0540000}"/>
    <cellStyle name="Normal 2 10 10 2" xfId="18092" xr:uid="{00000000-0005-0000-0000-0000D1540000}"/>
    <cellStyle name="Normal 2 10 10 2 2" xfId="53308" xr:uid="{00000000-0005-0000-0000-0000D2540000}"/>
    <cellStyle name="Normal 2 10 10 3" xfId="40711" xr:uid="{00000000-0005-0000-0000-0000D3540000}"/>
    <cellStyle name="Normal 2 10 10 4" xfId="30697" xr:uid="{00000000-0005-0000-0000-0000D4540000}"/>
    <cellStyle name="Normal 2 10 11" xfId="6917" xr:uid="{00000000-0005-0000-0000-0000D5540000}"/>
    <cellStyle name="Normal 2 10 11 2" xfId="19546" xr:uid="{00000000-0005-0000-0000-0000D6540000}"/>
    <cellStyle name="Normal 2 10 11 2 2" xfId="54762" xr:uid="{00000000-0005-0000-0000-0000D7540000}"/>
    <cellStyle name="Normal 2 10 11 3" xfId="42165" xr:uid="{00000000-0005-0000-0000-0000D8540000}"/>
    <cellStyle name="Normal 2 10 11 4" xfId="32151" xr:uid="{00000000-0005-0000-0000-0000D9540000}"/>
    <cellStyle name="Normal 2 10 12" xfId="8699" xr:uid="{00000000-0005-0000-0000-0000DA540000}"/>
    <cellStyle name="Normal 2 10 12 2" xfId="21322" xr:uid="{00000000-0005-0000-0000-0000DB540000}"/>
    <cellStyle name="Normal 2 10 12 2 2" xfId="56538" xr:uid="{00000000-0005-0000-0000-0000DC540000}"/>
    <cellStyle name="Normal 2 10 12 3" xfId="43941" xr:uid="{00000000-0005-0000-0000-0000DD540000}"/>
    <cellStyle name="Normal 2 10 12 4" xfId="33927" xr:uid="{00000000-0005-0000-0000-0000DE540000}"/>
    <cellStyle name="Normal 2 10 13" xfId="10563" xr:uid="{00000000-0005-0000-0000-0000DF540000}"/>
    <cellStyle name="Normal 2 10 13 2" xfId="23174" xr:uid="{00000000-0005-0000-0000-0000E0540000}"/>
    <cellStyle name="Normal 2 10 13 2 2" xfId="58390" xr:uid="{00000000-0005-0000-0000-0000E1540000}"/>
    <cellStyle name="Normal 2 10 13 3" xfId="45793" xr:uid="{00000000-0005-0000-0000-0000E2540000}"/>
    <cellStyle name="Normal 2 10 13 4" xfId="35779" xr:uid="{00000000-0005-0000-0000-0000E3540000}"/>
    <cellStyle name="Normal 2 10 14" xfId="14861" xr:uid="{00000000-0005-0000-0000-0000E4540000}"/>
    <cellStyle name="Normal 2 10 14 2" xfId="50078" xr:uid="{00000000-0005-0000-0000-0000E5540000}"/>
    <cellStyle name="Normal 2 10 14 3" xfId="27467" xr:uid="{00000000-0005-0000-0000-0000E6540000}"/>
    <cellStyle name="Normal 2 10 15" xfId="12275" xr:uid="{00000000-0005-0000-0000-0000E7540000}"/>
    <cellStyle name="Normal 2 10 15 2" xfId="47493" xr:uid="{00000000-0005-0000-0000-0000E8540000}"/>
    <cellStyle name="Normal 2 10 16" xfId="37480" xr:uid="{00000000-0005-0000-0000-0000E9540000}"/>
    <cellStyle name="Normal 2 10 17" xfId="24882" xr:uid="{00000000-0005-0000-0000-0000EA540000}"/>
    <cellStyle name="Normal 2 10 18" xfId="60095" xr:uid="{00000000-0005-0000-0000-0000EB540000}"/>
    <cellStyle name="Normal 2 10 2" xfId="1749" xr:uid="{00000000-0005-0000-0000-0000EC540000}"/>
    <cellStyle name="Normal 2 10 2 10" xfId="6991" xr:uid="{00000000-0005-0000-0000-0000ED540000}"/>
    <cellStyle name="Normal 2 10 2 10 2" xfId="19618" xr:uid="{00000000-0005-0000-0000-0000EE540000}"/>
    <cellStyle name="Normal 2 10 2 10 2 2" xfId="54834" xr:uid="{00000000-0005-0000-0000-0000EF540000}"/>
    <cellStyle name="Normal 2 10 2 10 3" xfId="42237" xr:uid="{00000000-0005-0000-0000-0000F0540000}"/>
    <cellStyle name="Normal 2 10 2 10 4" xfId="32223" xr:uid="{00000000-0005-0000-0000-0000F1540000}"/>
    <cellStyle name="Normal 2 10 2 11" xfId="8772" xr:uid="{00000000-0005-0000-0000-0000F2540000}"/>
    <cellStyle name="Normal 2 10 2 11 2" xfId="21394" xr:uid="{00000000-0005-0000-0000-0000F3540000}"/>
    <cellStyle name="Normal 2 10 2 11 2 2" xfId="56610" xr:uid="{00000000-0005-0000-0000-0000F4540000}"/>
    <cellStyle name="Normal 2 10 2 11 3" xfId="44013" xr:uid="{00000000-0005-0000-0000-0000F5540000}"/>
    <cellStyle name="Normal 2 10 2 11 4" xfId="33999" xr:uid="{00000000-0005-0000-0000-0000F6540000}"/>
    <cellStyle name="Normal 2 10 2 12" xfId="10564" xr:uid="{00000000-0005-0000-0000-0000F7540000}"/>
    <cellStyle name="Normal 2 10 2 12 2" xfId="23175" xr:uid="{00000000-0005-0000-0000-0000F8540000}"/>
    <cellStyle name="Normal 2 10 2 12 2 2" xfId="58391" xr:uid="{00000000-0005-0000-0000-0000F9540000}"/>
    <cellStyle name="Normal 2 10 2 12 3" xfId="45794" xr:uid="{00000000-0005-0000-0000-0000FA540000}"/>
    <cellStyle name="Normal 2 10 2 12 4" xfId="35780" xr:uid="{00000000-0005-0000-0000-0000FB540000}"/>
    <cellStyle name="Normal 2 10 2 13" xfId="14933" xr:uid="{00000000-0005-0000-0000-0000FC540000}"/>
    <cellStyle name="Normal 2 10 2 13 2" xfId="50150" xr:uid="{00000000-0005-0000-0000-0000FD540000}"/>
    <cellStyle name="Normal 2 10 2 13 3" xfId="27539" xr:uid="{00000000-0005-0000-0000-0000FE540000}"/>
    <cellStyle name="Normal 2 10 2 14" xfId="12347" xr:uid="{00000000-0005-0000-0000-0000FF540000}"/>
    <cellStyle name="Normal 2 10 2 14 2" xfId="47565" xr:uid="{00000000-0005-0000-0000-000000550000}"/>
    <cellStyle name="Normal 2 10 2 15" xfId="37552" xr:uid="{00000000-0005-0000-0000-000001550000}"/>
    <cellStyle name="Normal 2 10 2 16" xfId="24954" xr:uid="{00000000-0005-0000-0000-000002550000}"/>
    <cellStyle name="Normal 2 10 2 17" xfId="60167" xr:uid="{00000000-0005-0000-0000-000003550000}"/>
    <cellStyle name="Normal 2 10 2 2" xfId="2377" xr:uid="{00000000-0005-0000-0000-000004550000}"/>
    <cellStyle name="Normal 2 10 2 2 10" xfId="10565" xr:uid="{00000000-0005-0000-0000-000005550000}"/>
    <cellStyle name="Normal 2 10 2 2 10 2" xfId="23176" xr:uid="{00000000-0005-0000-0000-000006550000}"/>
    <cellStyle name="Normal 2 10 2 2 10 2 2" xfId="58392" xr:uid="{00000000-0005-0000-0000-000007550000}"/>
    <cellStyle name="Normal 2 10 2 2 10 3" xfId="45795" xr:uid="{00000000-0005-0000-0000-000008550000}"/>
    <cellStyle name="Normal 2 10 2 2 10 4" xfId="35781" xr:uid="{00000000-0005-0000-0000-000009550000}"/>
    <cellStyle name="Normal 2 10 2 2 11" xfId="15088" xr:uid="{00000000-0005-0000-0000-00000A550000}"/>
    <cellStyle name="Normal 2 10 2 2 11 2" xfId="50304" xr:uid="{00000000-0005-0000-0000-00000B550000}"/>
    <cellStyle name="Normal 2 10 2 2 11 3" xfId="27693" xr:uid="{00000000-0005-0000-0000-00000C550000}"/>
    <cellStyle name="Normal 2 10 2 2 12" xfId="12501" xr:uid="{00000000-0005-0000-0000-00000D550000}"/>
    <cellStyle name="Normal 2 10 2 2 12 2" xfId="47719" xr:uid="{00000000-0005-0000-0000-00000E550000}"/>
    <cellStyle name="Normal 2 10 2 2 13" xfId="37707" xr:uid="{00000000-0005-0000-0000-00000F550000}"/>
    <cellStyle name="Normal 2 10 2 2 14" xfId="25108" xr:uid="{00000000-0005-0000-0000-000010550000}"/>
    <cellStyle name="Normal 2 10 2 2 15" xfId="60321" xr:uid="{00000000-0005-0000-0000-000011550000}"/>
    <cellStyle name="Normal 2 10 2 2 2" xfId="3223" xr:uid="{00000000-0005-0000-0000-000012550000}"/>
    <cellStyle name="Normal 2 10 2 2 2 10" xfId="25592" xr:uid="{00000000-0005-0000-0000-000013550000}"/>
    <cellStyle name="Normal 2 10 2 2 2 11" xfId="61127" xr:uid="{00000000-0005-0000-0000-000014550000}"/>
    <cellStyle name="Normal 2 10 2 2 2 2" xfId="5023" xr:uid="{00000000-0005-0000-0000-000015550000}"/>
    <cellStyle name="Normal 2 10 2 2 2 2 2" xfId="17670" xr:uid="{00000000-0005-0000-0000-000016550000}"/>
    <cellStyle name="Normal 2 10 2 2 2 2 2 2" xfId="52886" xr:uid="{00000000-0005-0000-0000-000017550000}"/>
    <cellStyle name="Normal 2 10 2 2 2 2 2 3" xfId="30275" xr:uid="{00000000-0005-0000-0000-000018550000}"/>
    <cellStyle name="Normal 2 10 2 2 2 2 3" xfId="14116" xr:uid="{00000000-0005-0000-0000-000019550000}"/>
    <cellStyle name="Normal 2 10 2 2 2 2 3 2" xfId="49334" xr:uid="{00000000-0005-0000-0000-00001A550000}"/>
    <cellStyle name="Normal 2 10 2 2 2 2 4" xfId="40289" xr:uid="{00000000-0005-0000-0000-00001B550000}"/>
    <cellStyle name="Normal 2 10 2 2 2 2 5" xfId="26723" xr:uid="{00000000-0005-0000-0000-00001C550000}"/>
    <cellStyle name="Normal 2 10 2 2 2 3" xfId="6493" xr:uid="{00000000-0005-0000-0000-00001D550000}"/>
    <cellStyle name="Normal 2 10 2 2 2 3 2" xfId="19124" xr:uid="{00000000-0005-0000-0000-00001E550000}"/>
    <cellStyle name="Normal 2 10 2 2 2 3 2 2" xfId="54340" xr:uid="{00000000-0005-0000-0000-00001F550000}"/>
    <cellStyle name="Normal 2 10 2 2 2 3 3" xfId="41743" xr:uid="{00000000-0005-0000-0000-000020550000}"/>
    <cellStyle name="Normal 2 10 2 2 2 3 4" xfId="31729" xr:uid="{00000000-0005-0000-0000-000021550000}"/>
    <cellStyle name="Normal 2 10 2 2 2 4" xfId="7952" xr:uid="{00000000-0005-0000-0000-000022550000}"/>
    <cellStyle name="Normal 2 10 2 2 2 4 2" xfId="20578" xr:uid="{00000000-0005-0000-0000-000023550000}"/>
    <cellStyle name="Normal 2 10 2 2 2 4 2 2" xfId="55794" xr:uid="{00000000-0005-0000-0000-000024550000}"/>
    <cellStyle name="Normal 2 10 2 2 2 4 3" xfId="43197" xr:uid="{00000000-0005-0000-0000-000025550000}"/>
    <cellStyle name="Normal 2 10 2 2 2 4 4" xfId="33183" xr:uid="{00000000-0005-0000-0000-000026550000}"/>
    <cellStyle name="Normal 2 10 2 2 2 5" xfId="9733" xr:uid="{00000000-0005-0000-0000-000027550000}"/>
    <cellStyle name="Normal 2 10 2 2 2 5 2" xfId="22354" xr:uid="{00000000-0005-0000-0000-000028550000}"/>
    <cellStyle name="Normal 2 10 2 2 2 5 2 2" xfId="57570" xr:uid="{00000000-0005-0000-0000-000029550000}"/>
    <cellStyle name="Normal 2 10 2 2 2 5 3" xfId="44973" xr:uid="{00000000-0005-0000-0000-00002A550000}"/>
    <cellStyle name="Normal 2 10 2 2 2 5 4" xfId="34959" xr:uid="{00000000-0005-0000-0000-00002B550000}"/>
    <cellStyle name="Normal 2 10 2 2 2 6" xfId="11527" xr:uid="{00000000-0005-0000-0000-00002C550000}"/>
    <cellStyle name="Normal 2 10 2 2 2 6 2" xfId="24130" xr:uid="{00000000-0005-0000-0000-00002D550000}"/>
    <cellStyle name="Normal 2 10 2 2 2 6 2 2" xfId="59346" xr:uid="{00000000-0005-0000-0000-00002E550000}"/>
    <cellStyle name="Normal 2 10 2 2 2 6 3" xfId="46749" xr:uid="{00000000-0005-0000-0000-00002F550000}"/>
    <cellStyle name="Normal 2 10 2 2 2 6 4" xfId="36735" xr:uid="{00000000-0005-0000-0000-000030550000}"/>
    <cellStyle name="Normal 2 10 2 2 2 7" xfId="15894" xr:uid="{00000000-0005-0000-0000-000031550000}"/>
    <cellStyle name="Normal 2 10 2 2 2 7 2" xfId="51110" xr:uid="{00000000-0005-0000-0000-000032550000}"/>
    <cellStyle name="Normal 2 10 2 2 2 7 3" xfId="28499" xr:uid="{00000000-0005-0000-0000-000033550000}"/>
    <cellStyle name="Normal 2 10 2 2 2 8" xfId="12985" xr:uid="{00000000-0005-0000-0000-000034550000}"/>
    <cellStyle name="Normal 2 10 2 2 2 8 2" xfId="48203" xr:uid="{00000000-0005-0000-0000-000035550000}"/>
    <cellStyle name="Normal 2 10 2 2 2 9" xfId="38513" xr:uid="{00000000-0005-0000-0000-000036550000}"/>
    <cellStyle name="Normal 2 10 2 2 3" xfId="3552" xr:uid="{00000000-0005-0000-0000-000037550000}"/>
    <cellStyle name="Normal 2 10 2 2 3 10" xfId="27048" xr:uid="{00000000-0005-0000-0000-000038550000}"/>
    <cellStyle name="Normal 2 10 2 2 3 11" xfId="61452" xr:uid="{00000000-0005-0000-0000-000039550000}"/>
    <cellStyle name="Normal 2 10 2 2 3 2" xfId="5348" xr:uid="{00000000-0005-0000-0000-00003A550000}"/>
    <cellStyle name="Normal 2 10 2 2 3 2 2" xfId="17995" xr:uid="{00000000-0005-0000-0000-00003B550000}"/>
    <cellStyle name="Normal 2 10 2 2 3 2 2 2" xfId="53211" xr:uid="{00000000-0005-0000-0000-00003C550000}"/>
    <cellStyle name="Normal 2 10 2 2 3 2 3" xfId="40614" xr:uid="{00000000-0005-0000-0000-00003D550000}"/>
    <cellStyle name="Normal 2 10 2 2 3 2 4" xfId="30600" xr:uid="{00000000-0005-0000-0000-00003E550000}"/>
    <cellStyle name="Normal 2 10 2 2 3 3" xfId="6818" xr:uid="{00000000-0005-0000-0000-00003F550000}"/>
    <cellStyle name="Normal 2 10 2 2 3 3 2" xfId="19449" xr:uid="{00000000-0005-0000-0000-000040550000}"/>
    <cellStyle name="Normal 2 10 2 2 3 3 2 2" xfId="54665" xr:uid="{00000000-0005-0000-0000-000041550000}"/>
    <cellStyle name="Normal 2 10 2 2 3 3 3" xfId="42068" xr:uid="{00000000-0005-0000-0000-000042550000}"/>
    <cellStyle name="Normal 2 10 2 2 3 3 4" xfId="32054" xr:uid="{00000000-0005-0000-0000-000043550000}"/>
    <cellStyle name="Normal 2 10 2 2 3 4" xfId="8277" xr:uid="{00000000-0005-0000-0000-000044550000}"/>
    <cellStyle name="Normal 2 10 2 2 3 4 2" xfId="20903" xr:uid="{00000000-0005-0000-0000-000045550000}"/>
    <cellStyle name="Normal 2 10 2 2 3 4 2 2" xfId="56119" xr:uid="{00000000-0005-0000-0000-000046550000}"/>
    <cellStyle name="Normal 2 10 2 2 3 4 3" xfId="43522" xr:uid="{00000000-0005-0000-0000-000047550000}"/>
    <cellStyle name="Normal 2 10 2 2 3 4 4" xfId="33508" xr:uid="{00000000-0005-0000-0000-000048550000}"/>
    <cellStyle name="Normal 2 10 2 2 3 5" xfId="10058" xr:uid="{00000000-0005-0000-0000-000049550000}"/>
    <cellStyle name="Normal 2 10 2 2 3 5 2" xfId="22679" xr:uid="{00000000-0005-0000-0000-00004A550000}"/>
    <cellStyle name="Normal 2 10 2 2 3 5 2 2" xfId="57895" xr:uid="{00000000-0005-0000-0000-00004B550000}"/>
    <cellStyle name="Normal 2 10 2 2 3 5 3" xfId="45298" xr:uid="{00000000-0005-0000-0000-00004C550000}"/>
    <cellStyle name="Normal 2 10 2 2 3 5 4" xfId="35284" xr:uid="{00000000-0005-0000-0000-00004D550000}"/>
    <cellStyle name="Normal 2 10 2 2 3 6" xfId="11852" xr:uid="{00000000-0005-0000-0000-00004E550000}"/>
    <cellStyle name="Normal 2 10 2 2 3 6 2" xfId="24455" xr:uid="{00000000-0005-0000-0000-00004F550000}"/>
    <cellStyle name="Normal 2 10 2 2 3 6 2 2" xfId="59671" xr:uid="{00000000-0005-0000-0000-000050550000}"/>
    <cellStyle name="Normal 2 10 2 2 3 6 3" xfId="47074" xr:uid="{00000000-0005-0000-0000-000051550000}"/>
    <cellStyle name="Normal 2 10 2 2 3 6 4" xfId="37060" xr:uid="{00000000-0005-0000-0000-000052550000}"/>
    <cellStyle name="Normal 2 10 2 2 3 7" xfId="16219" xr:uid="{00000000-0005-0000-0000-000053550000}"/>
    <cellStyle name="Normal 2 10 2 2 3 7 2" xfId="51435" xr:uid="{00000000-0005-0000-0000-000054550000}"/>
    <cellStyle name="Normal 2 10 2 2 3 7 3" xfId="28824" xr:uid="{00000000-0005-0000-0000-000055550000}"/>
    <cellStyle name="Normal 2 10 2 2 3 8" xfId="14441" xr:uid="{00000000-0005-0000-0000-000056550000}"/>
    <cellStyle name="Normal 2 10 2 2 3 8 2" xfId="49659" xr:uid="{00000000-0005-0000-0000-000057550000}"/>
    <cellStyle name="Normal 2 10 2 2 3 9" xfId="38838" xr:uid="{00000000-0005-0000-0000-000058550000}"/>
    <cellStyle name="Normal 2 10 2 2 4" xfId="2713" xr:uid="{00000000-0005-0000-0000-000059550000}"/>
    <cellStyle name="Normal 2 10 2 2 4 10" xfId="26239" xr:uid="{00000000-0005-0000-0000-00005A550000}"/>
    <cellStyle name="Normal 2 10 2 2 4 11" xfId="60643" xr:uid="{00000000-0005-0000-0000-00005B550000}"/>
    <cellStyle name="Normal 2 10 2 2 4 2" xfId="4539" xr:uid="{00000000-0005-0000-0000-00005C550000}"/>
    <cellStyle name="Normal 2 10 2 2 4 2 2" xfId="17186" xr:uid="{00000000-0005-0000-0000-00005D550000}"/>
    <cellStyle name="Normal 2 10 2 2 4 2 2 2" xfId="52402" xr:uid="{00000000-0005-0000-0000-00005E550000}"/>
    <cellStyle name="Normal 2 10 2 2 4 2 3" xfId="39805" xr:uid="{00000000-0005-0000-0000-00005F550000}"/>
    <cellStyle name="Normal 2 10 2 2 4 2 4" xfId="29791" xr:uid="{00000000-0005-0000-0000-000060550000}"/>
    <cellStyle name="Normal 2 10 2 2 4 3" xfId="6009" xr:uid="{00000000-0005-0000-0000-000061550000}"/>
    <cellStyle name="Normal 2 10 2 2 4 3 2" xfId="18640" xr:uid="{00000000-0005-0000-0000-000062550000}"/>
    <cellStyle name="Normal 2 10 2 2 4 3 2 2" xfId="53856" xr:uid="{00000000-0005-0000-0000-000063550000}"/>
    <cellStyle name="Normal 2 10 2 2 4 3 3" xfId="41259" xr:uid="{00000000-0005-0000-0000-000064550000}"/>
    <cellStyle name="Normal 2 10 2 2 4 3 4" xfId="31245" xr:uid="{00000000-0005-0000-0000-000065550000}"/>
    <cellStyle name="Normal 2 10 2 2 4 4" xfId="7468" xr:uid="{00000000-0005-0000-0000-000066550000}"/>
    <cellStyle name="Normal 2 10 2 2 4 4 2" xfId="20094" xr:uid="{00000000-0005-0000-0000-000067550000}"/>
    <cellStyle name="Normal 2 10 2 2 4 4 2 2" xfId="55310" xr:uid="{00000000-0005-0000-0000-000068550000}"/>
    <cellStyle name="Normal 2 10 2 2 4 4 3" xfId="42713" xr:uid="{00000000-0005-0000-0000-000069550000}"/>
    <cellStyle name="Normal 2 10 2 2 4 4 4" xfId="32699" xr:uid="{00000000-0005-0000-0000-00006A550000}"/>
    <cellStyle name="Normal 2 10 2 2 4 5" xfId="9249" xr:uid="{00000000-0005-0000-0000-00006B550000}"/>
    <cellStyle name="Normal 2 10 2 2 4 5 2" xfId="21870" xr:uid="{00000000-0005-0000-0000-00006C550000}"/>
    <cellStyle name="Normal 2 10 2 2 4 5 2 2" xfId="57086" xr:uid="{00000000-0005-0000-0000-00006D550000}"/>
    <cellStyle name="Normal 2 10 2 2 4 5 3" xfId="44489" xr:uid="{00000000-0005-0000-0000-00006E550000}"/>
    <cellStyle name="Normal 2 10 2 2 4 5 4" xfId="34475" xr:uid="{00000000-0005-0000-0000-00006F550000}"/>
    <cellStyle name="Normal 2 10 2 2 4 6" xfId="11043" xr:uid="{00000000-0005-0000-0000-000070550000}"/>
    <cellStyle name="Normal 2 10 2 2 4 6 2" xfId="23646" xr:uid="{00000000-0005-0000-0000-000071550000}"/>
    <cellStyle name="Normal 2 10 2 2 4 6 2 2" xfId="58862" xr:uid="{00000000-0005-0000-0000-000072550000}"/>
    <cellStyle name="Normal 2 10 2 2 4 6 3" xfId="46265" xr:uid="{00000000-0005-0000-0000-000073550000}"/>
    <cellStyle name="Normal 2 10 2 2 4 6 4" xfId="36251" xr:uid="{00000000-0005-0000-0000-000074550000}"/>
    <cellStyle name="Normal 2 10 2 2 4 7" xfId="15410" xr:uid="{00000000-0005-0000-0000-000075550000}"/>
    <cellStyle name="Normal 2 10 2 2 4 7 2" xfId="50626" xr:uid="{00000000-0005-0000-0000-000076550000}"/>
    <cellStyle name="Normal 2 10 2 2 4 7 3" xfId="28015" xr:uid="{00000000-0005-0000-0000-000077550000}"/>
    <cellStyle name="Normal 2 10 2 2 4 8" xfId="13632" xr:uid="{00000000-0005-0000-0000-000078550000}"/>
    <cellStyle name="Normal 2 10 2 2 4 8 2" xfId="48850" xr:uid="{00000000-0005-0000-0000-000079550000}"/>
    <cellStyle name="Normal 2 10 2 2 4 9" xfId="38029" xr:uid="{00000000-0005-0000-0000-00007A550000}"/>
    <cellStyle name="Normal 2 10 2 2 5" xfId="3877" xr:uid="{00000000-0005-0000-0000-00007B550000}"/>
    <cellStyle name="Normal 2 10 2 2 5 2" xfId="8600" xr:uid="{00000000-0005-0000-0000-00007C550000}"/>
    <cellStyle name="Normal 2 10 2 2 5 2 2" xfId="21226" xr:uid="{00000000-0005-0000-0000-00007D550000}"/>
    <cellStyle name="Normal 2 10 2 2 5 2 2 2" xfId="56442" xr:uid="{00000000-0005-0000-0000-00007E550000}"/>
    <cellStyle name="Normal 2 10 2 2 5 2 3" xfId="43845" xr:uid="{00000000-0005-0000-0000-00007F550000}"/>
    <cellStyle name="Normal 2 10 2 2 5 2 4" xfId="33831" xr:uid="{00000000-0005-0000-0000-000080550000}"/>
    <cellStyle name="Normal 2 10 2 2 5 3" xfId="10381" xr:uid="{00000000-0005-0000-0000-000081550000}"/>
    <cellStyle name="Normal 2 10 2 2 5 3 2" xfId="23002" xr:uid="{00000000-0005-0000-0000-000082550000}"/>
    <cellStyle name="Normal 2 10 2 2 5 3 2 2" xfId="58218" xr:uid="{00000000-0005-0000-0000-000083550000}"/>
    <cellStyle name="Normal 2 10 2 2 5 3 3" xfId="45621" xr:uid="{00000000-0005-0000-0000-000084550000}"/>
    <cellStyle name="Normal 2 10 2 2 5 3 4" xfId="35607" xr:uid="{00000000-0005-0000-0000-000085550000}"/>
    <cellStyle name="Normal 2 10 2 2 5 4" xfId="12177" xr:uid="{00000000-0005-0000-0000-000086550000}"/>
    <cellStyle name="Normal 2 10 2 2 5 4 2" xfId="24778" xr:uid="{00000000-0005-0000-0000-000087550000}"/>
    <cellStyle name="Normal 2 10 2 2 5 4 2 2" xfId="59994" xr:uid="{00000000-0005-0000-0000-000088550000}"/>
    <cellStyle name="Normal 2 10 2 2 5 4 3" xfId="47397" xr:uid="{00000000-0005-0000-0000-000089550000}"/>
    <cellStyle name="Normal 2 10 2 2 5 4 4" xfId="37383" xr:uid="{00000000-0005-0000-0000-00008A550000}"/>
    <cellStyle name="Normal 2 10 2 2 5 5" xfId="16542" xr:uid="{00000000-0005-0000-0000-00008B550000}"/>
    <cellStyle name="Normal 2 10 2 2 5 5 2" xfId="51758" xr:uid="{00000000-0005-0000-0000-00008C550000}"/>
    <cellStyle name="Normal 2 10 2 2 5 5 3" xfId="29147" xr:uid="{00000000-0005-0000-0000-00008D550000}"/>
    <cellStyle name="Normal 2 10 2 2 5 6" xfId="14764" xr:uid="{00000000-0005-0000-0000-00008E550000}"/>
    <cellStyle name="Normal 2 10 2 2 5 6 2" xfId="49982" xr:uid="{00000000-0005-0000-0000-00008F550000}"/>
    <cellStyle name="Normal 2 10 2 2 5 7" xfId="39161" xr:uid="{00000000-0005-0000-0000-000090550000}"/>
    <cellStyle name="Normal 2 10 2 2 5 8" xfId="27371" xr:uid="{00000000-0005-0000-0000-000091550000}"/>
    <cellStyle name="Normal 2 10 2 2 6" xfId="4217" xr:uid="{00000000-0005-0000-0000-000092550000}"/>
    <cellStyle name="Normal 2 10 2 2 6 2" xfId="16864" xr:uid="{00000000-0005-0000-0000-000093550000}"/>
    <cellStyle name="Normal 2 10 2 2 6 2 2" xfId="52080" xr:uid="{00000000-0005-0000-0000-000094550000}"/>
    <cellStyle name="Normal 2 10 2 2 6 2 3" xfId="29469" xr:uid="{00000000-0005-0000-0000-000095550000}"/>
    <cellStyle name="Normal 2 10 2 2 6 3" xfId="13310" xr:uid="{00000000-0005-0000-0000-000096550000}"/>
    <cellStyle name="Normal 2 10 2 2 6 3 2" xfId="48528" xr:uid="{00000000-0005-0000-0000-000097550000}"/>
    <cellStyle name="Normal 2 10 2 2 6 4" xfId="39483" xr:uid="{00000000-0005-0000-0000-000098550000}"/>
    <cellStyle name="Normal 2 10 2 2 6 5" xfId="25917" xr:uid="{00000000-0005-0000-0000-000099550000}"/>
    <cellStyle name="Normal 2 10 2 2 7" xfId="5687" xr:uid="{00000000-0005-0000-0000-00009A550000}"/>
    <cellStyle name="Normal 2 10 2 2 7 2" xfId="18318" xr:uid="{00000000-0005-0000-0000-00009B550000}"/>
    <cellStyle name="Normal 2 10 2 2 7 2 2" xfId="53534" xr:uid="{00000000-0005-0000-0000-00009C550000}"/>
    <cellStyle name="Normal 2 10 2 2 7 3" xfId="40937" xr:uid="{00000000-0005-0000-0000-00009D550000}"/>
    <cellStyle name="Normal 2 10 2 2 7 4" xfId="30923" xr:uid="{00000000-0005-0000-0000-00009E550000}"/>
    <cellStyle name="Normal 2 10 2 2 8" xfId="7146" xr:uid="{00000000-0005-0000-0000-00009F550000}"/>
    <cellStyle name="Normal 2 10 2 2 8 2" xfId="19772" xr:uid="{00000000-0005-0000-0000-0000A0550000}"/>
    <cellStyle name="Normal 2 10 2 2 8 2 2" xfId="54988" xr:uid="{00000000-0005-0000-0000-0000A1550000}"/>
    <cellStyle name="Normal 2 10 2 2 8 3" xfId="42391" xr:uid="{00000000-0005-0000-0000-0000A2550000}"/>
    <cellStyle name="Normal 2 10 2 2 8 4" xfId="32377" xr:uid="{00000000-0005-0000-0000-0000A3550000}"/>
    <cellStyle name="Normal 2 10 2 2 9" xfId="8927" xr:uid="{00000000-0005-0000-0000-0000A4550000}"/>
    <cellStyle name="Normal 2 10 2 2 9 2" xfId="21548" xr:uid="{00000000-0005-0000-0000-0000A5550000}"/>
    <cellStyle name="Normal 2 10 2 2 9 2 2" xfId="56764" xr:uid="{00000000-0005-0000-0000-0000A6550000}"/>
    <cellStyle name="Normal 2 10 2 2 9 3" xfId="44167" xr:uid="{00000000-0005-0000-0000-0000A7550000}"/>
    <cellStyle name="Normal 2 10 2 2 9 4" xfId="34153" xr:uid="{00000000-0005-0000-0000-0000A8550000}"/>
    <cellStyle name="Normal 2 10 2 3" xfId="3063" xr:uid="{00000000-0005-0000-0000-0000A9550000}"/>
    <cellStyle name="Normal 2 10 2 3 10" xfId="25435" xr:uid="{00000000-0005-0000-0000-0000AA550000}"/>
    <cellStyle name="Normal 2 10 2 3 11" xfId="60970" xr:uid="{00000000-0005-0000-0000-0000AB550000}"/>
    <cellStyle name="Normal 2 10 2 3 2" xfId="4866" xr:uid="{00000000-0005-0000-0000-0000AC550000}"/>
    <cellStyle name="Normal 2 10 2 3 2 2" xfId="17513" xr:uid="{00000000-0005-0000-0000-0000AD550000}"/>
    <cellStyle name="Normal 2 10 2 3 2 2 2" xfId="52729" xr:uid="{00000000-0005-0000-0000-0000AE550000}"/>
    <cellStyle name="Normal 2 10 2 3 2 2 3" xfId="30118" xr:uid="{00000000-0005-0000-0000-0000AF550000}"/>
    <cellStyle name="Normal 2 10 2 3 2 3" xfId="13959" xr:uid="{00000000-0005-0000-0000-0000B0550000}"/>
    <cellStyle name="Normal 2 10 2 3 2 3 2" xfId="49177" xr:uid="{00000000-0005-0000-0000-0000B1550000}"/>
    <cellStyle name="Normal 2 10 2 3 2 4" xfId="40132" xr:uid="{00000000-0005-0000-0000-0000B2550000}"/>
    <cellStyle name="Normal 2 10 2 3 2 5" xfId="26566" xr:uid="{00000000-0005-0000-0000-0000B3550000}"/>
    <cellStyle name="Normal 2 10 2 3 3" xfId="6336" xr:uid="{00000000-0005-0000-0000-0000B4550000}"/>
    <cellStyle name="Normal 2 10 2 3 3 2" xfId="18967" xr:uid="{00000000-0005-0000-0000-0000B5550000}"/>
    <cellStyle name="Normal 2 10 2 3 3 2 2" xfId="54183" xr:uid="{00000000-0005-0000-0000-0000B6550000}"/>
    <cellStyle name="Normal 2 10 2 3 3 3" xfId="41586" xr:uid="{00000000-0005-0000-0000-0000B7550000}"/>
    <cellStyle name="Normal 2 10 2 3 3 4" xfId="31572" xr:uid="{00000000-0005-0000-0000-0000B8550000}"/>
    <cellStyle name="Normal 2 10 2 3 4" xfId="7795" xr:uid="{00000000-0005-0000-0000-0000B9550000}"/>
    <cellStyle name="Normal 2 10 2 3 4 2" xfId="20421" xr:uid="{00000000-0005-0000-0000-0000BA550000}"/>
    <cellStyle name="Normal 2 10 2 3 4 2 2" xfId="55637" xr:uid="{00000000-0005-0000-0000-0000BB550000}"/>
    <cellStyle name="Normal 2 10 2 3 4 3" xfId="43040" xr:uid="{00000000-0005-0000-0000-0000BC550000}"/>
    <cellStyle name="Normal 2 10 2 3 4 4" xfId="33026" xr:uid="{00000000-0005-0000-0000-0000BD550000}"/>
    <cellStyle name="Normal 2 10 2 3 5" xfId="9576" xr:uid="{00000000-0005-0000-0000-0000BE550000}"/>
    <cellStyle name="Normal 2 10 2 3 5 2" xfId="22197" xr:uid="{00000000-0005-0000-0000-0000BF550000}"/>
    <cellStyle name="Normal 2 10 2 3 5 2 2" xfId="57413" xr:uid="{00000000-0005-0000-0000-0000C0550000}"/>
    <cellStyle name="Normal 2 10 2 3 5 3" xfId="44816" xr:uid="{00000000-0005-0000-0000-0000C1550000}"/>
    <cellStyle name="Normal 2 10 2 3 5 4" xfId="34802" xr:uid="{00000000-0005-0000-0000-0000C2550000}"/>
    <cellStyle name="Normal 2 10 2 3 6" xfId="11370" xr:uid="{00000000-0005-0000-0000-0000C3550000}"/>
    <cellStyle name="Normal 2 10 2 3 6 2" xfId="23973" xr:uid="{00000000-0005-0000-0000-0000C4550000}"/>
    <cellStyle name="Normal 2 10 2 3 6 2 2" xfId="59189" xr:uid="{00000000-0005-0000-0000-0000C5550000}"/>
    <cellStyle name="Normal 2 10 2 3 6 3" xfId="46592" xr:uid="{00000000-0005-0000-0000-0000C6550000}"/>
    <cellStyle name="Normal 2 10 2 3 6 4" xfId="36578" xr:uid="{00000000-0005-0000-0000-0000C7550000}"/>
    <cellStyle name="Normal 2 10 2 3 7" xfId="15737" xr:uid="{00000000-0005-0000-0000-0000C8550000}"/>
    <cellStyle name="Normal 2 10 2 3 7 2" xfId="50953" xr:uid="{00000000-0005-0000-0000-0000C9550000}"/>
    <cellStyle name="Normal 2 10 2 3 7 3" xfId="28342" xr:uid="{00000000-0005-0000-0000-0000CA550000}"/>
    <cellStyle name="Normal 2 10 2 3 8" xfId="12828" xr:uid="{00000000-0005-0000-0000-0000CB550000}"/>
    <cellStyle name="Normal 2 10 2 3 8 2" xfId="48046" xr:uid="{00000000-0005-0000-0000-0000CC550000}"/>
    <cellStyle name="Normal 2 10 2 3 9" xfId="38356" xr:uid="{00000000-0005-0000-0000-0000CD550000}"/>
    <cellStyle name="Normal 2 10 2 4" xfId="2889" xr:uid="{00000000-0005-0000-0000-0000CE550000}"/>
    <cellStyle name="Normal 2 10 2 4 10" xfId="25276" xr:uid="{00000000-0005-0000-0000-0000CF550000}"/>
    <cellStyle name="Normal 2 10 2 4 11" xfId="60811" xr:uid="{00000000-0005-0000-0000-0000D0550000}"/>
    <cellStyle name="Normal 2 10 2 4 2" xfId="4707" xr:uid="{00000000-0005-0000-0000-0000D1550000}"/>
    <cellStyle name="Normal 2 10 2 4 2 2" xfId="17354" xr:uid="{00000000-0005-0000-0000-0000D2550000}"/>
    <cellStyle name="Normal 2 10 2 4 2 2 2" xfId="52570" xr:uid="{00000000-0005-0000-0000-0000D3550000}"/>
    <cellStyle name="Normal 2 10 2 4 2 2 3" xfId="29959" xr:uid="{00000000-0005-0000-0000-0000D4550000}"/>
    <cellStyle name="Normal 2 10 2 4 2 3" xfId="13800" xr:uid="{00000000-0005-0000-0000-0000D5550000}"/>
    <cellStyle name="Normal 2 10 2 4 2 3 2" xfId="49018" xr:uid="{00000000-0005-0000-0000-0000D6550000}"/>
    <cellStyle name="Normal 2 10 2 4 2 4" xfId="39973" xr:uid="{00000000-0005-0000-0000-0000D7550000}"/>
    <cellStyle name="Normal 2 10 2 4 2 5" xfId="26407" xr:uid="{00000000-0005-0000-0000-0000D8550000}"/>
    <cellStyle name="Normal 2 10 2 4 3" xfId="6177" xr:uid="{00000000-0005-0000-0000-0000D9550000}"/>
    <cellStyle name="Normal 2 10 2 4 3 2" xfId="18808" xr:uid="{00000000-0005-0000-0000-0000DA550000}"/>
    <cellStyle name="Normal 2 10 2 4 3 2 2" xfId="54024" xr:uid="{00000000-0005-0000-0000-0000DB550000}"/>
    <cellStyle name="Normal 2 10 2 4 3 3" xfId="41427" xr:uid="{00000000-0005-0000-0000-0000DC550000}"/>
    <cellStyle name="Normal 2 10 2 4 3 4" xfId="31413" xr:uid="{00000000-0005-0000-0000-0000DD550000}"/>
    <cellStyle name="Normal 2 10 2 4 4" xfId="7636" xr:uid="{00000000-0005-0000-0000-0000DE550000}"/>
    <cellStyle name="Normal 2 10 2 4 4 2" xfId="20262" xr:uid="{00000000-0005-0000-0000-0000DF550000}"/>
    <cellStyle name="Normal 2 10 2 4 4 2 2" xfId="55478" xr:uid="{00000000-0005-0000-0000-0000E0550000}"/>
    <cellStyle name="Normal 2 10 2 4 4 3" xfId="42881" xr:uid="{00000000-0005-0000-0000-0000E1550000}"/>
    <cellStyle name="Normal 2 10 2 4 4 4" xfId="32867" xr:uid="{00000000-0005-0000-0000-0000E2550000}"/>
    <cellStyle name="Normal 2 10 2 4 5" xfId="9417" xr:uid="{00000000-0005-0000-0000-0000E3550000}"/>
    <cellStyle name="Normal 2 10 2 4 5 2" xfId="22038" xr:uid="{00000000-0005-0000-0000-0000E4550000}"/>
    <cellStyle name="Normal 2 10 2 4 5 2 2" xfId="57254" xr:uid="{00000000-0005-0000-0000-0000E5550000}"/>
    <cellStyle name="Normal 2 10 2 4 5 3" xfId="44657" xr:uid="{00000000-0005-0000-0000-0000E6550000}"/>
    <cellStyle name="Normal 2 10 2 4 5 4" xfId="34643" xr:uid="{00000000-0005-0000-0000-0000E7550000}"/>
    <cellStyle name="Normal 2 10 2 4 6" xfId="11211" xr:uid="{00000000-0005-0000-0000-0000E8550000}"/>
    <cellStyle name="Normal 2 10 2 4 6 2" xfId="23814" xr:uid="{00000000-0005-0000-0000-0000E9550000}"/>
    <cellStyle name="Normal 2 10 2 4 6 2 2" xfId="59030" xr:uid="{00000000-0005-0000-0000-0000EA550000}"/>
    <cellStyle name="Normal 2 10 2 4 6 3" xfId="46433" xr:uid="{00000000-0005-0000-0000-0000EB550000}"/>
    <cellStyle name="Normal 2 10 2 4 6 4" xfId="36419" xr:uid="{00000000-0005-0000-0000-0000EC550000}"/>
    <cellStyle name="Normal 2 10 2 4 7" xfId="15578" xr:uid="{00000000-0005-0000-0000-0000ED550000}"/>
    <cellStyle name="Normal 2 10 2 4 7 2" xfId="50794" xr:uid="{00000000-0005-0000-0000-0000EE550000}"/>
    <cellStyle name="Normal 2 10 2 4 7 3" xfId="28183" xr:uid="{00000000-0005-0000-0000-0000EF550000}"/>
    <cellStyle name="Normal 2 10 2 4 8" xfId="12669" xr:uid="{00000000-0005-0000-0000-0000F0550000}"/>
    <cellStyle name="Normal 2 10 2 4 8 2" xfId="47887" xr:uid="{00000000-0005-0000-0000-0000F1550000}"/>
    <cellStyle name="Normal 2 10 2 4 9" xfId="38197" xr:uid="{00000000-0005-0000-0000-0000F2550000}"/>
    <cellStyle name="Normal 2 10 2 5" xfId="3398" xr:uid="{00000000-0005-0000-0000-0000F3550000}"/>
    <cellStyle name="Normal 2 10 2 5 10" xfId="26894" xr:uid="{00000000-0005-0000-0000-0000F4550000}"/>
    <cellStyle name="Normal 2 10 2 5 11" xfId="61298" xr:uid="{00000000-0005-0000-0000-0000F5550000}"/>
    <cellStyle name="Normal 2 10 2 5 2" xfId="5194" xr:uid="{00000000-0005-0000-0000-0000F6550000}"/>
    <cellStyle name="Normal 2 10 2 5 2 2" xfId="17841" xr:uid="{00000000-0005-0000-0000-0000F7550000}"/>
    <cellStyle name="Normal 2 10 2 5 2 2 2" xfId="53057" xr:uid="{00000000-0005-0000-0000-0000F8550000}"/>
    <cellStyle name="Normal 2 10 2 5 2 3" xfId="40460" xr:uid="{00000000-0005-0000-0000-0000F9550000}"/>
    <cellStyle name="Normal 2 10 2 5 2 4" xfId="30446" xr:uid="{00000000-0005-0000-0000-0000FA550000}"/>
    <cellStyle name="Normal 2 10 2 5 3" xfId="6664" xr:uid="{00000000-0005-0000-0000-0000FB550000}"/>
    <cellStyle name="Normal 2 10 2 5 3 2" xfId="19295" xr:uid="{00000000-0005-0000-0000-0000FC550000}"/>
    <cellStyle name="Normal 2 10 2 5 3 2 2" xfId="54511" xr:uid="{00000000-0005-0000-0000-0000FD550000}"/>
    <cellStyle name="Normal 2 10 2 5 3 3" xfId="41914" xr:uid="{00000000-0005-0000-0000-0000FE550000}"/>
    <cellStyle name="Normal 2 10 2 5 3 4" xfId="31900" xr:uid="{00000000-0005-0000-0000-0000FF550000}"/>
    <cellStyle name="Normal 2 10 2 5 4" xfId="8123" xr:uid="{00000000-0005-0000-0000-000000560000}"/>
    <cellStyle name="Normal 2 10 2 5 4 2" xfId="20749" xr:uid="{00000000-0005-0000-0000-000001560000}"/>
    <cellStyle name="Normal 2 10 2 5 4 2 2" xfId="55965" xr:uid="{00000000-0005-0000-0000-000002560000}"/>
    <cellStyle name="Normal 2 10 2 5 4 3" xfId="43368" xr:uid="{00000000-0005-0000-0000-000003560000}"/>
    <cellStyle name="Normal 2 10 2 5 4 4" xfId="33354" xr:uid="{00000000-0005-0000-0000-000004560000}"/>
    <cellStyle name="Normal 2 10 2 5 5" xfId="9904" xr:uid="{00000000-0005-0000-0000-000005560000}"/>
    <cellStyle name="Normal 2 10 2 5 5 2" xfId="22525" xr:uid="{00000000-0005-0000-0000-000006560000}"/>
    <cellStyle name="Normal 2 10 2 5 5 2 2" xfId="57741" xr:uid="{00000000-0005-0000-0000-000007560000}"/>
    <cellStyle name="Normal 2 10 2 5 5 3" xfId="45144" xr:uid="{00000000-0005-0000-0000-000008560000}"/>
    <cellStyle name="Normal 2 10 2 5 5 4" xfId="35130" xr:uid="{00000000-0005-0000-0000-000009560000}"/>
    <cellStyle name="Normal 2 10 2 5 6" xfId="11698" xr:uid="{00000000-0005-0000-0000-00000A560000}"/>
    <cellStyle name="Normal 2 10 2 5 6 2" xfId="24301" xr:uid="{00000000-0005-0000-0000-00000B560000}"/>
    <cellStyle name="Normal 2 10 2 5 6 2 2" xfId="59517" xr:uid="{00000000-0005-0000-0000-00000C560000}"/>
    <cellStyle name="Normal 2 10 2 5 6 3" xfId="46920" xr:uid="{00000000-0005-0000-0000-00000D560000}"/>
    <cellStyle name="Normal 2 10 2 5 6 4" xfId="36906" xr:uid="{00000000-0005-0000-0000-00000E560000}"/>
    <cellStyle name="Normal 2 10 2 5 7" xfId="16065" xr:uid="{00000000-0005-0000-0000-00000F560000}"/>
    <cellStyle name="Normal 2 10 2 5 7 2" xfId="51281" xr:uid="{00000000-0005-0000-0000-000010560000}"/>
    <cellStyle name="Normal 2 10 2 5 7 3" xfId="28670" xr:uid="{00000000-0005-0000-0000-000011560000}"/>
    <cellStyle name="Normal 2 10 2 5 8" xfId="14287" xr:uid="{00000000-0005-0000-0000-000012560000}"/>
    <cellStyle name="Normal 2 10 2 5 8 2" xfId="49505" xr:uid="{00000000-0005-0000-0000-000013560000}"/>
    <cellStyle name="Normal 2 10 2 5 9" xfId="38684" xr:uid="{00000000-0005-0000-0000-000014560000}"/>
    <cellStyle name="Normal 2 10 2 6" xfId="2558" xr:uid="{00000000-0005-0000-0000-000015560000}"/>
    <cellStyle name="Normal 2 10 2 6 10" xfId="26085" xr:uid="{00000000-0005-0000-0000-000016560000}"/>
    <cellStyle name="Normal 2 10 2 6 11" xfId="60489" xr:uid="{00000000-0005-0000-0000-000017560000}"/>
    <cellStyle name="Normal 2 10 2 6 2" xfId="4385" xr:uid="{00000000-0005-0000-0000-000018560000}"/>
    <cellStyle name="Normal 2 10 2 6 2 2" xfId="17032" xr:uid="{00000000-0005-0000-0000-000019560000}"/>
    <cellStyle name="Normal 2 10 2 6 2 2 2" xfId="52248" xr:uid="{00000000-0005-0000-0000-00001A560000}"/>
    <cellStyle name="Normal 2 10 2 6 2 3" xfId="39651" xr:uid="{00000000-0005-0000-0000-00001B560000}"/>
    <cellStyle name="Normal 2 10 2 6 2 4" xfId="29637" xr:uid="{00000000-0005-0000-0000-00001C560000}"/>
    <cellStyle name="Normal 2 10 2 6 3" xfId="5855" xr:uid="{00000000-0005-0000-0000-00001D560000}"/>
    <cellStyle name="Normal 2 10 2 6 3 2" xfId="18486" xr:uid="{00000000-0005-0000-0000-00001E560000}"/>
    <cellStyle name="Normal 2 10 2 6 3 2 2" xfId="53702" xr:uid="{00000000-0005-0000-0000-00001F560000}"/>
    <cellStyle name="Normal 2 10 2 6 3 3" xfId="41105" xr:uid="{00000000-0005-0000-0000-000020560000}"/>
    <cellStyle name="Normal 2 10 2 6 3 4" xfId="31091" xr:uid="{00000000-0005-0000-0000-000021560000}"/>
    <cellStyle name="Normal 2 10 2 6 4" xfId="7314" xr:uid="{00000000-0005-0000-0000-000022560000}"/>
    <cellStyle name="Normal 2 10 2 6 4 2" xfId="19940" xr:uid="{00000000-0005-0000-0000-000023560000}"/>
    <cellStyle name="Normal 2 10 2 6 4 2 2" xfId="55156" xr:uid="{00000000-0005-0000-0000-000024560000}"/>
    <cellStyle name="Normal 2 10 2 6 4 3" xfId="42559" xr:uid="{00000000-0005-0000-0000-000025560000}"/>
    <cellStyle name="Normal 2 10 2 6 4 4" xfId="32545" xr:uid="{00000000-0005-0000-0000-000026560000}"/>
    <cellStyle name="Normal 2 10 2 6 5" xfId="9095" xr:uid="{00000000-0005-0000-0000-000027560000}"/>
    <cellStyle name="Normal 2 10 2 6 5 2" xfId="21716" xr:uid="{00000000-0005-0000-0000-000028560000}"/>
    <cellStyle name="Normal 2 10 2 6 5 2 2" xfId="56932" xr:uid="{00000000-0005-0000-0000-000029560000}"/>
    <cellStyle name="Normal 2 10 2 6 5 3" xfId="44335" xr:uid="{00000000-0005-0000-0000-00002A560000}"/>
    <cellStyle name="Normal 2 10 2 6 5 4" xfId="34321" xr:uid="{00000000-0005-0000-0000-00002B560000}"/>
    <cellStyle name="Normal 2 10 2 6 6" xfId="10889" xr:uid="{00000000-0005-0000-0000-00002C560000}"/>
    <cellStyle name="Normal 2 10 2 6 6 2" xfId="23492" xr:uid="{00000000-0005-0000-0000-00002D560000}"/>
    <cellStyle name="Normal 2 10 2 6 6 2 2" xfId="58708" xr:uid="{00000000-0005-0000-0000-00002E560000}"/>
    <cellStyle name="Normal 2 10 2 6 6 3" xfId="46111" xr:uid="{00000000-0005-0000-0000-00002F560000}"/>
    <cellStyle name="Normal 2 10 2 6 6 4" xfId="36097" xr:uid="{00000000-0005-0000-0000-000030560000}"/>
    <cellStyle name="Normal 2 10 2 6 7" xfId="15256" xr:uid="{00000000-0005-0000-0000-000031560000}"/>
    <cellStyle name="Normal 2 10 2 6 7 2" xfId="50472" xr:uid="{00000000-0005-0000-0000-000032560000}"/>
    <cellStyle name="Normal 2 10 2 6 7 3" xfId="27861" xr:uid="{00000000-0005-0000-0000-000033560000}"/>
    <cellStyle name="Normal 2 10 2 6 8" xfId="13478" xr:uid="{00000000-0005-0000-0000-000034560000}"/>
    <cellStyle name="Normal 2 10 2 6 8 2" xfId="48696" xr:uid="{00000000-0005-0000-0000-000035560000}"/>
    <cellStyle name="Normal 2 10 2 6 9" xfId="37875" xr:uid="{00000000-0005-0000-0000-000036560000}"/>
    <cellStyle name="Normal 2 10 2 7" xfId="3722" xr:uid="{00000000-0005-0000-0000-000037560000}"/>
    <cellStyle name="Normal 2 10 2 7 2" xfId="8446" xr:uid="{00000000-0005-0000-0000-000038560000}"/>
    <cellStyle name="Normal 2 10 2 7 2 2" xfId="21072" xr:uid="{00000000-0005-0000-0000-000039560000}"/>
    <cellStyle name="Normal 2 10 2 7 2 2 2" xfId="56288" xr:uid="{00000000-0005-0000-0000-00003A560000}"/>
    <cellStyle name="Normal 2 10 2 7 2 3" xfId="43691" xr:uid="{00000000-0005-0000-0000-00003B560000}"/>
    <cellStyle name="Normal 2 10 2 7 2 4" xfId="33677" xr:uid="{00000000-0005-0000-0000-00003C560000}"/>
    <cellStyle name="Normal 2 10 2 7 3" xfId="10227" xr:uid="{00000000-0005-0000-0000-00003D560000}"/>
    <cellStyle name="Normal 2 10 2 7 3 2" xfId="22848" xr:uid="{00000000-0005-0000-0000-00003E560000}"/>
    <cellStyle name="Normal 2 10 2 7 3 2 2" xfId="58064" xr:uid="{00000000-0005-0000-0000-00003F560000}"/>
    <cellStyle name="Normal 2 10 2 7 3 3" xfId="45467" xr:uid="{00000000-0005-0000-0000-000040560000}"/>
    <cellStyle name="Normal 2 10 2 7 3 4" xfId="35453" xr:uid="{00000000-0005-0000-0000-000041560000}"/>
    <cellStyle name="Normal 2 10 2 7 4" xfId="12023" xr:uid="{00000000-0005-0000-0000-000042560000}"/>
    <cellStyle name="Normal 2 10 2 7 4 2" xfId="24624" xr:uid="{00000000-0005-0000-0000-000043560000}"/>
    <cellStyle name="Normal 2 10 2 7 4 2 2" xfId="59840" xr:uid="{00000000-0005-0000-0000-000044560000}"/>
    <cellStyle name="Normal 2 10 2 7 4 3" xfId="47243" xr:uid="{00000000-0005-0000-0000-000045560000}"/>
    <cellStyle name="Normal 2 10 2 7 4 4" xfId="37229" xr:uid="{00000000-0005-0000-0000-000046560000}"/>
    <cellStyle name="Normal 2 10 2 7 5" xfId="16388" xr:uid="{00000000-0005-0000-0000-000047560000}"/>
    <cellStyle name="Normal 2 10 2 7 5 2" xfId="51604" xr:uid="{00000000-0005-0000-0000-000048560000}"/>
    <cellStyle name="Normal 2 10 2 7 5 3" xfId="28993" xr:uid="{00000000-0005-0000-0000-000049560000}"/>
    <cellStyle name="Normal 2 10 2 7 6" xfId="14610" xr:uid="{00000000-0005-0000-0000-00004A560000}"/>
    <cellStyle name="Normal 2 10 2 7 6 2" xfId="49828" xr:uid="{00000000-0005-0000-0000-00004B560000}"/>
    <cellStyle name="Normal 2 10 2 7 7" xfId="39007" xr:uid="{00000000-0005-0000-0000-00004C560000}"/>
    <cellStyle name="Normal 2 10 2 7 8" xfId="27217" xr:uid="{00000000-0005-0000-0000-00004D560000}"/>
    <cellStyle name="Normal 2 10 2 8" xfId="4060" xr:uid="{00000000-0005-0000-0000-00004E560000}"/>
    <cellStyle name="Normal 2 10 2 8 2" xfId="16710" xr:uid="{00000000-0005-0000-0000-00004F560000}"/>
    <cellStyle name="Normal 2 10 2 8 2 2" xfId="51926" xr:uid="{00000000-0005-0000-0000-000050560000}"/>
    <cellStyle name="Normal 2 10 2 8 2 3" xfId="29315" xr:uid="{00000000-0005-0000-0000-000051560000}"/>
    <cellStyle name="Normal 2 10 2 8 3" xfId="13156" xr:uid="{00000000-0005-0000-0000-000052560000}"/>
    <cellStyle name="Normal 2 10 2 8 3 2" xfId="48374" xr:uid="{00000000-0005-0000-0000-000053560000}"/>
    <cellStyle name="Normal 2 10 2 8 4" xfId="39329" xr:uid="{00000000-0005-0000-0000-000054560000}"/>
    <cellStyle name="Normal 2 10 2 8 5" xfId="25763" xr:uid="{00000000-0005-0000-0000-000055560000}"/>
    <cellStyle name="Normal 2 10 2 9" xfId="5533" xr:uid="{00000000-0005-0000-0000-000056560000}"/>
    <cellStyle name="Normal 2 10 2 9 2" xfId="18164" xr:uid="{00000000-0005-0000-0000-000057560000}"/>
    <cellStyle name="Normal 2 10 2 9 2 2" xfId="53380" xr:uid="{00000000-0005-0000-0000-000058560000}"/>
    <cellStyle name="Normal 2 10 2 9 3" xfId="40783" xr:uid="{00000000-0005-0000-0000-000059560000}"/>
    <cellStyle name="Normal 2 10 2 9 4" xfId="30769" xr:uid="{00000000-0005-0000-0000-00005A560000}"/>
    <cellStyle name="Normal 2 10 3" xfId="2298" xr:uid="{00000000-0005-0000-0000-00005B560000}"/>
    <cellStyle name="Normal 2 10 3 10" xfId="10566" xr:uid="{00000000-0005-0000-0000-00005C560000}"/>
    <cellStyle name="Normal 2 10 3 10 2" xfId="23177" xr:uid="{00000000-0005-0000-0000-00005D560000}"/>
    <cellStyle name="Normal 2 10 3 10 2 2" xfId="58393" xr:uid="{00000000-0005-0000-0000-00005E560000}"/>
    <cellStyle name="Normal 2 10 3 10 3" xfId="45796" xr:uid="{00000000-0005-0000-0000-00005F560000}"/>
    <cellStyle name="Normal 2 10 3 10 4" xfId="35782" xr:uid="{00000000-0005-0000-0000-000060560000}"/>
    <cellStyle name="Normal 2 10 3 11" xfId="15014" xr:uid="{00000000-0005-0000-0000-000061560000}"/>
    <cellStyle name="Normal 2 10 3 11 2" xfId="50230" xr:uid="{00000000-0005-0000-0000-000062560000}"/>
    <cellStyle name="Normal 2 10 3 11 3" xfId="27619" xr:uid="{00000000-0005-0000-0000-000063560000}"/>
    <cellStyle name="Normal 2 10 3 12" xfId="12427" xr:uid="{00000000-0005-0000-0000-000064560000}"/>
    <cellStyle name="Normal 2 10 3 12 2" xfId="47645" xr:uid="{00000000-0005-0000-0000-000065560000}"/>
    <cellStyle name="Normal 2 10 3 13" xfId="37633" xr:uid="{00000000-0005-0000-0000-000066560000}"/>
    <cellStyle name="Normal 2 10 3 14" xfId="25034" xr:uid="{00000000-0005-0000-0000-000067560000}"/>
    <cellStyle name="Normal 2 10 3 15" xfId="60247" xr:uid="{00000000-0005-0000-0000-000068560000}"/>
    <cellStyle name="Normal 2 10 3 2" xfId="3149" xr:uid="{00000000-0005-0000-0000-000069560000}"/>
    <cellStyle name="Normal 2 10 3 2 10" xfId="25518" xr:uid="{00000000-0005-0000-0000-00006A560000}"/>
    <cellStyle name="Normal 2 10 3 2 11" xfId="61053" xr:uid="{00000000-0005-0000-0000-00006B560000}"/>
    <cellStyle name="Normal 2 10 3 2 2" xfId="4949" xr:uid="{00000000-0005-0000-0000-00006C560000}"/>
    <cellStyle name="Normal 2 10 3 2 2 2" xfId="17596" xr:uid="{00000000-0005-0000-0000-00006D560000}"/>
    <cellStyle name="Normal 2 10 3 2 2 2 2" xfId="52812" xr:uid="{00000000-0005-0000-0000-00006E560000}"/>
    <cellStyle name="Normal 2 10 3 2 2 2 3" xfId="30201" xr:uid="{00000000-0005-0000-0000-00006F560000}"/>
    <cellStyle name="Normal 2 10 3 2 2 3" xfId="14042" xr:uid="{00000000-0005-0000-0000-000070560000}"/>
    <cellStyle name="Normal 2 10 3 2 2 3 2" xfId="49260" xr:uid="{00000000-0005-0000-0000-000071560000}"/>
    <cellStyle name="Normal 2 10 3 2 2 4" xfId="40215" xr:uid="{00000000-0005-0000-0000-000072560000}"/>
    <cellStyle name="Normal 2 10 3 2 2 5" xfId="26649" xr:uid="{00000000-0005-0000-0000-000073560000}"/>
    <cellStyle name="Normal 2 10 3 2 3" xfId="6419" xr:uid="{00000000-0005-0000-0000-000074560000}"/>
    <cellStyle name="Normal 2 10 3 2 3 2" xfId="19050" xr:uid="{00000000-0005-0000-0000-000075560000}"/>
    <cellStyle name="Normal 2 10 3 2 3 2 2" xfId="54266" xr:uid="{00000000-0005-0000-0000-000076560000}"/>
    <cellStyle name="Normal 2 10 3 2 3 3" xfId="41669" xr:uid="{00000000-0005-0000-0000-000077560000}"/>
    <cellStyle name="Normal 2 10 3 2 3 4" xfId="31655" xr:uid="{00000000-0005-0000-0000-000078560000}"/>
    <cellStyle name="Normal 2 10 3 2 4" xfId="7878" xr:uid="{00000000-0005-0000-0000-000079560000}"/>
    <cellStyle name="Normal 2 10 3 2 4 2" xfId="20504" xr:uid="{00000000-0005-0000-0000-00007A560000}"/>
    <cellStyle name="Normal 2 10 3 2 4 2 2" xfId="55720" xr:uid="{00000000-0005-0000-0000-00007B560000}"/>
    <cellStyle name="Normal 2 10 3 2 4 3" xfId="43123" xr:uid="{00000000-0005-0000-0000-00007C560000}"/>
    <cellStyle name="Normal 2 10 3 2 4 4" xfId="33109" xr:uid="{00000000-0005-0000-0000-00007D560000}"/>
    <cellStyle name="Normal 2 10 3 2 5" xfId="9659" xr:uid="{00000000-0005-0000-0000-00007E560000}"/>
    <cellStyle name="Normal 2 10 3 2 5 2" xfId="22280" xr:uid="{00000000-0005-0000-0000-00007F560000}"/>
    <cellStyle name="Normal 2 10 3 2 5 2 2" xfId="57496" xr:uid="{00000000-0005-0000-0000-000080560000}"/>
    <cellStyle name="Normal 2 10 3 2 5 3" xfId="44899" xr:uid="{00000000-0005-0000-0000-000081560000}"/>
    <cellStyle name="Normal 2 10 3 2 5 4" xfId="34885" xr:uid="{00000000-0005-0000-0000-000082560000}"/>
    <cellStyle name="Normal 2 10 3 2 6" xfId="11453" xr:uid="{00000000-0005-0000-0000-000083560000}"/>
    <cellStyle name="Normal 2 10 3 2 6 2" xfId="24056" xr:uid="{00000000-0005-0000-0000-000084560000}"/>
    <cellStyle name="Normal 2 10 3 2 6 2 2" xfId="59272" xr:uid="{00000000-0005-0000-0000-000085560000}"/>
    <cellStyle name="Normal 2 10 3 2 6 3" xfId="46675" xr:uid="{00000000-0005-0000-0000-000086560000}"/>
    <cellStyle name="Normal 2 10 3 2 6 4" xfId="36661" xr:uid="{00000000-0005-0000-0000-000087560000}"/>
    <cellStyle name="Normal 2 10 3 2 7" xfId="15820" xr:uid="{00000000-0005-0000-0000-000088560000}"/>
    <cellStyle name="Normal 2 10 3 2 7 2" xfId="51036" xr:uid="{00000000-0005-0000-0000-000089560000}"/>
    <cellStyle name="Normal 2 10 3 2 7 3" xfId="28425" xr:uid="{00000000-0005-0000-0000-00008A560000}"/>
    <cellStyle name="Normal 2 10 3 2 8" xfId="12911" xr:uid="{00000000-0005-0000-0000-00008B560000}"/>
    <cellStyle name="Normal 2 10 3 2 8 2" xfId="48129" xr:uid="{00000000-0005-0000-0000-00008C560000}"/>
    <cellStyle name="Normal 2 10 3 2 9" xfId="38439" xr:uid="{00000000-0005-0000-0000-00008D560000}"/>
    <cellStyle name="Normal 2 10 3 3" xfId="3478" xr:uid="{00000000-0005-0000-0000-00008E560000}"/>
    <cellStyle name="Normal 2 10 3 3 10" xfId="26974" xr:uid="{00000000-0005-0000-0000-00008F560000}"/>
    <cellStyle name="Normal 2 10 3 3 11" xfId="61378" xr:uid="{00000000-0005-0000-0000-000090560000}"/>
    <cellStyle name="Normal 2 10 3 3 2" xfId="5274" xr:uid="{00000000-0005-0000-0000-000091560000}"/>
    <cellStyle name="Normal 2 10 3 3 2 2" xfId="17921" xr:uid="{00000000-0005-0000-0000-000092560000}"/>
    <cellStyle name="Normal 2 10 3 3 2 2 2" xfId="53137" xr:uid="{00000000-0005-0000-0000-000093560000}"/>
    <cellStyle name="Normal 2 10 3 3 2 3" xfId="40540" xr:uid="{00000000-0005-0000-0000-000094560000}"/>
    <cellStyle name="Normal 2 10 3 3 2 4" xfId="30526" xr:uid="{00000000-0005-0000-0000-000095560000}"/>
    <cellStyle name="Normal 2 10 3 3 3" xfId="6744" xr:uid="{00000000-0005-0000-0000-000096560000}"/>
    <cellStyle name="Normal 2 10 3 3 3 2" xfId="19375" xr:uid="{00000000-0005-0000-0000-000097560000}"/>
    <cellStyle name="Normal 2 10 3 3 3 2 2" xfId="54591" xr:uid="{00000000-0005-0000-0000-000098560000}"/>
    <cellStyle name="Normal 2 10 3 3 3 3" xfId="41994" xr:uid="{00000000-0005-0000-0000-000099560000}"/>
    <cellStyle name="Normal 2 10 3 3 3 4" xfId="31980" xr:uid="{00000000-0005-0000-0000-00009A560000}"/>
    <cellStyle name="Normal 2 10 3 3 4" xfId="8203" xr:uid="{00000000-0005-0000-0000-00009B560000}"/>
    <cellStyle name="Normal 2 10 3 3 4 2" xfId="20829" xr:uid="{00000000-0005-0000-0000-00009C560000}"/>
    <cellStyle name="Normal 2 10 3 3 4 2 2" xfId="56045" xr:uid="{00000000-0005-0000-0000-00009D560000}"/>
    <cellStyle name="Normal 2 10 3 3 4 3" xfId="43448" xr:uid="{00000000-0005-0000-0000-00009E560000}"/>
    <cellStyle name="Normal 2 10 3 3 4 4" xfId="33434" xr:uid="{00000000-0005-0000-0000-00009F560000}"/>
    <cellStyle name="Normal 2 10 3 3 5" xfId="9984" xr:uid="{00000000-0005-0000-0000-0000A0560000}"/>
    <cellStyle name="Normal 2 10 3 3 5 2" xfId="22605" xr:uid="{00000000-0005-0000-0000-0000A1560000}"/>
    <cellStyle name="Normal 2 10 3 3 5 2 2" xfId="57821" xr:uid="{00000000-0005-0000-0000-0000A2560000}"/>
    <cellStyle name="Normal 2 10 3 3 5 3" xfId="45224" xr:uid="{00000000-0005-0000-0000-0000A3560000}"/>
    <cellStyle name="Normal 2 10 3 3 5 4" xfId="35210" xr:uid="{00000000-0005-0000-0000-0000A4560000}"/>
    <cellStyle name="Normal 2 10 3 3 6" xfId="11778" xr:uid="{00000000-0005-0000-0000-0000A5560000}"/>
    <cellStyle name="Normal 2 10 3 3 6 2" xfId="24381" xr:uid="{00000000-0005-0000-0000-0000A6560000}"/>
    <cellStyle name="Normal 2 10 3 3 6 2 2" xfId="59597" xr:uid="{00000000-0005-0000-0000-0000A7560000}"/>
    <cellStyle name="Normal 2 10 3 3 6 3" xfId="47000" xr:uid="{00000000-0005-0000-0000-0000A8560000}"/>
    <cellStyle name="Normal 2 10 3 3 6 4" xfId="36986" xr:uid="{00000000-0005-0000-0000-0000A9560000}"/>
    <cellStyle name="Normal 2 10 3 3 7" xfId="16145" xr:uid="{00000000-0005-0000-0000-0000AA560000}"/>
    <cellStyle name="Normal 2 10 3 3 7 2" xfId="51361" xr:uid="{00000000-0005-0000-0000-0000AB560000}"/>
    <cellStyle name="Normal 2 10 3 3 7 3" xfId="28750" xr:uid="{00000000-0005-0000-0000-0000AC560000}"/>
    <cellStyle name="Normal 2 10 3 3 8" xfId="14367" xr:uid="{00000000-0005-0000-0000-0000AD560000}"/>
    <cellStyle name="Normal 2 10 3 3 8 2" xfId="49585" xr:uid="{00000000-0005-0000-0000-0000AE560000}"/>
    <cellStyle name="Normal 2 10 3 3 9" xfId="38764" xr:uid="{00000000-0005-0000-0000-0000AF560000}"/>
    <cellStyle name="Normal 2 10 3 4" xfId="2639" xr:uid="{00000000-0005-0000-0000-0000B0560000}"/>
    <cellStyle name="Normal 2 10 3 4 10" xfId="26165" xr:uid="{00000000-0005-0000-0000-0000B1560000}"/>
    <cellStyle name="Normal 2 10 3 4 11" xfId="60569" xr:uid="{00000000-0005-0000-0000-0000B2560000}"/>
    <cellStyle name="Normal 2 10 3 4 2" xfId="4465" xr:uid="{00000000-0005-0000-0000-0000B3560000}"/>
    <cellStyle name="Normal 2 10 3 4 2 2" xfId="17112" xr:uid="{00000000-0005-0000-0000-0000B4560000}"/>
    <cellStyle name="Normal 2 10 3 4 2 2 2" xfId="52328" xr:uid="{00000000-0005-0000-0000-0000B5560000}"/>
    <cellStyle name="Normal 2 10 3 4 2 3" xfId="39731" xr:uid="{00000000-0005-0000-0000-0000B6560000}"/>
    <cellStyle name="Normal 2 10 3 4 2 4" xfId="29717" xr:uid="{00000000-0005-0000-0000-0000B7560000}"/>
    <cellStyle name="Normal 2 10 3 4 3" xfId="5935" xr:uid="{00000000-0005-0000-0000-0000B8560000}"/>
    <cellStyle name="Normal 2 10 3 4 3 2" xfId="18566" xr:uid="{00000000-0005-0000-0000-0000B9560000}"/>
    <cellStyle name="Normal 2 10 3 4 3 2 2" xfId="53782" xr:uid="{00000000-0005-0000-0000-0000BA560000}"/>
    <cellStyle name="Normal 2 10 3 4 3 3" xfId="41185" xr:uid="{00000000-0005-0000-0000-0000BB560000}"/>
    <cellStyle name="Normal 2 10 3 4 3 4" xfId="31171" xr:uid="{00000000-0005-0000-0000-0000BC560000}"/>
    <cellStyle name="Normal 2 10 3 4 4" xfId="7394" xr:uid="{00000000-0005-0000-0000-0000BD560000}"/>
    <cellStyle name="Normal 2 10 3 4 4 2" xfId="20020" xr:uid="{00000000-0005-0000-0000-0000BE560000}"/>
    <cellStyle name="Normal 2 10 3 4 4 2 2" xfId="55236" xr:uid="{00000000-0005-0000-0000-0000BF560000}"/>
    <cellStyle name="Normal 2 10 3 4 4 3" xfId="42639" xr:uid="{00000000-0005-0000-0000-0000C0560000}"/>
    <cellStyle name="Normal 2 10 3 4 4 4" xfId="32625" xr:uid="{00000000-0005-0000-0000-0000C1560000}"/>
    <cellStyle name="Normal 2 10 3 4 5" xfId="9175" xr:uid="{00000000-0005-0000-0000-0000C2560000}"/>
    <cellStyle name="Normal 2 10 3 4 5 2" xfId="21796" xr:uid="{00000000-0005-0000-0000-0000C3560000}"/>
    <cellStyle name="Normal 2 10 3 4 5 2 2" xfId="57012" xr:uid="{00000000-0005-0000-0000-0000C4560000}"/>
    <cellStyle name="Normal 2 10 3 4 5 3" xfId="44415" xr:uid="{00000000-0005-0000-0000-0000C5560000}"/>
    <cellStyle name="Normal 2 10 3 4 5 4" xfId="34401" xr:uid="{00000000-0005-0000-0000-0000C6560000}"/>
    <cellStyle name="Normal 2 10 3 4 6" xfId="10969" xr:uid="{00000000-0005-0000-0000-0000C7560000}"/>
    <cellStyle name="Normal 2 10 3 4 6 2" xfId="23572" xr:uid="{00000000-0005-0000-0000-0000C8560000}"/>
    <cellStyle name="Normal 2 10 3 4 6 2 2" xfId="58788" xr:uid="{00000000-0005-0000-0000-0000C9560000}"/>
    <cellStyle name="Normal 2 10 3 4 6 3" xfId="46191" xr:uid="{00000000-0005-0000-0000-0000CA560000}"/>
    <cellStyle name="Normal 2 10 3 4 6 4" xfId="36177" xr:uid="{00000000-0005-0000-0000-0000CB560000}"/>
    <cellStyle name="Normal 2 10 3 4 7" xfId="15336" xr:uid="{00000000-0005-0000-0000-0000CC560000}"/>
    <cellStyle name="Normal 2 10 3 4 7 2" xfId="50552" xr:uid="{00000000-0005-0000-0000-0000CD560000}"/>
    <cellStyle name="Normal 2 10 3 4 7 3" xfId="27941" xr:uid="{00000000-0005-0000-0000-0000CE560000}"/>
    <cellStyle name="Normal 2 10 3 4 8" xfId="13558" xr:uid="{00000000-0005-0000-0000-0000CF560000}"/>
    <cellStyle name="Normal 2 10 3 4 8 2" xfId="48776" xr:uid="{00000000-0005-0000-0000-0000D0560000}"/>
    <cellStyle name="Normal 2 10 3 4 9" xfId="37955" xr:uid="{00000000-0005-0000-0000-0000D1560000}"/>
    <cellStyle name="Normal 2 10 3 5" xfId="3803" xr:uid="{00000000-0005-0000-0000-0000D2560000}"/>
    <cellStyle name="Normal 2 10 3 5 2" xfId="8526" xr:uid="{00000000-0005-0000-0000-0000D3560000}"/>
    <cellStyle name="Normal 2 10 3 5 2 2" xfId="21152" xr:uid="{00000000-0005-0000-0000-0000D4560000}"/>
    <cellStyle name="Normal 2 10 3 5 2 2 2" xfId="56368" xr:uid="{00000000-0005-0000-0000-0000D5560000}"/>
    <cellStyle name="Normal 2 10 3 5 2 3" xfId="43771" xr:uid="{00000000-0005-0000-0000-0000D6560000}"/>
    <cellStyle name="Normal 2 10 3 5 2 4" xfId="33757" xr:uid="{00000000-0005-0000-0000-0000D7560000}"/>
    <cellStyle name="Normal 2 10 3 5 3" xfId="10307" xr:uid="{00000000-0005-0000-0000-0000D8560000}"/>
    <cellStyle name="Normal 2 10 3 5 3 2" xfId="22928" xr:uid="{00000000-0005-0000-0000-0000D9560000}"/>
    <cellStyle name="Normal 2 10 3 5 3 2 2" xfId="58144" xr:uid="{00000000-0005-0000-0000-0000DA560000}"/>
    <cellStyle name="Normal 2 10 3 5 3 3" xfId="45547" xr:uid="{00000000-0005-0000-0000-0000DB560000}"/>
    <cellStyle name="Normal 2 10 3 5 3 4" xfId="35533" xr:uid="{00000000-0005-0000-0000-0000DC560000}"/>
    <cellStyle name="Normal 2 10 3 5 4" xfId="12103" xr:uid="{00000000-0005-0000-0000-0000DD560000}"/>
    <cellStyle name="Normal 2 10 3 5 4 2" xfId="24704" xr:uid="{00000000-0005-0000-0000-0000DE560000}"/>
    <cellStyle name="Normal 2 10 3 5 4 2 2" xfId="59920" xr:uid="{00000000-0005-0000-0000-0000DF560000}"/>
    <cellStyle name="Normal 2 10 3 5 4 3" xfId="47323" xr:uid="{00000000-0005-0000-0000-0000E0560000}"/>
    <cellStyle name="Normal 2 10 3 5 4 4" xfId="37309" xr:uid="{00000000-0005-0000-0000-0000E1560000}"/>
    <cellStyle name="Normal 2 10 3 5 5" xfId="16468" xr:uid="{00000000-0005-0000-0000-0000E2560000}"/>
    <cellStyle name="Normal 2 10 3 5 5 2" xfId="51684" xr:uid="{00000000-0005-0000-0000-0000E3560000}"/>
    <cellStyle name="Normal 2 10 3 5 5 3" xfId="29073" xr:uid="{00000000-0005-0000-0000-0000E4560000}"/>
    <cellStyle name="Normal 2 10 3 5 6" xfId="14690" xr:uid="{00000000-0005-0000-0000-0000E5560000}"/>
    <cellStyle name="Normal 2 10 3 5 6 2" xfId="49908" xr:uid="{00000000-0005-0000-0000-0000E6560000}"/>
    <cellStyle name="Normal 2 10 3 5 7" xfId="39087" xr:uid="{00000000-0005-0000-0000-0000E7560000}"/>
    <cellStyle name="Normal 2 10 3 5 8" xfId="27297" xr:uid="{00000000-0005-0000-0000-0000E8560000}"/>
    <cellStyle name="Normal 2 10 3 6" xfId="4143" xr:uid="{00000000-0005-0000-0000-0000E9560000}"/>
    <cellStyle name="Normal 2 10 3 6 2" xfId="16790" xr:uid="{00000000-0005-0000-0000-0000EA560000}"/>
    <cellStyle name="Normal 2 10 3 6 2 2" xfId="52006" xr:uid="{00000000-0005-0000-0000-0000EB560000}"/>
    <cellStyle name="Normal 2 10 3 6 2 3" xfId="29395" xr:uid="{00000000-0005-0000-0000-0000EC560000}"/>
    <cellStyle name="Normal 2 10 3 6 3" xfId="13236" xr:uid="{00000000-0005-0000-0000-0000ED560000}"/>
    <cellStyle name="Normal 2 10 3 6 3 2" xfId="48454" xr:uid="{00000000-0005-0000-0000-0000EE560000}"/>
    <cellStyle name="Normal 2 10 3 6 4" xfId="39409" xr:uid="{00000000-0005-0000-0000-0000EF560000}"/>
    <cellStyle name="Normal 2 10 3 6 5" xfId="25843" xr:uid="{00000000-0005-0000-0000-0000F0560000}"/>
    <cellStyle name="Normal 2 10 3 7" xfId="5613" xr:uid="{00000000-0005-0000-0000-0000F1560000}"/>
    <cellStyle name="Normal 2 10 3 7 2" xfId="18244" xr:uid="{00000000-0005-0000-0000-0000F2560000}"/>
    <cellStyle name="Normal 2 10 3 7 2 2" xfId="53460" xr:uid="{00000000-0005-0000-0000-0000F3560000}"/>
    <cellStyle name="Normal 2 10 3 7 3" xfId="40863" xr:uid="{00000000-0005-0000-0000-0000F4560000}"/>
    <cellStyle name="Normal 2 10 3 7 4" xfId="30849" xr:uid="{00000000-0005-0000-0000-0000F5560000}"/>
    <cellStyle name="Normal 2 10 3 8" xfId="7072" xr:uid="{00000000-0005-0000-0000-0000F6560000}"/>
    <cellStyle name="Normal 2 10 3 8 2" xfId="19698" xr:uid="{00000000-0005-0000-0000-0000F7560000}"/>
    <cellStyle name="Normal 2 10 3 8 2 2" xfId="54914" xr:uid="{00000000-0005-0000-0000-0000F8560000}"/>
    <cellStyle name="Normal 2 10 3 8 3" xfId="42317" xr:uid="{00000000-0005-0000-0000-0000F9560000}"/>
    <cellStyle name="Normal 2 10 3 8 4" xfId="32303" xr:uid="{00000000-0005-0000-0000-0000FA560000}"/>
    <cellStyle name="Normal 2 10 3 9" xfId="8853" xr:uid="{00000000-0005-0000-0000-0000FB560000}"/>
    <cellStyle name="Normal 2 10 3 9 2" xfId="21474" xr:uid="{00000000-0005-0000-0000-0000FC560000}"/>
    <cellStyle name="Normal 2 10 3 9 2 2" xfId="56690" xr:uid="{00000000-0005-0000-0000-0000FD560000}"/>
    <cellStyle name="Normal 2 10 3 9 3" xfId="44093" xr:uid="{00000000-0005-0000-0000-0000FE560000}"/>
    <cellStyle name="Normal 2 10 3 9 4" xfId="34079" xr:uid="{00000000-0005-0000-0000-0000FF560000}"/>
    <cellStyle name="Normal 2 10 4" xfId="2979" xr:uid="{00000000-0005-0000-0000-000000570000}"/>
    <cellStyle name="Normal 2 10 4 10" xfId="25359" xr:uid="{00000000-0005-0000-0000-000001570000}"/>
    <cellStyle name="Normal 2 10 4 11" xfId="60894" xr:uid="{00000000-0005-0000-0000-000002570000}"/>
    <cellStyle name="Normal 2 10 4 2" xfId="4790" xr:uid="{00000000-0005-0000-0000-000003570000}"/>
    <cellStyle name="Normal 2 10 4 2 2" xfId="17437" xr:uid="{00000000-0005-0000-0000-000004570000}"/>
    <cellStyle name="Normal 2 10 4 2 2 2" xfId="52653" xr:uid="{00000000-0005-0000-0000-000005570000}"/>
    <cellStyle name="Normal 2 10 4 2 2 3" xfId="30042" xr:uid="{00000000-0005-0000-0000-000006570000}"/>
    <cellStyle name="Normal 2 10 4 2 3" xfId="13883" xr:uid="{00000000-0005-0000-0000-000007570000}"/>
    <cellStyle name="Normal 2 10 4 2 3 2" xfId="49101" xr:uid="{00000000-0005-0000-0000-000008570000}"/>
    <cellStyle name="Normal 2 10 4 2 4" xfId="40056" xr:uid="{00000000-0005-0000-0000-000009570000}"/>
    <cellStyle name="Normal 2 10 4 2 5" xfId="26490" xr:uid="{00000000-0005-0000-0000-00000A570000}"/>
    <cellStyle name="Normal 2 10 4 3" xfId="6260" xr:uid="{00000000-0005-0000-0000-00000B570000}"/>
    <cellStyle name="Normal 2 10 4 3 2" xfId="18891" xr:uid="{00000000-0005-0000-0000-00000C570000}"/>
    <cellStyle name="Normal 2 10 4 3 2 2" xfId="54107" xr:uid="{00000000-0005-0000-0000-00000D570000}"/>
    <cellStyle name="Normal 2 10 4 3 3" xfId="41510" xr:uid="{00000000-0005-0000-0000-00000E570000}"/>
    <cellStyle name="Normal 2 10 4 3 4" xfId="31496" xr:uid="{00000000-0005-0000-0000-00000F570000}"/>
    <cellStyle name="Normal 2 10 4 4" xfId="7719" xr:uid="{00000000-0005-0000-0000-000010570000}"/>
    <cellStyle name="Normal 2 10 4 4 2" xfId="20345" xr:uid="{00000000-0005-0000-0000-000011570000}"/>
    <cellStyle name="Normal 2 10 4 4 2 2" xfId="55561" xr:uid="{00000000-0005-0000-0000-000012570000}"/>
    <cellStyle name="Normal 2 10 4 4 3" xfId="42964" xr:uid="{00000000-0005-0000-0000-000013570000}"/>
    <cellStyle name="Normal 2 10 4 4 4" xfId="32950" xr:uid="{00000000-0005-0000-0000-000014570000}"/>
    <cellStyle name="Normal 2 10 4 5" xfId="9500" xr:uid="{00000000-0005-0000-0000-000015570000}"/>
    <cellStyle name="Normal 2 10 4 5 2" xfId="22121" xr:uid="{00000000-0005-0000-0000-000016570000}"/>
    <cellStyle name="Normal 2 10 4 5 2 2" xfId="57337" xr:uid="{00000000-0005-0000-0000-000017570000}"/>
    <cellStyle name="Normal 2 10 4 5 3" xfId="44740" xr:uid="{00000000-0005-0000-0000-000018570000}"/>
    <cellStyle name="Normal 2 10 4 5 4" xfId="34726" xr:uid="{00000000-0005-0000-0000-000019570000}"/>
    <cellStyle name="Normal 2 10 4 6" xfId="11294" xr:uid="{00000000-0005-0000-0000-00001A570000}"/>
    <cellStyle name="Normal 2 10 4 6 2" xfId="23897" xr:uid="{00000000-0005-0000-0000-00001B570000}"/>
    <cellStyle name="Normal 2 10 4 6 2 2" xfId="59113" xr:uid="{00000000-0005-0000-0000-00001C570000}"/>
    <cellStyle name="Normal 2 10 4 6 3" xfId="46516" xr:uid="{00000000-0005-0000-0000-00001D570000}"/>
    <cellStyle name="Normal 2 10 4 6 4" xfId="36502" xr:uid="{00000000-0005-0000-0000-00001E570000}"/>
    <cellStyle name="Normal 2 10 4 7" xfId="15661" xr:uid="{00000000-0005-0000-0000-00001F570000}"/>
    <cellStyle name="Normal 2 10 4 7 2" xfId="50877" xr:uid="{00000000-0005-0000-0000-000020570000}"/>
    <cellStyle name="Normal 2 10 4 7 3" xfId="28266" xr:uid="{00000000-0005-0000-0000-000021570000}"/>
    <cellStyle name="Normal 2 10 4 8" xfId="12752" xr:uid="{00000000-0005-0000-0000-000022570000}"/>
    <cellStyle name="Normal 2 10 4 8 2" xfId="47970" xr:uid="{00000000-0005-0000-0000-000023570000}"/>
    <cellStyle name="Normal 2 10 4 9" xfId="38280" xr:uid="{00000000-0005-0000-0000-000024570000}"/>
    <cellStyle name="Normal 2 10 5" xfId="2812" xr:uid="{00000000-0005-0000-0000-000025570000}"/>
    <cellStyle name="Normal 2 10 5 10" xfId="25204" xr:uid="{00000000-0005-0000-0000-000026570000}"/>
    <cellStyle name="Normal 2 10 5 11" xfId="60739" xr:uid="{00000000-0005-0000-0000-000027570000}"/>
    <cellStyle name="Normal 2 10 5 2" xfId="4635" xr:uid="{00000000-0005-0000-0000-000028570000}"/>
    <cellStyle name="Normal 2 10 5 2 2" xfId="17282" xr:uid="{00000000-0005-0000-0000-000029570000}"/>
    <cellStyle name="Normal 2 10 5 2 2 2" xfId="52498" xr:uid="{00000000-0005-0000-0000-00002A570000}"/>
    <cellStyle name="Normal 2 10 5 2 2 3" xfId="29887" xr:uid="{00000000-0005-0000-0000-00002B570000}"/>
    <cellStyle name="Normal 2 10 5 2 3" xfId="13728" xr:uid="{00000000-0005-0000-0000-00002C570000}"/>
    <cellStyle name="Normal 2 10 5 2 3 2" xfId="48946" xr:uid="{00000000-0005-0000-0000-00002D570000}"/>
    <cellStyle name="Normal 2 10 5 2 4" xfId="39901" xr:uid="{00000000-0005-0000-0000-00002E570000}"/>
    <cellStyle name="Normal 2 10 5 2 5" xfId="26335" xr:uid="{00000000-0005-0000-0000-00002F570000}"/>
    <cellStyle name="Normal 2 10 5 3" xfId="6105" xr:uid="{00000000-0005-0000-0000-000030570000}"/>
    <cellStyle name="Normal 2 10 5 3 2" xfId="18736" xr:uid="{00000000-0005-0000-0000-000031570000}"/>
    <cellStyle name="Normal 2 10 5 3 2 2" xfId="53952" xr:uid="{00000000-0005-0000-0000-000032570000}"/>
    <cellStyle name="Normal 2 10 5 3 3" xfId="41355" xr:uid="{00000000-0005-0000-0000-000033570000}"/>
    <cellStyle name="Normal 2 10 5 3 4" xfId="31341" xr:uid="{00000000-0005-0000-0000-000034570000}"/>
    <cellStyle name="Normal 2 10 5 4" xfId="7564" xr:uid="{00000000-0005-0000-0000-000035570000}"/>
    <cellStyle name="Normal 2 10 5 4 2" xfId="20190" xr:uid="{00000000-0005-0000-0000-000036570000}"/>
    <cellStyle name="Normal 2 10 5 4 2 2" xfId="55406" xr:uid="{00000000-0005-0000-0000-000037570000}"/>
    <cellStyle name="Normal 2 10 5 4 3" xfId="42809" xr:uid="{00000000-0005-0000-0000-000038570000}"/>
    <cellStyle name="Normal 2 10 5 4 4" xfId="32795" xr:uid="{00000000-0005-0000-0000-000039570000}"/>
    <cellStyle name="Normal 2 10 5 5" xfId="9345" xr:uid="{00000000-0005-0000-0000-00003A570000}"/>
    <cellStyle name="Normal 2 10 5 5 2" xfId="21966" xr:uid="{00000000-0005-0000-0000-00003B570000}"/>
    <cellStyle name="Normal 2 10 5 5 2 2" xfId="57182" xr:uid="{00000000-0005-0000-0000-00003C570000}"/>
    <cellStyle name="Normal 2 10 5 5 3" xfId="44585" xr:uid="{00000000-0005-0000-0000-00003D570000}"/>
    <cellStyle name="Normal 2 10 5 5 4" xfId="34571" xr:uid="{00000000-0005-0000-0000-00003E570000}"/>
    <cellStyle name="Normal 2 10 5 6" xfId="11139" xr:uid="{00000000-0005-0000-0000-00003F570000}"/>
    <cellStyle name="Normal 2 10 5 6 2" xfId="23742" xr:uid="{00000000-0005-0000-0000-000040570000}"/>
    <cellStyle name="Normal 2 10 5 6 2 2" xfId="58958" xr:uid="{00000000-0005-0000-0000-000041570000}"/>
    <cellStyle name="Normal 2 10 5 6 3" xfId="46361" xr:uid="{00000000-0005-0000-0000-000042570000}"/>
    <cellStyle name="Normal 2 10 5 6 4" xfId="36347" xr:uid="{00000000-0005-0000-0000-000043570000}"/>
    <cellStyle name="Normal 2 10 5 7" xfId="15506" xr:uid="{00000000-0005-0000-0000-000044570000}"/>
    <cellStyle name="Normal 2 10 5 7 2" xfId="50722" xr:uid="{00000000-0005-0000-0000-000045570000}"/>
    <cellStyle name="Normal 2 10 5 7 3" xfId="28111" xr:uid="{00000000-0005-0000-0000-000046570000}"/>
    <cellStyle name="Normal 2 10 5 8" xfId="12597" xr:uid="{00000000-0005-0000-0000-000047570000}"/>
    <cellStyle name="Normal 2 10 5 8 2" xfId="47815" xr:uid="{00000000-0005-0000-0000-000048570000}"/>
    <cellStyle name="Normal 2 10 5 9" xfId="38125" xr:uid="{00000000-0005-0000-0000-000049570000}"/>
    <cellStyle name="Normal 2 10 6" xfId="3326" xr:uid="{00000000-0005-0000-0000-00004A570000}"/>
    <cellStyle name="Normal 2 10 6 10" xfId="26822" xr:uid="{00000000-0005-0000-0000-00004B570000}"/>
    <cellStyle name="Normal 2 10 6 11" xfId="61226" xr:uid="{00000000-0005-0000-0000-00004C570000}"/>
    <cellStyle name="Normal 2 10 6 2" xfId="5122" xr:uid="{00000000-0005-0000-0000-00004D570000}"/>
    <cellStyle name="Normal 2 10 6 2 2" xfId="17769" xr:uid="{00000000-0005-0000-0000-00004E570000}"/>
    <cellStyle name="Normal 2 10 6 2 2 2" xfId="52985" xr:uid="{00000000-0005-0000-0000-00004F570000}"/>
    <cellStyle name="Normal 2 10 6 2 3" xfId="40388" xr:uid="{00000000-0005-0000-0000-000050570000}"/>
    <cellStyle name="Normal 2 10 6 2 4" xfId="30374" xr:uid="{00000000-0005-0000-0000-000051570000}"/>
    <cellStyle name="Normal 2 10 6 3" xfId="6592" xr:uid="{00000000-0005-0000-0000-000052570000}"/>
    <cellStyle name="Normal 2 10 6 3 2" xfId="19223" xr:uid="{00000000-0005-0000-0000-000053570000}"/>
    <cellStyle name="Normal 2 10 6 3 2 2" xfId="54439" xr:uid="{00000000-0005-0000-0000-000054570000}"/>
    <cellStyle name="Normal 2 10 6 3 3" xfId="41842" xr:uid="{00000000-0005-0000-0000-000055570000}"/>
    <cellStyle name="Normal 2 10 6 3 4" xfId="31828" xr:uid="{00000000-0005-0000-0000-000056570000}"/>
    <cellStyle name="Normal 2 10 6 4" xfId="8051" xr:uid="{00000000-0005-0000-0000-000057570000}"/>
    <cellStyle name="Normal 2 10 6 4 2" xfId="20677" xr:uid="{00000000-0005-0000-0000-000058570000}"/>
    <cellStyle name="Normal 2 10 6 4 2 2" xfId="55893" xr:uid="{00000000-0005-0000-0000-000059570000}"/>
    <cellStyle name="Normal 2 10 6 4 3" xfId="43296" xr:uid="{00000000-0005-0000-0000-00005A570000}"/>
    <cellStyle name="Normal 2 10 6 4 4" xfId="33282" xr:uid="{00000000-0005-0000-0000-00005B570000}"/>
    <cellStyle name="Normal 2 10 6 5" xfId="9832" xr:uid="{00000000-0005-0000-0000-00005C570000}"/>
    <cellStyle name="Normal 2 10 6 5 2" xfId="22453" xr:uid="{00000000-0005-0000-0000-00005D570000}"/>
    <cellStyle name="Normal 2 10 6 5 2 2" xfId="57669" xr:uid="{00000000-0005-0000-0000-00005E570000}"/>
    <cellStyle name="Normal 2 10 6 5 3" xfId="45072" xr:uid="{00000000-0005-0000-0000-00005F570000}"/>
    <cellStyle name="Normal 2 10 6 5 4" xfId="35058" xr:uid="{00000000-0005-0000-0000-000060570000}"/>
    <cellStyle name="Normal 2 10 6 6" xfId="11626" xr:uid="{00000000-0005-0000-0000-000061570000}"/>
    <cellStyle name="Normal 2 10 6 6 2" xfId="24229" xr:uid="{00000000-0005-0000-0000-000062570000}"/>
    <cellStyle name="Normal 2 10 6 6 2 2" xfId="59445" xr:uid="{00000000-0005-0000-0000-000063570000}"/>
    <cellStyle name="Normal 2 10 6 6 3" xfId="46848" xr:uid="{00000000-0005-0000-0000-000064570000}"/>
    <cellStyle name="Normal 2 10 6 6 4" xfId="36834" xr:uid="{00000000-0005-0000-0000-000065570000}"/>
    <cellStyle name="Normal 2 10 6 7" xfId="15993" xr:uid="{00000000-0005-0000-0000-000066570000}"/>
    <cellStyle name="Normal 2 10 6 7 2" xfId="51209" xr:uid="{00000000-0005-0000-0000-000067570000}"/>
    <cellStyle name="Normal 2 10 6 7 3" xfId="28598" xr:uid="{00000000-0005-0000-0000-000068570000}"/>
    <cellStyle name="Normal 2 10 6 8" xfId="14215" xr:uid="{00000000-0005-0000-0000-000069570000}"/>
    <cellStyle name="Normal 2 10 6 8 2" xfId="49433" xr:uid="{00000000-0005-0000-0000-00006A570000}"/>
    <cellStyle name="Normal 2 10 6 9" xfId="38612" xr:uid="{00000000-0005-0000-0000-00006B570000}"/>
    <cellStyle name="Normal 2 10 7" xfId="2482" xr:uid="{00000000-0005-0000-0000-00006C570000}"/>
    <cellStyle name="Normal 2 10 7 10" xfId="26013" xr:uid="{00000000-0005-0000-0000-00006D570000}"/>
    <cellStyle name="Normal 2 10 7 11" xfId="60417" xr:uid="{00000000-0005-0000-0000-00006E570000}"/>
    <cellStyle name="Normal 2 10 7 2" xfId="4313" xr:uid="{00000000-0005-0000-0000-00006F570000}"/>
    <cellStyle name="Normal 2 10 7 2 2" xfId="16960" xr:uid="{00000000-0005-0000-0000-000070570000}"/>
    <cellStyle name="Normal 2 10 7 2 2 2" xfId="52176" xr:uid="{00000000-0005-0000-0000-000071570000}"/>
    <cellStyle name="Normal 2 10 7 2 3" xfId="39579" xr:uid="{00000000-0005-0000-0000-000072570000}"/>
    <cellStyle name="Normal 2 10 7 2 4" xfId="29565" xr:uid="{00000000-0005-0000-0000-000073570000}"/>
    <cellStyle name="Normal 2 10 7 3" xfId="5783" xr:uid="{00000000-0005-0000-0000-000074570000}"/>
    <cellStyle name="Normal 2 10 7 3 2" xfId="18414" xr:uid="{00000000-0005-0000-0000-000075570000}"/>
    <cellStyle name="Normal 2 10 7 3 2 2" xfId="53630" xr:uid="{00000000-0005-0000-0000-000076570000}"/>
    <cellStyle name="Normal 2 10 7 3 3" xfId="41033" xr:uid="{00000000-0005-0000-0000-000077570000}"/>
    <cellStyle name="Normal 2 10 7 3 4" xfId="31019" xr:uid="{00000000-0005-0000-0000-000078570000}"/>
    <cellStyle name="Normal 2 10 7 4" xfId="7242" xr:uid="{00000000-0005-0000-0000-000079570000}"/>
    <cellStyle name="Normal 2 10 7 4 2" xfId="19868" xr:uid="{00000000-0005-0000-0000-00007A570000}"/>
    <cellStyle name="Normal 2 10 7 4 2 2" xfId="55084" xr:uid="{00000000-0005-0000-0000-00007B570000}"/>
    <cellStyle name="Normal 2 10 7 4 3" xfId="42487" xr:uid="{00000000-0005-0000-0000-00007C570000}"/>
    <cellStyle name="Normal 2 10 7 4 4" xfId="32473" xr:uid="{00000000-0005-0000-0000-00007D570000}"/>
    <cellStyle name="Normal 2 10 7 5" xfId="9023" xr:uid="{00000000-0005-0000-0000-00007E570000}"/>
    <cellStyle name="Normal 2 10 7 5 2" xfId="21644" xr:uid="{00000000-0005-0000-0000-00007F570000}"/>
    <cellStyle name="Normal 2 10 7 5 2 2" xfId="56860" xr:uid="{00000000-0005-0000-0000-000080570000}"/>
    <cellStyle name="Normal 2 10 7 5 3" xfId="44263" xr:uid="{00000000-0005-0000-0000-000081570000}"/>
    <cellStyle name="Normal 2 10 7 5 4" xfId="34249" xr:uid="{00000000-0005-0000-0000-000082570000}"/>
    <cellStyle name="Normal 2 10 7 6" xfId="10817" xr:uid="{00000000-0005-0000-0000-000083570000}"/>
    <cellStyle name="Normal 2 10 7 6 2" xfId="23420" xr:uid="{00000000-0005-0000-0000-000084570000}"/>
    <cellStyle name="Normal 2 10 7 6 2 2" xfId="58636" xr:uid="{00000000-0005-0000-0000-000085570000}"/>
    <cellStyle name="Normal 2 10 7 6 3" xfId="46039" xr:uid="{00000000-0005-0000-0000-000086570000}"/>
    <cellStyle name="Normal 2 10 7 6 4" xfId="36025" xr:uid="{00000000-0005-0000-0000-000087570000}"/>
    <cellStyle name="Normal 2 10 7 7" xfId="15184" xr:uid="{00000000-0005-0000-0000-000088570000}"/>
    <cellStyle name="Normal 2 10 7 7 2" xfId="50400" xr:uid="{00000000-0005-0000-0000-000089570000}"/>
    <cellStyle name="Normal 2 10 7 7 3" xfId="27789" xr:uid="{00000000-0005-0000-0000-00008A570000}"/>
    <cellStyle name="Normal 2 10 7 8" xfId="13406" xr:uid="{00000000-0005-0000-0000-00008B570000}"/>
    <cellStyle name="Normal 2 10 7 8 2" xfId="48624" xr:uid="{00000000-0005-0000-0000-00008C570000}"/>
    <cellStyle name="Normal 2 10 7 9" xfId="37803" xr:uid="{00000000-0005-0000-0000-00008D570000}"/>
    <cellStyle name="Normal 2 10 8" xfId="3650" xr:uid="{00000000-0005-0000-0000-00008E570000}"/>
    <cellStyle name="Normal 2 10 8 2" xfId="8374" xr:uid="{00000000-0005-0000-0000-00008F570000}"/>
    <cellStyle name="Normal 2 10 8 2 2" xfId="21000" xr:uid="{00000000-0005-0000-0000-000090570000}"/>
    <cellStyle name="Normal 2 10 8 2 2 2" xfId="56216" xr:uid="{00000000-0005-0000-0000-000091570000}"/>
    <cellStyle name="Normal 2 10 8 2 3" xfId="43619" xr:uid="{00000000-0005-0000-0000-000092570000}"/>
    <cellStyle name="Normal 2 10 8 2 4" xfId="33605" xr:uid="{00000000-0005-0000-0000-000093570000}"/>
    <cellStyle name="Normal 2 10 8 3" xfId="10155" xr:uid="{00000000-0005-0000-0000-000094570000}"/>
    <cellStyle name="Normal 2 10 8 3 2" xfId="22776" xr:uid="{00000000-0005-0000-0000-000095570000}"/>
    <cellStyle name="Normal 2 10 8 3 2 2" xfId="57992" xr:uid="{00000000-0005-0000-0000-000096570000}"/>
    <cellStyle name="Normal 2 10 8 3 3" xfId="45395" xr:uid="{00000000-0005-0000-0000-000097570000}"/>
    <cellStyle name="Normal 2 10 8 3 4" xfId="35381" xr:uid="{00000000-0005-0000-0000-000098570000}"/>
    <cellStyle name="Normal 2 10 8 4" xfId="11951" xr:uid="{00000000-0005-0000-0000-000099570000}"/>
    <cellStyle name="Normal 2 10 8 4 2" xfId="24552" xr:uid="{00000000-0005-0000-0000-00009A570000}"/>
    <cellStyle name="Normal 2 10 8 4 2 2" xfId="59768" xr:uid="{00000000-0005-0000-0000-00009B570000}"/>
    <cellStyle name="Normal 2 10 8 4 3" xfId="47171" xr:uid="{00000000-0005-0000-0000-00009C570000}"/>
    <cellStyle name="Normal 2 10 8 4 4" xfId="37157" xr:uid="{00000000-0005-0000-0000-00009D570000}"/>
    <cellStyle name="Normal 2 10 8 5" xfId="16316" xr:uid="{00000000-0005-0000-0000-00009E570000}"/>
    <cellStyle name="Normal 2 10 8 5 2" xfId="51532" xr:uid="{00000000-0005-0000-0000-00009F570000}"/>
    <cellStyle name="Normal 2 10 8 5 3" xfId="28921" xr:uid="{00000000-0005-0000-0000-0000A0570000}"/>
    <cellStyle name="Normal 2 10 8 6" xfId="14538" xr:uid="{00000000-0005-0000-0000-0000A1570000}"/>
    <cellStyle name="Normal 2 10 8 6 2" xfId="49756" xr:uid="{00000000-0005-0000-0000-0000A2570000}"/>
    <cellStyle name="Normal 2 10 8 7" xfId="38935" xr:uid="{00000000-0005-0000-0000-0000A3570000}"/>
    <cellStyle name="Normal 2 10 8 8" xfId="27145" xr:uid="{00000000-0005-0000-0000-0000A4570000}"/>
    <cellStyle name="Normal 2 10 9" xfId="3980" xr:uid="{00000000-0005-0000-0000-0000A5570000}"/>
    <cellStyle name="Normal 2 10 9 2" xfId="16638" xr:uid="{00000000-0005-0000-0000-0000A6570000}"/>
    <cellStyle name="Normal 2 10 9 2 2" xfId="51854" xr:uid="{00000000-0005-0000-0000-0000A7570000}"/>
    <cellStyle name="Normal 2 10 9 2 3" xfId="29243" xr:uid="{00000000-0005-0000-0000-0000A8570000}"/>
    <cellStyle name="Normal 2 10 9 3" xfId="13084" xr:uid="{00000000-0005-0000-0000-0000A9570000}"/>
    <cellStyle name="Normal 2 10 9 3 2" xfId="48302" xr:uid="{00000000-0005-0000-0000-0000AA570000}"/>
    <cellStyle name="Normal 2 10 9 4" xfId="39257" xr:uid="{00000000-0005-0000-0000-0000AB570000}"/>
    <cellStyle name="Normal 2 10 9 5" xfId="25691" xr:uid="{00000000-0005-0000-0000-0000AC570000}"/>
    <cellStyle name="Normal 2 10_District Target Attainment" xfId="1116" xr:uid="{00000000-0005-0000-0000-0000AD570000}"/>
    <cellStyle name="Normal 2 11" xfId="1280" xr:uid="{00000000-0005-0000-0000-0000AE570000}"/>
    <cellStyle name="Normal 2 12" xfId="1890" xr:uid="{00000000-0005-0000-0000-0000AF570000}"/>
    <cellStyle name="Normal 2 13" xfId="2255" xr:uid="{00000000-0005-0000-0000-0000B0570000}"/>
    <cellStyle name="Normal 2 14" xfId="2266" xr:uid="{00000000-0005-0000-0000-0000B1570000}"/>
    <cellStyle name="Normal 2 15" xfId="2418" xr:uid="{00000000-0005-0000-0000-0000B2570000}"/>
    <cellStyle name="Normal 2 16" xfId="2943" xr:uid="{00000000-0005-0000-0000-0000B3570000}"/>
    <cellStyle name="Normal 2 17" xfId="3103" xr:uid="{00000000-0005-0000-0000-0000B4570000}"/>
    <cellStyle name="Normal 2 18" xfId="2983" xr:uid="{00000000-0005-0000-0000-0000B5570000}"/>
    <cellStyle name="Normal 2 19" xfId="3284" xr:uid="{00000000-0005-0000-0000-0000B6570000}"/>
    <cellStyle name="Normal 2 2" xfId="28" xr:uid="{00000000-0005-0000-0000-0000B7570000}"/>
    <cellStyle name="Normal 2 2 10" xfId="2944" xr:uid="{00000000-0005-0000-0000-0000B8570000}"/>
    <cellStyle name="Normal 2 2 11" xfId="2781" xr:uid="{00000000-0005-0000-0000-0000B9570000}"/>
    <cellStyle name="Normal 2 2 12" xfId="2451" xr:uid="{00000000-0005-0000-0000-0000BA570000}"/>
    <cellStyle name="Normal 2 2 2" xfId="29" xr:uid="{00000000-0005-0000-0000-0000BB570000}"/>
    <cellStyle name="Normal 2 2 2 2" xfId="567" xr:uid="{00000000-0005-0000-0000-0000BC570000}"/>
    <cellStyle name="Normal 2 2 2 2 2" xfId="1750" xr:uid="{00000000-0005-0000-0000-0000BD570000}"/>
    <cellStyle name="Normal 2 2 2 2_District Target Attainment" xfId="1119" xr:uid="{00000000-0005-0000-0000-0000BE570000}"/>
    <cellStyle name="Normal 2 2 2 3" xfId="568" xr:uid="{00000000-0005-0000-0000-0000BF570000}"/>
    <cellStyle name="Normal 2 2 2 3 10" xfId="2959" xr:uid="{00000000-0005-0000-0000-0000C0570000}"/>
    <cellStyle name="Normal 2 2 2 3 10 10" xfId="25339" xr:uid="{00000000-0005-0000-0000-0000C1570000}"/>
    <cellStyle name="Normal 2 2 2 3 10 11" xfId="60874" xr:uid="{00000000-0005-0000-0000-0000C2570000}"/>
    <cellStyle name="Normal 2 2 2 3 10 2" xfId="4770" xr:uid="{00000000-0005-0000-0000-0000C3570000}"/>
    <cellStyle name="Normal 2 2 2 3 10 2 2" xfId="17417" xr:uid="{00000000-0005-0000-0000-0000C4570000}"/>
    <cellStyle name="Normal 2 2 2 3 10 2 2 2" xfId="52633" xr:uid="{00000000-0005-0000-0000-0000C5570000}"/>
    <cellStyle name="Normal 2 2 2 3 10 2 2 3" xfId="30022" xr:uid="{00000000-0005-0000-0000-0000C6570000}"/>
    <cellStyle name="Normal 2 2 2 3 10 2 3" xfId="13863" xr:uid="{00000000-0005-0000-0000-0000C7570000}"/>
    <cellStyle name="Normal 2 2 2 3 10 2 3 2" xfId="49081" xr:uid="{00000000-0005-0000-0000-0000C8570000}"/>
    <cellStyle name="Normal 2 2 2 3 10 2 4" xfId="40036" xr:uid="{00000000-0005-0000-0000-0000C9570000}"/>
    <cellStyle name="Normal 2 2 2 3 10 2 5" xfId="26470" xr:uid="{00000000-0005-0000-0000-0000CA570000}"/>
    <cellStyle name="Normal 2 2 2 3 10 3" xfId="6240" xr:uid="{00000000-0005-0000-0000-0000CB570000}"/>
    <cellStyle name="Normal 2 2 2 3 10 3 2" xfId="18871" xr:uid="{00000000-0005-0000-0000-0000CC570000}"/>
    <cellStyle name="Normal 2 2 2 3 10 3 2 2" xfId="54087" xr:uid="{00000000-0005-0000-0000-0000CD570000}"/>
    <cellStyle name="Normal 2 2 2 3 10 3 3" xfId="41490" xr:uid="{00000000-0005-0000-0000-0000CE570000}"/>
    <cellStyle name="Normal 2 2 2 3 10 3 4" xfId="31476" xr:uid="{00000000-0005-0000-0000-0000CF570000}"/>
    <cellStyle name="Normal 2 2 2 3 10 4" xfId="7699" xr:uid="{00000000-0005-0000-0000-0000D0570000}"/>
    <cellStyle name="Normal 2 2 2 3 10 4 2" xfId="20325" xr:uid="{00000000-0005-0000-0000-0000D1570000}"/>
    <cellStyle name="Normal 2 2 2 3 10 4 2 2" xfId="55541" xr:uid="{00000000-0005-0000-0000-0000D2570000}"/>
    <cellStyle name="Normal 2 2 2 3 10 4 3" xfId="42944" xr:uid="{00000000-0005-0000-0000-0000D3570000}"/>
    <cellStyle name="Normal 2 2 2 3 10 4 4" xfId="32930" xr:uid="{00000000-0005-0000-0000-0000D4570000}"/>
    <cellStyle name="Normal 2 2 2 3 10 5" xfId="9480" xr:uid="{00000000-0005-0000-0000-0000D5570000}"/>
    <cellStyle name="Normal 2 2 2 3 10 5 2" xfId="22101" xr:uid="{00000000-0005-0000-0000-0000D6570000}"/>
    <cellStyle name="Normal 2 2 2 3 10 5 2 2" xfId="57317" xr:uid="{00000000-0005-0000-0000-0000D7570000}"/>
    <cellStyle name="Normal 2 2 2 3 10 5 3" xfId="44720" xr:uid="{00000000-0005-0000-0000-0000D8570000}"/>
    <cellStyle name="Normal 2 2 2 3 10 5 4" xfId="34706" xr:uid="{00000000-0005-0000-0000-0000D9570000}"/>
    <cellStyle name="Normal 2 2 2 3 10 6" xfId="11274" xr:uid="{00000000-0005-0000-0000-0000DA570000}"/>
    <cellStyle name="Normal 2 2 2 3 10 6 2" xfId="23877" xr:uid="{00000000-0005-0000-0000-0000DB570000}"/>
    <cellStyle name="Normal 2 2 2 3 10 6 2 2" xfId="59093" xr:uid="{00000000-0005-0000-0000-0000DC570000}"/>
    <cellStyle name="Normal 2 2 2 3 10 6 3" xfId="46496" xr:uid="{00000000-0005-0000-0000-0000DD570000}"/>
    <cellStyle name="Normal 2 2 2 3 10 6 4" xfId="36482" xr:uid="{00000000-0005-0000-0000-0000DE570000}"/>
    <cellStyle name="Normal 2 2 2 3 10 7" xfId="15641" xr:uid="{00000000-0005-0000-0000-0000DF570000}"/>
    <cellStyle name="Normal 2 2 2 3 10 7 2" xfId="50857" xr:uid="{00000000-0005-0000-0000-0000E0570000}"/>
    <cellStyle name="Normal 2 2 2 3 10 7 3" xfId="28246" xr:uid="{00000000-0005-0000-0000-0000E1570000}"/>
    <cellStyle name="Normal 2 2 2 3 10 8" xfId="12732" xr:uid="{00000000-0005-0000-0000-0000E2570000}"/>
    <cellStyle name="Normal 2 2 2 3 10 8 2" xfId="47950" xr:uid="{00000000-0005-0000-0000-0000E3570000}"/>
    <cellStyle name="Normal 2 2 2 3 10 9" xfId="38260" xr:uid="{00000000-0005-0000-0000-0000E4570000}"/>
    <cellStyle name="Normal 2 2 2 3 11" xfId="2813" xr:uid="{00000000-0005-0000-0000-0000E5570000}"/>
    <cellStyle name="Normal 2 2 2 3 11 10" xfId="25205" xr:uid="{00000000-0005-0000-0000-0000E6570000}"/>
    <cellStyle name="Normal 2 2 2 3 11 11" xfId="60740" xr:uid="{00000000-0005-0000-0000-0000E7570000}"/>
    <cellStyle name="Normal 2 2 2 3 11 2" xfId="4636" xr:uid="{00000000-0005-0000-0000-0000E8570000}"/>
    <cellStyle name="Normal 2 2 2 3 11 2 2" xfId="17283" xr:uid="{00000000-0005-0000-0000-0000E9570000}"/>
    <cellStyle name="Normal 2 2 2 3 11 2 2 2" xfId="52499" xr:uid="{00000000-0005-0000-0000-0000EA570000}"/>
    <cellStyle name="Normal 2 2 2 3 11 2 2 3" xfId="29888" xr:uid="{00000000-0005-0000-0000-0000EB570000}"/>
    <cellStyle name="Normal 2 2 2 3 11 2 3" xfId="13729" xr:uid="{00000000-0005-0000-0000-0000EC570000}"/>
    <cellStyle name="Normal 2 2 2 3 11 2 3 2" xfId="48947" xr:uid="{00000000-0005-0000-0000-0000ED570000}"/>
    <cellStyle name="Normal 2 2 2 3 11 2 4" xfId="39902" xr:uid="{00000000-0005-0000-0000-0000EE570000}"/>
    <cellStyle name="Normal 2 2 2 3 11 2 5" xfId="26336" xr:uid="{00000000-0005-0000-0000-0000EF570000}"/>
    <cellStyle name="Normal 2 2 2 3 11 3" xfId="6106" xr:uid="{00000000-0005-0000-0000-0000F0570000}"/>
    <cellStyle name="Normal 2 2 2 3 11 3 2" xfId="18737" xr:uid="{00000000-0005-0000-0000-0000F1570000}"/>
    <cellStyle name="Normal 2 2 2 3 11 3 2 2" xfId="53953" xr:uid="{00000000-0005-0000-0000-0000F2570000}"/>
    <cellStyle name="Normal 2 2 2 3 11 3 3" xfId="41356" xr:uid="{00000000-0005-0000-0000-0000F3570000}"/>
    <cellStyle name="Normal 2 2 2 3 11 3 4" xfId="31342" xr:uid="{00000000-0005-0000-0000-0000F4570000}"/>
    <cellStyle name="Normal 2 2 2 3 11 4" xfId="7565" xr:uid="{00000000-0005-0000-0000-0000F5570000}"/>
    <cellStyle name="Normal 2 2 2 3 11 4 2" xfId="20191" xr:uid="{00000000-0005-0000-0000-0000F6570000}"/>
    <cellStyle name="Normal 2 2 2 3 11 4 2 2" xfId="55407" xr:uid="{00000000-0005-0000-0000-0000F7570000}"/>
    <cellStyle name="Normal 2 2 2 3 11 4 3" xfId="42810" xr:uid="{00000000-0005-0000-0000-0000F8570000}"/>
    <cellStyle name="Normal 2 2 2 3 11 4 4" xfId="32796" xr:uid="{00000000-0005-0000-0000-0000F9570000}"/>
    <cellStyle name="Normal 2 2 2 3 11 5" xfId="9346" xr:uid="{00000000-0005-0000-0000-0000FA570000}"/>
    <cellStyle name="Normal 2 2 2 3 11 5 2" xfId="21967" xr:uid="{00000000-0005-0000-0000-0000FB570000}"/>
    <cellStyle name="Normal 2 2 2 3 11 5 2 2" xfId="57183" xr:uid="{00000000-0005-0000-0000-0000FC570000}"/>
    <cellStyle name="Normal 2 2 2 3 11 5 3" xfId="44586" xr:uid="{00000000-0005-0000-0000-0000FD570000}"/>
    <cellStyle name="Normal 2 2 2 3 11 5 4" xfId="34572" xr:uid="{00000000-0005-0000-0000-0000FE570000}"/>
    <cellStyle name="Normal 2 2 2 3 11 6" xfId="11140" xr:uid="{00000000-0005-0000-0000-0000FF570000}"/>
    <cellStyle name="Normal 2 2 2 3 11 6 2" xfId="23743" xr:uid="{00000000-0005-0000-0000-000000580000}"/>
    <cellStyle name="Normal 2 2 2 3 11 6 2 2" xfId="58959" xr:uid="{00000000-0005-0000-0000-000001580000}"/>
    <cellStyle name="Normal 2 2 2 3 11 6 3" xfId="46362" xr:uid="{00000000-0005-0000-0000-000002580000}"/>
    <cellStyle name="Normal 2 2 2 3 11 6 4" xfId="36348" xr:uid="{00000000-0005-0000-0000-000003580000}"/>
    <cellStyle name="Normal 2 2 2 3 11 7" xfId="15507" xr:uid="{00000000-0005-0000-0000-000004580000}"/>
    <cellStyle name="Normal 2 2 2 3 11 7 2" xfId="50723" xr:uid="{00000000-0005-0000-0000-000005580000}"/>
    <cellStyle name="Normal 2 2 2 3 11 7 3" xfId="28112" xr:uid="{00000000-0005-0000-0000-000006580000}"/>
    <cellStyle name="Normal 2 2 2 3 11 8" xfId="12598" xr:uid="{00000000-0005-0000-0000-000007580000}"/>
    <cellStyle name="Normal 2 2 2 3 11 8 2" xfId="47816" xr:uid="{00000000-0005-0000-0000-000008580000}"/>
    <cellStyle name="Normal 2 2 2 3 11 9" xfId="38126" xr:uid="{00000000-0005-0000-0000-000009580000}"/>
    <cellStyle name="Normal 2 2 2 3 12" xfId="3327" xr:uid="{00000000-0005-0000-0000-00000A580000}"/>
    <cellStyle name="Normal 2 2 2 3 12 10" xfId="26823" xr:uid="{00000000-0005-0000-0000-00000B580000}"/>
    <cellStyle name="Normal 2 2 2 3 12 11" xfId="61227" xr:uid="{00000000-0005-0000-0000-00000C580000}"/>
    <cellStyle name="Normal 2 2 2 3 12 2" xfId="5123" xr:uid="{00000000-0005-0000-0000-00000D580000}"/>
    <cellStyle name="Normal 2 2 2 3 12 2 2" xfId="17770" xr:uid="{00000000-0005-0000-0000-00000E580000}"/>
    <cellStyle name="Normal 2 2 2 3 12 2 2 2" xfId="52986" xr:uid="{00000000-0005-0000-0000-00000F580000}"/>
    <cellStyle name="Normal 2 2 2 3 12 2 3" xfId="40389" xr:uid="{00000000-0005-0000-0000-000010580000}"/>
    <cellStyle name="Normal 2 2 2 3 12 2 4" xfId="30375" xr:uid="{00000000-0005-0000-0000-000011580000}"/>
    <cellStyle name="Normal 2 2 2 3 12 3" xfId="6593" xr:uid="{00000000-0005-0000-0000-000012580000}"/>
    <cellStyle name="Normal 2 2 2 3 12 3 2" xfId="19224" xr:uid="{00000000-0005-0000-0000-000013580000}"/>
    <cellStyle name="Normal 2 2 2 3 12 3 2 2" xfId="54440" xr:uid="{00000000-0005-0000-0000-000014580000}"/>
    <cellStyle name="Normal 2 2 2 3 12 3 3" xfId="41843" xr:uid="{00000000-0005-0000-0000-000015580000}"/>
    <cellStyle name="Normal 2 2 2 3 12 3 4" xfId="31829" xr:uid="{00000000-0005-0000-0000-000016580000}"/>
    <cellStyle name="Normal 2 2 2 3 12 4" xfId="8052" xr:uid="{00000000-0005-0000-0000-000017580000}"/>
    <cellStyle name="Normal 2 2 2 3 12 4 2" xfId="20678" xr:uid="{00000000-0005-0000-0000-000018580000}"/>
    <cellStyle name="Normal 2 2 2 3 12 4 2 2" xfId="55894" xr:uid="{00000000-0005-0000-0000-000019580000}"/>
    <cellStyle name="Normal 2 2 2 3 12 4 3" xfId="43297" xr:uid="{00000000-0005-0000-0000-00001A580000}"/>
    <cellStyle name="Normal 2 2 2 3 12 4 4" xfId="33283" xr:uid="{00000000-0005-0000-0000-00001B580000}"/>
    <cellStyle name="Normal 2 2 2 3 12 5" xfId="9833" xr:uid="{00000000-0005-0000-0000-00001C580000}"/>
    <cellStyle name="Normal 2 2 2 3 12 5 2" xfId="22454" xr:uid="{00000000-0005-0000-0000-00001D580000}"/>
    <cellStyle name="Normal 2 2 2 3 12 5 2 2" xfId="57670" xr:uid="{00000000-0005-0000-0000-00001E580000}"/>
    <cellStyle name="Normal 2 2 2 3 12 5 3" xfId="45073" xr:uid="{00000000-0005-0000-0000-00001F580000}"/>
    <cellStyle name="Normal 2 2 2 3 12 5 4" xfId="35059" xr:uid="{00000000-0005-0000-0000-000020580000}"/>
    <cellStyle name="Normal 2 2 2 3 12 6" xfId="11627" xr:uid="{00000000-0005-0000-0000-000021580000}"/>
    <cellStyle name="Normal 2 2 2 3 12 6 2" xfId="24230" xr:uid="{00000000-0005-0000-0000-000022580000}"/>
    <cellStyle name="Normal 2 2 2 3 12 6 2 2" xfId="59446" xr:uid="{00000000-0005-0000-0000-000023580000}"/>
    <cellStyle name="Normal 2 2 2 3 12 6 3" xfId="46849" xr:uid="{00000000-0005-0000-0000-000024580000}"/>
    <cellStyle name="Normal 2 2 2 3 12 6 4" xfId="36835" xr:uid="{00000000-0005-0000-0000-000025580000}"/>
    <cellStyle name="Normal 2 2 2 3 12 7" xfId="15994" xr:uid="{00000000-0005-0000-0000-000026580000}"/>
    <cellStyle name="Normal 2 2 2 3 12 7 2" xfId="51210" xr:uid="{00000000-0005-0000-0000-000027580000}"/>
    <cellStyle name="Normal 2 2 2 3 12 7 3" xfId="28599" xr:uid="{00000000-0005-0000-0000-000028580000}"/>
    <cellStyle name="Normal 2 2 2 3 12 8" xfId="14216" xr:uid="{00000000-0005-0000-0000-000029580000}"/>
    <cellStyle name="Normal 2 2 2 3 12 8 2" xfId="49434" xr:uid="{00000000-0005-0000-0000-00002A580000}"/>
    <cellStyle name="Normal 2 2 2 3 12 9" xfId="38613" xr:uid="{00000000-0005-0000-0000-00002B580000}"/>
    <cellStyle name="Normal 2 2 2 3 13" xfId="2483" xr:uid="{00000000-0005-0000-0000-00002C580000}"/>
    <cellStyle name="Normal 2 2 2 3 13 10" xfId="26014" xr:uid="{00000000-0005-0000-0000-00002D580000}"/>
    <cellStyle name="Normal 2 2 2 3 13 11" xfId="60418" xr:uid="{00000000-0005-0000-0000-00002E580000}"/>
    <cellStyle name="Normal 2 2 2 3 13 2" xfId="4314" xr:uid="{00000000-0005-0000-0000-00002F580000}"/>
    <cellStyle name="Normal 2 2 2 3 13 2 2" xfId="16961" xr:uid="{00000000-0005-0000-0000-000030580000}"/>
    <cellStyle name="Normal 2 2 2 3 13 2 2 2" xfId="52177" xr:uid="{00000000-0005-0000-0000-000031580000}"/>
    <cellStyle name="Normal 2 2 2 3 13 2 3" xfId="39580" xr:uid="{00000000-0005-0000-0000-000032580000}"/>
    <cellStyle name="Normal 2 2 2 3 13 2 4" xfId="29566" xr:uid="{00000000-0005-0000-0000-000033580000}"/>
    <cellStyle name="Normal 2 2 2 3 13 3" xfId="5784" xr:uid="{00000000-0005-0000-0000-000034580000}"/>
    <cellStyle name="Normal 2 2 2 3 13 3 2" xfId="18415" xr:uid="{00000000-0005-0000-0000-000035580000}"/>
    <cellStyle name="Normal 2 2 2 3 13 3 2 2" xfId="53631" xr:uid="{00000000-0005-0000-0000-000036580000}"/>
    <cellStyle name="Normal 2 2 2 3 13 3 3" xfId="41034" xr:uid="{00000000-0005-0000-0000-000037580000}"/>
    <cellStyle name="Normal 2 2 2 3 13 3 4" xfId="31020" xr:uid="{00000000-0005-0000-0000-000038580000}"/>
    <cellStyle name="Normal 2 2 2 3 13 4" xfId="7243" xr:uid="{00000000-0005-0000-0000-000039580000}"/>
    <cellStyle name="Normal 2 2 2 3 13 4 2" xfId="19869" xr:uid="{00000000-0005-0000-0000-00003A580000}"/>
    <cellStyle name="Normal 2 2 2 3 13 4 2 2" xfId="55085" xr:uid="{00000000-0005-0000-0000-00003B580000}"/>
    <cellStyle name="Normal 2 2 2 3 13 4 3" xfId="42488" xr:uid="{00000000-0005-0000-0000-00003C580000}"/>
    <cellStyle name="Normal 2 2 2 3 13 4 4" xfId="32474" xr:uid="{00000000-0005-0000-0000-00003D580000}"/>
    <cellStyle name="Normal 2 2 2 3 13 5" xfId="9024" xr:uid="{00000000-0005-0000-0000-00003E580000}"/>
    <cellStyle name="Normal 2 2 2 3 13 5 2" xfId="21645" xr:uid="{00000000-0005-0000-0000-00003F580000}"/>
    <cellStyle name="Normal 2 2 2 3 13 5 2 2" xfId="56861" xr:uid="{00000000-0005-0000-0000-000040580000}"/>
    <cellStyle name="Normal 2 2 2 3 13 5 3" xfId="44264" xr:uid="{00000000-0005-0000-0000-000041580000}"/>
    <cellStyle name="Normal 2 2 2 3 13 5 4" xfId="34250" xr:uid="{00000000-0005-0000-0000-000042580000}"/>
    <cellStyle name="Normal 2 2 2 3 13 6" xfId="10818" xr:uid="{00000000-0005-0000-0000-000043580000}"/>
    <cellStyle name="Normal 2 2 2 3 13 6 2" xfId="23421" xr:uid="{00000000-0005-0000-0000-000044580000}"/>
    <cellStyle name="Normal 2 2 2 3 13 6 2 2" xfId="58637" xr:uid="{00000000-0005-0000-0000-000045580000}"/>
    <cellStyle name="Normal 2 2 2 3 13 6 3" xfId="46040" xr:uid="{00000000-0005-0000-0000-000046580000}"/>
    <cellStyle name="Normal 2 2 2 3 13 6 4" xfId="36026" xr:uid="{00000000-0005-0000-0000-000047580000}"/>
    <cellStyle name="Normal 2 2 2 3 13 7" xfId="15185" xr:uid="{00000000-0005-0000-0000-000048580000}"/>
    <cellStyle name="Normal 2 2 2 3 13 7 2" xfId="50401" xr:uid="{00000000-0005-0000-0000-000049580000}"/>
    <cellStyle name="Normal 2 2 2 3 13 7 3" xfId="27790" xr:uid="{00000000-0005-0000-0000-00004A580000}"/>
    <cellStyle name="Normal 2 2 2 3 13 8" xfId="13407" xr:uid="{00000000-0005-0000-0000-00004B580000}"/>
    <cellStyle name="Normal 2 2 2 3 13 8 2" xfId="48625" xr:uid="{00000000-0005-0000-0000-00004C580000}"/>
    <cellStyle name="Normal 2 2 2 3 13 9" xfId="37804" xr:uid="{00000000-0005-0000-0000-00004D580000}"/>
    <cellStyle name="Normal 2 2 2 3 14" xfId="3651" xr:uid="{00000000-0005-0000-0000-00004E580000}"/>
    <cellStyle name="Normal 2 2 2 3 14 2" xfId="8375" xr:uid="{00000000-0005-0000-0000-00004F580000}"/>
    <cellStyle name="Normal 2 2 2 3 14 2 2" xfId="21001" xr:uid="{00000000-0005-0000-0000-000050580000}"/>
    <cellStyle name="Normal 2 2 2 3 14 2 2 2" xfId="56217" xr:uid="{00000000-0005-0000-0000-000051580000}"/>
    <cellStyle name="Normal 2 2 2 3 14 2 3" xfId="43620" xr:uid="{00000000-0005-0000-0000-000052580000}"/>
    <cellStyle name="Normal 2 2 2 3 14 2 4" xfId="33606" xr:uid="{00000000-0005-0000-0000-000053580000}"/>
    <cellStyle name="Normal 2 2 2 3 14 3" xfId="10156" xr:uid="{00000000-0005-0000-0000-000054580000}"/>
    <cellStyle name="Normal 2 2 2 3 14 3 2" xfId="22777" xr:uid="{00000000-0005-0000-0000-000055580000}"/>
    <cellStyle name="Normal 2 2 2 3 14 3 2 2" xfId="57993" xr:uid="{00000000-0005-0000-0000-000056580000}"/>
    <cellStyle name="Normal 2 2 2 3 14 3 3" xfId="45396" xr:uid="{00000000-0005-0000-0000-000057580000}"/>
    <cellStyle name="Normal 2 2 2 3 14 3 4" xfId="35382" xr:uid="{00000000-0005-0000-0000-000058580000}"/>
    <cellStyle name="Normal 2 2 2 3 14 4" xfId="11952" xr:uid="{00000000-0005-0000-0000-000059580000}"/>
    <cellStyle name="Normal 2 2 2 3 14 4 2" xfId="24553" xr:uid="{00000000-0005-0000-0000-00005A580000}"/>
    <cellStyle name="Normal 2 2 2 3 14 4 2 2" xfId="59769" xr:uid="{00000000-0005-0000-0000-00005B580000}"/>
    <cellStyle name="Normal 2 2 2 3 14 4 3" xfId="47172" xr:uid="{00000000-0005-0000-0000-00005C580000}"/>
    <cellStyle name="Normal 2 2 2 3 14 4 4" xfId="37158" xr:uid="{00000000-0005-0000-0000-00005D580000}"/>
    <cellStyle name="Normal 2 2 2 3 14 5" xfId="16317" xr:uid="{00000000-0005-0000-0000-00005E580000}"/>
    <cellStyle name="Normal 2 2 2 3 14 5 2" xfId="51533" xr:uid="{00000000-0005-0000-0000-00005F580000}"/>
    <cellStyle name="Normal 2 2 2 3 14 5 3" xfId="28922" xr:uid="{00000000-0005-0000-0000-000060580000}"/>
    <cellStyle name="Normal 2 2 2 3 14 6" xfId="14539" xr:uid="{00000000-0005-0000-0000-000061580000}"/>
    <cellStyle name="Normal 2 2 2 3 14 6 2" xfId="49757" xr:uid="{00000000-0005-0000-0000-000062580000}"/>
    <cellStyle name="Normal 2 2 2 3 14 7" xfId="38936" xr:uid="{00000000-0005-0000-0000-000063580000}"/>
    <cellStyle name="Normal 2 2 2 3 14 8" xfId="27146" xr:uid="{00000000-0005-0000-0000-000064580000}"/>
    <cellStyle name="Normal 2 2 2 3 15" xfId="3981" xr:uid="{00000000-0005-0000-0000-000065580000}"/>
    <cellStyle name="Normal 2 2 2 3 15 2" xfId="16639" xr:uid="{00000000-0005-0000-0000-000066580000}"/>
    <cellStyle name="Normal 2 2 2 3 15 2 2" xfId="51855" xr:uid="{00000000-0005-0000-0000-000067580000}"/>
    <cellStyle name="Normal 2 2 2 3 15 2 3" xfId="29244" xr:uid="{00000000-0005-0000-0000-000068580000}"/>
    <cellStyle name="Normal 2 2 2 3 15 3" xfId="13085" xr:uid="{00000000-0005-0000-0000-000069580000}"/>
    <cellStyle name="Normal 2 2 2 3 15 3 2" xfId="48303" xr:uid="{00000000-0005-0000-0000-00006A580000}"/>
    <cellStyle name="Normal 2 2 2 3 15 4" xfId="39258" xr:uid="{00000000-0005-0000-0000-00006B580000}"/>
    <cellStyle name="Normal 2 2 2 3 15 5" xfId="25692" xr:uid="{00000000-0005-0000-0000-00006C580000}"/>
    <cellStyle name="Normal 2 2 2 3 16" xfId="5462" xr:uid="{00000000-0005-0000-0000-00006D580000}"/>
    <cellStyle name="Normal 2 2 2 3 16 2" xfId="18093" xr:uid="{00000000-0005-0000-0000-00006E580000}"/>
    <cellStyle name="Normal 2 2 2 3 16 2 2" xfId="53309" xr:uid="{00000000-0005-0000-0000-00006F580000}"/>
    <cellStyle name="Normal 2 2 2 3 16 3" xfId="40712" xr:uid="{00000000-0005-0000-0000-000070580000}"/>
    <cellStyle name="Normal 2 2 2 3 16 4" xfId="30698" xr:uid="{00000000-0005-0000-0000-000071580000}"/>
    <cellStyle name="Normal 2 2 2 3 17" xfId="6918" xr:uid="{00000000-0005-0000-0000-000072580000}"/>
    <cellStyle name="Normal 2 2 2 3 17 2" xfId="19547" xr:uid="{00000000-0005-0000-0000-000073580000}"/>
    <cellStyle name="Normal 2 2 2 3 17 2 2" xfId="54763" xr:uid="{00000000-0005-0000-0000-000074580000}"/>
    <cellStyle name="Normal 2 2 2 3 17 3" xfId="42166" xr:uid="{00000000-0005-0000-0000-000075580000}"/>
    <cellStyle name="Normal 2 2 2 3 17 4" xfId="32152" xr:uid="{00000000-0005-0000-0000-000076580000}"/>
    <cellStyle name="Normal 2 2 2 3 18" xfId="8700" xr:uid="{00000000-0005-0000-0000-000077580000}"/>
    <cellStyle name="Normal 2 2 2 3 18 2" xfId="21323" xr:uid="{00000000-0005-0000-0000-000078580000}"/>
    <cellStyle name="Normal 2 2 2 3 18 2 2" xfId="56539" xr:uid="{00000000-0005-0000-0000-000079580000}"/>
    <cellStyle name="Normal 2 2 2 3 18 3" xfId="43942" xr:uid="{00000000-0005-0000-0000-00007A580000}"/>
    <cellStyle name="Normal 2 2 2 3 18 4" xfId="33928" xr:uid="{00000000-0005-0000-0000-00007B580000}"/>
    <cellStyle name="Normal 2 2 2 3 19" xfId="10567" xr:uid="{00000000-0005-0000-0000-00007C580000}"/>
    <cellStyle name="Normal 2 2 2 3 19 2" xfId="23178" xr:uid="{00000000-0005-0000-0000-00007D580000}"/>
    <cellStyle name="Normal 2 2 2 3 19 2 2" xfId="58394" xr:uid="{00000000-0005-0000-0000-00007E580000}"/>
    <cellStyle name="Normal 2 2 2 3 19 3" xfId="45797" xr:uid="{00000000-0005-0000-0000-00007F580000}"/>
    <cellStyle name="Normal 2 2 2 3 19 4" xfId="35783" xr:uid="{00000000-0005-0000-0000-000080580000}"/>
    <cellStyle name="Normal 2 2 2 3 2" xfId="569" xr:uid="{00000000-0005-0000-0000-000081580000}"/>
    <cellStyle name="Normal 2 2 2 3 2 2" xfId="1752" xr:uid="{00000000-0005-0000-0000-000082580000}"/>
    <cellStyle name="Normal 2 2 2 3 2_District Target Attainment" xfId="1121" xr:uid="{00000000-0005-0000-0000-000083580000}"/>
    <cellStyle name="Normal 2 2 2 3 20" xfId="14862" xr:uid="{00000000-0005-0000-0000-000084580000}"/>
    <cellStyle name="Normal 2 2 2 3 20 2" xfId="50079" xr:uid="{00000000-0005-0000-0000-000085580000}"/>
    <cellStyle name="Normal 2 2 2 3 20 3" xfId="27468" xr:uid="{00000000-0005-0000-0000-000086580000}"/>
    <cellStyle name="Normal 2 2 2 3 21" xfId="12276" xr:uid="{00000000-0005-0000-0000-000087580000}"/>
    <cellStyle name="Normal 2 2 2 3 21 2" xfId="47494" xr:uid="{00000000-0005-0000-0000-000088580000}"/>
    <cellStyle name="Normal 2 2 2 3 22" xfId="37481" xr:uid="{00000000-0005-0000-0000-000089580000}"/>
    <cellStyle name="Normal 2 2 2 3 23" xfId="24883" xr:uid="{00000000-0005-0000-0000-00008A580000}"/>
    <cellStyle name="Normal 2 2 2 3 24" xfId="60096" xr:uid="{00000000-0005-0000-0000-00008B580000}"/>
    <cellStyle name="Normal 2 2 2 3 3" xfId="1751" xr:uid="{00000000-0005-0000-0000-00008C580000}"/>
    <cellStyle name="Normal 2 2 2 3 3 10" xfId="6992" xr:uid="{00000000-0005-0000-0000-00008D580000}"/>
    <cellStyle name="Normal 2 2 2 3 3 10 2" xfId="19619" xr:uid="{00000000-0005-0000-0000-00008E580000}"/>
    <cellStyle name="Normal 2 2 2 3 3 10 2 2" xfId="54835" xr:uid="{00000000-0005-0000-0000-00008F580000}"/>
    <cellStyle name="Normal 2 2 2 3 3 10 3" xfId="42238" xr:uid="{00000000-0005-0000-0000-000090580000}"/>
    <cellStyle name="Normal 2 2 2 3 3 10 4" xfId="32224" xr:uid="{00000000-0005-0000-0000-000091580000}"/>
    <cellStyle name="Normal 2 2 2 3 3 11" xfId="8773" xr:uid="{00000000-0005-0000-0000-000092580000}"/>
    <cellStyle name="Normal 2 2 2 3 3 11 2" xfId="21395" xr:uid="{00000000-0005-0000-0000-000093580000}"/>
    <cellStyle name="Normal 2 2 2 3 3 11 2 2" xfId="56611" xr:uid="{00000000-0005-0000-0000-000094580000}"/>
    <cellStyle name="Normal 2 2 2 3 3 11 3" xfId="44014" xr:uid="{00000000-0005-0000-0000-000095580000}"/>
    <cellStyle name="Normal 2 2 2 3 3 11 4" xfId="34000" xr:uid="{00000000-0005-0000-0000-000096580000}"/>
    <cellStyle name="Normal 2 2 2 3 3 12" xfId="10568" xr:uid="{00000000-0005-0000-0000-000097580000}"/>
    <cellStyle name="Normal 2 2 2 3 3 12 2" xfId="23179" xr:uid="{00000000-0005-0000-0000-000098580000}"/>
    <cellStyle name="Normal 2 2 2 3 3 12 2 2" xfId="58395" xr:uid="{00000000-0005-0000-0000-000099580000}"/>
    <cellStyle name="Normal 2 2 2 3 3 12 3" xfId="45798" xr:uid="{00000000-0005-0000-0000-00009A580000}"/>
    <cellStyle name="Normal 2 2 2 3 3 12 4" xfId="35784" xr:uid="{00000000-0005-0000-0000-00009B580000}"/>
    <cellStyle name="Normal 2 2 2 3 3 13" xfId="14934" xr:uid="{00000000-0005-0000-0000-00009C580000}"/>
    <cellStyle name="Normal 2 2 2 3 3 13 2" xfId="50151" xr:uid="{00000000-0005-0000-0000-00009D580000}"/>
    <cellStyle name="Normal 2 2 2 3 3 13 3" xfId="27540" xr:uid="{00000000-0005-0000-0000-00009E580000}"/>
    <cellStyle name="Normal 2 2 2 3 3 14" xfId="12348" xr:uid="{00000000-0005-0000-0000-00009F580000}"/>
    <cellStyle name="Normal 2 2 2 3 3 14 2" xfId="47566" xr:uid="{00000000-0005-0000-0000-0000A0580000}"/>
    <cellStyle name="Normal 2 2 2 3 3 15" xfId="37553" xr:uid="{00000000-0005-0000-0000-0000A1580000}"/>
    <cellStyle name="Normal 2 2 2 3 3 16" xfId="24955" xr:uid="{00000000-0005-0000-0000-0000A2580000}"/>
    <cellStyle name="Normal 2 2 2 3 3 17" xfId="60168" xr:uid="{00000000-0005-0000-0000-0000A3580000}"/>
    <cellStyle name="Normal 2 2 2 3 3 2" xfId="2378" xr:uid="{00000000-0005-0000-0000-0000A4580000}"/>
    <cellStyle name="Normal 2 2 2 3 3 2 10" xfId="10569" xr:uid="{00000000-0005-0000-0000-0000A5580000}"/>
    <cellStyle name="Normal 2 2 2 3 3 2 10 2" xfId="23180" xr:uid="{00000000-0005-0000-0000-0000A6580000}"/>
    <cellStyle name="Normal 2 2 2 3 3 2 10 2 2" xfId="58396" xr:uid="{00000000-0005-0000-0000-0000A7580000}"/>
    <cellStyle name="Normal 2 2 2 3 3 2 10 3" xfId="45799" xr:uid="{00000000-0005-0000-0000-0000A8580000}"/>
    <cellStyle name="Normal 2 2 2 3 3 2 10 4" xfId="35785" xr:uid="{00000000-0005-0000-0000-0000A9580000}"/>
    <cellStyle name="Normal 2 2 2 3 3 2 11" xfId="15089" xr:uid="{00000000-0005-0000-0000-0000AA580000}"/>
    <cellStyle name="Normal 2 2 2 3 3 2 11 2" xfId="50305" xr:uid="{00000000-0005-0000-0000-0000AB580000}"/>
    <cellStyle name="Normal 2 2 2 3 3 2 11 3" xfId="27694" xr:uid="{00000000-0005-0000-0000-0000AC580000}"/>
    <cellStyle name="Normal 2 2 2 3 3 2 12" xfId="12502" xr:uid="{00000000-0005-0000-0000-0000AD580000}"/>
    <cellStyle name="Normal 2 2 2 3 3 2 12 2" xfId="47720" xr:uid="{00000000-0005-0000-0000-0000AE580000}"/>
    <cellStyle name="Normal 2 2 2 3 3 2 13" xfId="37708" xr:uid="{00000000-0005-0000-0000-0000AF580000}"/>
    <cellStyle name="Normal 2 2 2 3 3 2 14" xfId="25109" xr:uid="{00000000-0005-0000-0000-0000B0580000}"/>
    <cellStyle name="Normal 2 2 2 3 3 2 15" xfId="60322" xr:uid="{00000000-0005-0000-0000-0000B1580000}"/>
    <cellStyle name="Normal 2 2 2 3 3 2 2" xfId="3224" xr:uid="{00000000-0005-0000-0000-0000B2580000}"/>
    <cellStyle name="Normal 2 2 2 3 3 2 2 10" xfId="25593" xr:uid="{00000000-0005-0000-0000-0000B3580000}"/>
    <cellStyle name="Normal 2 2 2 3 3 2 2 11" xfId="61128" xr:uid="{00000000-0005-0000-0000-0000B4580000}"/>
    <cellStyle name="Normal 2 2 2 3 3 2 2 2" xfId="5024" xr:uid="{00000000-0005-0000-0000-0000B5580000}"/>
    <cellStyle name="Normal 2 2 2 3 3 2 2 2 2" xfId="17671" xr:uid="{00000000-0005-0000-0000-0000B6580000}"/>
    <cellStyle name="Normal 2 2 2 3 3 2 2 2 2 2" xfId="52887" xr:uid="{00000000-0005-0000-0000-0000B7580000}"/>
    <cellStyle name="Normal 2 2 2 3 3 2 2 2 2 3" xfId="30276" xr:uid="{00000000-0005-0000-0000-0000B8580000}"/>
    <cellStyle name="Normal 2 2 2 3 3 2 2 2 3" xfId="14117" xr:uid="{00000000-0005-0000-0000-0000B9580000}"/>
    <cellStyle name="Normal 2 2 2 3 3 2 2 2 3 2" xfId="49335" xr:uid="{00000000-0005-0000-0000-0000BA580000}"/>
    <cellStyle name="Normal 2 2 2 3 3 2 2 2 4" xfId="40290" xr:uid="{00000000-0005-0000-0000-0000BB580000}"/>
    <cellStyle name="Normal 2 2 2 3 3 2 2 2 5" xfId="26724" xr:uid="{00000000-0005-0000-0000-0000BC580000}"/>
    <cellStyle name="Normal 2 2 2 3 3 2 2 3" xfId="6494" xr:uid="{00000000-0005-0000-0000-0000BD580000}"/>
    <cellStyle name="Normal 2 2 2 3 3 2 2 3 2" xfId="19125" xr:uid="{00000000-0005-0000-0000-0000BE580000}"/>
    <cellStyle name="Normal 2 2 2 3 3 2 2 3 2 2" xfId="54341" xr:uid="{00000000-0005-0000-0000-0000BF580000}"/>
    <cellStyle name="Normal 2 2 2 3 3 2 2 3 3" xfId="41744" xr:uid="{00000000-0005-0000-0000-0000C0580000}"/>
    <cellStyle name="Normal 2 2 2 3 3 2 2 3 4" xfId="31730" xr:uid="{00000000-0005-0000-0000-0000C1580000}"/>
    <cellStyle name="Normal 2 2 2 3 3 2 2 4" xfId="7953" xr:uid="{00000000-0005-0000-0000-0000C2580000}"/>
    <cellStyle name="Normal 2 2 2 3 3 2 2 4 2" xfId="20579" xr:uid="{00000000-0005-0000-0000-0000C3580000}"/>
    <cellStyle name="Normal 2 2 2 3 3 2 2 4 2 2" xfId="55795" xr:uid="{00000000-0005-0000-0000-0000C4580000}"/>
    <cellStyle name="Normal 2 2 2 3 3 2 2 4 3" xfId="43198" xr:uid="{00000000-0005-0000-0000-0000C5580000}"/>
    <cellStyle name="Normal 2 2 2 3 3 2 2 4 4" xfId="33184" xr:uid="{00000000-0005-0000-0000-0000C6580000}"/>
    <cellStyle name="Normal 2 2 2 3 3 2 2 5" xfId="9734" xr:uid="{00000000-0005-0000-0000-0000C7580000}"/>
    <cellStyle name="Normal 2 2 2 3 3 2 2 5 2" xfId="22355" xr:uid="{00000000-0005-0000-0000-0000C8580000}"/>
    <cellStyle name="Normal 2 2 2 3 3 2 2 5 2 2" xfId="57571" xr:uid="{00000000-0005-0000-0000-0000C9580000}"/>
    <cellStyle name="Normal 2 2 2 3 3 2 2 5 3" xfId="44974" xr:uid="{00000000-0005-0000-0000-0000CA580000}"/>
    <cellStyle name="Normal 2 2 2 3 3 2 2 5 4" xfId="34960" xr:uid="{00000000-0005-0000-0000-0000CB580000}"/>
    <cellStyle name="Normal 2 2 2 3 3 2 2 6" xfId="11528" xr:uid="{00000000-0005-0000-0000-0000CC580000}"/>
    <cellStyle name="Normal 2 2 2 3 3 2 2 6 2" xfId="24131" xr:uid="{00000000-0005-0000-0000-0000CD580000}"/>
    <cellStyle name="Normal 2 2 2 3 3 2 2 6 2 2" xfId="59347" xr:uid="{00000000-0005-0000-0000-0000CE580000}"/>
    <cellStyle name="Normal 2 2 2 3 3 2 2 6 3" xfId="46750" xr:uid="{00000000-0005-0000-0000-0000CF580000}"/>
    <cellStyle name="Normal 2 2 2 3 3 2 2 6 4" xfId="36736" xr:uid="{00000000-0005-0000-0000-0000D0580000}"/>
    <cellStyle name="Normal 2 2 2 3 3 2 2 7" xfId="15895" xr:uid="{00000000-0005-0000-0000-0000D1580000}"/>
    <cellStyle name="Normal 2 2 2 3 3 2 2 7 2" xfId="51111" xr:uid="{00000000-0005-0000-0000-0000D2580000}"/>
    <cellStyle name="Normal 2 2 2 3 3 2 2 7 3" xfId="28500" xr:uid="{00000000-0005-0000-0000-0000D3580000}"/>
    <cellStyle name="Normal 2 2 2 3 3 2 2 8" xfId="12986" xr:uid="{00000000-0005-0000-0000-0000D4580000}"/>
    <cellStyle name="Normal 2 2 2 3 3 2 2 8 2" xfId="48204" xr:uid="{00000000-0005-0000-0000-0000D5580000}"/>
    <cellStyle name="Normal 2 2 2 3 3 2 2 9" xfId="38514" xr:uid="{00000000-0005-0000-0000-0000D6580000}"/>
    <cellStyle name="Normal 2 2 2 3 3 2 3" xfId="3553" xr:uid="{00000000-0005-0000-0000-0000D7580000}"/>
    <cellStyle name="Normal 2 2 2 3 3 2 3 10" xfId="27049" xr:uid="{00000000-0005-0000-0000-0000D8580000}"/>
    <cellStyle name="Normal 2 2 2 3 3 2 3 11" xfId="61453" xr:uid="{00000000-0005-0000-0000-0000D9580000}"/>
    <cellStyle name="Normal 2 2 2 3 3 2 3 2" xfId="5349" xr:uid="{00000000-0005-0000-0000-0000DA580000}"/>
    <cellStyle name="Normal 2 2 2 3 3 2 3 2 2" xfId="17996" xr:uid="{00000000-0005-0000-0000-0000DB580000}"/>
    <cellStyle name="Normal 2 2 2 3 3 2 3 2 2 2" xfId="53212" xr:uid="{00000000-0005-0000-0000-0000DC580000}"/>
    <cellStyle name="Normal 2 2 2 3 3 2 3 2 3" xfId="40615" xr:uid="{00000000-0005-0000-0000-0000DD580000}"/>
    <cellStyle name="Normal 2 2 2 3 3 2 3 2 4" xfId="30601" xr:uid="{00000000-0005-0000-0000-0000DE580000}"/>
    <cellStyle name="Normal 2 2 2 3 3 2 3 3" xfId="6819" xr:uid="{00000000-0005-0000-0000-0000DF580000}"/>
    <cellStyle name="Normal 2 2 2 3 3 2 3 3 2" xfId="19450" xr:uid="{00000000-0005-0000-0000-0000E0580000}"/>
    <cellStyle name="Normal 2 2 2 3 3 2 3 3 2 2" xfId="54666" xr:uid="{00000000-0005-0000-0000-0000E1580000}"/>
    <cellStyle name="Normal 2 2 2 3 3 2 3 3 3" xfId="42069" xr:uid="{00000000-0005-0000-0000-0000E2580000}"/>
    <cellStyle name="Normal 2 2 2 3 3 2 3 3 4" xfId="32055" xr:uid="{00000000-0005-0000-0000-0000E3580000}"/>
    <cellStyle name="Normal 2 2 2 3 3 2 3 4" xfId="8278" xr:uid="{00000000-0005-0000-0000-0000E4580000}"/>
    <cellStyle name="Normal 2 2 2 3 3 2 3 4 2" xfId="20904" xr:uid="{00000000-0005-0000-0000-0000E5580000}"/>
    <cellStyle name="Normal 2 2 2 3 3 2 3 4 2 2" xfId="56120" xr:uid="{00000000-0005-0000-0000-0000E6580000}"/>
    <cellStyle name="Normal 2 2 2 3 3 2 3 4 3" xfId="43523" xr:uid="{00000000-0005-0000-0000-0000E7580000}"/>
    <cellStyle name="Normal 2 2 2 3 3 2 3 4 4" xfId="33509" xr:uid="{00000000-0005-0000-0000-0000E8580000}"/>
    <cellStyle name="Normal 2 2 2 3 3 2 3 5" xfId="10059" xr:uid="{00000000-0005-0000-0000-0000E9580000}"/>
    <cellStyle name="Normal 2 2 2 3 3 2 3 5 2" xfId="22680" xr:uid="{00000000-0005-0000-0000-0000EA580000}"/>
    <cellStyle name="Normal 2 2 2 3 3 2 3 5 2 2" xfId="57896" xr:uid="{00000000-0005-0000-0000-0000EB580000}"/>
    <cellStyle name="Normal 2 2 2 3 3 2 3 5 3" xfId="45299" xr:uid="{00000000-0005-0000-0000-0000EC580000}"/>
    <cellStyle name="Normal 2 2 2 3 3 2 3 5 4" xfId="35285" xr:uid="{00000000-0005-0000-0000-0000ED580000}"/>
    <cellStyle name="Normal 2 2 2 3 3 2 3 6" xfId="11853" xr:uid="{00000000-0005-0000-0000-0000EE580000}"/>
    <cellStyle name="Normal 2 2 2 3 3 2 3 6 2" xfId="24456" xr:uid="{00000000-0005-0000-0000-0000EF580000}"/>
    <cellStyle name="Normal 2 2 2 3 3 2 3 6 2 2" xfId="59672" xr:uid="{00000000-0005-0000-0000-0000F0580000}"/>
    <cellStyle name="Normal 2 2 2 3 3 2 3 6 3" xfId="47075" xr:uid="{00000000-0005-0000-0000-0000F1580000}"/>
    <cellStyle name="Normal 2 2 2 3 3 2 3 6 4" xfId="37061" xr:uid="{00000000-0005-0000-0000-0000F2580000}"/>
    <cellStyle name="Normal 2 2 2 3 3 2 3 7" xfId="16220" xr:uid="{00000000-0005-0000-0000-0000F3580000}"/>
    <cellStyle name="Normal 2 2 2 3 3 2 3 7 2" xfId="51436" xr:uid="{00000000-0005-0000-0000-0000F4580000}"/>
    <cellStyle name="Normal 2 2 2 3 3 2 3 7 3" xfId="28825" xr:uid="{00000000-0005-0000-0000-0000F5580000}"/>
    <cellStyle name="Normal 2 2 2 3 3 2 3 8" xfId="14442" xr:uid="{00000000-0005-0000-0000-0000F6580000}"/>
    <cellStyle name="Normal 2 2 2 3 3 2 3 8 2" xfId="49660" xr:uid="{00000000-0005-0000-0000-0000F7580000}"/>
    <cellStyle name="Normal 2 2 2 3 3 2 3 9" xfId="38839" xr:uid="{00000000-0005-0000-0000-0000F8580000}"/>
    <cellStyle name="Normal 2 2 2 3 3 2 4" xfId="2714" xr:uid="{00000000-0005-0000-0000-0000F9580000}"/>
    <cellStyle name="Normal 2 2 2 3 3 2 4 10" xfId="26240" xr:uid="{00000000-0005-0000-0000-0000FA580000}"/>
    <cellStyle name="Normal 2 2 2 3 3 2 4 11" xfId="60644" xr:uid="{00000000-0005-0000-0000-0000FB580000}"/>
    <cellStyle name="Normal 2 2 2 3 3 2 4 2" xfId="4540" xr:uid="{00000000-0005-0000-0000-0000FC580000}"/>
    <cellStyle name="Normal 2 2 2 3 3 2 4 2 2" xfId="17187" xr:uid="{00000000-0005-0000-0000-0000FD580000}"/>
    <cellStyle name="Normal 2 2 2 3 3 2 4 2 2 2" xfId="52403" xr:uid="{00000000-0005-0000-0000-0000FE580000}"/>
    <cellStyle name="Normal 2 2 2 3 3 2 4 2 3" xfId="39806" xr:uid="{00000000-0005-0000-0000-0000FF580000}"/>
    <cellStyle name="Normal 2 2 2 3 3 2 4 2 4" xfId="29792" xr:uid="{00000000-0005-0000-0000-000000590000}"/>
    <cellStyle name="Normal 2 2 2 3 3 2 4 3" xfId="6010" xr:uid="{00000000-0005-0000-0000-000001590000}"/>
    <cellStyle name="Normal 2 2 2 3 3 2 4 3 2" xfId="18641" xr:uid="{00000000-0005-0000-0000-000002590000}"/>
    <cellStyle name="Normal 2 2 2 3 3 2 4 3 2 2" xfId="53857" xr:uid="{00000000-0005-0000-0000-000003590000}"/>
    <cellStyle name="Normal 2 2 2 3 3 2 4 3 3" xfId="41260" xr:uid="{00000000-0005-0000-0000-000004590000}"/>
    <cellStyle name="Normal 2 2 2 3 3 2 4 3 4" xfId="31246" xr:uid="{00000000-0005-0000-0000-000005590000}"/>
    <cellStyle name="Normal 2 2 2 3 3 2 4 4" xfId="7469" xr:uid="{00000000-0005-0000-0000-000006590000}"/>
    <cellStyle name="Normal 2 2 2 3 3 2 4 4 2" xfId="20095" xr:uid="{00000000-0005-0000-0000-000007590000}"/>
    <cellStyle name="Normal 2 2 2 3 3 2 4 4 2 2" xfId="55311" xr:uid="{00000000-0005-0000-0000-000008590000}"/>
    <cellStyle name="Normal 2 2 2 3 3 2 4 4 3" xfId="42714" xr:uid="{00000000-0005-0000-0000-000009590000}"/>
    <cellStyle name="Normal 2 2 2 3 3 2 4 4 4" xfId="32700" xr:uid="{00000000-0005-0000-0000-00000A590000}"/>
    <cellStyle name="Normal 2 2 2 3 3 2 4 5" xfId="9250" xr:uid="{00000000-0005-0000-0000-00000B590000}"/>
    <cellStyle name="Normal 2 2 2 3 3 2 4 5 2" xfId="21871" xr:uid="{00000000-0005-0000-0000-00000C590000}"/>
    <cellStyle name="Normal 2 2 2 3 3 2 4 5 2 2" xfId="57087" xr:uid="{00000000-0005-0000-0000-00000D590000}"/>
    <cellStyle name="Normal 2 2 2 3 3 2 4 5 3" xfId="44490" xr:uid="{00000000-0005-0000-0000-00000E590000}"/>
    <cellStyle name="Normal 2 2 2 3 3 2 4 5 4" xfId="34476" xr:uid="{00000000-0005-0000-0000-00000F590000}"/>
    <cellStyle name="Normal 2 2 2 3 3 2 4 6" xfId="11044" xr:uid="{00000000-0005-0000-0000-000010590000}"/>
    <cellStyle name="Normal 2 2 2 3 3 2 4 6 2" xfId="23647" xr:uid="{00000000-0005-0000-0000-000011590000}"/>
    <cellStyle name="Normal 2 2 2 3 3 2 4 6 2 2" xfId="58863" xr:uid="{00000000-0005-0000-0000-000012590000}"/>
    <cellStyle name="Normal 2 2 2 3 3 2 4 6 3" xfId="46266" xr:uid="{00000000-0005-0000-0000-000013590000}"/>
    <cellStyle name="Normal 2 2 2 3 3 2 4 6 4" xfId="36252" xr:uid="{00000000-0005-0000-0000-000014590000}"/>
    <cellStyle name="Normal 2 2 2 3 3 2 4 7" xfId="15411" xr:uid="{00000000-0005-0000-0000-000015590000}"/>
    <cellStyle name="Normal 2 2 2 3 3 2 4 7 2" xfId="50627" xr:uid="{00000000-0005-0000-0000-000016590000}"/>
    <cellStyle name="Normal 2 2 2 3 3 2 4 7 3" xfId="28016" xr:uid="{00000000-0005-0000-0000-000017590000}"/>
    <cellStyle name="Normal 2 2 2 3 3 2 4 8" xfId="13633" xr:uid="{00000000-0005-0000-0000-000018590000}"/>
    <cellStyle name="Normal 2 2 2 3 3 2 4 8 2" xfId="48851" xr:uid="{00000000-0005-0000-0000-000019590000}"/>
    <cellStyle name="Normal 2 2 2 3 3 2 4 9" xfId="38030" xr:uid="{00000000-0005-0000-0000-00001A590000}"/>
    <cellStyle name="Normal 2 2 2 3 3 2 5" xfId="3878" xr:uid="{00000000-0005-0000-0000-00001B590000}"/>
    <cellStyle name="Normal 2 2 2 3 3 2 5 2" xfId="8601" xr:uid="{00000000-0005-0000-0000-00001C590000}"/>
    <cellStyle name="Normal 2 2 2 3 3 2 5 2 2" xfId="21227" xr:uid="{00000000-0005-0000-0000-00001D590000}"/>
    <cellStyle name="Normal 2 2 2 3 3 2 5 2 2 2" xfId="56443" xr:uid="{00000000-0005-0000-0000-00001E590000}"/>
    <cellStyle name="Normal 2 2 2 3 3 2 5 2 3" xfId="43846" xr:uid="{00000000-0005-0000-0000-00001F590000}"/>
    <cellStyle name="Normal 2 2 2 3 3 2 5 2 4" xfId="33832" xr:uid="{00000000-0005-0000-0000-000020590000}"/>
    <cellStyle name="Normal 2 2 2 3 3 2 5 3" xfId="10382" xr:uid="{00000000-0005-0000-0000-000021590000}"/>
    <cellStyle name="Normal 2 2 2 3 3 2 5 3 2" xfId="23003" xr:uid="{00000000-0005-0000-0000-000022590000}"/>
    <cellStyle name="Normal 2 2 2 3 3 2 5 3 2 2" xfId="58219" xr:uid="{00000000-0005-0000-0000-000023590000}"/>
    <cellStyle name="Normal 2 2 2 3 3 2 5 3 3" xfId="45622" xr:uid="{00000000-0005-0000-0000-000024590000}"/>
    <cellStyle name="Normal 2 2 2 3 3 2 5 3 4" xfId="35608" xr:uid="{00000000-0005-0000-0000-000025590000}"/>
    <cellStyle name="Normal 2 2 2 3 3 2 5 4" xfId="12178" xr:uid="{00000000-0005-0000-0000-000026590000}"/>
    <cellStyle name="Normal 2 2 2 3 3 2 5 4 2" xfId="24779" xr:uid="{00000000-0005-0000-0000-000027590000}"/>
    <cellStyle name="Normal 2 2 2 3 3 2 5 4 2 2" xfId="59995" xr:uid="{00000000-0005-0000-0000-000028590000}"/>
    <cellStyle name="Normal 2 2 2 3 3 2 5 4 3" xfId="47398" xr:uid="{00000000-0005-0000-0000-000029590000}"/>
    <cellStyle name="Normal 2 2 2 3 3 2 5 4 4" xfId="37384" xr:uid="{00000000-0005-0000-0000-00002A590000}"/>
    <cellStyle name="Normal 2 2 2 3 3 2 5 5" xfId="16543" xr:uid="{00000000-0005-0000-0000-00002B590000}"/>
    <cellStyle name="Normal 2 2 2 3 3 2 5 5 2" xfId="51759" xr:uid="{00000000-0005-0000-0000-00002C590000}"/>
    <cellStyle name="Normal 2 2 2 3 3 2 5 5 3" xfId="29148" xr:uid="{00000000-0005-0000-0000-00002D590000}"/>
    <cellStyle name="Normal 2 2 2 3 3 2 5 6" xfId="14765" xr:uid="{00000000-0005-0000-0000-00002E590000}"/>
    <cellStyle name="Normal 2 2 2 3 3 2 5 6 2" xfId="49983" xr:uid="{00000000-0005-0000-0000-00002F590000}"/>
    <cellStyle name="Normal 2 2 2 3 3 2 5 7" xfId="39162" xr:uid="{00000000-0005-0000-0000-000030590000}"/>
    <cellStyle name="Normal 2 2 2 3 3 2 5 8" xfId="27372" xr:uid="{00000000-0005-0000-0000-000031590000}"/>
    <cellStyle name="Normal 2 2 2 3 3 2 6" xfId="4218" xr:uid="{00000000-0005-0000-0000-000032590000}"/>
    <cellStyle name="Normal 2 2 2 3 3 2 6 2" xfId="16865" xr:uid="{00000000-0005-0000-0000-000033590000}"/>
    <cellStyle name="Normal 2 2 2 3 3 2 6 2 2" xfId="52081" xr:uid="{00000000-0005-0000-0000-000034590000}"/>
    <cellStyle name="Normal 2 2 2 3 3 2 6 2 3" xfId="29470" xr:uid="{00000000-0005-0000-0000-000035590000}"/>
    <cellStyle name="Normal 2 2 2 3 3 2 6 3" xfId="13311" xr:uid="{00000000-0005-0000-0000-000036590000}"/>
    <cellStyle name="Normal 2 2 2 3 3 2 6 3 2" xfId="48529" xr:uid="{00000000-0005-0000-0000-000037590000}"/>
    <cellStyle name="Normal 2 2 2 3 3 2 6 4" xfId="39484" xr:uid="{00000000-0005-0000-0000-000038590000}"/>
    <cellStyle name="Normal 2 2 2 3 3 2 6 5" xfId="25918" xr:uid="{00000000-0005-0000-0000-000039590000}"/>
    <cellStyle name="Normal 2 2 2 3 3 2 7" xfId="5688" xr:uid="{00000000-0005-0000-0000-00003A590000}"/>
    <cellStyle name="Normal 2 2 2 3 3 2 7 2" xfId="18319" xr:uid="{00000000-0005-0000-0000-00003B590000}"/>
    <cellStyle name="Normal 2 2 2 3 3 2 7 2 2" xfId="53535" xr:uid="{00000000-0005-0000-0000-00003C590000}"/>
    <cellStyle name="Normal 2 2 2 3 3 2 7 3" xfId="40938" xr:uid="{00000000-0005-0000-0000-00003D590000}"/>
    <cellStyle name="Normal 2 2 2 3 3 2 7 4" xfId="30924" xr:uid="{00000000-0005-0000-0000-00003E590000}"/>
    <cellStyle name="Normal 2 2 2 3 3 2 8" xfId="7147" xr:uid="{00000000-0005-0000-0000-00003F590000}"/>
    <cellStyle name="Normal 2 2 2 3 3 2 8 2" xfId="19773" xr:uid="{00000000-0005-0000-0000-000040590000}"/>
    <cellStyle name="Normal 2 2 2 3 3 2 8 2 2" xfId="54989" xr:uid="{00000000-0005-0000-0000-000041590000}"/>
    <cellStyle name="Normal 2 2 2 3 3 2 8 3" xfId="42392" xr:uid="{00000000-0005-0000-0000-000042590000}"/>
    <cellStyle name="Normal 2 2 2 3 3 2 8 4" xfId="32378" xr:uid="{00000000-0005-0000-0000-000043590000}"/>
    <cellStyle name="Normal 2 2 2 3 3 2 9" xfId="8928" xr:uid="{00000000-0005-0000-0000-000044590000}"/>
    <cellStyle name="Normal 2 2 2 3 3 2 9 2" xfId="21549" xr:uid="{00000000-0005-0000-0000-000045590000}"/>
    <cellStyle name="Normal 2 2 2 3 3 2 9 2 2" xfId="56765" xr:uid="{00000000-0005-0000-0000-000046590000}"/>
    <cellStyle name="Normal 2 2 2 3 3 2 9 3" xfId="44168" xr:uid="{00000000-0005-0000-0000-000047590000}"/>
    <cellStyle name="Normal 2 2 2 3 3 2 9 4" xfId="34154" xr:uid="{00000000-0005-0000-0000-000048590000}"/>
    <cellStyle name="Normal 2 2 2 3 3 3" xfId="3064" xr:uid="{00000000-0005-0000-0000-000049590000}"/>
    <cellStyle name="Normal 2 2 2 3 3 3 10" xfId="25436" xr:uid="{00000000-0005-0000-0000-00004A590000}"/>
    <cellStyle name="Normal 2 2 2 3 3 3 11" xfId="60971" xr:uid="{00000000-0005-0000-0000-00004B590000}"/>
    <cellStyle name="Normal 2 2 2 3 3 3 2" xfId="4867" xr:uid="{00000000-0005-0000-0000-00004C590000}"/>
    <cellStyle name="Normal 2 2 2 3 3 3 2 2" xfId="17514" xr:uid="{00000000-0005-0000-0000-00004D590000}"/>
    <cellStyle name="Normal 2 2 2 3 3 3 2 2 2" xfId="52730" xr:uid="{00000000-0005-0000-0000-00004E590000}"/>
    <cellStyle name="Normal 2 2 2 3 3 3 2 2 3" xfId="30119" xr:uid="{00000000-0005-0000-0000-00004F590000}"/>
    <cellStyle name="Normal 2 2 2 3 3 3 2 3" xfId="13960" xr:uid="{00000000-0005-0000-0000-000050590000}"/>
    <cellStyle name="Normal 2 2 2 3 3 3 2 3 2" xfId="49178" xr:uid="{00000000-0005-0000-0000-000051590000}"/>
    <cellStyle name="Normal 2 2 2 3 3 3 2 4" xfId="40133" xr:uid="{00000000-0005-0000-0000-000052590000}"/>
    <cellStyle name="Normal 2 2 2 3 3 3 2 5" xfId="26567" xr:uid="{00000000-0005-0000-0000-000053590000}"/>
    <cellStyle name="Normal 2 2 2 3 3 3 3" xfId="6337" xr:uid="{00000000-0005-0000-0000-000054590000}"/>
    <cellStyle name="Normal 2 2 2 3 3 3 3 2" xfId="18968" xr:uid="{00000000-0005-0000-0000-000055590000}"/>
    <cellStyle name="Normal 2 2 2 3 3 3 3 2 2" xfId="54184" xr:uid="{00000000-0005-0000-0000-000056590000}"/>
    <cellStyle name="Normal 2 2 2 3 3 3 3 3" xfId="41587" xr:uid="{00000000-0005-0000-0000-000057590000}"/>
    <cellStyle name="Normal 2 2 2 3 3 3 3 4" xfId="31573" xr:uid="{00000000-0005-0000-0000-000058590000}"/>
    <cellStyle name="Normal 2 2 2 3 3 3 4" xfId="7796" xr:uid="{00000000-0005-0000-0000-000059590000}"/>
    <cellStyle name="Normal 2 2 2 3 3 3 4 2" xfId="20422" xr:uid="{00000000-0005-0000-0000-00005A590000}"/>
    <cellStyle name="Normal 2 2 2 3 3 3 4 2 2" xfId="55638" xr:uid="{00000000-0005-0000-0000-00005B590000}"/>
    <cellStyle name="Normal 2 2 2 3 3 3 4 3" xfId="43041" xr:uid="{00000000-0005-0000-0000-00005C590000}"/>
    <cellStyle name="Normal 2 2 2 3 3 3 4 4" xfId="33027" xr:uid="{00000000-0005-0000-0000-00005D590000}"/>
    <cellStyle name="Normal 2 2 2 3 3 3 5" xfId="9577" xr:uid="{00000000-0005-0000-0000-00005E590000}"/>
    <cellStyle name="Normal 2 2 2 3 3 3 5 2" xfId="22198" xr:uid="{00000000-0005-0000-0000-00005F590000}"/>
    <cellStyle name="Normal 2 2 2 3 3 3 5 2 2" xfId="57414" xr:uid="{00000000-0005-0000-0000-000060590000}"/>
    <cellStyle name="Normal 2 2 2 3 3 3 5 3" xfId="44817" xr:uid="{00000000-0005-0000-0000-000061590000}"/>
    <cellStyle name="Normal 2 2 2 3 3 3 5 4" xfId="34803" xr:uid="{00000000-0005-0000-0000-000062590000}"/>
    <cellStyle name="Normal 2 2 2 3 3 3 6" xfId="11371" xr:uid="{00000000-0005-0000-0000-000063590000}"/>
    <cellStyle name="Normal 2 2 2 3 3 3 6 2" xfId="23974" xr:uid="{00000000-0005-0000-0000-000064590000}"/>
    <cellStyle name="Normal 2 2 2 3 3 3 6 2 2" xfId="59190" xr:uid="{00000000-0005-0000-0000-000065590000}"/>
    <cellStyle name="Normal 2 2 2 3 3 3 6 3" xfId="46593" xr:uid="{00000000-0005-0000-0000-000066590000}"/>
    <cellStyle name="Normal 2 2 2 3 3 3 6 4" xfId="36579" xr:uid="{00000000-0005-0000-0000-000067590000}"/>
    <cellStyle name="Normal 2 2 2 3 3 3 7" xfId="15738" xr:uid="{00000000-0005-0000-0000-000068590000}"/>
    <cellStyle name="Normal 2 2 2 3 3 3 7 2" xfId="50954" xr:uid="{00000000-0005-0000-0000-000069590000}"/>
    <cellStyle name="Normal 2 2 2 3 3 3 7 3" xfId="28343" xr:uid="{00000000-0005-0000-0000-00006A590000}"/>
    <cellStyle name="Normal 2 2 2 3 3 3 8" xfId="12829" xr:uid="{00000000-0005-0000-0000-00006B590000}"/>
    <cellStyle name="Normal 2 2 2 3 3 3 8 2" xfId="48047" xr:uid="{00000000-0005-0000-0000-00006C590000}"/>
    <cellStyle name="Normal 2 2 2 3 3 3 9" xfId="38357" xr:uid="{00000000-0005-0000-0000-00006D590000}"/>
    <cellStyle name="Normal 2 2 2 3 3 4" xfId="2890" xr:uid="{00000000-0005-0000-0000-00006E590000}"/>
    <cellStyle name="Normal 2 2 2 3 3 4 10" xfId="25277" xr:uid="{00000000-0005-0000-0000-00006F590000}"/>
    <cellStyle name="Normal 2 2 2 3 3 4 11" xfId="60812" xr:uid="{00000000-0005-0000-0000-000070590000}"/>
    <cellStyle name="Normal 2 2 2 3 3 4 2" xfId="4708" xr:uid="{00000000-0005-0000-0000-000071590000}"/>
    <cellStyle name="Normal 2 2 2 3 3 4 2 2" xfId="17355" xr:uid="{00000000-0005-0000-0000-000072590000}"/>
    <cellStyle name="Normal 2 2 2 3 3 4 2 2 2" xfId="52571" xr:uid="{00000000-0005-0000-0000-000073590000}"/>
    <cellStyle name="Normal 2 2 2 3 3 4 2 2 3" xfId="29960" xr:uid="{00000000-0005-0000-0000-000074590000}"/>
    <cellStyle name="Normal 2 2 2 3 3 4 2 3" xfId="13801" xr:uid="{00000000-0005-0000-0000-000075590000}"/>
    <cellStyle name="Normal 2 2 2 3 3 4 2 3 2" xfId="49019" xr:uid="{00000000-0005-0000-0000-000076590000}"/>
    <cellStyle name="Normal 2 2 2 3 3 4 2 4" xfId="39974" xr:uid="{00000000-0005-0000-0000-000077590000}"/>
    <cellStyle name="Normal 2 2 2 3 3 4 2 5" xfId="26408" xr:uid="{00000000-0005-0000-0000-000078590000}"/>
    <cellStyle name="Normal 2 2 2 3 3 4 3" xfId="6178" xr:uid="{00000000-0005-0000-0000-000079590000}"/>
    <cellStyle name="Normal 2 2 2 3 3 4 3 2" xfId="18809" xr:uid="{00000000-0005-0000-0000-00007A590000}"/>
    <cellStyle name="Normal 2 2 2 3 3 4 3 2 2" xfId="54025" xr:uid="{00000000-0005-0000-0000-00007B590000}"/>
    <cellStyle name="Normal 2 2 2 3 3 4 3 3" xfId="41428" xr:uid="{00000000-0005-0000-0000-00007C590000}"/>
    <cellStyle name="Normal 2 2 2 3 3 4 3 4" xfId="31414" xr:uid="{00000000-0005-0000-0000-00007D590000}"/>
    <cellStyle name="Normal 2 2 2 3 3 4 4" xfId="7637" xr:uid="{00000000-0005-0000-0000-00007E590000}"/>
    <cellStyle name="Normal 2 2 2 3 3 4 4 2" xfId="20263" xr:uid="{00000000-0005-0000-0000-00007F590000}"/>
    <cellStyle name="Normal 2 2 2 3 3 4 4 2 2" xfId="55479" xr:uid="{00000000-0005-0000-0000-000080590000}"/>
    <cellStyle name="Normal 2 2 2 3 3 4 4 3" xfId="42882" xr:uid="{00000000-0005-0000-0000-000081590000}"/>
    <cellStyle name="Normal 2 2 2 3 3 4 4 4" xfId="32868" xr:uid="{00000000-0005-0000-0000-000082590000}"/>
    <cellStyle name="Normal 2 2 2 3 3 4 5" xfId="9418" xr:uid="{00000000-0005-0000-0000-000083590000}"/>
    <cellStyle name="Normal 2 2 2 3 3 4 5 2" xfId="22039" xr:uid="{00000000-0005-0000-0000-000084590000}"/>
    <cellStyle name="Normal 2 2 2 3 3 4 5 2 2" xfId="57255" xr:uid="{00000000-0005-0000-0000-000085590000}"/>
    <cellStyle name="Normal 2 2 2 3 3 4 5 3" xfId="44658" xr:uid="{00000000-0005-0000-0000-000086590000}"/>
    <cellStyle name="Normal 2 2 2 3 3 4 5 4" xfId="34644" xr:uid="{00000000-0005-0000-0000-000087590000}"/>
    <cellStyle name="Normal 2 2 2 3 3 4 6" xfId="11212" xr:uid="{00000000-0005-0000-0000-000088590000}"/>
    <cellStyle name="Normal 2 2 2 3 3 4 6 2" xfId="23815" xr:uid="{00000000-0005-0000-0000-000089590000}"/>
    <cellStyle name="Normal 2 2 2 3 3 4 6 2 2" xfId="59031" xr:uid="{00000000-0005-0000-0000-00008A590000}"/>
    <cellStyle name="Normal 2 2 2 3 3 4 6 3" xfId="46434" xr:uid="{00000000-0005-0000-0000-00008B590000}"/>
    <cellStyle name="Normal 2 2 2 3 3 4 6 4" xfId="36420" xr:uid="{00000000-0005-0000-0000-00008C590000}"/>
    <cellStyle name="Normal 2 2 2 3 3 4 7" xfId="15579" xr:uid="{00000000-0005-0000-0000-00008D590000}"/>
    <cellStyle name="Normal 2 2 2 3 3 4 7 2" xfId="50795" xr:uid="{00000000-0005-0000-0000-00008E590000}"/>
    <cellStyle name="Normal 2 2 2 3 3 4 7 3" xfId="28184" xr:uid="{00000000-0005-0000-0000-00008F590000}"/>
    <cellStyle name="Normal 2 2 2 3 3 4 8" xfId="12670" xr:uid="{00000000-0005-0000-0000-000090590000}"/>
    <cellStyle name="Normal 2 2 2 3 3 4 8 2" xfId="47888" xr:uid="{00000000-0005-0000-0000-000091590000}"/>
    <cellStyle name="Normal 2 2 2 3 3 4 9" xfId="38198" xr:uid="{00000000-0005-0000-0000-000092590000}"/>
    <cellStyle name="Normal 2 2 2 3 3 5" xfId="3399" xr:uid="{00000000-0005-0000-0000-000093590000}"/>
    <cellStyle name="Normal 2 2 2 3 3 5 10" xfId="26895" xr:uid="{00000000-0005-0000-0000-000094590000}"/>
    <cellStyle name="Normal 2 2 2 3 3 5 11" xfId="61299" xr:uid="{00000000-0005-0000-0000-000095590000}"/>
    <cellStyle name="Normal 2 2 2 3 3 5 2" xfId="5195" xr:uid="{00000000-0005-0000-0000-000096590000}"/>
    <cellStyle name="Normal 2 2 2 3 3 5 2 2" xfId="17842" xr:uid="{00000000-0005-0000-0000-000097590000}"/>
    <cellStyle name="Normal 2 2 2 3 3 5 2 2 2" xfId="53058" xr:uid="{00000000-0005-0000-0000-000098590000}"/>
    <cellStyle name="Normal 2 2 2 3 3 5 2 3" xfId="40461" xr:uid="{00000000-0005-0000-0000-000099590000}"/>
    <cellStyle name="Normal 2 2 2 3 3 5 2 4" xfId="30447" xr:uid="{00000000-0005-0000-0000-00009A590000}"/>
    <cellStyle name="Normal 2 2 2 3 3 5 3" xfId="6665" xr:uid="{00000000-0005-0000-0000-00009B590000}"/>
    <cellStyle name="Normal 2 2 2 3 3 5 3 2" xfId="19296" xr:uid="{00000000-0005-0000-0000-00009C590000}"/>
    <cellStyle name="Normal 2 2 2 3 3 5 3 2 2" xfId="54512" xr:uid="{00000000-0005-0000-0000-00009D590000}"/>
    <cellStyle name="Normal 2 2 2 3 3 5 3 3" xfId="41915" xr:uid="{00000000-0005-0000-0000-00009E590000}"/>
    <cellStyle name="Normal 2 2 2 3 3 5 3 4" xfId="31901" xr:uid="{00000000-0005-0000-0000-00009F590000}"/>
    <cellStyle name="Normal 2 2 2 3 3 5 4" xfId="8124" xr:uid="{00000000-0005-0000-0000-0000A0590000}"/>
    <cellStyle name="Normal 2 2 2 3 3 5 4 2" xfId="20750" xr:uid="{00000000-0005-0000-0000-0000A1590000}"/>
    <cellStyle name="Normal 2 2 2 3 3 5 4 2 2" xfId="55966" xr:uid="{00000000-0005-0000-0000-0000A2590000}"/>
    <cellStyle name="Normal 2 2 2 3 3 5 4 3" xfId="43369" xr:uid="{00000000-0005-0000-0000-0000A3590000}"/>
    <cellStyle name="Normal 2 2 2 3 3 5 4 4" xfId="33355" xr:uid="{00000000-0005-0000-0000-0000A4590000}"/>
    <cellStyle name="Normal 2 2 2 3 3 5 5" xfId="9905" xr:uid="{00000000-0005-0000-0000-0000A5590000}"/>
    <cellStyle name="Normal 2 2 2 3 3 5 5 2" xfId="22526" xr:uid="{00000000-0005-0000-0000-0000A6590000}"/>
    <cellStyle name="Normal 2 2 2 3 3 5 5 2 2" xfId="57742" xr:uid="{00000000-0005-0000-0000-0000A7590000}"/>
    <cellStyle name="Normal 2 2 2 3 3 5 5 3" xfId="45145" xr:uid="{00000000-0005-0000-0000-0000A8590000}"/>
    <cellStyle name="Normal 2 2 2 3 3 5 5 4" xfId="35131" xr:uid="{00000000-0005-0000-0000-0000A9590000}"/>
    <cellStyle name="Normal 2 2 2 3 3 5 6" xfId="11699" xr:uid="{00000000-0005-0000-0000-0000AA590000}"/>
    <cellStyle name="Normal 2 2 2 3 3 5 6 2" xfId="24302" xr:uid="{00000000-0005-0000-0000-0000AB590000}"/>
    <cellStyle name="Normal 2 2 2 3 3 5 6 2 2" xfId="59518" xr:uid="{00000000-0005-0000-0000-0000AC590000}"/>
    <cellStyle name="Normal 2 2 2 3 3 5 6 3" xfId="46921" xr:uid="{00000000-0005-0000-0000-0000AD590000}"/>
    <cellStyle name="Normal 2 2 2 3 3 5 6 4" xfId="36907" xr:uid="{00000000-0005-0000-0000-0000AE590000}"/>
    <cellStyle name="Normal 2 2 2 3 3 5 7" xfId="16066" xr:uid="{00000000-0005-0000-0000-0000AF590000}"/>
    <cellStyle name="Normal 2 2 2 3 3 5 7 2" xfId="51282" xr:uid="{00000000-0005-0000-0000-0000B0590000}"/>
    <cellStyle name="Normal 2 2 2 3 3 5 7 3" xfId="28671" xr:uid="{00000000-0005-0000-0000-0000B1590000}"/>
    <cellStyle name="Normal 2 2 2 3 3 5 8" xfId="14288" xr:uid="{00000000-0005-0000-0000-0000B2590000}"/>
    <cellStyle name="Normal 2 2 2 3 3 5 8 2" xfId="49506" xr:uid="{00000000-0005-0000-0000-0000B3590000}"/>
    <cellStyle name="Normal 2 2 2 3 3 5 9" xfId="38685" xr:uid="{00000000-0005-0000-0000-0000B4590000}"/>
    <cellStyle name="Normal 2 2 2 3 3 6" xfId="2559" xr:uid="{00000000-0005-0000-0000-0000B5590000}"/>
    <cellStyle name="Normal 2 2 2 3 3 6 10" xfId="26086" xr:uid="{00000000-0005-0000-0000-0000B6590000}"/>
    <cellStyle name="Normal 2 2 2 3 3 6 11" xfId="60490" xr:uid="{00000000-0005-0000-0000-0000B7590000}"/>
    <cellStyle name="Normal 2 2 2 3 3 6 2" xfId="4386" xr:uid="{00000000-0005-0000-0000-0000B8590000}"/>
    <cellStyle name="Normal 2 2 2 3 3 6 2 2" xfId="17033" xr:uid="{00000000-0005-0000-0000-0000B9590000}"/>
    <cellStyle name="Normal 2 2 2 3 3 6 2 2 2" xfId="52249" xr:uid="{00000000-0005-0000-0000-0000BA590000}"/>
    <cellStyle name="Normal 2 2 2 3 3 6 2 3" xfId="39652" xr:uid="{00000000-0005-0000-0000-0000BB590000}"/>
    <cellStyle name="Normal 2 2 2 3 3 6 2 4" xfId="29638" xr:uid="{00000000-0005-0000-0000-0000BC590000}"/>
    <cellStyle name="Normal 2 2 2 3 3 6 3" xfId="5856" xr:uid="{00000000-0005-0000-0000-0000BD590000}"/>
    <cellStyle name="Normal 2 2 2 3 3 6 3 2" xfId="18487" xr:uid="{00000000-0005-0000-0000-0000BE590000}"/>
    <cellStyle name="Normal 2 2 2 3 3 6 3 2 2" xfId="53703" xr:uid="{00000000-0005-0000-0000-0000BF590000}"/>
    <cellStyle name="Normal 2 2 2 3 3 6 3 3" xfId="41106" xr:uid="{00000000-0005-0000-0000-0000C0590000}"/>
    <cellStyle name="Normal 2 2 2 3 3 6 3 4" xfId="31092" xr:uid="{00000000-0005-0000-0000-0000C1590000}"/>
    <cellStyle name="Normal 2 2 2 3 3 6 4" xfId="7315" xr:uid="{00000000-0005-0000-0000-0000C2590000}"/>
    <cellStyle name="Normal 2 2 2 3 3 6 4 2" xfId="19941" xr:uid="{00000000-0005-0000-0000-0000C3590000}"/>
    <cellStyle name="Normal 2 2 2 3 3 6 4 2 2" xfId="55157" xr:uid="{00000000-0005-0000-0000-0000C4590000}"/>
    <cellStyle name="Normal 2 2 2 3 3 6 4 3" xfId="42560" xr:uid="{00000000-0005-0000-0000-0000C5590000}"/>
    <cellStyle name="Normal 2 2 2 3 3 6 4 4" xfId="32546" xr:uid="{00000000-0005-0000-0000-0000C6590000}"/>
    <cellStyle name="Normal 2 2 2 3 3 6 5" xfId="9096" xr:uid="{00000000-0005-0000-0000-0000C7590000}"/>
    <cellStyle name="Normal 2 2 2 3 3 6 5 2" xfId="21717" xr:uid="{00000000-0005-0000-0000-0000C8590000}"/>
    <cellStyle name="Normal 2 2 2 3 3 6 5 2 2" xfId="56933" xr:uid="{00000000-0005-0000-0000-0000C9590000}"/>
    <cellStyle name="Normal 2 2 2 3 3 6 5 3" xfId="44336" xr:uid="{00000000-0005-0000-0000-0000CA590000}"/>
    <cellStyle name="Normal 2 2 2 3 3 6 5 4" xfId="34322" xr:uid="{00000000-0005-0000-0000-0000CB590000}"/>
    <cellStyle name="Normal 2 2 2 3 3 6 6" xfId="10890" xr:uid="{00000000-0005-0000-0000-0000CC590000}"/>
    <cellStyle name="Normal 2 2 2 3 3 6 6 2" xfId="23493" xr:uid="{00000000-0005-0000-0000-0000CD590000}"/>
    <cellStyle name="Normal 2 2 2 3 3 6 6 2 2" xfId="58709" xr:uid="{00000000-0005-0000-0000-0000CE590000}"/>
    <cellStyle name="Normal 2 2 2 3 3 6 6 3" xfId="46112" xr:uid="{00000000-0005-0000-0000-0000CF590000}"/>
    <cellStyle name="Normal 2 2 2 3 3 6 6 4" xfId="36098" xr:uid="{00000000-0005-0000-0000-0000D0590000}"/>
    <cellStyle name="Normal 2 2 2 3 3 6 7" xfId="15257" xr:uid="{00000000-0005-0000-0000-0000D1590000}"/>
    <cellStyle name="Normal 2 2 2 3 3 6 7 2" xfId="50473" xr:uid="{00000000-0005-0000-0000-0000D2590000}"/>
    <cellStyle name="Normal 2 2 2 3 3 6 7 3" xfId="27862" xr:uid="{00000000-0005-0000-0000-0000D3590000}"/>
    <cellStyle name="Normal 2 2 2 3 3 6 8" xfId="13479" xr:uid="{00000000-0005-0000-0000-0000D4590000}"/>
    <cellStyle name="Normal 2 2 2 3 3 6 8 2" xfId="48697" xr:uid="{00000000-0005-0000-0000-0000D5590000}"/>
    <cellStyle name="Normal 2 2 2 3 3 6 9" xfId="37876" xr:uid="{00000000-0005-0000-0000-0000D6590000}"/>
    <cellStyle name="Normal 2 2 2 3 3 7" xfId="3723" xr:uid="{00000000-0005-0000-0000-0000D7590000}"/>
    <cellStyle name="Normal 2 2 2 3 3 7 2" xfId="8447" xr:uid="{00000000-0005-0000-0000-0000D8590000}"/>
    <cellStyle name="Normal 2 2 2 3 3 7 2 2" xfId="21073" xr:uid="{00000000-0005-0000-0000-0000D9590000}"/>
    <cellStyle name="Normal 2 2 2 3 3 7 2 2 2" xfId="56289" xr:uid="{00000000-0005-0000-0000-0000DA590000}"/>
    <cellStyle name="Normal 2 2 2 3 3 7 2 3" xfId="43692" xr:uid="{00000000-0005-0000-0000-0000DB590000}"/>
    <cellStyle name="Normal 2 2 2 3 3 7 2 4" xfId="33678" xr:uid="{00000000-0005-0000-0000-0000DC590000}"/>
    <cellStyle name="Normal 2 2 2 3 3 7 3" xfId="10228" xr:uid="{00000000-0005-0000-0000-0000DD590000}"/>
    <cellStyle name="Normal 2 2 2 3 3 7 3 2" xfId="22849" xr:uid="{00000000-0005-0000-0000-0000DE590000}"/>
    <cellStyle name="Normal 2 2 2 3 3 7 3 2 2" xfId="58065" xr:uid="{00000000-0005-0000-0000-0000DF590000}"/>
    <cellStyle name="Normal 2 2 2 3 3 7 3 3" xfId="45468" xr:uid="{00000000-0005-0000-0000-0000E0590000}"/>
    <cellStyle name="Normal 2 2 2 3 3 7 3 4" xfId="35454" xr:uid="{00000000-0005-0000-0000-0000E1590000}"/>
    <cellStyle name="Normal 2 2 2 3 3 7 4" xfId="12024" xr:uid="{00000000-0005-0000-0000-0000E2590000}"/>
    <cellStyle name="Normal 2 2 2 3 3 7 4 2" xfId="24625" xr:uid="{00000000-0005-0000-0000-0000E3590000}"/>
    <cellStyle name="Normal 2 2 2 3 3 7 4 2 2" xfId="59841" xr:uid="{00000000-0005-0000-0000-0000E4590000}"/>
    <cellStyle name="Normal 2 2 2 3 3 7 4 3" xfId="47244" xr:uid="{00000000-0005-0000-0000-0000E5590000}"/>
    <cellStyle name="Normal 2 2 2 3 3 7 4 4" xfId="37230" xr:uid="{00000000-0005-0000-0000-0000E6590000}"/>
    <cellStyle name="Normal 2 2 2 3 3 7 5" xfId="16389" xr:uid="{00000000-0005-0000-0000-0000E7590000}"/>
    <cellStyle name="Normal 2 2 2 3 3 7 5 2" xfId="51605" xr:uid="{00000000-0005-0000-0000-0000E8590000}"/>
    <cellStyle name="Normal 2 2 2 3 3 7 5 3" xfId="28994" xr:uid="{00000000-0005-0000-0000-0000E9590000}"/>
    <cellStyle name="Normal 2 2 2 3 3 7 6" xfId="14611" xr:uid="{00000000-0005-0000-0000-0000EA590000}"/>
    <cellStyle name="Normal 2 2 2 3 3 7 6 2" xfId="49829" xr:uid="{00000000-0005-0000-0000-0000EB590000}"/>
    <cellStyle name="Normal 2 2 2 3 3 7 7" xfId="39008" xr:uid="{00000000-0005-0000-0000-0000EC590000}"/>
    <cellStyle name="Normal 2 2 2 3 3 7 8" xfId="27218" xr:uid="{00000000-0005-0000-0000-0000ED590000}"/>
    <cellStyle name="Normal 2 2 2 3 3 8" xfId="4061" xr:uid="{00000000-0005-0000-0000-0000EE590000}"/>
    <cellStyle name="Normal 2 2 2 3 3 8 2" xfId="16711" xr:uid="{00000000-0005-0000-0000-0000EF590000}"/>
    <cellStyle name="Normal 2 2 2 3 3 8 2 2" xfId="51927" xr:uid="{00000000-0005-0000-0000-0000F0590000}"/>
    <cellStyle name="Normal 2 2 2 3 3 8 2 3" xfId="29316" xr:uid="{00000000-0005-0000-0000-0000F1590000}"/>
    <cellStyle name="Normal 2 2 2 3 3 8 3" xfId="13157" xr:uid="{00000000-0005-0000-0000-0000F2590000}"/>
    <cellStyle name="Normal 2 2 2 3 3 8 3 2" xfId="48375" xr:uid="{00000000-0005-0000-0000-0000F3590000}"/>
    <cellStyle name="Normal 2 2 2 3 3 8 4" xfId="39330" xr:uid="{00000000-0005-0000-0000-0000F4590000}"/>
    <cellStyle name="Normal 2 2 2 3 3 8 5" xfId="25764" xr:uid="{00000000-0005-0000-0000-0000F5590000}"/>
    <cellStyle name="Normal 2 2 2 3 3 9" xfId="5534" xr:uid="{00000000-0005-0000-0000-0000F6590000}"/>
    <cellStyle name="Normal 2 2 2 3 3 9 2" xfId="18165" xr:uid="{00000000-0005-0000-0000-0000F7590000}"/>
    <cellStyle name="Normal 2 2 2 3 3 9 2 2" xfId="53381" xr:uid="{00000000-0005-0000-0000-0000F8590000}"/>
    <cellStyle name="Normal 2 2 2 3 3 9 3" xfId="40784" xr:uid="{00000000-0005-0000-0000-0000F9590000}"/>
    <cellStyle name="Normal 2 2 2 3 3 9 4" xfId="30770" xr:uid="{00000000-0005-0000-0000-0000FA590000}"/>
    <cellStyle name="Normal 2 2 2 3 4" xfId="2244" xr:uid="{00000000-0005-0000-0000-0000FB590000}"/>
    <cellStyle name="Normal 2 2 2 3 4 10" xfId="7027" xr:uid="{00000000-0005-0000-0000-0000FC590000}"/>
    <cellStyle name="Normal 2 2 2 3 4 10 2" xfId="19653" xr:uid="{00000000-0005-0000-0000-0000FD590000}"/>
    <cellStyle name="Normal 2 2 2 3 4 10 2 2" xfId="54869" xr:uid="{00000000-0005-0000-0000-0000FE590000}"/>
    <cellStyle name="Normal 2 2 2 3 4 10 3" xfId="42272" xr:uid="{00000000-0005-0000-0000-0000FF590000}"/>
    <cellStyle name="Normal 2 2 2 3 4 10 4" xfId="32258" xr:uid="{00000000-0005-0000-0000-0000005A0000}"/>
    <cellStyle name="Normal 2 2 2 3 4 11" xfId="8808" xr:uid="{00000000-0005-0000-0000-0000015A0000}"/>
    <cellStyle name="Normal 2 2 2 3 4 11 2" xfId="21429" xr:uid="{00000000-0005-0000-0000-0000025A0000}"/>
    <cellStyle name="Normal 2 2 2 3 4 11 2 2" xfId="56645" xr:uid="{00000000-0005-0000-0000-0000035A0000}"/>
    <cellStyle name="Normal 2 2 2 3 4 11 3" xfId="44048" xr:uid="{00000000-0005-0000-0000-0000045A0000}"/>
    <cellStyle name="Normal 2 2 2 3 4 11 4" xfId="34034" xr:uid="{00000000-0005-0000-0000-0000055A0000}"/>
    <cellStyle name="Normal 2 2 2 3 4 12" xfId="10570" xr:uid="{00000000-0005-0000-0000-0000065A0000}"/>
    <cellStyle name="Normal 2 2 2 3 4 12 2" xfId="23181" xr:uid="{00000000-0005-0000-0000-0000075A0000}"/>
    <cellStyle name="Normal 2 2 2 3 4 12 2 2" xfId="58397" xr:uid="{00000000-0005-0000-0000-0000085A0000}"/>
    <cellStyle name="Normal 2 2 2 3 4 12 3" xfId="45800" xr:uid="{00000000-0005-0000-0000-0000095A0000}"/>
    <cellStyle name="Normal 2 2 2 3 4 12 4" xfId="35786" xr:uid="{00000000-0005-0000-0000-00000A5A0000}"/>
    <cellStyle name="Normal 2 2 2 3 4 13" xfId="14969" xr:uid="{00000000-0005-0000-0000-00000B5A0000}"/>
    <cellStyle name="Normal 2 2 2 3 4 13 2" xfId="50185" xr:uid="{00000000-0005-0000-0000-00000C5A0000}"/>
    <cellStyle name="Normal 2 2 2 3 4 13 3" xfId="27574" xr:uid="{00000000-0005-0000-0000-00000D5A0000}"/>
    <cellStyle name="Normal 2 2 2 3 4 14" xfId="12382" xr:uid="{00000000-0005-0000-0000-00000E5A0000}"/>
    <cellStyle name="Normal 2 2 2 3 4 14 2" xfId="47600" xr:uid="{00000000-0005-0000-0000-00000F5A0000}"/>
    <cellStyle name="Normal 2 2 2 3 4 15" xfId="37588" xr:uid="{00000000-0005-0000-0000-0000105A0000}"/>
    <cellStyle name="Normal 2 2 2 3 4 16" xfId="24989" xr:uid="{00000000-0005-0000-0000-0000115A0000}"/>
    <cellStyle name="Normal 2 2 2 3 4 17" xfId="60202" xr:uid="{00000000-0005-0000-0000-0000125A0000}"/>
    <cellStyle name="Normal 2 2 2 3 4 2" xfId="2421" xr:uid="{00000000-0005-0000-0000-0000135A0000}"/>
    <cellStyle name="Normal 2 2 2 3 4 2 10" xfId="10571" xr:uid="{00000000-0005-0000-0000-0000145A0000}"/>
    <cellStyle name="Normal 2 2 2 3 4 2 10 2" xfId="23182" xr:uid="{00000000-0005-0000-0000-0000155A0000}"/>
    <cellStyle name="Normal 2 2 2 3 4 2 10 2 2" xfId="58398" xr:uid="{00000000-0005-0000-0000-0000165A0000}"/>
    <cellStyle name="Normal 2 2 2 3 4 2 10 3" xfId="45801" xr:uid="{00000000-0005-0000-0000-0000175A0000}"/>
    <cellStyle name="Normal 2 2 2 3 4 2 10 4" xfId="35787" xr:uid="{00000000-0005-0000-0000-0000185A0000}"/>
    <cellStyle name="Normal 2 2 2 3 4 2 11" xfId="15126" xr:uid="{00000000-0005-0000-0000-0000195A0000}"/>
    <cellStyle name="Normal 2 2 2 3 4 2 11 2" xfId="50342" xr:uid="{00000000-0005-0000-0000-00001A5A0000}"/>
    <cellStyle name="Normal 2 2 2 3 4 2 11 3" xfId="27731" xr:uid="{00000000-0005-0000-0000-00001B5A0000}"/>
    <cellStyle name="Normal 2 2 2 3 4 2 12" xfId="12539" xr:uid="{00000000-0005-0000-0000-00001C5A0000}"/>
    <cellStyle name="Normal 2 2 2 3 4 2 12 2" xfId="47757" xr:uid="{00000000-0005-0000-0000-00001D5A0000}"/>
    <cellStyle name="Normal 2 2 2 3 4 2 13" xfId="37745" xr:uid="{00000000-0005-0000-0000-00001E5A0000}"/>
    <cellStyle name="Normal 2 2 2 3 4 2 14" xfId="25146" xr:uid="{00000000-0005-0000-0000-00001F5A0000}"/>
    <cellStyle name="Normal 2 2 2 3 4 2 15" xfId="60359" xr:uid="{00000000-0005-0000-0000-0000205A0000}"/>
    <cellStyle name="Normal 2 2 2 3 4 2 2" xfId="3261" xr:uid="{00000000-0005-0000-0000-0000215A0000}"/>
    <cellStyle name="Normal 2 2 2 3 4 2 2 10" xfId="25630" xr:uid="{00000000-0005-0000-0000-0000225A0000}"/>
    <cellStyle name="Normal 2 2 2 3 4 2 2 11" xfId="61165" xr:uid="{00000000-0005-0000-0000-0000235A0000}"/>
    <cellStyle name="Normal 2 2 2 3 4 2 2 2" xfId="5061" xr:uid="{00000000-0005-0000-0000-0000245A0000}"/>
    <cellStyle name="Normal 2 2 2 3 4 2 2 2 2" xfId="17708" xr:uid="{00000000-0005-0000-0000-0000255A0000}"/>
    <cellStyle name="Normal 2 2 2 3 4 2 2 2 2 2" xfId="52924" xr:uid="{00000000-0005-0000-0000-0000265A0000}"/>
    <cellStyle name="Normal 2 2 2 3 4 2 2 2 2 3" xfId="30313" xr:uid="{00000000-0005-0000-0000-0000275A0000}"/>
    <cellStyle name="Normal 2 2 2 3 4 2 2 2 3" xfId="14154" xr:uid="{00000000-0005-0000-0000-0000285A0000}"/>
    <cellStyle name="Normal 2 2 2 3 4 2 2 2 3 2" xfId="49372" xr:uid="{00000000-0005-0000-0000-0000295A0000}"/>
    <cellStyle name="Normal 2 2 2 3 4 2 2 2 4" xfId="40327" xr:uid="{00000000-0005-0000-0000-00002A5A0000}"/>
    <cellStyle name="Normal 2 2 2 3 4 2 2 2 5" xfId="26761" xr:uid="{00000000-0005-0000-0000-00002B5A0000}"/>
    <cellStyle name="Normal 2 2 2 3 4 2 2 3" xfId="6531" xr:uid="{00000000-0005-0000-0000-00002C5A0000}"/>
    <cellStyle name="Normal 2 2 2 3 4 2 2 3 2" xfId="19162" xr:uid="{00000000-0005-0000-0000-00002D5A0000}"/>
    <cellStyle name="Normal 2 2 2 3 4 2 2 3 2 2" xfId="54378" xr:uid="{00000000-0005-0000-0000-00002E5A0000}"/>
    <cellStyle name="Normal 2 2 2 3 4 2 2 3 3" xfId="41781" xr:uid="{00000000-0005-0000-0000-00002F5A0000}"/>
    <cellStyle name="Normal 2 2 2 3 4 2 2 3 4" xfId="31767" xr:uid="{00000000-0005-0000-0000-0000305A0000}"/>
    <cellStyle name="Normal 2 2 2 3 4 2 2 4" xfId="7990" xr:uid="{00000000-0005-0000-0000-0000315A0000}"/>
    <cellStyle name="Normal 2 2 2 3 4 2 2 4 2" xfId="20616" xr:uid="{00000000-0005-0000-0000-0000325A0000}"/>
    <cellStyle name="Normal 2 2 2 3 4 2 2 4 2 2" xfId="55832" xr:uid="{00000000-0005-0000-0000-0000335A0000}"/>
    <cellStyle name="Normal 2 2 2 3 4 2 2 4 3" xfId="43235" xr:uid="{00000000-0005-0000-0000-0000345A0000}"/>
    <cellStyle name="Normal 2 2 2 3 4 2 2 4 4" xfId="33221" xr:uid="{00000000-0005-0000-0000-0000355A0000}"/>
    <cellStyle name="Normal 2 2 2 3 4 2 2 5" xfId="9771" xr:uid="{00000000-0005-0000-0000-0000365A0000}"/>
    <cellStyle name="Normal 2 2 2 3 4 2 2 5 2" xfId="22392" xr:uid="{00000000-0005-0000-0000-0000375A0000}"/>
    <cellStyle name="Normal 2 2 2 3 4 2 2 5 2 2" xfId="57608" xr:uid="{00000000-0005-0000-0000-0000385A0000}"/>
    <cellStyle name="Normal 2 2 2 3 4 2 2 5 3" xfId="45011" xr:uid="{00000000-0005-0000-0000-0000395A0000}"/>
    <cellStyle name="Normal 2 2 2 3 4 2 2 5 4" xfId="34997" xr:uid="{00000000-0005-0000-0000-00003A5A0000}"/>
    <cellStyle name="Normal 2 2 2 3 4 2 2 6" xfId="11565" xr:uid="{00000000-0005-0000-0000-00003B5A0000}"/>
    <cellStyle name="Normal 2 2 2 3 4 2 2 6 2" xfId="24168" xr:uid="{00000000-0005-0000-0000-00003C5A0000}"/>
    <cellStyle name="Normal 2 2 2 3 4 2 2 6 2 2" xfId="59384" xr:uid="{00000000-0005-0000-0000-00003D5A0000}"/>
    <cellStyle name="Normal 2 2 2 3 4 2 2 6 3" xfId="46787" xr:uid="{00000000-0005-0000-0000-00003E5A0000}"/>
    <cellStyle name="Normal 2 2 2 3 4 2 2 6 4" xfId="36773" xr:uid="{00000000-0005-0000-0000-00003F5A0000}"/>
    <cellStyle name="Normal 2 2 2 3 4 2 2 7" xfId="15932" xr:uid="{00000000-0005-0000-0000-0000405A0000}"/>
    <cellStyle name="Normal 2 2 2 3 4 2 2 7 2" xfId="51148" xr:uid="{00000000-0005-0000-0000-0000415A0000}"/>
    <cellStyle name="Normal 2 2 2 3 4 2 2 7 3" xfId="28537" xr:uid="{00000000-0005-0000-0000-0000425A0000}"/>
    <cellStyle name="Normal 2 2 2 3 4 2 2 8" xfId="13023" xr:uid="{00000000-0005-0000-0000-0000435A0000}"/>
    <cellStyle name="Normal 2 2 2 3 4 2 2 8 2" xfId="48241" xr:uid="{00000000-0005-0000-0000-0000445A0000}"/>
    <cellStyle name="Normal 2 2 2 3 4 2 2 9" xfId="38551" xr:uid="{00000000-0005-0000-0000-0000455A0000}"/>
    <cellStyle name="Normal 2 2 2 3 4 2 3" xfId="3590" xr:uid="{00000000-0005-0000-0000-0000465A0000}"/>
    <cellStyle name="Normal 2 2 2 3 4 2 3 10" xfId="27086" xr:uid="{00000000-0005-0000-0000-0000475A0000}"/>
    <cellStyle name="Normal 2 2 2 3 4 2 3 11" xfId="61490" xr:uid="{00000000-0005-0000-0000-0000485A0000}"/>
    <cellStyle name="Normal 2 2 2 3 4 2 3 2" xfId="5386" xr:uid="{00000000-0005-0000-0000-0000495A0000}"/>
    <cellStyle name="Normal 2 2 2 3 4 2 3 2 2" xfId="18033" xr:uid="{00000000-0005-0000-0000-00004A5A0000}"/>
    <cellStyle name="Normal 2 2 2 3 4 2 3 2 2 2" xfId="53249" xr:uid="{00000000-0005-0000-0000-00004B5A0000}"/>
    <cellStyle name="Normal 2 2 2 3 4 2 3 2 3" xfId="40652" xr:uid="{00000000-0005-0000-0000-00004C5A0000}"/>
    <cellStyle name="Normal 2 2 2 3 4 2 3 2 4" xfId="30638" xr:uid="{00000000-0005-0000-0000-00004D5A0000}"/>
    <cellStyle name="Normal 2 2 2 3 4 2 3 3" xfId="6856" xr:uid="{00000000-0005-0000-0000-00004E5A0000}"/>
    <cellStyle name="Normal 2 2 2 3 4 2 3 3 2" xfId="19487" xr:uid="{00000000-0005-0000-0000-00004F5A0000}"/>
    <cellStyle name="Normal 2 2 2 3 4 2 3 3 2 2" xfId="54703" xr:uid="{00000000-0005-0000-0000-0000505A0000}"/>
    <cellStyle name="Normal 2 2 2 3 4 2 3 3 3" xfId="42106" xr:uid="{00000000-0005-0000-0000-0000515A0000}"/>
    <cellStyle name="Normal 2 2 2 3 4 2 3 3 4" xfId="32092" xr:uid="{00000000-0005-0000-0000-0000525A0000}"/>
    <cellStyle name="Normal 2 2 2 3 4 2 3 4" xfId="8315" xr:uid="{00000000-0005-0000-0000-0000535A0000}"/>
    <cellStyle name="Normal 2 2 2 3 4 2 3 4 2" xfId="20941" xr:uid="{00000000-0005-0000-0000-0000545A0000}"/>
    <cellStyle name="Normal 2 2 2 3 4 2 3 4 2 2" xfId="56157" xr:uid="{00000000-0005-0000-0000-0000555A0000}"/>
    <cellStyle name="Normal 2 2 2 3 4 2 3 4 3" xfId="43560" xr:uid="{00000000-0005-0000-0000-0000565A0000}"/>
    <cellStyle name="Normal 2 2 2 3 4 2 3 4 4" xfId="33546" xr:uid="{00000000-0005-0000-0000-0000575A0000}"/>
    <cellStyle name="Normal 2 2 2 3 4 2 3 5" xfId="10096" xr:uid="{00000000-0005-0000-0000-0000585A0000}"/>
    <cellStyle name="Normal 2 2 2 3 4 2 3 5 2" xfId="22717" xr:uid="{00000000-0005-0000-0000-0000595A0000}"/>
    <cellStyle name="Normal 2 2 2 3 4 2 3 5 2 2" xfId="57933" xr:uid="{00000000-0005-0000-0000-00005A5A0000}"/>
    <cellStyle name="Normal 2 2 2 3 4 2 3 5 3" xfId="45336" xr:uid="{00000000-0005-0000-0000-00005B5A0000}"/>
    <cellStyle name="Normal 2 2 2 3 4 2 3 5 4" xfId="35322" xr:uid="{00000000-0005-0000-0000-00005C5A0000}"/>
    <cellStyle name="Normal 2 2 2 3 4 2 3 6" xfId="11890" xr:uid="{00000000-0005-0000-0000-00005D5A0000}"/>
    <cellStyle name="Normal 2 2 2 3 4 2 3 6 2" xfId="24493" xr:uid="{00000000-0005-0000-0000-00005E5A0000}"/>
    <cellStyle name="Normal 2 2 2 3 4 2 3 6 2 2" xfId="59709" xr:uid="{00000000-0005-0000-0000-00005F5A0000}"/>
    <cellStyle name="Normal 2 2 2 3 4 2 3 6 3" xfId="47112" xr:uid="{00000000-0005-0000-0000-0000605A0000}"/>
    <cellStyle name="Normal 2 2 2 3 4 2 3 6 4" xfId="37098" xr:uid="{00000000-0005-0000-0000-0000615A0000}"/>
    <cellStyle name="Normal 2 2 2 3 4 2 3 7" xfId="16257" xr:uid="{00000000-0005-0000-0000-0000625A0000}"/>
    <cellStyle name="Normal 2 2 2 3 4 2 3 7 2" xfId="51473" xr:uid="{00000000-0005-0000-0000-0000635A0000}"/>
    <cellStyle name="Normal 2 2 2 3 4 2 3 7 3" xfId="28862" xr:uid="{00000000-0005-0000-0000-0000645A0000}"/>
    <cellStyle name="Normal 2 2 2 3 4 2 3 8" xfId="14479" xr:uid="{00000000-0005-0000-0000-0000655A0000}"/>
    <cellStyle name="Normal 2 2 2 3 4 2 3 8 2" xfId="49697" xr:uid="{00000000-0005-0000-0000-0000665A0000}"/>
    <cellStyle name="Normal 2 2 2 3 4 2 3 9" xfId="38876" xr:uid="{00000000-0005-0000-0000-0000675A0000}"/>
    <cellStyle name="Normal 2 2 2 3 4 2 4" xfId="2751" xr:uid="{00000000-0005-0000-0000-0000685A0000}"/>
    <cellStyle name="Normal 2 2 2 3 4 2 4 10" xfId="26277" xr:uid="{00000000-0005-0000-0000-0000695A0000}"/>
    <cellStyle name="Normal 2 2 2 3 4 2 4 11" xfId="60681" xr:uid="{00000000-0005-0000-0000-00006A5A0000}"/>
    <cellStyle name="Normal 2 2 2 3 4 2 4 2" xfId="4577" xr:uid="{00000000-0005-0000-0000-00006B5A0000}"/>
    <cellStyle name="Normal 2 2 2 3 4 2 4 2 2" xfId="17224" xr:uid="{00000000-0005-0000-0000-00006C5A0000}"/>
    <cellStyle name="Normal 2 2 2 3 4 2 4 2 2 2" xfId="52440" xr:uid="{00000000-0005-0000-0000-00006D5A0000}"/>
    <cellStyle name="Normal 2 2 2 3 4 2 4 2 3" xfId="39843" xr:uid="{00000000-0005-0000-0000-00006E5A0000}"/>
    <cellStyle name="Normal 2 2 2 3 4 2 4 2 4" xfId="29829" xr:uid="{00000000-0005-0000-0000-00006F5A0000}"/>
    <cellStyle name="Normal 2 2 2 3 4 2 4 3" xfId="6047" xr:uid="{00000000-0005-0000-0000-0000705A0000}"/>
    <cellStyle name="Normal 2 2 2 3 4 2 4 3 2" xfId="18678" xr:uid="{00000000-0005-0000-0000-0000715A0000}"/>
    <cellStyle name="Normal 2 2 2 3 4 2 4 3 2 2" xfId="53894" xr:uid="{00000000-0005-0000-0000-0000725A0000}"/>
    <cellStyle name="Normal 2 2 2 3 4 2 4 3 3" xfId="41297" xr:uid="{00000000-0005-0000-0000-0000735A0000}"/>
    <cellStyle name="Normal 2 2 2 3 4 2 4 3 4" xfId="31283" xr:uid="{00000000-0005-0000-0000-0000745A0000}"/>
    <cellStyle name="Normal 2 2 2 3 4 2 4 4" xfId="7506" xr:uid="{00000000-0005-0000-0000-0000755A0000}"/>
    <cellStyle name="Normal 2 2 2 3 4 2 4 4 2" xfId="20132" xr:uid="{00000000-0005-0000-0000-0000765A0000}"/>
    <cellStyle name="Normal 2 2 2 3 4 2 4 4 2 2" xfId="55348" xr:uid="{00000000-0005-0000-0000-0000775A0000}"/>
    <cellStyle name="Normal 2 2 2 3 4 2 4 4 3" xfId="42751" xr:uid="{00000000-0005-0000-0000-0000785A0000}"/>
    <cellStyle name="Normal 2 2 2 3 4 2 4 4 4" xfId="32737" xr:uid="{00000000-0005-0000-0000-0000795A0000}"/>
    <cellStyle name="Normal 2 2 2 3 4 2 4 5" xfId="9287" xr:uid="{00000000-0005-0000-0000-00007A5A0000}"/>
    <cellStyle name="Normal 2 2 2 3 4 2 4 5 2" xfId="21908" xr:uid="{00000000-0005-0000-0000-00007B5A0000}"/>
    <cellStyle name="Normal 2 2 2 3 4 2 4 5 2 2" xfId="57124" xr:uid="{00000000-0005-0000-0000-00007C5A0000}"/>
    <cellStyle name="Normal 2 2 2 3 4 2 4 5 3" xfId="44527" xr:uid="{00000000-0005-0000-0000-00007D5A0000}"/>
    <cellStyle name="Normal 2 2 2 3 4 2 4 5 4" xfId="34513" xr:uid="{00000000-0005-0000-0000-00007E5A0000}"/>
    <cellStyle name="Normal 2 2 2 3 4 2 4 6" xfId="11081" xr:uid="{00000000-0005-0000-0000-00007F5A0000}"/>
    <cellStyle name="Normal 2 2 2 3 4 2 4 6 2" xfId="23684" xr:uid="{00000000-0005-0000-0000-0000805A0000}"/>
    <cellStyle name="Normal 2 2 2 3 4 2 4 6 2 2" xfId="58900" xr:uid="{00000000-0005-0000-0000-0000815A0000}"/>
    <cellStyle name="Normal 2 2 2 3 4 2 4 6 3" xfId="46303" xr:uid="{00000000-0005-0000-0000-0000825A0000}"/>
    <cellStyle name="Normal 2 2 2 3 4 2 4 6 4" xfId="36289" xr:uid="{00000000-0005-0000-0000-0000835A0000}"/>
    <cellStyle name="Normal 2 2 2 3 4 2 4 7" xfId="15448" xr:uid="{00000000-0005-0000-0000-0000845A0000}"/>
    <cellStyle name="Normal 2 2 2 3 4 2 4 7 2" xfId="50664" xr:uid="{00000000-0005-0000-0000-0000855A0000}"/>
    <cellStyle name="Normal 2 2 2 3 4 2 4 7 3" xfId="28053" xr:uid="{00000000-0005-0000-0000-0000865A0000}"/>
    <cellStyle name="Normal 2 2 2 3 4 2 4 8" xfId="13670" xr:uid="{00000000-0005-0000-0000-0000875A0000}"/>
    <cellStyle name="Normal 2 2 2 3 4 2 4 8 2" xfId="48888" xr:uid="{00000000-0005-0000-0000-0000885A0000}"/>
    <cellStyle name="Normal 2 2 2 3 4 2 4 9" xfId="38067" xr:uid="{00000000-0005-0000-0000-0000895A0000}"/>
    <cellStyle name="Normal 2 2 2 3 4 2 5" xfId="3915" xr:uid="{00000000-0005-0000-0000-00008A5A0000}"/>
    <cellStyle name="Normal 2 2 2 3 4 2 5 2" xfId="8638" xr:uid="{00000000-0005-0000-0000-00008B5A0000}"/>
    <cellStyle name="Normal 2 2 2 3 4 2 5 2 2" xfId="21264" xr:uid="{00000000-0005-0000-0000-00008C5A0000}"/>
    <cellStyle name="Normal 2 2 2 3 4 2 5 2 2 2" xfId="56480" xr:uid="{00000000-0005-0000-0000-00008D5A0000}"/>
    <cellStyle name="Normal 2 2 2 3 4 2 5 2 3" xfId="43883" xr:uid="{00000000-0005-0000-0000-00008E5A0000}"/>
    <cellStyle name="Normal 2 2 2 3 4 2 5 2 4" xfId="33869" xr:uid="{00000000-0005-0000-0000-00008F5A0000}"/>
    <cellStyle name="Normal 2 2 2 3 4 2 5 3" xfId="10419" xr:uid="{00000000-0005-0000-0000-0000905A0000}"/>
    <cellStyle name="Normal 2 2 2 3 4 2 5 3 2" xfId="23040" xr:uid="{00000000-0005-0000-0000-0000915A0000}"/>
    <cellStyle name="Normal 2 2 2 3 4 2 5 3 2 2" xfId="58256" xr:uid="{00000000-0005-0000-0000-0000925A0000}"/>
    <cellStyle name="Normal 2 2 2 3 4 2 5 3 3" xfId="45659" xr:uid="{00000000-0005-0000-0000-0000935A0000}"/>
    <cellStyle name="Normal 2 2 2 3 4 2 5 3 4" xfId="35645" xr:uid="{00000000-0005-0000-0000-0000945A0000}"/>
    <cellStyle name="Normal 2 2 2 3 4 2 5 4" xfId="12215" xr:uid="{00000000-0005-0000-0000-0000955A0000}"/>
    <cellStyle name="Normal 2 2 2 3 4 2 5 4 2" xfId="24816" xr:uid="{00000000-0005-0000-0000-0000965A0000}"/>
    <cellStyle name="Normal 2 2 2 3 4 2 5 4 2 2" xfId="60032" xr:uid="{00000000-0005-0000-0000-0000975A0000}"/>
    <cellStyle name="Normal 2 2 2 3 4 2 5 4 3" xfId="47435" xr:uid="{00000000-0005-0000-0000-0000985A0000}"/>
    <cellStyle name="Normal 2 2 2 3 4 2 5 4 4" xfId="37421" xr:uid="{00000000-0005-0000-0000-0000995A0000}"/>
    <cellStyle name="Normal 2 2 2 3 4 2 5 5" xfId="16580" xr:uid="{00000000-0005-0000-0000-00009A5A0000}"/>
    <cellStyle name="Normal 2 2 2 3 4 2 5 5 2" xfId="51796" xr:uid="{00000000-0005-0000-0000-00009B5A0000}"/>
    <cellStyle name="Normal 2 2 2 3 4 2 5 5 3" xfId="29185" xr:uid="{00000000-0005-0000-0000-00009C5A0000}"/>
    <cellStyle name="Normal 2 2 2 3 4 2 5 6" xfId="14802" xr:uid="{00000000-0005-0000-0000-00009D5A0000}"/>
    <cellStyle name="Normal 2 2 2 3 4 2 5 6 2" xfId="50020" xr:uid="{00000000-0005-0000-0000-00009E5A0000}"/>
    <cellStyle name="Normal 2 2 2 3 4 2 5 7" xfId="39199" xr:uid="{00000000-0005-0000-0000-00009F5A0000}"/>
    <cellStyle name="Normal 2 2 2 3 4 2 5 8" xfId="27409" xr:uid="{00000000-0005-0000-0000-0000A05A0000}"/>
    <cellStyle name="Normal 2 2 2 3 4 2 6" xfId="4255" xr:uid="{00000000-0005-0000-0000-0000A15A0000}"/>
    <cellStyle name="Normal 2 2 2 3 4 2 6 2" xfId="16902" xr:uid="{00000000-0005-0000-0000-0000A25A0000}"/>
    <cellStyle name="Normal 2 2 2 3 4 2 6 2 2" xfId="52118" xr:uid="{00000000-0005-0000-0000-0000A35A0000}"/>
    <cellStyle name="Normal 2 2 2 3 4 2 6 2 3" xfId="29507" xr:uid="{00000000-0005-0000-0000-0000A45A0000}"/>
    <cellStyle name="Normal 2 2 2 3 4 2 6 3" xfId="13348" xr:uid="{00000000-0005-0000-0000-0000A55A0000}"/>
    <cellStyle name="Normal 2 2 2 3 4 2 6 3 2" xfId="48566" xr:uid="{00000000-0005-0000-0000-0000A65A0000}"/>
    <cellStyle name="Normal 2 2 2 3 4 2 6 4" xfId="39521" xr:uid="{00000000-0005-0000-0000-0000A75A0000}"/>
    <cellStyle name="Normal 2 2 2 3 4 2 6 5" xfId="25955" xr:uid="{00000000-0005-0000-0000-0000A85A0000}"/>
    <cellStyle name="Normal 2 2 2 3 4 2 7" xfId="5725" xr:uid="{00000000-0005-0000-0000-0000A95A0000}"/>
    <cellStyle name="Normal 2 2 2 3 4 2 7 2" xfId="18356" xr:uid="{00000000-0005-0000-0000-0000AA5A0000}"/>
    <cellStyle name="Normal 2 2 2 3 4 2 7 2 2" xfId="53572" xr:uid="{00000000-0005-0000-0000-0000AB5A0000}"/>
    <cellStyle name="Normal 2 2 2 3 4 2 7 3" xfId="40975" xr:uid="{00000000-0005-0000-0000-0000AC5A0000}"/>
    <cellStyle name="Normal 2 2 2 3 4 2 7 4" xfId="30961" xr:uid="{00000000-0005-0000-0000-0000AD5A0000}"/>
    <cellStyle name="Normal 2 2 2 3 4 2 8" xfId="7184" xr:uid="{00000000-0005-0000-0000-0000AE5A0000}"/>
    <cellStyle name="Normal 2 2 2 3 4 2 8 2" xfId="19810" xr:uid="{00000000-0005-0000-0000-0000AF5A0000}"/>
    <cellStyle name="Normal 2 2 2 3 4 2 8 2 2" xfId="55026" xr:uid="{00000000-0005-0000-0000-0000B05A0000}"/>
    <cellStyle name="Normal 2 2 2 3 4 2 8 3" xfId="42429" xr:uid="{00000000-0005-0000-0000-0000B15A0000}"/>
    <cellStyle name="Normal 2 2 2 3 4 2 8 4" xfId="32415" xr:uid="{00000000-0005-0000-0000-0000B25A0000}"/>
    <cellStyle name="Normal 2 2 2 3 4 2 9" xfId="8965" xr:uid="{00000000-0005-0000-0000-0000B35A0000}"/>
    <cellStyle name="Normal 2 2 2 3 4 2 9 2" xfId="21586" xr:uid="{00000000-0005-0000-0000-0000B45A0000}"/>
    <cellStyle name="Normal 2 2 2 3 4 2 9 2 2" xfId="56802" xr:uid="{00000000-0005-0000-0000-0000B55A0000}"/>
    <cellStyle name="Normal 2 2 2 3 4 2 9 3" xfId="44205" xr:uid="{00000000-0005-0000-0000-0000B65A0000}"/>
    <cellStyle name="Normal 2 2 2 3 4 2 9 4" xfId="34191" xr:uid="{00000000-0005-0000-0000-0000B75A0000}"/>
    <cellStyle name="Normal 2 2 2 3 4 3" xfId="3104" xr:uid="{00000000-0005-0000-0000-0000B85A0000}"/>
    <cellStyle name="Normal 2 2 2 3 4 3 10" xfId="25473" xr:uid="{00000000-0005-0000-0000-0000B95A0000}"/>
    <cellStyle name="Normal 2 2 2 3 4 3 11" xfId="61008" xr:uid="{00000000-0005-0000-0000-0000BA5A0000}"/>
    <cellStyle name="Normal 2 2 2 3 4 3 2" xfId="4904" xr:uid="{00000000-0005-0000-0000-0000BB5A0000}"/>
    <cellStyle name="Normal 2 2 2 3 4 3 2 2" xfId="17551" xr:uid="{00000000-0005-0000-0000-0000BC5A0000}"/>
    <cellStyle name="Normal 2 2 2 3 4 3 2 2 2" xfId="52767" xr:uid="{00000000-0005-0000-0000-0000BD5A0000}"/>
    <cellStyle name="Normal 2 2 2 3 4 3 2 2 3" xfId="30156" xr:uid="{00000000-0005-0000-0000-0000BE5A0000}"/>
    <cellStyle name="Normal 2 2 2 3 4 3 2 3" xfId="13997" xr:uid="{00000000-0005-0000-0000-0000BF5A0000}"/>
    <cellStyle name="Normal 2 2 2 3 4 3 2 3 2" xfId="49215" xr:uid="{00000000-0005-0000-0000-0000C05A0000}"/>
    <cellStyle name="Normal 2 2 2 3 4 3 2 4" xfId="40170" xr:uid="{00000000-0005-0000-0000-0000C15A0000}"/>
    <cellStyle name="Normal 2 2 2 3 4 3 2 5" xfId="26604" xr:uid="{00000000-0005-0000-0000-0000C25A0000}"/>
    <cellStyle name="Normal 2 2 2 3 4 3 3" xfId="6374" xr:uid="{00000000-0005-0000-0000-0000C35A0000}"/>
    <cellStyle name="Normal 2 2 2 3 4 3 3 2" xfId="19005" xr:uid="{00000000-0005-0000-0000-0000C45A0000}"/>
    <cellStyle name="Normal 2 2 2 3 4 3 3 2 2" xfId="54221" xr:uid="{00000000-0005-0000-0000-0000C55A0000}"/>
    <cellStyle name="Normal 2 2 2 3 4 3 3 3" xfId="41624" xr:uid="{00000000-0005-0000-0000-0000C65A0000}"/>
    <cellStyle name="Normal 2 2 2 3 4 3 3 4" xfId="31610" xr:uid="{00000000-0005-0000-0000-0000C75A0000}"/>
    <cellStyle name="Normal 2 2 2 3 4 3 4" xfId="7833" xr:uid="{00000000-0005-0000-0000-0000C85A0000}"/>
    <cellStyle name="Normal 2 2 2 3 4 3 4 2" xfId="20459" xr:uid="{00000000-0005-0000-0000-0000C95A0000}"/>
    <cellStyle name="Normal 2 2 2 3 4 3 4 2 2" xfId="55675" xr:uid="{00000000-0005-0000-0000-0000CA5A0000}"/>
    <cellStyle name="Normal 2 2 2 3 4 3 4 3" xfId="43078" xr:uid="{00000000-0005-0000-0000-0000CB5A0000}"/>
    <cellStyle name="Normal 2 2 2 3 4 3 4 4" xfId="33064" xr:uid="{00000000-0005-0000-0000-0000CC5A0000}"/>
    <cellStyle name="Normal 2 2 2 3 4 3 5" xfId="9614" xr:uid="{00000000-0005-0000-0000-0000CD5A0000}"/>
    <cellStyle name="Normal 2 2 2 3 4 3 5 2" xfId="22235" xr:uid="{00000000-0005-0000-0000-0000CE5A0000}"/>
    <cellStyle name="Normal 2 2 2 3 4 3 5 2 2" xfId="57451" xr:uid="{00000000-0005-0000-0000-0000CF5A0000}"/>
    <cellStyle name="Normal 2 2 2 3 4 3 5 3" xfId="44854" xr:uid="{00000000-0005-0000-0000-0000D05A0000}"/>
    <cellStyle name="Normal 2 2 2 3 4 3 5 4" xfId="34840" xr:uid="{00000000-0005-0000-0000-0000D15A0000}"/>
    <cellStyle name="Normal 2 2 2 3 4 3 6" xfId="11408" xr:uid="{00000000-0005-0000-0000-0000D25A0000}"/>
    <cellStyle name="Normal 2 2 2 3 4 3 6 2" xfId="24011" xr:uid="{00000000-0005-0000-0000-0000D35A0000}"/>
    <cellStyle name="Normal 2 2 2 3 4 3 6 2 2" xfId="59227" xr:uid="{00000000-0005-0000-0000-0000D45A0000}"/>
    <cellStyle name="Normal 2 2 2 3 4 3 6 3" xfId="46630" xr:uid="{00000000-0005-0000-0000-0000D55A0000}"/>
    <cellStyle name="Normal 2 2 2 3 4 3 6 4" xfId="36616" xr:uid="{00000000-0005-0000-0000-0000D65A0000}"/>
    <cellStyle name="Normal 2 2 2 3 4 3 7" xfId="15775" xr:uid="{00000000-0005-0000-0000-0000D75A0000}"/>
    <cellStyle name="Normal 2 2 2 3 4 3 7 2" xfId="50991" xr:uid="{00000000-0005-0000-0000-0000D85A0000}"/>
    <cellStyle name="Normal 2 2 2 3 4 3 7 3" xfId="28380" xr:uid="{00000000-0005-0000-0000-0000D95A0000}"/>
    <cellStyle name="Normal 2 2 2 3 4 3 8" xfId="12866" xr:uid="{00000000-0005-0000-0000-0000DA5A0000}"/>
    <cellStyle name="Normal 2 2 2 3 4 3 8 2" xfId="48084" xr:uid="{00000000-0005-0000-0000-0000DB5A0000}"/>
    <cellStyle name="Normal 2 2 2 3 4 3 9" xfId="38394" xr:uid="{00000000-0005-0000-0000-0000DC5A0000}"/>
    <cellStyle name="Normal 2 2 2 3 4 4" xfId="2925" xr:uid="{00000000-0005-0000-0000-0000DD5A0000}"/>
    <cellStyle name="Normal 2 2 2 3 4 4 10" xfId="25311" xr:uid="{00000000-0005-0000-0000-0000DE5A0000}"/>
    <cellStyle name="Normal 2 2 2 3 4 4 11" xfId="60846" xr:uid="{00000000-0005-0000-0000-0000DF5A0000}"/>
    <cellStyle name="Normal 2 2 2 3 4 4 2" xfId="4742" xr:uid="{00000000-0005-0000-0000-0000E05A0000}"/>
    <cellStyle name="Normal 2 2 2 3 4 4 2 2" xfId="17389" xr:uid="{00000000-0005-0000-0000-0000E15A0000}"/>
    <cellStyle name="Normal 2 2 2 3 4 4 2 2 2" xfId="52605" xr:uid="{00000000-0005-0000-0000-0000E25A0000}"/>
    <cellStyle name="Normal 2 2 2 3 4 4 2 2 3" xfId="29994" xr:uid="{00000000-0005-0000-0000-0000E35A0000}"/>
    <cellStyle name="Normal 2 2 2 3 4 4 2 3" xfId="13835" xr:uid="{00000000-0005-0000-0000-0000E45A0000}"/>
    <cellStyle name="Normal 2 2 2 3 4 4 2 3 2" xfId="49053" xr:uid="{00000000-0005-0000-0000-0000E55A0000}"/>
    <cellStyle name="Normal 2 2 2 3 4 4 2 4" xfId="40008" xr:uid="{00000000-0005-0000-0000-0000E65A0000}"/>
    <cellStyle name="Normal 2 2 2 3 4 4 2 5" xfId="26442" xr:uid="{00000000-0005-0000-0000-0000E75A0000}"/>
    <cellStyle name="Normal 2 2 2 3 4 4 3" xfId="6212" xr:uid="{00000000-0005-0000-0000-0000E85A0000}"/>
    <cellStyle name="Normal 2 2 2 3 4 4 3 2" xfId="18843" xr:uid="{00000000-0005-0000-0000-0000E95A0000}"/>
    <cellStyle name="Normal 2 2 2 3 4 4 3 2 2" xfId="54059" xr:uid="{00000000-0005-0000-0000-0000EA5A0000}"/>
    <cellStyle name="Normal 2 2 2 3 4 4 3 3" xfId="41462" xr:uid="{00000000-0005-0000-0000-0000EB5A0000}"/>
    <cellStyle name="Normal 2 2 2 3 4 4 3 4" xfId="31448" xr:uid="{00000000-0005-0000-0000-0000EC5A0000}"/>
    <cellStyle name="Normal 2 2 2 3 4 4 4" xfId="7671" xr:uid="{00000000-0005-0000-0000-0000ED5A0000}"/>
    <cellStyle name="Normal 2 2 2 3 4 4 4 2" xfId="20297" xr:uid="{00000000-0005-0000-0000-0000EE5A0000}"/>
    <cellStyle name="Normal 2 2 2 3 4 4 4 2 2" xfId="55513" xr:uid="{00000000-0005-0000-0000-0000EF5A0000}"/>
    <cellStyle name="Normal 2 2 2 3 4 4 4 3" xfId="42916" xr:uid="{00000000-0005-0000-0000-0000F05A0000}"/>
    <cellStyle name="Normal 2 2 2 3 4 4 4 4" xfId="32902" xr:uid="{00000000-0005-0000-0000-0000F15A0000}"/>
    <cellStyle name="Normal 2 2 2 3 4 4 5" xfId="9452" xr:uid="{00000000-0005-0000-0000-0000F25A0000}"/>
    <cellStyle name="Normal 2 2 2 3 4 4 5 2" xfId="22073" xr:uid="{00000000-0005-0000-0000-0000F35A0000}"/>
    <cellStyle name="Normal 2 2 2 3 4 4 5 2 2" xfId="57289" xr:uid="{00000000-0005-0000-0000-0000F45A0000}"/>
    <cellStyle name="Normal 2 2 2 3 4 4 5 3" xfId="44692" xr:uid="{00000000-0005-0000-0000-0000F55A0000}"/>
    <cellStyle name="Normal 2 2 2 3 4 4 5 4" xfId="34678" xr:uid="{00000000-0005-0000-0000-0000F65A0000}"/>
    <cellStyle name="Normal 2 2 2 3 4 4 6" xfId="11246" xr:uid="{00000000-0005-0000-0000-0000F75A0000}"/>
    <cellStyle name="Normal 2 2 2 3 4 4 6 2" xfId="23849" xr:uid="{00000000-0005-0000-0000-0000F85A0000}"/>
    <cellStyle name="Normal 2 2 2 3 4 4 6 2 2" xfId="59065" xr:uid="{00000000-0005-0000-0000-0000F95A0000}"/>
    <cellStyle name="Normal 2 2 2 3 4 4 6 3" xfId="46468" xr:uid="{00000000-0005-0000-0000-0000FA5A0000}"/>
    <cellStyle name="Normal 2 2 2 3 4 4 6 4" xfId="36454" xr:uid="{00000000-0005-0000-0000-0000FB5A0000}"/>
    <cellStyle name="Normal 2 2 2 3 4 4 7" xfId="15613" xr:uid="{00000000-0005-0000-0000-0000FC5A0000}"/>
    <cellStyle name="Normal 2 2 2 3 4 4 7 2" xfId="50829" xr:uid="{00000000-0005-0000-0000-0000FD5A0000}"/>
    <cellStyle name="Normal 2 2 2 3 4 4 7 3" xfId="28218" xr:uid="{00000000-0005-0000-0000-0000FE5A0000}"/>
    <cellStyle name="Normal 2 2 2 3 4 4 8" xfId="12704" xr:uid="{00000000-0005-0000-0000-0000FF5A0000}"/>
    <cellStyle name="Normal 2 2 2 3 4 4 8 2" xfId="47922" xr:uid="{00000000-0005-0000-0000-0000005B0000}"/>
    <cellStyle name="Normal 2 2 2 3 4 4 9" xfId="38232" xr:uid="{00000000-0005-0000-0000-0000015B0000}"/>
    <cellStyle name="Normal 2 2 2 3 4 5" xfId="3433" xr:uid="{00000000-0005-0000-0000-0000025B0000}"/>
    <cellStyle name="Normal 2 2 2 3 4 5 10" xfId="26929" xr:uid="{00000000-0005-0000-0000-0000035B0000}"/>
    <cellStyle name="Normal 2 2 2 3 4 5 11" xfId="61333" xr:uid="{00000000-0005-0000-0000-0000045B0000}"/>
    <cellStyle name="Normal 2 2 2 3 4 5 2" xfId="5229" xr:uid="{00000000-0005-0000-0000-0000055B0000}"/>
    <cellStyle name="Normal 2 2 2 3 4 5 2 2" xfId="17876" xr:uid="{00000000-0005-0000-0000-0000065B0000}"/>
    <cellStyle name="Normal 2 2 2 3 4 5 2 2 2" xfId="53092" xr:uid="{00000000-0005-0000-0000-0000075B0000}"/>
    <cellStyle name="Normal 2 2 2 3 4 5 2 3" xfId="40495" xr:uid="{00000000-0005-0000-0000-0000085B0000}"/>
    <cellStyle name="Normal 2 2 2 3 4 5 2 4" xfId="30481" xr:uid="{00000000-0005-0000-0000-0000095B0000}"/>
    <cellStyle name="Normal 2 2 2 3 4 5 3" xfId="6699" xr:uid="{00000000-0005-0000-0000-00000A5B0000}"/>
    <cellStyle name="Normal 2 2 2 3 4 5 3 2" xfId="19330" xr:uid="{00000000-0005-0000-0000-00000B5B0000}"/>
    <cellStyle name="Normal 2 2 2 3 4 5 3 2 2" xfId="54546" xr:uid="{00000000-0005-0000-0000-00000C5B0000}"/>
    <cellStyle name="Normal 2 2 2 3 4 5 3 3" xfId="41949" xr:uid="{00000000-0005-0000-0000-00000D5B0000}"/>
    <cellStyle name="Normal 2 2 2 3 4 5 3 4" xfId="31935" xr:uid="{00000000-0005-0000-0000-00000E5B0000}"/>
    <cellStyle name="Normal 2 2 2 3 4 5 4" xfId="8158" xr:uid="{00000000-0005-0000-0000-00000F5B0000}"/>
    <cellStyle name="Normal 2 2 2 3 4 5 4 2" xfId="20784" xr:uid="{00000000-0005-0000-0000-0000105B0000}"/>
    <cellStyle name="Normal 2 2 2 3 4 5 4 2 2" xfId="56000" xr:uid="{00000000-0005-0000-0000-0000115B0000}"/>
    <cellStyle name="Normal 2 2 2 3 4 5 4 3" xfId="43403" xr:uid="{00000000-0005-0000-0000-0000125B0000}"/>
    <cellStyle name="Normal 2 2 2 3 4 5 4 4" xfId="33389" xr:uid="{00000000-0005-0000-0000-0000135B0000}"/>
    <cellStyle name="Normal 2 2 2 3 4 5 5" xfId="9939" xr:uid="{00000000-0005-0000-0000-0000145B0000}"/>
    <cellStyle name="Normal 2 2 2 3 4 5 5 2" xfId="22560" xr:uid="{00000000-0005-0000-0000-0000155B0000}"/>
    <cellStyle name="Normal 2 2 2 3 4 5 5 2 2" xfId="57776" xr:uid="{00000000-0005-0000-0000-0000165B0000}"/>
    <cellStyle name="Normal 2 2 2 3 4 5 5 3" xfId="45179" xr:uid="{00000000-0005-0000-0000-0000175B0000}"/>
    <cellStyle name="Normal 2 2 2 3 4 5 5 4" xfId="35165" xr:uid="{00000000-0005-0000-0000-0000185B0000}"/>
    <cellStyle name="Normal 2 2 2 3 4 5 6" xfId="11733" xr:uid="{00000000-0005-0000-0000-0000195B0000}"/>
    <cellStyle name="Normal 2 2 2 3 4 5 6 2" xfId="24336" xr:uid="{00000000-0005-0000-0000-00001A5B0000}"/>
    <cellStyle name="Normal 2 2 2 3 4 5 6 2 2" xfId="59552" xr:uid="{00000000-0005-0000-0000-00001B5B0000}"/>
    <cellStyle name="Normal 2 2 2 3 4 5 6 3" xfId="46955" xr:uid="{00000000-0005-0000-0000-00001C5B0000}"/>
    <cellStyle name="Normal 2 2 2 3 4 5 6 4" xfId="36941" xr:uid="{00000000-0005-0000-0000-00001D5B0000}"/>
    <cellStyle name="Normal 2 2 2 3 4 5 7" xfId="16100" xr:uid="{00000000-0005-0000-0000-00001E5B0000}"/>
    <cellStyle name="Normal 2 2 2 3 4 5 7 2" xfId="51316" xr:uid="{00000000-0005-0000-0000-00001F5B0000}"/>
    <cellStyle name="Normal 2 2 2 3 4 5 7 3" xfId="28705" xr:uid="{00000000-0005-0000-0000-0000205B0000}"/>
    <cellStyle name="Normal 2 2 2 3 4 5 8" xfId="14322" xr:uid="{00000000-0005-0000-0000-0000215B0000}"/>
    <cellStyle name="Normal 2 2 2 3 4 5 8 2" xfId="49540" xr:uid="{00000000-0005-0000-0000-0000225B0000}"/>
    <cellStyle name="Normal 2 2 2 3 4 5 9" xfId="38719" xr:uid="{00000000-0005-0000-0000-0000235B0000}"/>
    <cellStyle name="Normal 2 2 2 3 4 6" xfId="2594" xr:uid="{00000000-0005-0000-0000-0000245B0000}"/>
    <cellStyle name="Normal 2 2 2 3 4 6 10" xfId="26120" xr:uid="{00000000-0005-0000-0000-0000255B0000}"/>
    <cellStyle name="Normal 2 2 2 3 4 6 11" xfId="60524" xr:uid="{00000000-0005-0000-0000-0000265B0000}"/>
    <cellStyle name="Normal 2 2 2 3 4 6 2" xfId="4420" xr:uid="{00000000-0005-0000-0000-0000275B0000}"/>
    <cellStyle name="Normal 2 2 2 3 4 6 2 2" xfId="17067" xr:uid="{00000000-0005-0000-0000-0000285B0000}"/>
    <cellStyle name="Normal 2 2 2 3 4 6 2 2 2" xfId="52283" xr:uid="{00000000-0005-0000-0000-0000295B0000}"/>
    <cellStyle name="Normal 2 2 2 3 4 6 2 3" xfId="39686" xr:uid="{00000000-0005-0000-0000-00002A5B0000}"/>
    <cellStyle name="Normal 2 2 2 3 4 6 2 4" xfId="29672" xr:uid="{00000000-0005-0000-0000-00002B5B0000}"/>
    <cellStyle name="Normal 2 2 2 3 4 6 3" xfId="5890" xr:uid="{00000000-0005-0000-0000-00002C5B0000}"/>
    <cellStyle name="Normal 2 2 2 3 4 6 3 2" xfId="18521" xr:uid="{00000000-0005-0000-0000-00002D5B0000}"/>
    <cellStyle name="Normal 2 2 2 3 4 6 3 2 2" xfId="53737" xr:uid="{00000000-0005-0000-0000-00002E5B0000}"/>
    <cellStyle name="Normal 2 2 2 3 4 6 3 3" xfId="41140" xr:uid="{00000000-0005-0000-0000-00002F5B0000}"/>
    <cellStyle name="Normal 2 2 2 3 4 6 3 4" xfId="31126" xr:uid="{00000000-0005-0000-0000-0000305B0000}"/>
    <cellStyle name="Normal 2 2 2 3 4 6 4" xfId="7349" xr:uid="{00000000-0005-0000-0000-0000315B0000}"/>
    <cellStyle name="Normal 2 2 2 3 4 6 4 2" xfId="19975" xr:uid="{00000000-0005-0000-0000-0000325B0000}"/>
    <cellStyle name="Normal 2 2 2 3 4 6 4 2 2" xfId="55191" xr:uid="{00000000-0005-0000-0000-0000335B0000}"/>
    <cellStyle name="Normal 2 2 2 3 4 6 4 3" xfId="42594" xr:uid="{00000000-0005-0000-0000-0000345B0000}"/>
    <cellStyle name="Normal 2 2 2 3 4 6 4 4" xfId="32580" xr:uid="{00000000-0005-0000-0000-0000355B0000}"/>
    <cellStyle name="Normal 2 2 2 3 4 6 5" xfId="9130" xr:uid="{00000000-0005-0000-0000-0000365B0000}"/>
    <cellStyle name="Normal 2 2 2 3 4 6 5 2" xfId="21751" xr:uid="{00000000-0005-0000-0000-0000375B0000}"/>
    <cellStyle name="Normal 2 2 2 3 4 6 5 2 2" xfId="56967" xr:uid="{00000000-0005-0000-0000-0000385B0000}"/>
    <cellStyle name="Normal 2 2 2 3 4 6 5 3" xfId="44370" xr:uid="{00000000-0005-0000-0000-0000395B0000}"/>
    <cellStyle name="Normal 2 2 2 3 4 6 5 4" xfId="34356" xr:uid="{00000000-0005-0000-0000-00003A5B0000}"/>
    <cellStyle name="Normal 2 2 2 3 4 6 6" xfId="10924" xr:uid="{00000000-0005-0000-0000-00003B5B0000}"/>
    <cellStyle name="Normal 2 2 2 3 4 6 6 2" xfId="23527" xr:uid="{00000000-0005-0000-0000-00003C5B0000}"/>
    <cellStyle name="Normal 2 2 2 3 4 6 6 2 2" xfId="58743" xr:uid="{00000000-0005-0000-0000-00003D5B0000}"/>
    <cellStyle name="Normal 2 2 2 3 4 6 6 3" xfId="46146" xr:uid="{00000000-0005-0000-0000-00003E5B0000}"/>
    <cellStyle name="Normal 2 2 2 3 4 6 6 4" xfId="36132" xr:uid="{00000000-0005-0000-0000-00003F5B0000}"/>
    <cellStyle name="Normal 2 2 2 3 4 6 7" xfId="15291" xr:uid="{00000000-0005-0000-0000-0000405B0000}"/>
    <cellStyle name="Normal 2 2 2 3 4 6 7 2" xfId="50507" xr:uid="{00000000-0005-0000-0000-0000415B0000}"/>
    <cellStyle name="Normal 2 2 2 3 4 6 7 3" xfId="27896" xr:uid="{00000000-0005-0000-0000-0000425B0000}"/>
    <cellStyle name="Normal 2 2 2 3 4 6 8" xfId="13513" xr:uid="{00000000-0005-0000-0000-0000435B0000}"/>
    <cellStyle name="Normal 2 2 2 3 4 6 8 2" xfId="48731" xr:uid="{00000000-0005-0000-0000-0000445B0000}"/>
    <cellStyle name="Normal 2 2 2 3 4 6 9" xfId="37910" xr:uid="{00000000-0005-0000-0000-0000455B0000}"/>
    <cellStyle name="Normal 2 2 2 3 4 7" xfId="3758" xr:uid="{00000000-0005-0000-0000-0000465B0000}"/>
    <cellStyle name="Normal 2 2 2 3 4 7 2" xfId="8481" xr:uid="{00000000-0005-0000-0000-0000475B0000}"/>
    <cellStyle name="Normal 2 2 2 3 4 7 2 2" xfId="21107" xr:uid="{00000000-0005-0000-0000-0000485B0000}"/>
    <cellStyle name="Normal 2 2 2 3 4 7 2 2 2" xfId="56323" xr:uid="{00000000-0005-0000-0000-0000495B0000}"/>
    <cellStyle name="Normal 2 2 2 3 4 7 2 3" xfId="43726" xr:uid="{00000000-0005-0000-0000-00004A5B0000}"/>
    <cellStyle name="Normal 2 2 2 3 4 7 2 4" xfId="33712" xr:uid="{00000000-0005-0000-0000-00004B5B0000}"/>
    <cellStyle name="Normal 2 2 2 3 4 7 3" xfId="10262" xr:uid="{00000000-0005-0000-0000-00004C5B0000}"/>
    <cellStyle name="Normal 2 2 2 3 4 7 3 2" xfId="22883" xr:uid="{00000000-0005-0000-0000-00004D5B0000}"/>
    <cellStyle name="Normal 2 2 2 3 4 7 3 2 2" xfId="58099" xr:uid="{00000000-0005-0000-0000-00004E5B0000}"/>
    <cellStyle name="Normal 2 2 2 3 4 7 3 3" xfId="45502" xr:uid="{00000000-0005-0000-0000-00004F5B0000}"/>
    <cellStyle name="Normal 2 2 2 3 4 7 3 4" xfId="35488" xr:uid="{00000000-0005-0000-0000-0000505B0000}"/>
    <cellStyle name="Normal 2 2 2 3 4 7 4" xfId="12058" xr:uid="{00000000-0005-0000-0000-0000515B0000}"/>
    <cellStyle name="Normal 2 2 2 3 4 7 4 2" xfId="24659" xr:uid="{00000000-0005-0000-0000-0000525B0000}"/>
    <cellStyle name="Normal 2 2 2 3 4 7 4 2 2" xfId="59875" xr:uid="{00000000-0005-0000-0000-0000535B0000}"/>
    <cellStyle name="Normal 2 2 2 3 4 7 4 3" xfId="47278" xr:uid="{00000000-0005-0000-0000-0000545B0000}"/>
    <cellStyle name="Normal 2 2 2 3 4 7 4 4" xfId="37264" xr:uid="{00000000-0005-0000-0000-0000555B0000}"/>
    <cellStyle name="Normal 2 2 2 3 4 7 5" xfId="16423" xr:uid="{00000000-0005-0000-0000-0000565B0000}"/>
    <cellStyle name="Normal 2 2 2 3 4 7 5 2" xfId="51639" xr:uid="{00000000-0005-0000-0000-0000575B0000}"/>
    <cellStyle name="Normal 2 2 2 3 4 7 5 3" xfId="29028" xr:uid="{00000000-0005-0000-0000-0000585B0000}"/>
    <cellStyle name="Normal 2 2 2 3 4 7 6" xfId="14645" xr:uid="{00000000-0005-0000-0000-0000595B0000}"/>
    <cellStyle name="Normal 2 2 2 3 4 7 6 2" xfId="49863" xr:uid="{00000000-0005-0000-0000-00005A5B0000}"/>
    <cellStyle name="Normal 2 2 2 3 4 7 7" xfId="39042" xr:uid="{00000000-0005-0000-0000-00005B5B0000}"/>
    <cellStyle name="Normal 2 2 2 3 4 7 8" xfId="27252" xr:uid="{00000000-0005-0000-0000-00005C5B0000}"/>
    <cellStyle name="Normal 2 2 2 3 4 8" xfId="4098" xr:uid="{00000000-0005-0000-0000-00005D5B0000}"/>
    <cellStyle name="Normal 2 2 2 3 4 8 2" xfId="16745" xr:uid="{00000000-0005-0000-0000-00005E5B0000}"/>
    <cellStyle name="Normal 2 2 2 3 4 8 2 2" xfId="51961" xr:uid="{00000000-0005-0000-0000-00005F5B0000}"/>
    <cellStyle name="Normal 2 2 2 3 4 8 2 3" xfId="29350" xr:uid="{00000000-0005-0000-0000-0000605B0000}"/>
    <cellStyle name="Normal 2 2 2 3 4 8 3" xfId="13191" xr:uid="{00000000-0005-0000-0000-0000615B0000}"/>
    <cellStyle name="Normal 2 2 2 3 4 8 3 2" xfId="48409" xr:uid="{00000000-0005-0000-0000-0000625B0000}"/>
    <cellStyle name="Normal 2 2 2 3 4 8 4" xfId="39364" xr:uid="{00000000-0005-0000-0000-0000635B0000}"/>
    <cellStyle name="Normal 2 2 2 3 4 8 5" xfId="25798" xr:uid="{00000000-0005-0000-0000-0000645B0000}"/>
    <cellStyle name="Normal 2 2 2 3 4 9" xfId="5568" xr:uid="{00000000-0005-0000-0000-0000655B0000}"/>
    <cellStyle name="Normal 2 2 2 3 4 9 2" xfId="18199" xr:uid="{00000000-0005-0000-0000-0000665B0000}"/>
    <cellStyle name="Normal 2 2 2 3 4 9 2 2" xfId="53415" xr:uid="{00000000-0005-0000-0000-0000675B0000}"/>
    <cellStyle name="Normal 2 2 2 3 4 9 3" xfId="40818" xr:uid="{00000000-0005-0000-0000-0000685B0000}"/>
    <cellStyle name="Normal 2 2 2 3 4 9 4" xfId="30804" xr:uid="{00000000-0005-0000-0000-0000695B0000}"/>
    <cellStyle name="Normal 2 2 2 3 5" xfId="2299" xr:uid="{00000000-0005-0000-0000-00006A5B0000}"/>
    <cellStyle name="Normal 2 2 2 3 5 10" xfId="10572" xr:uid="{00000000-0005-0000-0000-00006B5B0000}"/>
    <cellStyle name="Normal 2 2 2 3 5 10 2" xfId="23183" xr:uid="{00000000-0005-0000-0000-00006C5B0000}"/>
    <cellStyle name="Normal 2 2 2 3 5 10 2 2" xfId="58399" xr:uid="{00000000-0005-0000-0000-00006D5B0000}"/>
    <cellStyle name="Normal 2 2 2 3 5 10 3" xfId="45802" xr:uid="{00000000-0005-0000-0000-00006E5B0000}"/>
    <cellStyle name="Normal 2 2 2 3 5 10 4" xfId="35788" xr:uid="{00000000-0005-0000-0000-00006F5B0000}"/>
    <cellStyle name="Normal 2 2 2 3 5 11" xfId="15015" xr:uid="{00000000-0005-0000-0000-0000705B0000}"/>
    <cellStyle name="Normal 2 2 2 3 5 11 2" xfId="50231" xr:uid="{00000000-0005-0000-0000-0000715B0000}"/>
    <cellStyle name="Normal 2 2 2 3 5 11 3" xfId="27620" xr:uid="{00000000-0005-0000-0000-0000725B0000}"/>
    <cellStyle name="Normal 2 2 2 3 5 12" xfId="12428" xr:uid="{00000000-0005-0000-0000-0000735B0000}"/>
    <cellStyle name="Normal 2 2 2 3 5 12 2" xfId="47646" xr:uid="{00000000-0005-0000-0000-0000745B0000}"/>
    <cellStyle name="Normal 2 2 2 3 5 13" xfId="37634" xr:uid="{00000000-0005-0000-0000-0000755B0000}"/>
    <cellStyle name="Normal 2 2 2 3 5 14" xfId="25035" xr:uid="{00000000-0005-0000-0000-0000765B0000}"/>
    <cellStyle name="Normal 2 2 2 3 5 15" xfId="60248" xr:uid="{00000000-0005-0000-0000-0000775B0000}"/>
    <cellStyle name="Normal 2 2 2 3 5 2" xfId="3150" xr:uid="{00000000-0005-0000-0000-0000785B0000}"/>
    <cellStyle name="Normal 2 2 2 3 5 2 10" xfId="25519" xr:uid="{00000000-0005-0000-0000-0000795B0000}"/>
    <cellStyle name="Normal 2 2 2 3 5 2 11" xfId="61054" xr:uid="{00000000-0005-0000-0000-00007A5B0000}"/>
    <cellStyle name="Normal 2 2 2 3 5 2 2" xfId="4950" xr:uid="{00000000-0005-0000-0000-00007B5B0000}"/>
    <cellStyle name="Normal 2 2 2 3 5 2 2 2" xfId="17597" xr:uid="{00000000-0005-0000-0000-00007C5B0000}"/>
    <cellStyle name="Normal 2 2 2 3 5 2 2 2 2" xfId="52813" xr:uid="{00000000-0005-0000-0000-00007D5B0000}"/>
    <cellStyle name="Normal 2 2 2 3 5 2 2 2 3" xfId="30202" xr:uid="{00000000-0005-0000-0000-00007E5B0000}"/>
    <cellStyle name="Normal 2 2 2 3 5 2 2 3" xfId="14043" xr:uid="{00000000-0005-0000-0000-00007F5B0000}"/>
    <cellStyle name="Normal 2 2 2 3 5 2 2 3 2" xfId="49261" xr:uid="{00000000-0005-0000-0000-0000805B0000}"/>
    <cellStyle name="Normal 2 2 2 3 5 2 2 4" xfId="40216" xr:uid="{00000000-0005-0000-0000-0000815B0000}"/>
    <cellStyle name="Normal 2 2 2 3 5 2 2 5" xfId="26650" xr:uid="{00000000-0005-0000-0000-0000825B0000}"/>
    <cellStyle name="Normal 2 2 2 3 5 2 3" xfId="6420" xr:uid="{00000000-0005-0000-0000-0000835B0000}"/>
    <cellStyle name="Normal 2 2 2 3 5 2 3 2" xfId="19051" xr:uid="{00000000-0005-0000-0000-0000845B0000}"/>
    <cellStyle name="Normal 2 2 2 3 5 2 3 2 2" xfId="54267" xr:uid="{00000000-0005-0000-0000-0000855B0000}"/>
    <cellStyle name="Normal 2 2 2 3 5 2 3 3" xfId="41670" xr:uid="{00000000-0005-0000-0000-0000865B0000}"/>
    <cellStyle name="Normal 2 2 2 3 5 2 3 4" xfId="31656" xr:uid="{00000000-0005-0000-0000-0000875B0000}"/>
    <cellStyle name="Normal 2 2 2 3 5 2 4" xfId="7879" xr:uid="{00000000-0005-0000-0000-0000885B0000}"/>
    <cellStyle name="Normal 2 2 2 3 5 2 4 2" xfId="20505" xr:uid="{00000000-0005-0000-0000-0000895B0000}"/>
    <cellStyle name="Normal 2 2 2 3 5 2 4 2 2" xfId="55721" xr:uid="{00000000-0005-0000-0000-00008A5B0000}"/>
    <cellStyle name="Normal 2 2 2 3 5 2 4 3" xfId="43124" xr:uid="{00000000-0005-0000-0000-00008B5B0000}"/>
    <cellStyle name="Normal 2 2 2 3 5 2 4 4" xfId="33110" xr:uid="{00000000-0005-0000-0000-00008C5B0000}"/>
    <cellStyle name="Normal 2 2 2 3 5 2 5" xfId="9660" xr:uid="{00000000-0005-0000-0000-00008D5B0000}"/>
    <cellStyle name="Normal 2 2 2 3 5 2 5 2" xfId="22281" xr:uid="{00000000-0005-0000-0000-00008E5B0000}"/>
    <cellStyle name="Normal 2 2 2 3 5 2 5 2 2" xfId="57497" xr:uid="{00000000-0005-0000-0000-00008F5B0000}"/>
    <cellStyle name="Normal 2 2 2 3 5 2 5 3" xfId="44900" xr:uid="{00000000-0005-0000-0000-0000905B0000}"/>
    <cellStyle name="Normal 2 2 2 3 5 2 5 4" xfId="34886" xr:uid="{00000000-0005-0000-0000-0000915B0000}"/>
    <cellStyle name="Normal 2 2 2 3 5 2 6" xfId="11454" xr:uid="{00000000-0005-0000-0000-0000925B0000}"/>
    <cellStyle name="Normal 2 2 2 3 5 2 6 2" xfId="24057" xr:uid="{00000000-0005-0000-0000-0000935B0000}"/>
    <cellStyle name="Normal 2 2 2 3 5 2 6 2 2" xfId="59273" xr:uid="{00000000-0005-0000-0000-0000945B0000}"/>
    <cellStyle name="Normal 2 2 2 3 5 2 6 3" xfId="46676" xr:uid="{00000000-0005-0000-0000-0000955B0000}"/>
    <cellStyle name="Normal 2 2 2 3 5 2 6 4" xfId="36662" xr:uid="{00000000-0005-0000-0000-0000965B0000}"/>
    <cellStyle name="Normal 2 2 2 3 5 2 7" xfId="15821" xr:uid="{00000000-0005-0000-0000-0000975B0000}"/>
    <cellStyle name="Normal 2 2 2 3 5 2 7 2" xfId="51037" xr:uid="{00000000-0005-0000-0000-0000985B0000}"/>
    <cellStyle name="Normal 2 2 2 3 5 2 7 3" xfId="28426" xr:uid="{00000000-0005-0000-0000-0000995B0000}"/>
    <cellStyle name="Normal 2 2 2 3 5 2 8" xfId="12912" xr:uid="{00000000-0005-0000-0000-00009A5B0000}"/>
    <cellStyle name="Normal 2 2 2 3 5 2 8 2" xfId="48130" xr:uid="{00000000-0005-0000-0000-00009B5B0000}"/>
    <cellStyle name="Normal 2 2 2 3 5 2 9" xfId="38440" xr:uid="{00000000-0005-0000-0000-00009C5B0000}"/>
    <cellStyle name="Normal 2 2 2 3 5 3" xfId="3479" xr:uid="{00000000-0005-0000-0000-00009D5B0000}"/>
    <cellStyle name="Normal 2 2 2 3 5 3 10" xfId="26975" xr:uid="{00000000-0005-0000-0000-00009E5B0000}"/>
    <cellStyle name="Normal 2 2 2 3 5 3 11" xfId="61379" xr:uid="{00000000-0005-0000-0000-00009F5B0000}"/>
    <cellStyle name="Normal 2 2 2 3 5 3 2" xfId="5275" xr:uid="{00000000-0005-0000-0000-0000A05B0000}"/>
    <cellStyle name="Normal 2 2 2 3 5 3 2 2" xfId="17922" xr:uid="{00000000-0005-0000-0000-0000A15B0000}"/>
    <cellStyle name="Normal 2 2 2 3 5 3 2 2 2" xfId="53138" xr:uid="{00000000-0005-0000-0000-0000A25B0000}"/>
    <cellStyle name="Normal 2 2 2 3 5 3 2 3" xfId="40541" xr:uid="{00000000-0005-0000-0000-0000A35B0000}"/>
    <cellStyle name="Normal 2 2 2 3 5 3 2 4" xfId="30527" xr:uid="{00000000-0005-0000-0000-0000A45B0000}"/>
    <cellStyle name="Normal 2 2 2 3 5 3 3" xfId="6745" xr:uid="{00000000-0005-0000-0000-0000A55B0000}"/>
    <cellStyle name="Normal 2 2 2 3 5 3 3 2" xfId="19376" xr:uid="{00000000-0005-0000-0000-0000A65B0000}"/>
    <cellStyle name="Normal 2 2 2 3 5 3 3 2 2" xfId="54592" xr:uid="{00000000-0005-0000-0000-0000A75B0000}"/>
    <cellStyle name="Normal 2 2 2 3 5 3 3 3" xfId="41995" xr:uid="{00000000-0005-0000-0000-0000A85B0000}"/>
    <cellStyle name="Normal 2 2 2 3 5 3 3 4" xfId="31981" xr:uid="{00000000-0005-0000-0000-0000A95B0000}"/>
    <cellStyle name="Normal 2 2 2 3 5 3 4" xfId="8204" xr:uid="{00000000-0005-0000-0000-0000AA5B0000}"/>
    <cellStyle name="Normal 2 2 2 3 5 3 4 2" xfId="20830" xr:uid="{00000000-0005-0000-0000-0000AB5B0000}"/>
    <cellStyle name="Normal 2 2 2 3 5 3 4 2 2" xfId="56046" xr:uid="{00000000-0005-0000-0000-0000AC5B0000}"/>
    <cellStyle name="Normal 2 2 2 3 5 3 4 3" xfId="43449" xr:uid="{00000000-0005-0000-0000-0000AD5B0000}"/>
    <cellStyle name="Normal 2 2 2 3 5 3 4 4" xfId="33435" xr:uid="{00000000-0005-0000-0000-0000AE5B0000}"/>
    <cellStyle name="Normal 2 2 2 3 5 3 5" xfId="9985" xr:uid="{00000000-0005-0000-0000-0000AF5B0000}"/>
    <cellStyle name="Normal 2 2 2 3 5 3 5 2" xfId="22606" xr:uid="{00000000-0005-0000-0000-0000B05B0000}"/>
    <cellStyle name="Normal 2 2 2 3 5 3 5 2 2" xfId="57822" xr:uid="{00000000-0005-0000-0000-0000B15B0000}"/>
    <cellStyle name="Normal 2 2 2 3 5 3 5 3" xfId="45225" xr:uid="{00000000-0005-0000-0000-0000B25B0000}"/>
    <cellStyle name="Normal 2 2 2 3 5 3 5 4" xfId="35211" xr:uid="{00000000-0005-0000-0000-0000B35B0000}"/>
    <cellStyle name="Normal 2 2 2 3 5 3 6" xfId="11779" xr:uid="{00000000-0005-0000-0000-0000B45B0000}"/>
    <cellStyle name="Normal 2 2 2 3 5 3 6 2" xfId="24382" xr:uid="{00000000-0005-0000-0000-0000B55B0000}"/>
    <cellStyle name="Normal 2 2 2 3 5 3 6 2 2" xfId="59598" xr:uid="{00000000-0005-0000-0000-0000B65B0000}"/>
    <cellStyle name="Normal 2 2 2 3 5 3 6 3" xfId="47001" xr:uid="{00000000-0005-0000-0000-0000B75B0000}"/>
    <cellStyle name="Normal 2 2 2 3 5 3 6 4" xfId="36987" xr:uid="{00000000-0005-0000-0000-0000B85B0000}"/>
    <cellStyle name="Normal 2 2 2 3 5 3 7" xfId="16146" xr:uid="{00000000-0005-0000-0000-0000B95B0000}"/>
    <cellStyle name="Normal 2 2 2 3 5 3 7 2" xfId="51362" xr:uid="{00000000-0005-0000-0000-0000BA5B0000}"/>
    <cellStyle name="Normal 2 2 2 3 5 3 7 3" xfId="28751" xr:uid="{00000000-0005-0000-0000-0000BB5B0000}"/>
    <cellStyle name="Normal 2 2 2 3 5 3 8" xfId="14368" xr:uid="{00000000-0005-0000-0000-0000BC5B0000}"/>
    <cellStyle name="Normal 2 2 2 3 5 3 8 2" xfId="49586" xr:uid="{00000000-0005-0000-0000-0000BD5B0000}"/>
    <cellStyle name="Normal 2 2 2 3 5 3 9" xfId="38765" xr:uid="{00000000-0005-0000-0000-0000BE5B0000}"/>
    <cellStyle name="Normal 2 2 2 3 5 4" xfId="2640" xr:uid="{00000000-0005-0000-0000-0000BF5B0000}"/>
    <cellStyle name="Normal 2 2 2 3 5 4 10" xfId="26166" xr:uid="{00000000-0005-0000-0000-0000C05B0000}"/>
    <cellStyle name="Normal 2 2 2 3 5 4 11" xfId="60570" xr:uid="{00000000-0005-0000-0000-0000C15B0000}"/>
    <cellStyle name="Normal 2 2 2 3 5 4 2" xfId="4466" xr:uid="{00000000-0005-0000-0000-0000C25B0000}"/>
    <cellStyle name="Normal 2 2 2 3 5 4 2 2" xfId="17113" xr:uid="{00000000-0005-0000-0000-0000C35B0000}"/>
    <cellStyle name="Normal 2 2 2 3 5 4 2 2 2" xfId="52329" xr:uid="{00000000-0005-0000-0000-0000C45B0000}"/>
    <cellStyle name="Normal 2 2 2 3 5 4 2 3" xfId="39732" xr:uid="{00000000-0005-0000-0000-0000C55B0000}"/>
    <cellStyle name="Normal 2 2 2 3 5 4 2 4" xfId="29718" xr:uid="{00000000-0005-0000-0000-0000C65B0000}"/>
    <cellStyle name="Normal 2 2 2 3 5 4 3" xfId="5936" xr:uid="{00000000-0005-0000-0000-0000C75B0000}"/>
    <cellStyle name="Normal 2 2 2 3 5 4 3 2" xfId="18567" xr:uid="{00000000-0005-0000-0000-0000C85B0000}"/>
    <cellStyle name="Normal 2 2 2 3 5 4 3 2 2" xfId="53783" xr:uid="{00000000-0005-0000-0000-0000C95B0000}"/>
    <cellStyle name="Normal 2 2 2 3 5 4 3 3" xfId="41186" xr:uid="{00000000-0005-0000-0000-0000CA5B0000}"/>
    <cellStyle name="Normal 2 2 2 3 5 4 3 4" xfId="31172" xr:uid="{00000000-0005-0000-0000-0000CB5B0000}"/>
    <cellStyle name="Normal 2 2 2 3 5 4 4" xfId="7395" xr:uid="{00000000-0005-0000-0000-0000CC5B0000}"/>
    <cellStyle name="Normal 2 2 2 3 5 4 4 2" xfId="20021" xr:uid="{00000000-0005-0000-0000-0000CD5B0000}"/>
    <cellStyle name="Normal 2 2 2 3 5 4 4 2 2" xfId="55237" xr:uid="{00000000-0005-0000-0000-0000CE5B0000}"/>
    <cellStyle name="Normal 2 2 2 3 5 4 4 3" xfId="42640" xr:uid="{00000000-0005-0000-0000-0000CF5B0000}"/>
    <cellStyle name="Normal 2 2 2 3 5 4 4 4" xfId="32626" xr:uid="{00000000-0005-0000-0000-0000D05B0000}"/>
    <cellStyle name="Normal 2 2 2 3 5 4 5" xfId="9176" xr:uid="{00000000-0005-0000-0000-0000D15B0000}"/>
    <cellStyle name="Normal 2 2 2 3 5 4 5 2" xfId="21797" xr:uid="{00000000-0005-0000-0000-0000D25B0000}"/>
    <cellStyle name="Normal 2 2 2 3 5 4 5 2 2" xfId="57013" xr:uid="{00000000-0005-0000-0000-0000D35B0000}"/>
    <cellStyle name="Normal 2 2 2 3 5 4 5 3" xfId="44416" xr:uid="{00000000-0005-0000-0000-0000D45B0000}"/>
    <cellStyle name="Normal 2 2 2 3 5 4 5 4" xfId="34402" xr:uid="{00000000-0005-0000-0000-0000D55B0000}"/>
    <cellStyle name="Normal 2 2 2 3 5 4 6" xfId="10970" xr:uid="{00000000-0005-0000-0000-0000D65B0000}"/>
    <cellStyle name="Normal 2 2 2 3 5 4 6 2" xfId="23573" xr:uid="{00000000-0005-0000-0000-0000D75B0000}"/>
    <cellStyle name="Normal 2 2 2 3 5 4 6 2 2" xfId="58789" xr:uid="{00000000-0005-0000-0000-0000D85B0000}"/>
    <cellStyle name="Normal 2 2 2 3 5 4 6 3" xfId="46192" xr:uid="{00000000-0005-0000-0000-0000D95B0000}"/>
    <cellStyle name="Normal 2 2 2 3 5 4 6 4" xfId="36178" xr:uid="{00000000-0005-0000-0000-0000DA5B0000}"/>
    <cellStyle name="Normal 2 2 2 3 5 4 7" xfId="15337" xr:uid="{00000000-0005-0000-0000-0000DB5B0000}"/>
    <cellStyle name="Normal 2 2 2 3 5 4 7 2" xfId="50553" xr:uid="{00000000-0005-0000-0000-0000DC5B0000}"/>
    <cellStyle name="Normal 2 2 2 3 5 4 7 3" xfId="27942" xr:uid="{00000000-0005-0000-0000-0000DD5B0000}"/>
    <cellStyle name="Normal 2 2 2 3 5 4 8" xfId="13559" xr:uid="{00000000-0005-0000-0000-0000DE5B0000}"/>
    <cellStyle name="Normal 2 2 2 3 5 4 8 2" xfId="48777" xr:uid="{00000000-0005-0000-0000-0000DF5B0000}"/>
    <cellStyle name="Normal 2 2 2 3 5 4 9" xfId="37956" xr:uid="{00000000-0005-0000-0000-0000E05B0000}"/>
    <cellStyle name="Normal 2 2 2 3 5 5" xfId="3804" xr:uid="{00000000-0005-0000-0000-0000E15B0000}"/>
    <cellStyle name="Normal 2 2 2 3 5 5 2" xfId="8527" xr:uid="{00000000-0005-0000-0000-0000E25B0000}"/>
    <cellStyle name="Normal 2 2 2 3 5 5 2 2" xfId="21153" xr:uid="{00000000-0005-0000-0000-0000E35B0000}"/>
    <cellStyle name="Normal 2 2 2 3 5 5 2 2 2" xfId="56369" xr:uid="{00000000-0005-0000-0000-0000E45B0000}"/>
    <cellStyle name="Normal 2 2 2 3 5 5 2 3" xfId="43772" xr:uid="{00000000-0005-0000-0000-0000E55B0000}"/>
    <cellStyle name="Normal 2 2 2 3 5 5 2 4" xfId="33758" xr:uid="{00000000-0005-0000-0000-0000E65B0000}"/>
    <cellStyle name="Normal 2 2 2 3 5 5 3" xfId="10308" xr:uid="{00000000-0005-0000-0000-0000E75B0000}"/>
    <cellStyle name="Normal 2 2 2 3 5 5 3 2" xfId="22929" xr:uid="{00000000-0005-0000-0000-0000E85B0000}"/>
    <cellStyle name="Normal 2 2 2 3 5 5 3 2 2" xfId="58145" xr:uid="{00000000-0005-0000-0000-0000E95B0000}"/>
    <cellStyle name="Normal 2 2 2 3 5 5 3 3" xfId="45548" xr:uid="{00000000-0005-0000-0000-0000EA5B0000}"/>
    <cellStyle name="Normal 2 2 2 3 5 5 3 4" xfId="35534" xr:uid="{00000000-0005-0000-0000-0000EB5B0000}"/>
    <cellStyle name="Normal 2 2 2 3 5 5 4" xfId="12104" xr:uid="{00000000-0005-0000-0000-0000EC5B0000}"/>
    <cellStyle name="Normal 2 2 2 3 5 5 4 2" xfId="24705" xr:uid="{00000000-0005-0000-0000-0000ED5B0000}"/>
    <cellStyle name="Normal 2 2 2 3 5 5 4 2 2" xfId="59921" xr:uid="{00000000-0005-0000-0000-0000EE5B0000}"/>
    <cellStyle name="Normal 2 2 2 3 5 5 4 3" xfId="47324" xr:uid="{00000000-0005-0000-0000-0000EF5B0000}"/>
    <cellStyle name="Normal 2 2 2 3 5 5 4 4" xfId="37310" xr:uid="{00000000-0005-0000-0000-0000F05B0000}"/>
    <cellStyle name="Normal 2 2 2 3 5 5 5" xfId="16469" xr:uid="{00000000-0005-0000-0000-0000F15B0000}"/>
    <cellStyle name="Normal 2 2 2 3 5 5 5 2" xfId="51685" xr:uid="{00000000-0005-0000-0000-0000F25B0000}"/>
    <cellStyle name="Normal 2 2 2 3 5 5 5 3" xfId="29074" xr:uid="{00000000-0005-0000-0000-0000F35B0000}"/>
    <cellStyle name="Normal 2 2 2 3 5 5 6" xfId="14691" xr:uid="{00000000-0005-0000-0000-0000F45B0000}"/>
    <cellStyle name="Normal 2 2 2 3 5 5 6 2" xfId="49909" xr:uid="{00000000-0005-0000-0000-0000F55B0000}"/>
    <cellStyle name="Normal 2 2 2 3 5 5 7" xfId="39088" xr:uid="{00000000-0005-0000-0000-0000F65B0000}"/>
    <cellStyle name="Normal 2 2 2 3 5 5 8" xfId="27298" xr:uid="{00000000-0005-0000-0000-0000F75B0000}"/>
    <cellStyle name="Normal 2 2 2 3 5 6" xfId="4144" xr:uid="{00000000-0005-0000-0000-0000F85B0000}"/>
    <cellStyle name="Normal 2 2 2 3 5 6 2" xfId="16791" xr:uid="{00000000-0005-0000-0000-0000F95B0000}"/>
    <cellStyle name="Normal 2 2 2 3 5 6 2 2" xfId="52007" xr:uid="{00000000-0005-0000-0000-0000FA5B0000}"/>
    <cellStyle name="Normal 2 2 2 3 5 6 2 3" xfId="29396" xr:uid="{00000000-0005-0000-0000-0000FB5B0000}"/>
    <cellStyle name="Normal 2 2 2 3 5 6 3" xfId="13237" xr:uid="{00000000-0005-0000-0000-0000FC5B0000}"/>
    <cellStyle name="Normal 2 2 2 3 5 6 3 2" xfId="48455" xr:uid="{00000000-0005-0000-0000-0000FD5B0000}"/>
    <cellStyle name="Normal 2 2 2 3 5 6 4" xfId="39410" xr:uid="{00000000-0005-0000-0000-0000FE5B0000}"/>
    <cellStyle name="Normal 2 2 2 3 5 6 5" xfId="25844" xr:uid="{00000000-0005-0000-0000-0000FF5B0000}"/>
    <cellStyle name="Normal 2 2 2 3 5 7" xfId="5614" xr:uid="{00000000-0005-0000-0000-0000005C0000}"/>
    <cellStyle name="Normal 2 2 2 3 5 7 2" xfId="18245" xr:uid="{00000000-0005-0000-0000-0000015C0000}"/>
    <cellStyle name="Normal 2 2 2 3 5 7 2 2" xfId="53461" xr:uid="{00000000-0005-0000-0000-0000025C0000}"/>
    <cellStyle name="Normal 2 2 2 3 5 7 3" xfId="40864" xr:uid="{00000000-0005-0000-0000-0000035C0000}"/>
    <cellStyle name="Normal 2 2 2 3 5 7 4" xfId="30850" xr:uid="{00000000-0005-0000-0000-0000045C0000}"/>
    <cellStyle name="Normal 2 2 2 3 5 8" xfId="7073" xr:uid="{00000000-0005-0000-0000-0000055C0000}"/>
    <cellStyle name="Normal 2 2 2 3 5 8 2" xfId="19699" xr:uid="{00000000-0005-0000-0000-0000065C0000}"/>
    <cellStyle name="Normal 2 2 2 3 5 8 2 2" xfId="54915" xr:uid="{00000000-0005-0000-0000-0000075C0000}"/>
    <cellStyle name="Normal 2 2 2 3 5 8 3" xfId="42318" xr:uid="{00000000-0005-0000-0000-0000085C0000}"/>
    <cellStyle name="Normal 2 2 2 3 5 8 4" xfId="32304" xr:uid="{00000000-0005-0000-0000-0000095C0000}"/>
    <cellStyle name="Normal 2 2 2 3 5 9" xfId="8854" xr:uid="{00000000-0005-0000-0000-00000A5C0000}"/>
    <cellStyle name="Normal 2 2 2 3 5 9 2" xfId="21475" xr:uid="{00000000-0005-0000-0000-00000B5C0000}"/>
    <cellStyle name="Normal 2 2 2 3 5 9 2 2" xfId="56691" xr:uid="{00000000-0005-0000-0000-00000C5C0000}"/>
    <cellStyle name="Normal 2 2 2 3 5 9 3" xfId="44094" xr:uid="{00000000-0005-0000-0000-00000D5C0000}"/>
    <cellStyle name="Normal 2 2 2 3 5 9 4" xfId="34080" xr:uid="{00000000-0005-0000-0000-00000E5C0000}"/>
    <cellStyle name="Normal 2 2 2 3 6" xfId="2416" xr:uid="{00000000-0005-0000-0000-00000F5C0000}"/>
    <cellStyle name="Normal 2 2 2 3 6 10" xfId="10573" xr:uid="{00000000-0005-0000-0000-0000105C0000}"/>
    <cellStyle name="Normal 2 2 2 3 6 10 2" xfId="23184" xr:uid="{00000000-0005-0000-0000-0000115C0000}"/>
    <cellStyle name="Normal 2 2 2 3 6 10 2 2" xfId="58400" xr:uid="{00000000-0005-0000-0000-0000125C0000}"/>
    <cellStyle name="Normal 2 2 2 3 6 10 3" xfId="45803" xr:uid="{00000000-0005-0000-0000-0000135C0000}"/>
    <cellStyle name="Normal 2 2 2 3 6 10 4" xfId="35789" xr:uid="{00000000-0005-0000-0000-0000145C0000}"/>
    <cellStyle name="Normal 2 2 2 3 6 11" xfId="15124" xr:uid="{00000000-0005-0000-0000-0000155C0000}"/>
    <cellStyle name="Normal 2 2 2 3 6 11 2" xfId="50340" xr:uid="{00000000-0005-0000-0000-0000165C0000}"/>
    <cellStyle name="Normal 2 2 2 3 6 11 3" xfId="27729" xr:uid="{00000000-0005-0000-0000-0000175C0000}"/>
    <cellStyle name="Normal 2 2 2 3 6 12" xfId="12537" xr:uid="{00000000-0005-0000-0000-0000185C0000}"/>
    <cellStyle name="Normal 2 2 2 3 6 12 2" xfId="47755" xr:uid="{00000000-0005-0000-0000-0000195C0000}"/>
    <cellStyle name="Normal 2 2 2 3 6 13" xfId="37743" xr:uid="{00000000-0005-0000-0000-00001A5C0000}"/>
    <cellStyle name="Normal 2 2 2 3 6 14" xfId="25144" xr:uid="{00000000-0005-0000-0000-00001B5C0000}"/>
    <cellStyle name="Normal 2 2 2 3 6 15" xfId="60357" xr:uid="{00000000-0005-0000-0000-00001C5C0000}"/>
    <cellStyle name="Normal 2 2 2 3 6 2" xfId="3259" xr:uid="{00000000-0005-0000-0000-00001D5C0000}"/>
    <cellStyle name="Normal 2 2 2 3 6 2 10" xfId="25628" xr:uid="{00000000-0005-0000-0000-00001E5C0000}"/>
    <cellStyle name="Normal 2 2 2 3 6 2 11" xfId="61163" xr:uid="{00000000-0005-0000-0000-00001F5C0000}"/>
    <cellStyle name="Normal 2 2 2 3 6 2 2" xfId="5059" xr:uid="{00000000-0005-0000-0000-0000205C0000}"/>
    <cellStyle name="Normal 2 2 2 3 6 2 2 2" xfId="17706" xr:uid="{00000000-0005-0000-0000-0000215C0000}"/>
    <cellStyle name="Normal 2 2 2 3 6 2 2 2 2" xfId="52922" xr:uid="{00000000-0005-0000-0000-0000225C0000}"/>
    <cellStyle name="Normal 2 2 2 3 6 2 2 2 3" xfId="30311" xr:uid="{00000000-0005-0000-0000-0000235C0000}"/>
    <cellStyle name="Normal 2 2 2 3 6 2 2 3" xfId="14152" xr:uid="{00000000-0005-0000-0000-0000245C0000}"/>
    <cellStyle name="Normal 2 2 2 3 6 2 2 3 2" xfId="49370" xr:uid="{00000000-0005-0000-0000-0000255C0000}"/>
    <cellStyle name="Normal 2 2 2 3 6 2 2 4" xfId="40325" xr:uid="{00000000-0005-0000-0000-0000265C0000}"/>
    <cellStyle name="Normal 2 2 2 3 6 2 2 5" xfId="26759" xr:uid="{00000000-0005-0000-0000-0000275C0000}"/>
    <cellStyle name="Normal 2 2 2 3 6 2 3" xfId="6529" xr:uid="{00000000-0005-0000-0000-0000285C0000}"/>
    <cellStyle name="Normal 2 2 2 3 6 2 3 2" xfId="19160" xr:uid="{00000000-0005-0000-0000-0000295C0000}"/>
    <cellStyle name="Normal 2 2 2 3 6 2 3 2 2" xfId="54376" xr:uid="{00000000-0005-0000-0000-00002A5C0000}"/>
    <cellStyle name="Normal 2 2 2 3 6 2 3 3" xfId="41779" xr:uid="{00000000-0005-0000-0000-00002B5C0000}"/>
    <cellStyle name="Normal 2 2 2 3 6 2 3 4" xfId="31765" xr:uid="{00000000-0005-0000-0000-00002C5C0000}"/>
    <cellStyle name="Normal 2 2 2 3 6 2 4" xfId="7988" xr:uid="{00000000-0005-0000-0000-00002D5C0000}"/>
    <cellStyle name="Normal 2 2 2 3 6 2 4 2" xfId="20614" xr:uid="{00000000-0005-0000-0000-00002E5C0000}"/>
    <cellStyle name="Normal 2 2 2 3 6 2 4 2 2" xfId="55830" xr:uid="{00000000-0005-0000-0000-00002F5C0000}"/>
    <cellStyle name="Normal 2 2 2 3 6 2 4 3" xfId="43233" xr:uid="{00000000-0005-0000-0000-0000305C0000}"/>
    <cellStyle name="Normal 2 2 2 3 6 2 4 4" xfId="33219" xr:uid="{00000000-0005-0000-0000-0000315C0000}"/>
    <cellStyle name="Normal 2 2 2 3 6 2 5" xfId="9769" xr:uid="{00000000-0005-0000-0000-0000325C0000}"/>
    <cellStyle name="Normal 2 2 2 3 6 2 5 2" xfId="22390" xr:uid="{00000000-0005-0000-0000-0000335C0000}"/>
    <cellStyle name="Normal 2 2 2 3 6 2 5 2 2" xfId="57606" xr:uid="{00000000-0005-0000-0000-0000345C0000}"/>
    <cellStyle name="Normal 2 2 2 3 6 2 5 3" xfId="45009" xr:uid="{00000000-0005-0000-0000-0000355C0000}"/>
    <cellStyle name="Normal 2 2 2 3 6 2 5 4" xfId="34995" xr:uid="{00000000-0005-0000-0000-0000365C0000}"/>
    <cellStyle name="Normal 2 2 2 3 6 2 6" xfId="11563" xr:uid="{00000000-0005-0000-0000-0000375C0000}"/>
    <cellStyle name="Normal 2 2 2 3 6 2 6 2" xfId="24166" xr:uid="{00000000-0005-0000-0000-0000385C0000}"/>
    <cellStyle name="Normal 2 2 2 3 6 2 6 2 2" xfId="59382" xr:uid="{00000000-0005-0000-0000-0000395C0000}"/>
    <cellStyle name="Normal 2 2 2 3 6 2 6 3" xfId="46785" xr:uid="{00000000-0005-0000-0000-00003A5C0000}"/>
    <cellStyle name="Normal 2 2 2 3 6 2 6 4" xfId="36771" xr:uid="{00000000-0005-0000-0000-00003B5C0000}"/>
    <cellStyle name="Normal 2 2 2 3 6 2 7" xfId="15930" xr:uid="{00000000-0005-0000-0000-00003C5C0000}"/>
    <cellStyle name="Normal 2 2 2 3 6 2 7 2" xfId="51146" xr:uid="{00000000-0005-0000-0000-00003D5C0000}"/>
    <cellStyle name="Normal 2 2 2 3 6 2 7 3" xfId="28535" xr:uid="{00000000-0005-0000-0000-00003E5C0000}"/>
    <cellStyle name="Normal 2 2 2 3 6 2 8" xfId="13021" xr:uid="{00000000-0005-0000-0000-00003F5C0000}"/>
    <cellStyle name="Normal 2 2 2 3 6 2 8 2" xfId="48239" xr:uid="{00000000-0005-0000-0000-0000405C0000}"/>
    <cellStyle name="Normal 2 2 2 3 6 2 9" xfId="38549" xr:uid="{00000000-0005-0000-0000-0000415C0000}"/>
    <cellStyle name="Normal 2 2 2 3 6 3" xfId="3588" xr:uid="{00000000-0005-0000-0000-0000425C0000}"/>
    <cellStyle name="Normal 2 2 2 3 6 3 10" xfId="27084" xr:uid="{00000000-0005-0000-0000-0000435C0000}"/>
    <cellStyle name="Normal 2 2 2 3 6 3 11" xfId="61488" xr:uid="{00000000-0005-0000-0000-0000445C0000}"/>
    <cellStyle name="Normal 2 2 2 3 6 3 2" xfId="5384" xr:uid="{00000000-0005-0000-0000-0000455C0000}"/>
    <cellStyle name="Normal 2 2 2 3 6 3 2 2" xfId="18031" xr:uid="{00000000-0005-0000-0000-0000465C0000}"/>
    <cellStyle name="Normal 2 2 2 3 6 3 2 2 2" xfId="53247" xr:uid="{00000000-0005-0000-0000-0000475C0000}"/>
    <cellStyle name="Normal 2 2 2 3 6 3 2 3" xfId="40650" xr:uid="{00000000-0005-0000-0000-0000485C0000}"/>
    <cellStyle name="Normal 2 2 2 3 6 3 2 4" xfId="30636" xr:uid="{00000000-0005-0000-0000-0000495C0000}"/>
    <cellStyle name="Normal 2 2 2 3 6 3 3" xfId="6854" xr:uid="{00000000-0005-0000-0000-00004A5C0000}"/>
    <cellStyle name="Normal 2 2 2 3 6 3 3 2" xfId="19485" xr:uid="{00000000-0005-0000-0000-00004B5C0000}"/>
    <cellStyle name="Normal 2 2 2 3 6 3 3 2 2" xfId="54701" xr:uid="{00000000-0005-0000-0000-00004C5C0000}"/>
    <cellStyle name="Normal 2 2 2 3 6 3 3 3" xfId="42104" xr:uid="{00000000-0005-0000-0000-00004D5C0000}"/>
    <cellStyle name="Normal 2 2 2 3 6 3 3 4" xfId="32090" xr:uid="{00000000-0005-0000-0000-00004E5C0000}"/>
    <cellStyle name="Normal 2 2 2 3 6 3 4" xfId="8313" xr:uid="{00000000-0005-0000-0000-00004F5C0000}"/>
    <cellStyle name="Normal 2 2 2 3 6 3 4 2" xfId="20939" xr:uid="{00000000-0005-0000-0000-0000505C0000}"/>
    <cellStyle name="Normal 2 2 2 3 6 3 4 2 2" xfId="56155" xr:uid="{00000000-0005-0000-0000-0000515C0000}"/>
    <cellStyle name="Normal 2 2 2 3 6 3 4 3" xfId="43558" xr:uid="{00000000-0005-0000-0000-0000525C0000}"/>
    <cellStyle name="Normal 2 2 2 3 6 3 4 4" xfId="33544" xr:uid="{00000000-0005-0000-0000-0000535C0000}"/>
    <cellStyle name="Normal 2 2 2 3 6 3 5" xfId="10094" xr:uid="{00000000-0005-0000-0000-0000545C0000}"/>
    <cellStyle name="Normal 2 2 2 3 6 3 5 2" xfId="22715" xr:uid="{00000000-0005-0000-0000-0000555C0000}"/>
    <cellStyle name="Normal 2 2 2 3 6 3 5 2 2" xfId="57931" xr:uid="{00000000-0005-0000-0000-0000565C0000}"/>
    <cellStyle name="Normal 2 2 2 3 6 3 5 3" xfId="45334" xr:uid="{00000000-0005-0000-0000-0000575C0000}"/>
    <cellStyle name="Normal 2 2 2 3 6 3 5 4" xfId="35320" xr:uid="{00000000-0005-0000-0000-0000585C0000}"/>
    <cellStyle name="Normal 2 2 2 3 6 3 6" xfId="11888" xr:uid="{00000000-0005-0000-0000-0000595C0000}"/>
    <cellStyle name="Normal 2 2 2 3 6 3 6 2" xfId="24491" xr:uid="{00000000-0005-0000-0000-00005A5C0000}"/>
    <cellStyle name="Normal 2 2 2 3 6 3 6 2 2" xfId="59707" xr:uid="{00000000-0005-0000-0000-00005B5C0000}"/>
    <cellStyle name="Normal 2 2 2 3 6 3 6 3" xfId="47110" xr:uid="{00000000-0005-0000-0000-00005C5C0000}"/>
    <cellStyle name="Normal 2 2 2 3 6 3 6 4" xfId="37096" xr:uid="{00000000-0005-0000-0000-00005D5C0000}"/>
    <cellStyle name="Normal 2 2 2 3 6 3 7" xfId="16255" xr:uid="{00000000-0005-0000-0000-00005E5C0000}"/>
    <cellStyle name="Normal 2 2 2 3 6 3 7 2" xfId="51471" xr:uid="{00000000-0005-0000-0000-00005F5C0000}"/>
    <cellStyle name="Normal 2 2 2 3 6 3 7 3" xfId="28860" xr:uid="{00000000-0005-0000-0000-0000605C0000}"/>
    <cellStyle name="Normal 2 2 2 3 6 3 8" xfId="14477" xr:uid="{00000000-0005-0000-0000-0000615C0000}"/>
    <cellStyle name="Normal 2 2 2 3 6 3 8 2" xfId="49695" xr:uid="{00000000-0005-0000-0000-0000625C0000}"/>
    <cellStyle name="Normal 2 2 2 3 6 3 9" xfId="38874" xr:uid="{00000000-0005-0000-0000-0000635C0000}"/>
    <cellStyle name="Normal 2 2 2 3 6 4" xfId="2749" xr:uid="{00000000-0005-0000-0000-0000645C0000}"/>
    <cellStyle name="Normal 2 2 2 3 6 4 10" xfId="26275" xr:uid="{00000000-0005-0000-0000-0000655C0000}"/>
    <cellStyle name="Normal 2 2 2 3 6 4 11" xfId="60679" xr:uid="{00000000-0005-0000-0000-0000665C0000}"/>
    <cellStyle name="Normal 2 2 2 3 6 4 2" xfId="4575" xr:uid="{00000000-0005-0000-0000-0000675C0000}"/>
    <cellStyle name="Normal 2 2 2 3 6 4 2 2" xfId="17222" xr:uid="{00000000-0005-0000-0000-0000685C0000}"/>
    <cellStyle name="Normal 2 2 2 3 6 4 2 2 2" xfId="52438" xr:uid="{00000000-0005-0000-0000-0000695C0000}"/>
    <cellStyle name="Normal 2 2 2 3 6 4 2 3" xfId="39841" xr:uid="{00000000-0005-0000-0000-00006A5C0000}"/>
    <cellStyle name="Normal 2 2 2 3 6 4 2 4" xfId="29827" xr:uid="{00000000-0005-0000-0000-00006B5C0000}"/>
    <cellStyle name="Normal 2 2 2 3 6 4 3" xfId="6045" xr:uid="{00000000-0005-0000-0000-00006C5C0000}"/>
    <cellStyle name="Normal 2 2 2 3 6 4 3 2" xfId="18676" xr:uid="{00000000-0005-0000-0000-00006D5C0000}"/>
    <cellStyle name="Normal 2 2 2 3 6 4 3 2 2" xfId="53892" xr:uid="{00000000-0005-0000-0000-00006E5C0000}"/>
    <cellStyle name="Normal 2 2 2 3 6 4 3 3" xfId="41295" xr:uid="{00000000-0005-0000-0000-00006F5C0000}"/>
    <cellStyle name="Normal 2 2 2 3 6 4 3 4" xfId="31281" xr:uid="{00000000-0005-0000-0000-0000705C0000}"/>
    <cellStyle name="Normal 2 2 2 3 6 4 4" xfId="7504" xr:uid="{00000000-0005-0000-0000-0000715C0000}"/>
    <cellStyle name="Normal 2 2 2 3 6 4 4 2" xfId="20130" xr:uid="{00000000-0005-0000-0000-0000725C0000}"/>
    <cellStyle name="Normal 2 2 2 3 6 4 4 2 2" xfId="55346" xr:uid="{00000000-0005-0000-0000-0000735C0000}"/>
    <cellStyle name="Normal 2 2 2 3 6 4 4 3" xfId="42749" xr:uid="{00000000-0005-0000-0000-0000745C0000}"/>
    <cellStyle name="Normal 2 2 2 3 6 4 4 4" xfId="32735" xr:uid="{00000000-0005-0000-0000-0000755C0000}"/>
    <cellStyle name="Normal 2 2 2 3 6 4 5" xfId="9285" xr:uid="{00000000-0005-0000-0000-0000765C0000}"/>
    <cellStyle name="Normal 2 2 2 3 6 4 5 2" xfId="21906" xr:uid="{00000000-0005-0000-0000-0000775C0000}"/>
    <cellStyle name="Normal 2 2 2 3 6 4 5 2 2" xfId="57122" xr:uid="{00000000-0005-0000-0000-0000785C0000}"/>
    <cellStyle name="Normal 2 2 2 3 6 4 5 3" xfId="44525" xr:uid="{00000000-0005-0000-0000-0000795C0000}"/>
    <cellStyle name="Normal 2 2 2 3 6 4 5 4" xfId="34511" xr:uid="{00000000-0005-0000-0000-00007A5C0000}"/>
    <cellStyle name="Normal 2 2 2 3 6 4 6" xfId="11079" xr:uid="{00000000-0005-0000-0000-00007B5C0000}"/>
    <cellStyle name="Normal 2 2 2 3 6 4 6 2" xfId="23682" xr:uid="{00000000-0005-0000-0000-00007C5C0000}"/>
    <cellStyle name="Normal 2 2 2 3 6 4 6 2 2" xfId="58898" xr:uid="{00000000-0005-0000-0000-00007D5C0000}"/>
    <cellStyle name="Normal 2 2 2 3 6 4 6 3" xfId="46301" xr:uid="{00000000-0005-0000-0000-00007E5C0000}"/>
    <cellStyle name="Normal 2 2 2 3 6 4 6 4" xfId="36287" xr:uid="{00000000-0005-0000-0000-00007F5C0000}"/>
    <cellStyle name="Normal 2 2 2 3 6 4 7" xfId="15446" xr:uid="{00000000-0005-0000-0000-0000805C0000}"/>
    <cellStyle name="Normal 2 2 2 3 6 4 7 2" xfId="50662" xr:uid="{00000000-0005-0000-0000-0000815C0000}"/>
    <cellStyle name="Normal 2 2 2 3 6 4 7 3" xfId="28051" xr:uid="{00000000-0005-0000-0000-0000825C0000}"/>
    <cellStyle name="Normal 2 2 2 3 6 4 8" xfId="13668" xr:uid="{00000000-0005-0000-0000-0000835C0000}"/>
    <cellStyle name="Normal 2 2 2 3 6 4 8 2" xfId="48886" xr:uid="{00000000-0005-0000-0000-0000845C0000}"/>
    <cellStyle name="Normal 2 2 2 3 6 4 9" xfId="38065" xr:uid="{00000000-0005-0000-0000-0000855C0000}"/>
    <cellStyle name="Normal 2 2 2 3 6 5" xfId="3913" xr:uid="{00000000-0005-0000-0000-0000865C0000}"/>
    <cellStyle name="Normal 2 2 2 3 6 5 2" xfId="8636" xr:uid="{00000000-0005-0000-0000-0000875C0000}"/>
    <cellStyle name="Normal 2 2 2 3 6 5 2 2" xfId="21262" xr:uid="{00000000-0005-0000-0000-0000885C0000}"/>
    <cellStyle name="Normal 2 2 2 3 6 5 2 2 2" xfId="56478" xr:uid="{00000000-0005-0000-0000-0000895C0000}"/>
    <cellStyle name="Normal 2 2 2 3 6 5 2 3" xfId="43881" xr:uid="{00000000-0005-0000-0000-00008A5C0000}"/>
    <cellStyle name="Normal 2 2 2 3 6 5 2 4" xfId="33867" xr:uid="{00000000-0005-0000-0000-00008B5C0000}"/>
    <cellStyle name="Normal 2 2 2 3 6 5 3" xfId="10417" xr:uid="{00000000-0005-0000-0000-00008C5C0000}"/>
    <cellStyle name="Normal 2 2 2 3 6 5 3 2" xfId="23038" xr:uid="{00000000-0005-0000-0000-00008D5C0000}"/>
    <cellStyle name="Normal 2 2 2 3 6 5 3 2 2" xfId="58254" xr:uid="{00000000-0005-0000-0000-00008E5C0000}"/>
    <cellStyle name="Normal 2 2 2 3 6 5 3 3" xfId="45657" xr:uid="{00000000-0005-0000-0000-00008F5C0000}"/>
    <cellStyle name="Normal 2 2 2 3 6 5 3 4" xfId="35643" xr:uid="{00000000-0005-0000-0000-0000905C0000}"/>
    <cellStyle name="Normal 2 2 2 3 6 5 4" xfId="12213" xr:uid="{00000000-0005-0000-0000-0000915C0000}"/>
    <cellStyle name="Normal 2 2 2 3 6 5 4 2" xfId="24814" xr:uid="{00000000-0005-0000-0000-0000925C0000}"/>
    <cellStyle name="Normal 2 2 2 3 6 5 4 2 2" xfId="60030" xr:uid="{00000000-0005-0000-0000-0000935C0000}"/>
    <cellStyle name="Normal 2 2 2 3 6 5 4 3" xfId="47433" xr:uid="{00000000-0005-0000-0000-0000945C0000}"/>
    <cellStyle name="Normal 2 2 2 3 6 5 4 4" xfId="37419" xr:uid="{00000000-0005-0000-0000-0000955C0000}"/>
    <cellStyle name="Normal 2 2 2 3 6 5 5" xfId="16578" xr:uid="{00000000-0005-0000-0000-0000965C0000}"/>
    <cellStyle name="Normal 2 2 2 3 6 5 5 2" xfId="51794" xr:uid="{00000000-0005-0000-0000-0000975C0000}"/>
    <cellStyle name="Normal 2 2 2 3 6 5 5 3" xfId="29183" xr:uid="{00000000-0005-0000-0000-0000985C0000}"/>
    <cellStyle name="Normal 2 2 2 3 6 5 6" xfId="14800" xr:uid="{00000000-0005-0000-0000-0000995C0000}"/>
    <cellStyle name="Normal 2 2 2 3 6 5 6 2" xfId="50018" xr:uid="{00000000-0005-0000-0000-00009A5C0000}"/>
    <cellStyle name="Normal 2 2 2 3 6 5 7" xfId="39197" xr:uid="{00000000-0005-0000-0000-00009B5C0000}"/>
    <cellStyle name="Normal 2 2 2 3 6 5 8" xfId="27407" xr:uid="{00000000-0005-0000-0000-00009C5C0000}"/>
    <cellStyle name="Normal 2 2 2 3 6 6" xfId="4253" xr:uid="{00000000-0005-0000-0000-00009D5C0000}"/>
    <cellStyle name="Normal 2 2 2 3 6 6 2" xfId="16900" xr:uid="{00000000-0005-0000-0000-00009E5C0000}"/>
    <cellStyle name="Normal 2 2 2 3 6 6 2 2" xfId="52116" xr:uid="{00000000-0005-0000-0000-00009F5C0000}"/>
    <cellStyle name="Normal 2 2 2 3 6 6 2 3" xfId="29505" xr:uid="{00000000-0005-0000-0000-0000A05C0000}"/>
    <cellStyle name="Normal 2 2 2 3 6 6 3" xfId="13346" xr:uid="{00000000-0005-0000-0000-0000A15C0000}"/>
    <cellStyle name="Normal 2 2 2 3 6 6 3 2" xfId="48564" xr:uid="{00000000-0005-0000-0000-0000A25C0000}"/>
    <cellStyle name="Normal 2 2 2 3 6 6 4" xfId="39519" xr:uid="{00000000-0005-0000-0000-0000A35C0000}"/>
    <cellStyle name="Normal 2 2 2 3 6 6 5" xfId="25953" xr:uid="{00000000-0005-0000-0000-0000A45C0000}"/>
    <cellStyle name="Normal 2 2 2 3 6 7" xfId="5723" xr:uid="{00000000-0005-0000-0000-0000A55C0000}"/>
    <cellStyle name="Normal 2 2 2 3 6 7 2" xfId="18354" xr:uid="{00000000-0005-0000-0000-0000A65C0000}"/>
    <cellStyle name="Normal 2 2 2 3 6 7 2 2" xfId="53570" xr:uid="{00000000-0005-0000-0000-0000A75C0000}"/>
    <cellStyle name="Normal 2 2 2 3 6 7 3" xfId="40973" xr:uid="{00000000-0005-0000-0000-0000A85C0000}"/>
    <cellStyle name="Normal 2 2 2 3 6 7 4" xfId="30959" xr:uid="{00000000-0005-0000-0000-0000A95C0000}"/>
    <cellStyle name="Normal 2 2 2 3 6 8" xfId="7182" xr:uid="{00000000-0005-0000-0000-0000AA5C0000}"/>
    <cellStyle name="Normal 2 2 2 3 6 8 2" xfId="19808" xr:uid="{00000000-0005-0000-0000-0000AB5C0000}"/>
    <cellStyle name="Normal 2 2 2 3 6 8 2 2" xfId="55024" xr:uid="{00000000-0005-0000-0000-0000AC5C0000}"/>
    <cellStyle name="Normal 2 2 2 3 6 8 3" xfId="42427" xr:uid="{00000000-0005-0000-0000-0000AD5C0000}"/>
    <cellStyle name="Normal 2 2 2 3 6 8 4" xfId="32413" xr:uid="{00000000-0005-0000-0000-0000AE5C0000}"/>
    <cellStyle name="Normal 2 2 2 3 6 9" xfId="8963" xr:uid="{00000000-0005-0000-0000-0000AF5C0000}"/>
    <cellStyle name="Normal 2 2 2 3 6 9 2" xfId="21584" xr:uid="{00000000-0005-0000-0000-0000B05C0000}"/>
    <cellStyle name="Normal 2 2 2 3 6 9 2 2" xfId="56800" xr:uid="{00000000-0005-0000-0000-0000B15C0000}"/>
    <cellStyle name="Normal 2 2 2 3 6 9 3" xfId="44203" xr:uid="{00000000-0005-0000-0000-0000B25C0000}"/>
    <cellStyle name="Normal 2 2 2 3 6 9 4" xfId="34189" xr:uid="{00000000-0005-0000-0000-0000B35C0000}"/>
    <cellStyle name="Normal 2 2 2 3 7" xfId="2980" xr:uid="{00000000-0005-0000-0000-0000B45C0000}"/>
    <cellStyle name="Normal 2 2 2 3 7 10" xfId="25360" xr:uid="{00000000-0005-0000-0000-0000B55C0000}"/>
    <cellStyle name="Normal 2 2 2 3 7 11" xfId="60895" xr:uid="{00000000-0005-0000-0000-0000B65C0000}"/>
    <cellStyle name="Normal 2 2 2 3 7 2" xfId="4791" xr:uid="{00000000-0005-0000-0000-0000B75C0000}"/>
    <cellStyle name="Normal 2 2 2 3 7 2 2" xfId="17438" xr:uid="{00000000-0005-0000-0000-0000B85C0000}"/>
    <cellStyle name="Normal 2 2 2 3 7 2 2 2" xfId="52654" xr:uid="{00000000-0005-0000-0000-0000B95C0000}"/>
    <cellStyle name="Normal 2 2 2 3 7 2 2 3" xfId="30043" xr:uid="{00000000-0005-0000-0000-0000BA5C0000}"/>
    <cellStyle name="Normal 2 2 2 3 7 2 3" xfId="13884" xr:uid="{00000000-0005-0000-0000-0000BB5C0000}"/>
    <cellStyle name="Normal 2 2 2 3 7 2 3 2" xfId="49102" xr:uid="{00000000-0005-0000-0000-0000BC5C0000}"/>
    <cellStyle name="Normal 2 2 2 3 7 2 4" xfId="40057" xr:uid="{00000000-0005-0000-0000-0000BD5C0000}"/>
    <cellStyle name="Normal 2 2 2 3 7 2 5" xfId="26491" xr:uid="{00000000-0005-0000-0000-0000BE5C0000}"/>
    <cellStyle name="Normal 2 2 2 3 7 3" xfId="6261" xr:uid="{00000000-0005-0000-0000-0000BF5C0000}"/>
    <cellStyle name="Normal 2 2 2 3 7 3 2" xfId="18892" xr:uid="{00000000-0005-0000-0000-0000C05C0000}"/>
    <cellStyle name="Normal 2 2 2 3 7 3 2 2" xfId="54108" xr:uid="{00000000-0005-0000-0000-0000C15C0000}"/>
    <cellStyle name="Normal 2 2 2 3 7 3 3" xfId="41511" xr:uid="{00000000-0005-0000-0000-0000C25C0000}"/>
    <cellStyle name="Normal 2 2 2 3 7 3 4" xfId="31497" xr:uid="{00000000-0005-0000-0000-0000C35C0000}"/>
    <cellStyle name="Normal 2 2 2 3 7 4" xfId="7720" xr:uid="{00000000-0005-0000-0000-0000C45C0000}"/>
    <cellStyle name="Normal 2 2 2 3 7 4 2" xfId="20346" xr:uid="{00000000-0005-0000-0000-0000C55C0000}"/>
    <cellStyle name="Normal 2 2 2 3 7 4 2 2" xfId="55562" xr:uid="{00000000-0005-0000-0000-0000C65C0000}"/>
    <cellStyle name="Normal 2 2 2 3 7 4 3" xfId="42965" xr:uid="{00000000-0005-0000-0000-0000C75C0000}"/>
    <cellStyle name="Normal 2 2 2 3 7 4 4" xfId="32951" xr:uid="{00000000-0005-0000-0000-0000C85C0000}"/>
    <cellStyle name="Normal 2 2 2 3 7 5" xfId="9501" xr:uid="{00000000-0005-0000-0000-0000C95C0000}"/>
    <cellStyle name="Normal 2 2 2 3 7 5 2" xfId="22122" xr:uid="{00000000-0005-0000-0000-0000CA5C0000}"/>
    <cellStyle name="Normal 2 2 2 3 7 5 2 2" xfId="57338" xr:uid="{00000000-0005-0000-0000-0000CB5C0000}"/>
    <cellStyle name="Normal 2 2 2 3 7 5 3" xfId="44741" xr:uid="{00000000-0005-0000-0000-0000CC5C0000}"/>
    <cellStyle name="Normal 2 2 2 3 7 5 4" xfId="34727" xr:uid="{00000000-0005-0000-0000-0000CD5C0000}"/>
    <cellStyle name="Normal 2 2 2 3 7 6" xfId="11295" xr:uid="{00000000-0005-0000-0000-0000CE5C0000}"/>
    <cellStyle name="Normal 2 2 2 3 7 6 2" xfId="23898" xr:uid="{00000000-0005-0000-0000-0000CF5C0000}"/>
    <cellStyle name="Normal 2 2 2 3 7 6 2 2" xfId="59114" xr:uid="{00000000-0005-0000-0000-0000D05C0000}"/>
    <cellStyle name="Normal 2 2 2 3 7 6 3" xfId="46517" xr:uid="{00000000-0005-0000-0000-0000D15C0000}"/>
    <cellStyle name="Normal 2 2 2 3 7 6 4" xfId="36503" xr:uid="{00000000-0005-0000-0000-0000D25C0000}"/>
    <cellStyle name="Normal 2 2 2 3 7 7" xfId="15662" xr:uid="{00000000-0005-0000-0000-0000D35C0000}"/>
    <cellStyle name="Normal 2 2 2 3 7 7 2" xfId="50878" xr:uid="{00000000-0005-0000-0000-0000D45C0000}"/>
    <cellStyle name="Normal 2 2 2 3 7 7 3" xfId="28267" xr:uid="{00000000-0005-0000-0000-0000D55C0000}"/>
    <cellStyle name="Normal 2 2 2 3 7 8" xfId="12753" xr:uid="{00000000-0005-0000-0000-0000D65C0000}"/>
    <cellStyle name="Normal 2 2 2 3 7 8 2" xfId="47971" xr:uid="{00000000-0005-0000-0000-0000D75C0000}"/>
    <cellStyle name="Normal 2 2 2 3 7 9" xfId="38281" xr:uid="{00000000-0005-0000-0000-0000D85C0000}"/>
    <cellStyle name="Normal 2 2 2 3 8" xfId="3022" xr:uid="{00000000-0005-0000-0000-0000D95C0000}"/>
    <cellStyle name="Normal 2 2 2 3 8 10" xfId="25396" xr:uid="{00000000-0005-0000-0000-0000DA5C0000}"/>
    <cellStyle name="Normal 2 2 2 3 8 11" xfId="60931" xr:uid="{00000000-0005-0000-0000-0000DB5C0000}"/>
    <cellStyle name="Normal 2 2 2 3 8 2" xfId="4827" xr:uid="{00000000-0005-0000-0000-0000DC5C0000}"/>
    <cellStyle name="Normal 2 2 2 3 8 2 2" xfId="17474" xr:uid="{00000000-0005-0000-0000-0000DD5C0000}"/>
    <cellStyle name="Normal 2 2 2 3 8 2 2 2" xfId="52690" xr:uid="{00000000-0005-0000-0000-0000DE5C0000}"/>
    <cellStyle name="Normal 2 2 2 3 8 2 2 3" xfId="30079" xr:uid="{00000000-0005-0000-0000-0000DF5C0000}"/>
    <cellStyle name="Normal 2 2 2 3 8 2 3" xfId="13920" xr:uid="{00000000-0005-0000-0000-0000E05C0000}"/>
    <cellStyle name="Normal 2 2 2 3 8 2 3 2" xfId="49138" xr:uid="{00000000-0005-0000-0000-0000E15C0000}"/>
    <cellStyle name="Normal 2 2 2 3 8 2 4" xfId="40093" xr:uid="{00000000-0005-0000-0000-0000E25C0000}"/>
    <cellStyle name="Normal 2 2 2 3 8 2 5" xfId="26527" xr:uid="{00000000-0005-0000-0000-0000E35C0000}"/>
    <cellStyle name="Normal 2 2 2 3 8 3" xfId="6297" xr:uid="{00000000-0005-0000-0000-0000E45C0000}"/>
    <cellStyle name="Normal 2 2 2 3 8 3 2" xfId="18928" xr:uid="{00000000-0005-0000-0000-0000E55C0000}"/>
    <cellStyle name="Normal 2 2 2 3 8 3 2 2" xfId="54144" xr:uid="{00000000-0005-0000-0000-0000E65C0000}"/>
    <cellStyle name="Normal 2 2 2 3 8 3 3" xfId="41547" xr:uid="{00000000-0005-0000-0000-0000E75C0000}"/>
    <cellStyle name="Normal 2 2 2 3 8 3 4" xfId="31533" xr:uid="{00000000-0005-0000-0000-0000E85C0000}"/>
    <cellStyle name="Normal 2 2 2 3 8 4" xfId="7756" xr:uid="{00000000-0005-0000-0000-0000E95C0000}"/>
    <cellStyle name="Normal 2 2 2 3 8 4 2" xfId="20382" xr:uid="{00000000-0005-0000-0000-0000EA5C0000}"/>
    <cellStyle name="Normal 2 2 2 3 8 4 2 2" xfId="55598" xr:uid="{00000000-0005-0000-0000-0000EB5C0000}"/>
    <cellStyle name="Normal 2 2 2 3 8 4 3" xfId="43001" xr:uid="{00000000-0005-0000-0000-0000EC5C0000}"/>
    <cellStyle name="Normal 2 2 2 3 8 4 4" xfId="32987" xr:uid="{00000000-0005-0000-0000-0000ED5C0000}"/>
    <cellStyle name="Normal 2 2 2 3 8 5" xfId="9537" xr:uid="{00000000-0005-0000-0000-0000EE5C0000}"/>
    <cellStyle name="Normal 2 2 2 3 8 5 2" xfId="22158" xr:uid="{00000000-0005-0000-0000-0000EF5C0000}"/>
    <cellStyle name="Normal 2 2 2 3 8 5 2 2" xfId="57374" xr:uid="{00000000-0005-0000-0000-0000F05C0000}"/>
    <cellStyle name="Normal 2 2 2 3 8 5 3" xfId="44777" xr:uid="{00000000-0005-0000-0000-0000F15C0000}"/>
    <cellStyle name="Normal 2 2 2 3 8 5 4" xfId="34763" xr:uid="{00000000-0005-0000-0000-0000F25C0000}"/>
    <cellStyle name="Normal 2 2 2 3 8 6" xfId="11331" xr:uid="{00000000-0005-0000-0000-0000F35C0000}"/>
    <cellStyle name="Normal 2 2 2 3 8 6 2" xfId="23934" xr:uid="{00000000-0005-0000-0000-0000F45C0000}"/>
    <cellStyle name="Normal 2 2 2 3 8 6 2 2" xfId="59150" xr:uid="{00000000-0005-0000-0000-0000F55C0000}"/>
    <cellStyle name="Normal 2 2 2 3 8 6 3" xfId="46553" xr:uid="{00000000-0005-0000-0000-0000F65C0000}"/>
    <cellStyle name="Normal 2 2 2 3 8 6 4" xfId="36539" xr:uid="{00000000-0005-0000-0000-0000F75C0000}"/>
    <cellStyle name="Normal 2 2 2 3 8 7" xfId="15698" xr:uid="{00000000-0005-0000-0000-0000F85C0000}"/>
    <cellStyle name="Normal 2 2 2 3 8 7 2" xfId="50914" xr:uid="{00000000-0005-0000-0000-0000F95C0000}"/>
    <cellStyle name="Normal 2 2 2 3 8 7 3" xfId="28303" xr:uid="{00000000-0005-0000-0000-0000FA5C0000}"/>
    <cellStyle name="Normal 2 2 2 3 8 8" xfId="12789" xr:uid="{00000000-0005-0000-0000-0000FB5C0000}"/>
    <cellStyle name="Normal 2 2 2 3 8 8 2" xfId="48007" xr:uid="{00000000-0005-0000-0000-0000FC5C0000}"/>
    <cellStyle name="Normal 2 2 2 3 8 9" xfId="38317" xr:uid="{00000000-0005-0000-0000-0000FD5C0000}"/>
    <cellStyle name="Normal 2 2 2 3 9" xfId="3014" xr:uid="{00000000-0005-0000-0000-0000FE5C0000}"/>
    <cellStyle name="Normal 2 2 2 3 9 10" xfId="25389" xr:uid="{00000000-0005-0000-0000-0000FF5C0000}"/>
    <cellStyle name="Normal 2 2 2 3 9 11" xfId="60924" xr:uid="{00000000-0005-0000-0000-0000005D0000}"/>
    <cellStyle name="Normal 2 2 2 3 9 2" xfId="4820" xr:uid="{00000000-0005-0000-0000-0000015D0000}"/>
    <cellStyle name="Normal 2 2 2 3 9 2 2" xfId="17467" xr:uid="{00000000-0005-0000-0000-0000025D0000}"/>
    <cellStyle name="Normal 2 2 2 3 9 2 2 2" xfId="52683" xr:uid="{00000000-0005-0000-0000-0000035D0000}"/>
    <cellStyle name="Normal 2 2 2 3 9 2 2 3" xfId="30072" xr:uid="{00000000-0005-0000-0000-0000045D0000}"/>
    <cellStyle name="Normal 2 2 2 3 9 2 3" xfId="13913" xr:uid="{00000000-0005-0000-0000-0000055D0000}"/>
    <cellStyle name="Normal 2 2 2 3 9 2 3 2" xfId="49131" xr:uid="{00000000-0005-0000-0000-0000065D0000}"/>
    <cellStyle name="Normal 2 2 2 3 9 2 4" xfId="40086" xr:uid="{00000000-0005-0000-0000-0000075D0000}"/>
    <cellStyle name="Normal 2 2 2 3 9 2 5" xfId="26520" xr:uid="{00000000-0005-0000-0000-0000085D0000}"/>
    <cellStyle name="Normal 2 2 2 3 9 3" xfId="6290" xr:uid="{00000000-0005-0000-0000-0000095D0000}"/>
    <cellStyle name="Normal 2 2 2 3 9 3 2" xfId="18921" xr:uid="{00000000-0005-0000-0000-00000A5D0000}"/>
    <cellStyle name="Normal 2 2 2 3 9 3 2 2" xfId="54137" xr:uid="{00000000-0005-0000-0000-00000B5D0000}"/>
    <cellStyle name="Normal 2 2 2 3 9 3 3" xfId="41540" xr:uid="{00000000-0005-0000-0000-00000C5D0000}"/>
    <cellStyle name="Normal 2 2 2 3 9 3 4" xfId="31526" xr:uid="{00000000-0005-0000-0000-00000D5D0000}"/>
    <cellStyle name="Normal 2 2 2 3 9 4" xfId="7749" xr:uid="{00000000-0005-0000-0000-00000E5D0000}"/>
    <cellStyle name="Normal 2 2 2 3 9 4 2" xfId="20375" xr:uid="{00000000-0005-0000-0000-00000F5D0000}"/>
    <cellStyle name="Normal 2 2 2 3 9 4 2 2" xfId="55591" xr:uid="{00000000-0005-0000-0000-0000105D0000}"/>
    <cellStyle name="Normal 2 2 2 3 9 4 3" xfId="42994" xr:uid="{00000000-0005-0000-0000-0000115D0000}"/>
    <cellStyle name="Normal 2 2 2 3 9 4 4" xfId="32980" xr:uid="{00000000-0005-0000-0000-0000125D0000}"/>
    <cellStyle name="Normal 2 2 2 3 9 5" xfId="9530" xr:uid="{00000000-0005-0000-0000-0000135D0000}"/>
    <cellStyle name="Normal 2 2 2 3 9 5 2" xfId="22151" xr:uid="{00000000-0005-0000-0000-0000145D0000}"/>
    <cellStyle name="Normal 2 2 2 3 9 5 2 2" xfId="57367" xr:uid="{00000000-0005-0000-0000-0000155D0000}"/>
    <cellStyle name="Normal 2 2 2 3 9 5 3" xfId="44770" xr:uid="{00000000-0005-0000-0000-0000165D0000}"/>
    <cellStyle name="Normal 2 2 2 3 9 5 4" xfId="34756" xr:uid="{00000000-0005-0000-0000-0000175D0000}"/>
    <cellStyle name="Normal 2 2 2 3 9 6" xfId="11324" xr:uid="{00000000-0005-0000-0000-0000185D0000}"/>
    <cellStyle name="Normal 2 2 2 3 9 6 2" xfId="23927" xr:uid="{00000000-0005-0000-0000-0000195D0000}"/>
    <cellStyle name="Normal 2 2 2 3 9 6 2 2" xfId="59143" xr:uid="{00000000-0005-0000-0000-00001A5D0000}"/>
    <cellStyle name="Normal 2 2 2 3 9 6 3" xfId="46546" xr:uid="{00000000-0005-0000-0000-00001B5D0000}"/>
    <cellStyle name="Normal 2 2 2 3 9 6 4" xfId="36532" xr:uid="{00000000-0005-0000-0000-00001C5D0000}"/>
    <cellStyle name="Normal 2 2 2 3 9 7" xfId="15691" xr:uid="{00000000-0005-0000-0000-00001D5D0000}"/>
    <cellStyle name="Normal 2 2 2 3 9 7 2" xfId="50907" xr:uid="{00000000-0005-0000-0000-00001E5D0000}"/>
    <cellStyle name="Normal 2 2 2 3 9 7 3" xfId="28296" xr:uid="{00000000-0005-0000-0000-00001F5D0000}"/>
    <cellStyle name="Normal 2 2 2 3 9 8" xfId="12782" xr:uid="{00000000-0005-0000-0000-0000205D0000}"/>
    <cellStyle name="Normal 2 2 2 3 9 8 2" xfId="48000" xr:uid="{00000000-0005-0000-0000-0000215D0000}"/>
    <cellStyle name="Normal 2 2 2 3 9 9" xfId="38310" xr:uid="{00000000-0005-0000-0000-0000225D0000}"/>
    <cellStyle name="Normal 2 2 2 3_District Target Attainment" xfId="1120" xr:uid="{00000000-0005-0000-0000-0000235D0000}"/>
    <cellStyle name="Normal 2 2 2 4" xfId="1282" xr:uid="{00000000-0005-0000-0000-0000245D0000}"/>
    <cellStyle name="Normal 2 2 2_District Target Attainment" xfId="1118" xr:uid="{00000000-0005-0000-0000-0000255D0000}"/>
    <cellStyle name="Normal 2 2 3" xfId="570" xr:uid="{00000000-0005-0000-0000-0000265D0000}"/>
    <cellStyle name="Normal 2 2 3 10" xfId="2955" xr:uid="{00000000-0005-0000-0000-0000275D0000}"/>
    <cellStyle name="Normal 2 2 3 11" xfId="2814" xr:uid="{00000000-0005-0000-0000-0000285D0000}"/>
    <cellStyle name="Normal 2 2 3 12" xfId="2484" xr:uid="{00000000-0005-0000-0000-0000295D0000}"/>
    <cellStyle name="Normal 2 2 3 2" xfId="571" xr:uid="{00000000-0005-0000-0000-00002A5D0000}"/>
    <cellStyle name="Normal 2 2 3 2 10" xfId="5463" xr:uid="{00000000-0005-0000-0000-00002B5D0000}"/>
    <cellStyle name="Normal 2 2 3 2 10 2" xfId="18094" xr:uid="{00000000-0005-0000-0000-00002C5D0000}"/>
    <cellStyle name="Normal 2 2 3 2 10 2 2" xfId="53310" xr:uid="{00000000-0005-0000-0000-00002D5D0000}"/>
    <cellStyle name="Normal 2 2 3 2 10 3" xfId="40713" xr:uid="{00000000-0005-0000-0000-00002E5D0000}"/>
    <cellStyle name="Normal 2 2 3 2 10 4" xfId="30699" xr:uid="{00000000-0005-0000-0000-00002F5D0000}"/>
    <cellStyle name="Normal 2 2 3 2 11" xfId="6919" xr:uid="{00000000-0005-0000-0000-0000305D0000}"/>
    <cellStyle name="Normal 2 2 3 2 11 2" xfId="19548" xr:uid="{00000000-0005-0000-0000-0000315D0000}"/>
    <cellStyle name="Normal 2 2 3 2 11 2 2" xfId="54764" xr:uid="{00000000-0005-0000-0000-0000325D0000}"/>
    <cellStyle name="Normal 2 2 3 2 11 3" xfId="42167" xr:uid="{00000000-0005-0000-0000-0000335D0000}"/>
    <cellStyle name="Normal 2 2 3 2 11 4" xfId="32153" xr:uid="{00000000-0005-0000-0000-0000345D0000}"/>
    <cellStyle name="Normal 2 2 3 2 12" xfId="8701" xr:uid="{00000000-0005-0000-0000-0000355D0000}"/>
    <cellStyle name="Normal 2 2 3 2 12 2" xfId="21324" xr:uid="{00000000-0005-0000-0000-0000365D0000}"/>
    <cellStyle name="Normal 2 2 3 2 12 2 2" xfId="56540" xr:uid="{00000000-0005-0000-0000-0000375D0000}"/>
    <cellStyle name="Normal 2 2 3 2 12 3" xfId="43943" xr:uid="{00000000-0005-0000-0000-0000385D0000}"/>
    <cellStyle name="Normal 2 2 3 2 12 4" xfId="33929" xr:uid="{00000000-0005-0000-0000-0000395D0000}"/>
    <cellStyle name="Normal 2 2 3 2 13" xfId="10574" xr:uid="{00000000-0005-0000-0000-00003A5D0000}"/>
    <cellStyle name="Normal 2 2 3 2 13 2" xfId="23185" xr:uid="{00000000-0005-0000-0000-00003B5D0000}"/>
    <cellStyle name="Normal 2 2 3 2 13 2 2" xfId="58401" xr:uid="{00000000-0005-0000-0000-00003C5D0000}"/>
    <cellStyle name="Normal 2 2 3 2 13 3" xfId="45804" xr:uid="{00000000-0005-0000-0000-00003D5D0000}"/>
    <cellStyle name="Normal 2 2 3 2 13 4" xfId="35790" xr:uid="{00000000-0005-0000-0000-00003E5D0000}"/>
    <cellStyle name="Normal 2 2 3 2 14" xfId="14863" xr:uid="{00000000-0005-0000-0000-00003F5D0000}"/>
    <cellStyle name="Normal 2 2 3 2 14 2" xfId="50080" xr:uid="{00000000-0005-0000-0000-0000405D0000}"/>
    <cellStyle name="Normal 2 2 3 2 14 3" xfId="27469" xr:uid="{00000000-0005-0000-0000-0000415D0000}"/>
    <cellStyle name="Normal 2 2 3 2 15" xfId="12277" xr:uid="{00000000-0005-0000-0000-0000425D0000}"/>
    <cellStyle name="Normal 2 2 3 2 15 2" xfId="47495" xr:uid="{00000000-0005-0000-0000-0000435D0000}"/>
    <cellStyle name="Normal 2 2 3 2 16" xfId="37482" xr:uid="{00000000-0005-0000-0000-0000445D0000}"/>
    <cellStyle name="Normal 2 2 3 2 17" xfId="24884" xr:uid="{00000000-0005-0000-0000-0000455D0000}"/>
    <cellStyle name="Normal 2 2 3 2 18" xfId="60097" xr:uid="{00000000-0005-0000-0000-0000465D0000}"/>
    <cellStyle name="Normal 2 2 3 2 2" xfId="1754" xr:uid="{00000000-0005-0000-0000-0000475D0000}"/>
    <cellStyle name="Normal 2 2 3 2 2 10" xfId="6993" xr:uid="{00000000-0005-0000-0000-0000485D0000}"/>
    <cellStyle name="Normal 2 2 3 2 2 10 2" xfId="19620" xr:uid="{00000000-0005-0000-0000-0000495D0000}"/>
    <cellStyle name="Normal 2 2 3 2 2 10 2 2" xfId="54836" xr:uid="{00000000-0005-0000-0000-00004A5D0000}"/>
    <cellStyle name="Normal 2 2 3 2 2 10 3" xfId="42239" xr:uid="{00000000-0005-0000-0000-00004B5D0000}"/>
    <cellStyle name="Normal 2 2 3 2 2 10 4" xfId="32225" xr:uid="{00000000-0005-0000-0000-00004C5D0000}"/>
    <cellStyle name="Normal 2 2 3 2 2 11" xfId="8774" xr:uid="{00000000-0005-0000-0000-00004D5D0000}"/>
    <cellStyle name="Normal 2 2 3 2 2 11 2" xfId="21396" xr:uid="{00000000-0005-0000-0000-00004E5D0000}"/>
    <cellStyle name="Normal 2 2 3 2 2 11 2 2" xfId="56612" xr:uid="{00000000-0005-0000-0000-00004F5D0000}"/>
    <cellStyle name="Normal 2 2 3 2 2 11 3" xfId="44015" xr:uid="{00000000-0005-0000-0000-0000505D0000}"/>
    <cellStyle name="Normal 2 2 3 2 2 11 4" xfId="34001" xr:uid="{00000000-0005-0000-0000-0000515D0000}"/>
    <cellStyle name="Normal 2 2 3 2 2 12" xfId="10575" xr:uid="{00000000-0005-0000-0000-0000525D0000}"/>
    <cellStyle name="Normal 2 2 3 2 2 12 2" xfId="23186" xr:uid="{00000000-0005-0000-0000-0000535D0000}"/>
    <cellStyle name="Normal 2 2 3 2 2 12 2 2" xfId="58402" xr:uid="{00000000-0005-0000-0000-0000545D0000}"/>
    <cellStyle name="Normal 2 2 3 2 2 12 3" xfId="45805" xr:uid="{00000000-0005-0000-0000-0000555D0000}"/>
    <cellStyle name="Normal 2 2 3 2 2 12 4" xfId="35791" xr:uid="{00000000-0005-0000-0000-0000565D0000}"/>
    <cellStyle name="Normal 2 2 3 2 2 13" xfId="14935" xr:uid="{00000000-0005-0000-0000-0000575D0000}"/>
    <cellStyle name="Normal 2 2 3 2 2 13 2" xfId="50152" xr:uid="{00000000-0005-0000-0000-0000585D0000}"/>
    <cellStyle name="Normal 2 2 3 2 2 13 3" xfId="27541" xr:uid="{00000000-0005-0000-0000-0000595D0000}"/>
    <cellStyle name="Normal 2 2 3 2 2 14" xfId="12349" xr:uid="{00000000-0005-0000-0000-00005A5D0000}"/>
    <cellStyle name="Normal 2 2 3 2 2 14 2" xfId="47567" xr:uid="{00000000-0005-0000-0000-00005B5D0000}"/>
    <cellStyle name="Normal 2 2 3 2 2 15" xfId="37554" xr:uid="{00000000-0005-0000-0000-00005C5D0000}"/>
    <cellStyle name="Normal 2 2 3 2 2 16" xfId="24956" xr:uid="{00000000-0005-0000-0000-00005D5D0000}"/>
    <cellStyle name="Normal 2 2 3 2 2 17" xfId="60169" xr:uid="{00000000-0005-0000-0000-00005E5D0000}"/>
    <cellStyle name="Normal 2 2 3 2 2 2" xfId="2379" xr:uid="{00000000-0005-0000-0000-00005F5D0000}"/>
    <cellStyle name="Normal 2 2 3 2 2 2 10" xfId="10576" xr:uid="{00000000-0005-0000-0000-0000605D0000}"/>
    <cellStyle name="Normal 2 2 3 2 2 2 10 2" xfId="23187" xr:uid="{00000000-0005-0000-0000-0000615D0000}"/>
    <cellStyle name="Normal 2 2 3 2 2 2 10 2 2" xfId="58403" xr:uid="{00000000-0005-0000-0000-0000625D0000}"/>
    <cellStyle name="Normal 2 2 3 2 2 2 10 3" xfId="45806" xr:uid="{00000000-0005-0000-0000-0000635D0000}"/>
    <cellStyle name="Normal 2 2 3 2 2 2 10 4" xfId="35792" xr:uid="{00000000-0005-0000-0000-0000645D0000}"/>
    <cellStyle name="Normal 2 2 3 2 2 2 11" xfId="15090" xr:uid="{00000000-0005-0000-0000-0000655D0000}"/>
    <cellStyle name="Normal 2 2 3 2 2 2 11 2" xfId="50306" xr:uid="{00000000-0005-0000-0000-0000665D0000}"/>
    <cellStyle name="Normal 2 2 3 2 2 2 11 3" xfId="27695" xr:uid="{00000000-0005-0000-0000-0000675D0000}"/>
    <cellStyle name="Normal 2 2 3 2 2 2 12" xfId="12503" xr:uid="{00000000-0005-0000-0000-0000685D0000}"/>
    <cellStyle name="Normal 2 2 3 2 2 2 12 2" xfId="47721" xr:uid="{00000000-0005-0000-0000-0000695D0000}"/>
    <cellStyle name="Normal 2 2 3 2 2 2 13" xfId="37709" xr:uid="{00000000-0005-0000-0000-00006A5D0000}"/>
    <cellStyle name="Normal 2 2 3 2 2 2 14" xfId="25110" xr:uid="{00000000-0005-0000-0000-00006B5D0000}"/>
    <cellStyle name="Normal 2 2 3 2 2 2 15" xfId="60323" xr:uid="{00000000-0005-0000-0000-00006C5D0000}"/>
    <cellStyle name="Normal 2 2 3 2 2 2 2" xfId="3225" xr:uid="{00000000-0005-0000-0000-00006D5D0000}"/>
    <cellStyle name="Normal 2 2 3 2 2 2 2 10" xfId="25594" xr:uid="{00000000-0005-0000-0000-00006E5D0000}"/>
    <cellStyle name="Normal 2 2 3 2 2 2 2 11" xfId="61129" xr:uid="{00000000-0005-0000-0000-00006F5D0000}"/>
    <cellStyle name="Normal 2 2 3 2 2 2 2 2" xfId="5025" xr:uid="{00000000-0005-0000-0000-0000705D0000}"/>
    <cellStyle name="Normal 2 2 3 2 2 2 2 2 2" xfId="17672" xr:uid="{00000000-0005-0000-0000-0000715D0000}"/>
    <cellStyle name="Normal 2 2 3 2 2 2 2 2 2 2" xfId="52888" xr:uid="{00000000-0005-0000-0000-0000725D0000}"/>
    <cellStyle name="Normal 2 2 3 2 2 2 2 2 2 3" xfId="30277" xr:uid="{00000000-0005-0000-0000-0000735D0000}"/>
    <cellStyle name="Normal 2 2 3 2 2 2 2 2 3" xfId="14118" xr:uid="{00000000-0005-0000-0000-0000745D0000}"/>
    <cellStyle name="Normal 2 2 3 2 2 2 2 2 3 2" xfId="49336" xr:uid="{00000000-0005-0000-0000-0000755D0000}"/>
    <cellStyle name="Normal 2 2 3 2 2 2 2 2 4" xfId="40291" xr:uid="{00000000-0005-0000-0000-0000765D0000}"/>
    <cellStyle name="Normal 2 2 3 2 2 2 2 2 5" xfId="26725" xr:uid="{00000000-0005-0000-0000-0000775D0000}"/>
    <cellStyle name="Normal 2 2 3 2 2 2 2 3" xfId="6495" xr:uid="{00000000-0005-0000-0000-0000785D0000}"/>
    <cellStyle name="Normal 2 2 3 2 2 2 2 3 2" xfId="19126" xr:uid="{00000000-0005-0000-0000-0000795D0000}"/>
    <cellStyle name="Normal 2 2 3 2 2 2 2 3 2 2" xfId="54342" xr:uid="{00000000-0005-0000-0000-00007A5D0000}"/>
    <cellStyle name="Normal 2 2 3 2 2 2 2 3 3" xfId="41745" xr:uid="{00000000-0005-0000-0000-00007B5D0000}"/>
    <cellStyle name="Normal 2 2 3 2 2 2 2 3 4" xfId="31731" xr:uid="{00000000-0005-0000-0000-00007C5D0000}"/>
    <cellStyle name="Normal 2 2 3 2 2 2 2 4" xfId="7954" xr:uid="{00000000-0005-0000-0000-00007D5D0000}"/>
    <cellStyle name="Normal 2 2 3 2 2 2 2 4 2" xfId="20580" xr:uid="{00000000-0005-0000-0000-00007E5D0000}"/>
    <cellStyle name="Normal 2 2 3 2 2 2 2 4 2 2" xfId="55796" xr:uid="{00000000-0005-0000-0000-00007F5D0000}"/>
    <cellStyle name="Normal 2 2 3 2 2 2 2 4 3" xfId="43199" xr:uid="{00000000-0005-0000-0000-0000805D0000}"/>
    <cellStyle name="Normal 2 2 3 2 2 2 2 4 4" xfId="33185" xr:uid="{00000000-0005-0000-0000-0000815D0000}"/>
    <cellStyle name="Normal 2 2 3 2 2 2 2 5" xfId="9735" xr:uid="{00000000-0005-0000-0000-0000825D0000}"/>
    <cellStyle name="Normal 2 2 3 2 2 2 2 5 2" xfId="22356" xr:uid="{00000000-0005-0000-0000-0000835D0000}"/>
    <cellStyle name="Normal 2 2 3 2 2 2 2 5 2 2" xfId="57572" xr:uid="{00000000-0005-0000-0000-0000845D0000}"/>
    <cellStyle name="Normal 2 2 3 2 2 2 2 5 3" xfId="44975" xr:uid="{00000000-0005-0000-0000-0000855D0000}"/>
    <cellStyle name="Normal 2 2 3 2 2 2 2 5 4" xfId="34961" xr:uid="{00000000-0005-0000-0000-0000865D0000}"/>
    <cellStyle name="Normal 2 2 3 2 2 2 2 6" xfId="11529" xr:uid="{00000000-0005-0000-0000-0000875D0000}"/>
    <cellStyle name="Normal 2 2 3 2 2 2 2 6 2" xfId="24132" xr:uid="{00000000-0005-0000-0000-0000885D0000}"/>
    <cellStyle name="Normal 2 2 3 2 2 2 2 6 2 2" xfId="59348" xr:uid="{00000000-0005-0000-0000-0000895D0000}"/>
    <cellStyle name="Normal 2 2 3 2 2 2 2 6 3" xfId="46751" xr:uid="{00000000-0005-0000-0000-00008A5D0000}"/>
    <cellStyle name="Normal 2 2 3 2 2 2 2 6 4" xfId="36737" xr:uid="{00000000-0005-0000-0000-00008B5D0000}"/>
    <cellStyle name="Normal 2 2 3 2 2 2 2 7" xfId="15896" xr:uid="{00000000-0005-0000-0000-00008C5D0000}"/>
    <cellStyle name="Normal 2 2 3 2 2 2 2 7 2" xfId="51112" xr:uid="{00000000-0005-0000-0000-00008D5D0000}"/>
    <cellStyle name="Normal 2 2 3 2 2 2 2 7 3" xfId="28501" xr:uid="{00000000-0005-0000-0000-00008E5D0000}"/>
    <cellStyle name="Normal 2 2 3 2 2 2 2 8" xfId="12987" xr:uid="{00000000-0005-0000-0000-00008F5D0000}"/>
    <cellStyle name="Normal 2 2 3 2 2 2 2 8 2" xfId="48205" xr:uid="{00000000-0005-0000-0000-0000905D0000}"/>
    <cellStyle name="Normal 2 2 3 2 2 2 2 9" xfId="38515" xr:uid="{00000000-0005-0000-0000-0000915D0000}"/>
    <cellStyle name="Normal 2 2 3 2 2 2 3" xfId="3554" xr:uid="{00000000-0005-0000-0000-0000925D0000}"/>
    <cellStyle name="Normal 2 2 3 2 2 2 3 10" xfId="27050" xr:uid="{00000000-0005-0000-0000-0000935D0000}"/>
    <cellStyle name="Normal 2 2 3 2 2 2 3 11" xfId="61454" xr:uid="{00000000-0005-0000-0000-0000945D0000}"/>
    <cellStyle name="Normal 2 2 3 2 2 2 3 2" xfId="5350" xr:uid="{00000000-0005-0000-0000-0000955D0000}"/>
    <cellStyle name="Normal 2 2 3 2 2 2 3 2 2" xfId="17997" xr:uid="{00000000-0005-0000-0000-0000965D0000}"/>
    <cellStyle name="Normal 2 2 3 2 2 2 3 2 2 2" xfId="53213" xr:uid="{00000000-0005-0000-0000-0000975D0000}"/>
    <cellStyle name="Normal 2 2 3 2 2 2 3 2 3" xfId="40616" xr:uid="{00000000-0005-0000-0000-0000985D0000}"/>
    <cellStyle name="Normal 2 2 3 2 2 2 3 2 4" xfId="30602" xr:uid="{00000000-0005-0000-0000-0000995D0000}"/>
    <cellStyle name="Normal 2 2 3 2 2 2 3 3" xfId="6820" xr:uid="{00000000-0005-0000-0000-00009A5D0000}"/>
    <cellStyle name="Normal 2 2 3 2 2 2 3 3 2" xfId="19451" xr:uid="{00000000-0005-0000-0000-00009B5D0000}"/>
    <cellStyle name="Normal 2 2 3 2 2 2 3 3 2 2" xfId="54667" xr:uid="{00000000-0005-0000-0000-00009C5D0000}"/>
    <cellStyle name="Normal 2 2 3 2 2 2 3 3 3" xfId="42070" xr:uid="{00000000-0005-0000-0000-00009D5D0000}"/>
    <cellStyle name="Normal 2 2 3 2 2 2 3 3 4" xfId="32056" xr:uid="{00000000-0005-0000-0000-00009E5D0000}"/>
    <cellStyle name="Normal 2 2 3 2 2 2 3 4" xfId="8279" xr:uid="{00000000-0005-0000-0000-00009F5D0000}"/>
    <cellStyle name="Normal 2 2 3 2 2 2 3 4 2" xfId="20905" xr:uid="{00000000-0005-0000-0000-0000A05D0000}"/>
    <cellStyle name="Normal 2 2 3 2 2 2 3 4 2 2" xfId="56121" xr:uid="{00000000-0005-0000-0000-0000A15D0000}"/>
    <cellStyle name="Normal 2 2 3 2 2 2 3 4 3" xfId="43524" xr:uid="{00000000-0005-0000-0000-0000A25D0000}"/>
    <cellStyle name="Normal 2 2 3 2 2 2 3 4 4" xfId="33510" xr:uid="{00000000-0005-0000-0000-0000A35D0000}"/>
    <cellStyle name="Normal 2 2 3 2 2 2 3 5" xfId="10060" xr:uid="{00000000-0005-0000-0000-0000A45D0000}"/>
    <cellStyle name="Normal 2 2 3 2 2 2 3 5 2" xfId="22681" xr:uid="{00000000-0005-0000-0000-0000A55D0000}"/>
    <cellStyle name="Normal 2 2 3 2 2 2 3 5 2 2" xfId="57897" xr:uid="{00000000-0005-0000-0000-0000A65D0000}"/>
    <cellStyle name="Normal 2 2 3 2 2 2 3 5 3" xfId="45300" xr:uid="{00000000-0005-0000-0000-0000A75D0000}"/>
    <cellStyle name="Normal 2 2 3 2 2 2 3 5 4" xfId="35286" xr:uid="{00000000-0005-0000-0000-0000A85D0000}"/>
    <cellStyle name="Normal 2 2 3 2 2 2 3 6" xfId="11854" xr:uid="{00000000-0005-0000-0000-0000A95D0000}"/>
    <cellStyle name="Normal 2 2 3 2 2 2 3 6 2" xfId="24457" xr:uid="{00000000-0005-0000-0000-0000AA5D0000}"/>
    <cellStyle name="Normal 2 2 3 2 2 2 3 6 2 2" xfId="59673" xr:uid="{00000000-0005-0000-0000-0000AB5D0000}"/>
    <cellStyle name="Normal 2 2 3 2 2 2 3 6 3" xfId="47076" xr:uid="{00000000-0005-0000-0000-0000AC5D0000}"/>
    <cellStyle name="Normal 2 2 3 2 2 2 3 6 4" xfId="37062" xr:uid="{00000000-0005-0000-0000-0000AD5D0000}"/>
    <cellStyle name="Normal 2 2 3 2 2 2 3 7" xfId="16221" xr:uid="{00000000-0005-0000-0000-0000AE5D0000}"/>
    <cellStyle name="Normal 2 2 3 2 2 2 3 7 2" xfId="51437" xr:uid="{00000000-0005-0000-0000-0000AF5D0000}"/>
    <cellStyle name="Normal 2 2 3 2 2 2 3 7 3" xfId="28826" xr:uid="{00000000-0005-0000-0000-0000B05D0000}"/>
    <cellStyle name="Normal 2 2 3 2 2 2 3 8" xfId="14443" xr:uid="{00000000-0005-0000-0000-0000B15D0000}"/>
    <cellStyle name="Normal 2 2 3 2 2 2 3 8 2" xfId="49661" xr:uid="{00000000-0005-0000-0000-0000B25D0000}"/>
    <cellStyle name="Normal 2 2 3 2 2 2 3 9" xfId="38840" xr:uid="{00000000-0005-0000-0000-0000B35D0000}"/>
    <cellStyle name="Normal 2 2 3 2 2 2 4" xfId="2715" xr:uid="{00000000-0005-0000-0000-0000B45D0000}"/>
    <cellStyle name="Normal 2 2 3 2 2 2 4 10" xfId="26241" xr:uid="{00000000-0005-0000-0000-0000B55D0000}"/>
    <cellStyle name="Normal 2 2 3 2 2 2 4 11" xfId="60645" xr:uid="{00000000-0005-0000-0000-0000B65D0000}"/>
    <cellStyle name="Normal 2 2 3 2 2 2 4 2" xfId="4541" xr:uid="{00000000-0005-0000-0000-0000B75D0000}"/>
    <cellStyle name="Normal 2 2 3 2 2 2 4 2 2" xfId="17188" xr:uid="{00000000-0005-0000-0000-0000B85D0000}"/>
    <cellStyle name="Normal 2 2 3 2 2 2 4 2 2 2" xfId="52404" xr:uid="{00000000-0005-0000-0000-0000B95D0000}"/>
    <cellStyle name="Normal 2 2 3 2 2 2 4 2 3" xfId="39807" xr:uid="{00000000-0005-0000-0000-0000BA5D0000}"/>
    <cellStyle name="Normal 2 2 3 2 2 2 4 2 4" xfId="29793" xr:uid="{00000000-0005-0000-0000-0000BB5D0000}"/>
    <cellStyle name="Normal 2 2 3 2 2 2 4 3" xfId="6011" xr:uid="{00000000-0005-0000-0000-0000BC5D0000}"/>
    <cellStyle name="Normal 2 2 3 2 2 2 4 3 2" xfId="18642" xr:uid="{00000000-0005-0000-0000-0000BD5D0000}"/>
    <cellStyle name="Normal 2 2 3 2 2 2 4 3 2 2" xfId="53858" xr:uid="{00000000-0005-0000-0000-0000BE5D0000}"/>
    <cellStyle name="Normal 2 2 3 2 2 2 4 3 3" xfId="41261" xr:uid="{00000000-0005-0000-0000-0000BF5D0000}"/>
    <cellStyle name="Normal 2 2 3 2 2 2 4 3 4" xfId="31247" xr:uid="{00000000-0005-0000-0000-0000C05D0000}"/>
    <cellStyle name="Normal 2 2 3 2 2 2 4 4" xfId="7470" xr:uid="{00000000-0005-0000-0000-0000C15D0000}"/>
    <cellStyle name="Normal 2 2 3 2 2 2 4 4 2" xfId="20096" xr:uid="{00000000-0005-0000-0000-0000C25D0000}"/>
    <cellStyle name="Normal 2 2 3 2 2 2 4 4 2 2" xfId="55312" xr:uid="{00000000-0005-0000-0000-0000C35D0000}"/>
    <cellStyle name="Normal 2 2 3 2 2 2 4 4 3" xfId="42715" xr:uid="{00000000-0005-0000-0000-0000C45D0000}"/>
    <cellStyle name="Normal 2 2 3 2 2 2 4 4 4" xfId="32701" xr:uid="{00000000-0005-0000-0000-0000C55D0000}"/>
    <cellStyle name="Normal 2 2 3 2 2 2 4 5" xfId="9251" xr:uid="{00000000-0005-0000-0000-0000C65D0000}"/>
    <cellStyle name="Normal 2 2 3 2 2 2 4 5 2" xfId="21872" xr:uid="{00000000-0005-0000-0000-0000C75D0000}"/>
    <cellStyle name="Normal 2 2 3 2 2 2 4 5 2 2" xfId="57088" xr:uid="{00000000-0005-0000-0000-0000C85D0000}"/>
    <cellStyle name="Normal 2 2 3 2 2 2 4 5 3" xfId="44491" xr:uid="{00000000-0005-0000-0000-0000C95D0000}"/>
    <cellStyle name="Normal 2 2 3 2 2 2 4 5 4" xfId="34477" xr:uid="{00000000-0005-0000-0000-0000CA5D0000}"/>
    <cellStyle name="Normal 2 2 3 2 2 2 4 6" xfId="11045" xr:uid="{00000000-0005-0000-0000-0000CB5D0000}"/>
    <cellStyle name="Normal 2 2 3 2 2 2 4 6 2" xfId="23648" xr:uid="{00000000-0005-0000-0000-0000CC5D0000}"/>
    <cellStyle name="Normal 2 2 3 2 2 2 4 6 2 2" xfId="58864" xr:uid="{00000000-0005-0000-0000-0000CD5D0000}"/>
    <cellStyle name="Normal 2 2 3 2 2 2 4 6 3" xfId="46267" xr:uid="{00000000-0005-0000-0000-0000CE5D0000}"/>
    <cellStyle name="Normal 2 2 3 2 2 2 4 6 4" xfId="36253" xr:uid="{00000000-0005-0000-0000-0000CF5D0000}"/>
    <cellStyle name="Normal 2 2 3 2 2 2 4 7" xfId="15412" xr:uid="{00000000-0005-0000-0000-0000D05D0000}"/>
    <cellStyle name="Normal 2 2 3 2 2 2 4 7 2" xfId="50628" xr:uid="{00000000-0005-0000-0000-0000D15D0000}"/>
    <cellStyle name="Normal 2 2 3 2 2 2 4 7 3" xfId="28017" xr:uid="{00000000-0005-0000-0000-0000D25D0000}"/>
    <cellStyle name="Normal 2 2 3 2 2 2 4 8" xfId="13634" xr:uid="{00000000-0005-0000-0000-0000D35D0000}"/>
    <cellStyle name="Normal 2 2 3 2 2 2 4 8 2" xfId="48852" xr:uid="{00000000-0005-0000-0000-0000D45D0000}"/>
    <cellStyle name="Normal 2 2 3 2 2 2 4 9" xfId="38031" xr:uid="{00000000-0005-0000-0000-0000D55D0000}"/>
    <cellStyle name="Normal 2 2 3 2 2 2 5" xfId="3879" xr:uid="{00000000-0005-0000-0000-0000D65D0000}"/>
    <cellStyle name="Normal 2 2 3 2 2 2 5 2" xfId="8602" xr:uid="{00000000-0005-0000-0000-0000D75D0000}"/>
    <cellStyle name="Normal 2 2 3 2 2 2 5 2 2" xfId="21228" xr:uid="{00000000-0005-0000-0000-0000D85D0000}"/>
    <cellStyle name="Normal 2 2 3 2 2 2 5 2 2 2" xfId="56444" xr:uid="{00000000-0005-0000-0000-0000D95D0000}"/>
    <cellStyle name="Normal 2 2 3 2 2 2 5 2 3" xfId="43847" xr:uid="{00000000-0005-0000-0000-0000DA5D0000}"/>
    <cellStyle name="Normal 2 2 3 2 2 2 5 2 4" xfId="33833" xr:uid="{00000000-0005-0000-0000-0000DB5D0000}"/>
    <cellStyle name="Normal 2 2 3 2 2 2 5 3" xfId="10383" xr:uid="{00000000-0005-0000-0000-0000DC5D0000}"/>
    <cellStyle name="Normal 2 2 3 2 2 2 5 3 2" xfId="23004" xr:uid="{00000000-0005-0000-0000-0000DD5D0000}"/>
    <cellStyle name="Normal 2 2 3 2 2 2 5 3 2 2" xfId="58220" xr:uid="{00000000-0005-0000-0000-0000DE5D0000}"/>
    <cellStyle name="Normal 2 2 3 2 2 2 5 3 3" xfId="45623" xr:uid="{00000000-0005-0000-0000-0000DF5D0000}"/>
    <cellStyle name="Normal 2 2 3 2 2 2 5 3 4" xfId="35609" xr:uid="{00000000-0005-0000-0000-0000E05D0000}"/>
    <cellStyle name="Normal 2 2 3 2 2 2 5 4" xfId="12179" xr:uid="{00000000-0005-0000-0000-0000E15D0000}"/>
    <cellStyle name="Normal 2 2 3 2 2 2 5 4 2" xfId="24780" xr:uid="{00000000-0005-0000-0000-0000E25D0000}"/>
    <cellStyle name="Normal 2 2 3 2 2 2 5 4 2 2" xfId="59996" xr:uid="{00000000-0005-0000-0000-0000E35D0000}"/>
    <cellStyle name="Normal 2 2 3 2 2 2 5 4 3" xfId="47399" xr:uid="{00000000-0005-0000-0000-0000E45D0000}"/>
    <cellStyle name="Normal 2 2 3 2 2 2 5 4 4" xfId="37385" xr:uid="{00000000-0005-0000-0000-0000E55D0000}"/>
    <cellStyle name="Normal 2 2 3 2 2 2 5 5" xfId="16544" xr:uid="{00000000-0005-0000-0000-0000E65D0000}"/>
    <cellStyle name="Normal 2 2 3 2 2 2 5 5 2" xfId="51760" xr:uid="{00000000-0005-0000-0000-0000E75D0000}"/>
    <cellStyle name="Normal 2 2 3 2 2 2 5 5 3" xfId="29149" xr:uid="{00000000-0005-0000-0000-0000E85D0000}"/>
    <cellStyle name="Normal 2 2 3 2 2 2 5 6" xfId="14766" xr:uid="{00000000-0005-0000-0000-0000E95D0000}"/>
    <cellStyle name="Normal 2 2 3 2 2 2 5 6 2" xfId="49984" xr:uid="{00000000-0005-0000-0000-0000EA5D0000}"/>
    <cellStyle name="Normal 2 2 3 2 2 2 5 7" xfId="39163" xr:uid="{00000000-0005-0000-0000-0000EB5D0000}"/>
    <cellStyle name="Normal 2 2 3 2 2 2 5 8" xfId="27373" xr:uid="{00000000-0005-0000-0000-0000EC5D0000}"/>
    <cellStyle name="Normal 2 2 3 2 2 2 6" xfId="4219" xr:uid="{00000000-0005-0000-0000-0000ED5D0000}"/>
    <cellStyle name="Normal 2 2 3 2 2 2 6 2" xfId="16866" xr:uid="{00000000-0005-0000-0000-0000EE5D0000}"/>
    <cellStyle name="Normal 2 2 3 2 2 2 6 2 2" xfId="52082" xr:uid="{00000000-0005-0000-0000-0000EF5D0000}"/>
    <cellStyle name="Normal 2 2 3 2 2 2 6 2 3" xfId="29471" xr:uid="{00000000-0005-0000-0000-0000F05D0000}"/>
    <cellStyle name="Normal 2 2 3 2 2 2 6 3" xfId="13312" xr:uid="{00000000-0005-0000-0000-0000F15D0000}"/>
    <cellStyle name="Normal 2 2 3 2 2 2 6 3 2" xfId="48530" xr:uid="{00000000-0005-0000-0000-0000F25D0000}"/>
    <cellStyle name="Normal 2 2 3 2 2 2 6 4" xfId="39485" xr:uid="{00000000-0005-0000-0000-0000F35D0000}"/>
    <cellStyle name="Normal 2 2 3 2 2 2 6 5" xfId="25919" xr:uid="{00000000-0005-0000-0000-0000F45D0000}"/>
    <cellStyle name="Normal 2 2 3 2 2 2 7" xfId="5689" xr:uid="{00000000-0005-0000-0000-0000F55D0000}"/>
    <cellStyle name="Normal 2 2 3 2 2 2 7 2" xfId="18320" xr:uid="{00000000-0005-0000-0000-0000F65D0000}"/>
    <cellStyle name="Normal 2 2 3 2 2 2 7 2 2" xfId="53536" xr:uid="{00000000-0005-0000-0000-0000F75D0000}"/>
    <cellStyle name="Normal 2 2 3 2 2 2 7 3" xfId="40939" xr:uid="{00000000-0005-0000-0000-0000F85D0000}"/>
    <cellStyle name="Normal 2 2 3 2 2 2 7 4" xfId="30925" xr:uid="{00000000-0005-0000-0000-0000F95D0000}"/>
    <cellStyle name="Normal 2 2 3 2 2 2 8" xfId="7148" xr:uid="{00000000-0005-0000-0000-0000FA5D0000}"/>
    <cellStyle name="Normal 2 2 3 2 2 2 8 2" xfId="19774" xr:uid="{00000000-0005-0000-0000-0000FB5D0000}"/>
    <cellStyle name="Normal 2 2 3 2 2 2 8 2 2" xfId="54990" xr:uid="{00000000-0005-0000-0000-0000FC5D0000}"/>
    <cellStyle name="Normal 2 2 3 2 2 2 8 3" xfId="42393" xr:uid="{00000000-0005-0000-0000-0000FD5D0000}"/>
    <cellStyle name="Normal 2 2 3 2 2 2 8 4" xfId="32379" xr:uid="{00000000-0005-0000-0000-0000FE5D0000}"/>
    <cellStyle name="Normal 2 2 3 2 2 2 9" xfId="8929" xr:uid="{00000000-0005-0000-0000-0000FF5D0000}"/>
    <cellStyle name="Normal 2 2 3 2 2 2 9 2" xfId="21550" xr:uid="{00000000-0005-0000-0000-0000005E0000}"/>
    <cellStyle name="Normal 2 2 3 2 2 2 9 2 2" xfId="56766" xr:uid="{00000000-0005-0000-0000-0000015E0000}"/>
    <cellStyle name="Normal 2 2 3 2 2 2 9 3" xfId="44169" xr:uid="{00000000-0005-0000-0000-0000025E0000}"/>
    <cellStyle name="Normal 2 2 3 2 2 2 9 4" xfId="34155" xr:uid="{00000000-0005-0000-0000-0000035E0000}"/>
    <cellStyle name="Normal 2 2 3 2 2 3" xfId="3065" xr:uid="{00000000-0005-0000-0000-0000045E0000}"/>
    <cellStyle name="Normal 2 2 3 2 2 3 10" xfId="25437" xr:uid="{00000000-0005-0000-0000-0000055E0000}"/>
    <cellStyle name="Normal 2 2 3 2 2 3 11" xfId="60972" xr:uid="{00000000-0005-0000-0000-0000065E0000}"/>
    <cellStyle name="Normal 2 2 3 2 2 3 2" xfId="4868" xr:uid="{00000000-0005-0000-0000-0000075E0000}"/>
    <cellStyle name="Normal 2 2 3 2 2 3 2 2" xfId="17515" xr:uid="{00000000-0005-0000-0000-0000085E0000}"/>
    <cellStyle name="Normal 2 2 3 2 2 3 2 2 2" xfId="52731" xr:uid="{00000000-0005-0000-0000-0000095E0000}"/>
    <cellStyle name="Normal 2 2 3 2 2 3 2 2 3" xfId="30120" xr:uid="{00000000-0005-0000-0000-00000A5E0000}"/>
    <cellStyle name="Normal 2 2 3 2 2 3 2 3" xfId="13961" xr:uid="{00000000-0005-0000-0000-00000B5E0000}"/>
    <cellStyle name="Normal 2 2 3 2 2 3 2 3 2" xfId="49179" xr:uid="{00000000-0005-0000-0000-00000C5E0000}"/>
    <cellStyle name="Normal 2 2 3 2 2 3 2 4" xfId="40134" xr:uid="{00000000-0005-0000-0000-00000D5E0000}"/>
    <cellStyle name="Normal 2 2 3 2 2 3 2 5" xfId="26568" xr:uid="{00000000-0005-0000-0000-00000E5E0000}"/>
    <cellStyle name="Normal 2 2 3 2 2 3 3" xfId="6338" xr:uid="{00000000-0005-0000-0000-00000F5E0000}"/>
    <cellStyle name="Normal 2 2 3 2 2 3 3 2" xfId="18969" xr:uid="{00000000-0005-0000-0000-0000105E0000}"/>
    <cellStyle name="Normal 2 2 3 2 2 3 3 2 2" xfId="54185" xr:uid="{00000000-0005-0000-0000-0000115E0000}"/>
    <cellStyle name="Normal 2 2 3 2 2 3 3 3" xfId="41588" xr:uid="{00000000-0005-0000-0000-0000125E0000}"/>
    <cellStyle name="Normal 2 2 3 2 2 3 3 4" xfId="31574" xr:uid="{00000000-0005-0000-0000-0000135E0000}"/>
    <cellStyle name="Normal 2 2 3 2 2 3 4" xfId="7797" xr:uid="{00000000-0005-0000-0000-0000145E0000}"/>
    <cellStyle name="Normal 2 2 3 2 2 3 4 2" xfId="20423" xr:uid="{00000000-0005-0000-0000-0000155E0000}"/>
    <cellStyle name="Normal 2 2 3 2 2 3 4 2 2" xfId="55639" xr:uid="{00000000-0005-0000-0000-0000165E0000}"/>
    <cellStyle name="Normal 2 2 3 2 2 3 4 3" xfId="43042" xr:uid="{00000000-0005-0000-0000-0000175E0000}"/>
    <cellStyle name="Normal 2 2 3 2 2 3 4 4" xfId="33028" xr:uid="{00000000-0005-0000-0000-0000185E0000}"/>
    <cellStyle name="Normal 2 2 3 2 2 3 5" xfId="9578" xr:uid="{00000000-0005-0000-0000-0000195E0000}"/>
    <cellStyle name="Normal 2 2 3 2 2 3 5 2" xfId="22199" xr:uid="{00000000-0005-0000-0000-00001A5E0000}"/>
    <cellStyle name="Normal 2 2 3 2 2 3 5 2 2" xfId="57415" xr:uid="{00000000-0005-0000-0000-00001B5E0000}"/>
    <cellStyle name="Normal 2 2 3 2 2 3 5 3" xfId="44818" xr:uid="{00000000-0005-0000-0000-00001C5E0000}"/>
    <cellStyle name="Normal 2 2 3 2 2 3 5 4" xfId="34804" xr:uid="{00000000-0005-0000-0000-00001D5E0000}"/>
    <cellStyle name="Normal 2 2 3 2 2 3 6" xfId="11372" xr:uid="{00000000-0005-0000-0000-00001E5E0000}"/>
    <cellStyle name="Normal 2 2 3 2 2 3 6 2" xfId="23975" xr:uid="{00000000-0005-0000-0000-00001F5E0000}"/>
    <cellStyle name="Normal 2 2 3 2 2 3 6 2 2" xfId="59191" xr:uid="{00000000-0005-0000-0000-0000205E0000}"/>
    <cellStyle name="Normal 2 2 3 2 2 3 6 3" xfId="46594" xr:uid="{00000000-0005-0000-0000-0000215E0000}"/>
    <cellStyle name="Normal 2 2 3 2 2 3 6 4" xfId="36580" xr:uid="{00000000-0005-0000-0000-0000225E0000}"/>
    <cellStyle name="Normal 2 2 3 2 2 3 7" xfId="15739" xr:uid="{00000000-0005-0000-0000-0000235E0000}"/>
    <cellStyle name="Normal 2 2 3 2 2 3 7 2" xfId="50955" xr:uid="{00000000-0005-0000-0000-0000245E0000}"/>
    <cellStyle name="Normal 2 2 3 2 2 3 7 3" xfId="28344" xr:uid="{00000000-0005-0000-0000-0000255E0000}"/>
    <cellStyle name="Normal 2 2 3 2 2 3 8" xfId="12830" xr:uid="{00000000-0005-0000-0000-0000265E0000}"/>
    <cellStyle name="Normal 2 2 3 2 2 3 8 2" xfId="48048" xr:uid="{00000000-0005-0000-0000-0000275E0000}"/>
    <cellStyle name="Normal 2 2 3 2 2 3 9" xfId="38358" xr:uid="{00000000-0005-0000-0000-0000285E0000}"/>
    <cellStyle name="Normal 2 2 3 2 2 4" xfId="2891" xr:uid="{00000000-0005-0000-0000-0000295E0000}"/>
    <cellStyle name="Normal 2 2 3 2 2 4 10" xfId="25278" xr:uid="{00000000-0005-0000-0000-00002A5E0000}"/>
    <cellStyle name="Normal 2 2 3 2 2 4 11" xfId="60813" xr:uid="{00000000-0005-0000-0000-00002B5E0000}"/>
    <cellStyle name="Normal 2 2 3 2 2 4 2" xfId="4709" xr:uid="{00000000-0005-0000-0000-00002C5E0000}"/>
    <cellStyle name="Normal 2 2 3 2 2 4 2 2" xfId="17356" xr:uid="{00000000-0005-0000-0000-00002D5E0000}"/>
    <cellStyle name="Normal 2 2 3 2 2 4 2 2 2" xfId="52572" xr:uid="{00000000-0005-0000-0000-00002E5E0000}"/>
    <cellStyle name="Normal 2 2 3 2 2 4 2 2 3" xfId="29961" xr:uid="{00000000-0005-0000-0000-00002F5E0000}"/>
    <cellStyle name="Normal 2 2 3 2 2 4 2 3" xfId="13802" xr:uid="{00000000-0005-0000-0000-0000305E0000}"/>
    <cellStyle name="Normal 2 2 3 2 2 4 2 3 2" xfId="49020" xr:uid="{00000000-0005-0000-0000-0000315E0000}"/>
    <cellStyle name="Normal 2 2 3 2 2 4 2 4" xfId="39975" xr:uid="{00000000-0005-0000-0000-0000325E0000}"/>
    <cellStyle name="Normal 2 2 3 2 2 4 2 5" xfId="26409" xr:uid="{00000000-0005-0000-0000-0000335E0000}"/>
    <cellStyle name="Normal 2 2 3 2 2 4 3" xfId="6179" xr:uid="{00000000-0005-0000-0000-0000345E0000}"/>
    <cellStyle name="Normal 2 2 3 2 2 4 3 2" xfId="18810" xr:uid="{00000000-0005-0000-0000-0000355E0000}"/>
    <cellStyle name="Normal 2 2 3 2 2 4 3 2 2" xfId="54026" xr:uid="{00000000-0005-0000-0000-0000365E0000}"/>
    <cellStyle name="Normal 2 2 3 2 2 4 3 3" xfId="41429" xr:uid="{00000000-0005-0000-0000-0000375E0000}"/>
    <cellStyle name="Normal 2 2 3 2 2 4 3 4" xfId="31415" xr:uid="{00000000-0005-0000-0000-0000385E0000}"/>
    <cellStyle name="Normal 2 2 3 2 2 4 4" xfId="7638" xr:uid="{00000000-0005-0000-0000-0000395E0000}"/>
    <cellStyle name="Normal 2 2 3 2 2 4 4 2" xfId="20264" xr:uid="{00000000-0005-0000-0000-00003A5E0000}"/>
    <cellStyle name="Normal 2 2 3 2 2 4 4 2 2" xfId="55480" xr:uid="{00000000-0005-0000-0000-00003B5E0000}"/>
    <cellStyle name="Normal 2 2 3 2 2 4 4 3" xfId="42883" xr:uid="{00000000-0005-0000-0000-00003C5E0000}"/>
    <cellStyle name="Normal 2 2 3 2 2 4 4 4" xfId="32869" xr:uid="{00000000-0005-0000-0000-00003D5E0000}"/>
    <cellStyle name="Normal 2 2 3 2 2 4 5" xfId="9419" xr:uid="{00000000-0005-0000-0000-00003E5E0000}"/>
    <cellStyle name="Normal 2 2 3 2 2 4 5 2" xfId="22040" xr:uid="{00000000-0005-0000-0000-00003F5E0000}"/>
    <cellStyle name="Normal 2 2 3 2 2 4 5 2 2" xfId="57256" xr:uid="{00000000-0005-0000-0000-0000405E0000}"/>
    <cellStyle name="Normal 2 2 3 2 2 4 5 3" xfId="44659" xr:uid="{00000000-0005-0000-0000-0000415E0000}"/>
    <cellStyle name="Normal 2 2 3 2 2 4 5 4" xfId="34645" xr:uid="{00000000-0005-0000-0000-0000425E0000}"/>
    <cellStyle name="Normal 2 2 3 2 2 4 6" xfId="11213" xr:uid="{00000000-0005-0000-0000-0000435E0000}"/>
    <cellStyle name="Normal 2 2 3 2 2 4 6 2" xfId="23816" xr:uid="{00000000-0005-0000-0000-0000445E0000}"/>
    <cellStyle name="Normal 2 2 3 2 2 4 6 2 2" xfId="59032" xr:uid="{00000000-0005-0000-0000-0000455E0000}"/>
    <cellStyle name="Normal 2 2 3 2 2 4 6 3" xfId="46435" xr:uid="{00000000-0005-0000-0000-0000465E0000}"/>
    <cellStyle name="Normal 2 2 3 2 2 4 6 4" xfId="36421" xr:uid="{00000000-0005-0000-0000-0000475E0000}"/>
    <cellStyle name="Normal 2 2 3 2 2 4 7" xfId="15580" xr:uid="{00000000-0005-0000-0000-0000485E0000}"/>
    <cellStyle name="Normal 2 2 3 2 2 4 7 2" xfId="50796" xr:uid="{00000000-0005-0000-0000-0000495E0000}"/>
    <cellStyle name="Normal 2 2 3 2 2 4 7 3" xfId="28185" xr:uid="{00000000-0005-0000-0000-00004A5E0000}"/>
    <cellStyle name="Normal 2 2 3 2 2 4 8" xfId="12671" xr:uid="{00000000-0005-0000-0000-00004B5E0000}"/>
    <cellStyle name="Normal 2 2 3 2 2 4 8 2" xfId="47889" xr:uid="{00000000-0005-0000-0000-00004C5E0000}"/>
    <cellStyle name="Normal 2 2 3 2 2 4 9" xfId="38199" xr:uid="{00000000-0005-0000-0000-00004D5E0000}"/>
    <cellStyle name="Normal 2 2 3 2 2 5" xfId="3400" xr:uid="{00000000-0005-0000-0000-00004E5E0000}"/>
    <cellStyle name="Normal 2 2 3 2 2 5 10" xfId="26896" xr:uid="{00000000-0005-0000-0000-00004F5E0000}"/>
    <cellStyle name="Normal 2 2 3 2 2 5 11" xfId="61300" xr:uid="{00000000-0005-0000-0000-0000505E0000}"/>
    <cellStyle name="Normal 2 2 3 2 2 5 2" xfId="5196" xr:uid="{00000000-0005-0000-0000-0000515E0000}"/>
    <cellStyle name="Normal 2 2 3 2 2 5 2 2" xfId="17843" xr:uid="{00000000-0005-0000-0000-0000525E0000}"/>
    <cellStyle name="Normal 2 2 3 2 2 5 2 2 2" xfId="53059" xr:uid="{00000000-0005-0000-0000-0000535E0000}"/>
    <cellStyle name="Normal 2 2 3 2 2 5 2 3" xfId="40462" xr:uid="{00000000-0005-0000-0000-0000545E0000}"/>
    <cellStyle name="Normal 2 2 3 2 2 5 2 4" xfId="30448" xr:uid="{00000000-0005-0000-0000-0000555E0000}"/>
    <cellStyle name="Normal 2 2 3 2 2 5 3" xfId="6666" xr:uid="{00000000-0005-0000-0000-0000565E0000}"/>
    <cellStyle name="Normal 2 2 3 2 2 5 3 2" xfId="19297" xr:uid="{00000000-0005-0000-0000-0000575E0000}"/>
    <cellStyle name="Normal 2 2 3 2 2 5 3 2 2" xfId="54513" xr:uid="{00000000-0005-0000-0000-0000585E0000}"/>
    <cellStyle name="Normal 2 2 3 2 2 5 3 3" xfId="41916" xr:uid="{00000000-0005-0000-0000-0000595E0000}"/>
    <cellStyle name="Normal 2 2 3 2 2 5 3 4" xfId="31902" xr:uid="{00000000-0005-0000-0000-00005A5E0000}"/>
    <cellStyle name="Normal 2 2 3 2 2 5 4" xfId="8125" xr:uid="{00000000-0005-0000-0000-00005B5E0000}"/>
    <cellStyle name="Normal 2 2 3 2 2 5 4 2" xfId="20751" xr:uid="{00000000-0005-0000-0000-00005C5E0000}"/>
    <cellStyle name="Normal 2 2 3 2 2 5 4 2 2" xfId="55967" xr:uid="{00000000-0005-0000-0000-00005D5E0000}"/>
    <cellStyle name="Normal 2 2 3 2 2 5 4 3" xfId="43370" xr:uid="{00000000-0005-0000-0000-00005E5E0000}"/>
    <cellStyle name="Normal 2 2 3 2 2 5 4 4" xfId="33356" xr:uid="{00000000-0005-0000-0000-00005F5E0000}"/>
    <cellStyle name="Normal 2 2 3 2 2 5 5" xfId="9906" xr:uid="{00000000-0005-0000-0000-0000605E0000}"/>
    <cellStyle name="Normal 2 2 3 2 2 5 5 2" xfId="22527" xr:uid="{00000000-0005-0000-0000-0000615E0000}"/>
    <cellStyle name="Normal 2 2 3 2 2 5 5 2 2" xfId="57743" xr:uid="{00000000-0005-0000-0000-0000625E0000}"/>
    <cellStyle name="Normal 2 2 3 2 2 5 5 3" xfId="45146" xr:uid="{00000000-0005-0000-0000-0000635E0000}"/>
    <cellStyle name="Normal 2 2 3 2 2 5 5 4" xfId="35132" xr:uid="{00000000-0005-0000-0000-0000645E0000}"/>
    <cellStyle name="Normal 2 2 3 2 2 5 6" xfId="11700" xr:uid="{00000000-0005-0000-0000-0000655E0000}"/>
    <cellStyle name="Normal 2 2 3 2 2 5 6 2" xfId="24303" xr:uid="{00000000-0005-0000-0000-0000665E0000}"/>
    <cellStyle name="Normal 2 2 3 2 2 5 6 2 2" xfId="59519" xr:uid="{00000000-0005-0000-0000-0000675E0000}"/>
    <cellStyle name="Normal 2 2 3 2 2 5 6 3" xfId="46922" xr:uid="{00000000-0005-0000-0000-0000685E0000}"/>
    <cellStyle name="Normal 2 2 3 2 2 5 6 4" xfId="36908" xr:uid="{00000000-0005-0000-0000-0000695E0000}"/>
    <cellStyle name="Normal 2 2 3 2 2 5 7" xfId="16067" xr:uid="{00000000-0005-0000-0000-00006A5E0000}"/>
    <cellStyle name="Normal 2 2 3 2 2 5 7 2" xfId="51283" xr:uid="{00000000-0005-0000-0000-00006B5E0000}"/>
    <cellStyle name="Normal 2 2 3 2 2 5 7 3" xfId="28672" xr:uid="{00000000-0005-0000-0000-00006C5E0000}"/>
    <cellStyle name="Normal 2 2 3 2 2 5 8" xfId="14289" xr:uid="{00000000-0005-0000-0000-00006D5E0000}"/>
    <cellStyle name="Normal 2 2 3 2 2 5 8 2" xfId="49507" xr:uid="{00000000-0005-0000-0000-00006E5E0000}"/>
    <cellStyle name="Normal 2 2 3 2 2 5 9" xfId="38686" xr:uid="{00000000-0005-0000-0000-00006F5E0000}"/>
    <cellStyle name="Normal 2 2 3 2 2 6" xfId="2560" xr:uid="{00000000-0005-0000-0000-0000705E0000}"/>
    <cellStyle name="Normal 2 2 3 2 2 6 10" xfId="26087" xr:uid="{00000000-0005-0000-0000-0000715E0000}"/>
    <cellStyle name="Normal 2 2 3 2 2 6 11" xfId="60491" xr:uid="{00000000-0005-0000-0000-0000725E0000}"/>
    <cellStyle name="Normal 2 2 3 2 2 6 2" xfId="4387" xr:uid="{00000000-0005-0000-0000-0000735E0000}"/>
    <cellStyle name="Normal 2 2 3 2 2 6 2 2" xfId="17034" xr:uid="{00000000-0005-0000-0000-0000745E0000}"/>
    <cellStyle name="Normal 2 2 3 2 2 6 2 2 2" xfId="52250" xr:uid="{00000000-0005-0000-0000-0000755E0000}"/>
    <cellStyle name="Normal 2 2 3 2 2 6 2 3" xfId="39653" xr:uid="{00000000-0005-0000-0000-0000765E0000}"/>
    <cellStyle name="Normal 2 2 3 2 2 6 2 4" xfId="29639" xr:uid="{00000000-0005-0000-0000-0000775E0000}"/>
    <cellStyle name="Normal 2 2 3 2 2 6 3" xfId="5857" xr:uid="{00000000-0005-0000-0000-0000785E0000}"/>
    <cellStyle name="Normal 2 2 3 2 2 6 3 2" xfId="18488" xr:uid="{00000000-0005-0000-0000-0000795E0000}"/>
    <cellStyle name="Normal 2 2 3 2 2 6 3 2 2" xfId="53704" xr:uid="{00000000-0005-0000-0000-00007A5E0000}"/>
    <cellStyle name="Normal 2 2 3 2 2 6 3 3" xfId="41107" xr:uid="{00000000-0005-0000-0000-00007B5E0000}"/>
    <cellStyle name="Normal 2 2 3 2 2 6 3 4" xfId="31093" xr:uid="{00000000-0005-0000-0000-00007C5E0000}"/>
    <cellStyle name="Normal 2 2 3 2 2 6 4" xfId="7316" xr:uid="{00000000-0005-0000-0000-00007D5E0000}"/>
    <cellStyle name="Normal 2 2 3 2 2 6 4 2" xfId="19942" xr:uid="{00000000-0005-0000-0000-00007E5E0000}"/>
    <cellStyle name="Normal 2 2 3 2 2 6 4 2 2" xfId="55158" xr:uid="{00000000-0005-0000-0000-00007F5E0000}"/>
    <cellStyle name="Normal 2 2 3 2 2 6 4 3" xfId="42561" xr:uid="{00000000-0005-0000-0000-0000805E0000}"/>
    <cellStyle name="Normal 2 2 3 2 2 6 4 4" xfId="32547" xr:uid="{00000000-0005-0000-0000-0000815E0000}"/>
    <cellStyle name="Normal 2 2 3 2 2 6 5" xfId="9097" xr:uid="{00000000-0005-0000-0000-0000825E0000}"/>
    <cellStyle name="Normal 2 2 3 2 2 6 5 2" xfId="21718" xr:uid="{00000000-0005-0000-0000-0000835E0000}"/>
    <cellStyle name="Normal 2 2 3 2 2 6 5 2 2" xfId="56934" xr:uid="{00000000-0005-0000-0000-0000845E0000}"/>
    <cellStyle name="Normal 2 2 3 2 2 6 5 3" xfId="44337" xr:uid="{00000000-0005-0000-0000-0000855E0000}"/>
    <cellStyle name="Normal 2 2 3 2 2 6 5 4" xfId="34323" xr:uid="{00000000-0005-0000-0000-0000865E0000}"/>
    <cellStyle name="Normal 2 2 3 2 2 6 6" xfId="10891" xr:uid="{00000000-0005-0000-0000-0000875E0000}"/>
    <cellStyle name="Normal 2 2 3 2 2 6 6 2" xfId="23494" xr:uid="{00000000-0005-0000-0000-0000885E0000}"/>
    <cellStyle name="Normal 2 2 3 2 2 6 6 2 2" xfId="58710" xr:uid="{00000000-0005-0000-0000-0000895E0000}"/>
    <cellStyle name="Normal 2 2 3 2 2 6 6 3" xfId="46113" xr:uid="{00000000-0005-0000-0000-00008A5E0000}"/>
    <cellStyle name="Normal 2 2 3 2 2 6 6 4" xfId="36099" xr:uid="{00000000-0005-0000-0000-00008B5E0000}"/>
    <cellStyle name="Normal 2 2 3 2 2 6 7" xfId="15258" xr:uid="{00000000-0005-0000-0000-00008C5E0000}"/>
    <cellStyle name="Normal 2 2 3 2 2 6 7 2" xfId="50474" xr:uid="{00000000-0005-0000-0000-00008D5E0000}"/>
    <cellStyle name="Normal 2 2 3 2 2 6 7 3" xfId="27863" xr:uid="{00000000-0005-0000-0000-00008E5E0000}"/>
    <cellStyle name="Normal 2 2 3 2 2 6 8" xfId="13480" xr:uid="{00000000-0005-0000-0000-00008F5E0000}"/>
    <cellStyle name="Normal 2 2 3 2 2 6 8 2" xfId="48698" xr:uid="{00000000-0005-0000-0000-0000905E0000}"/>
    <cellStyle name="Normal 2 2 3 2 2 6 9" xfId="37877" xr:uid="{00000000-0005-0000-0000-0000915E0000}"/>
    <cellStyle name="Normal 2 2 3 2 2 7" xfId="3724" xr:uid="{00000000-0005-0000-0000-0000925E0000}"/>
    <cellStyle name="Normal 2 2 3 2 2 7 2" xfId="8448" xr:uid="{00000000-0005-0000-0000-0000935E0000}"/>
    <cellStyle name="Normal 2 2 3 2 2 7 2 2" xfId="21074" xr:uid="{00000000-0005-0000-0000-0000945E0000}"/>
    <cellStyle name="Normal 2 2 3 2 2 7 2 2 2" xfId="56290" xr:uid="{00000000-0005-0000-0000-0000955E0000}"/>
    <cellStyle name="Normal 2 2 3 2 2 7 2 3" xfId="43693" xr:uid="{00000000-0005-0000-0000-0000965E0000}"/>
    <cellStyle name="Normal 2 2 3 2 2 7 2 4" xfId="33679" xr:uid="{00000000-0005-0000-0000-0000975E0000}"/>
    <cellStyle name="Normal 2 2 3 2 2 7 3" xfId="10229" xr:uid="{00000000-0005-0000-0000-0000985E0000}"/>
    <cellStyle name="Normal 2 2 3 2 2 7 3 2" xfId="22850" xr:uid="{00000000-0005-0000-0000-0000995E0000}"/>
    <cellStyle name="Normal 2 2 3 2 2 7 3 2 2" xfId="58066" xr:uid="{00000000-0005-0000-0000-00009A5E0000}"/>
    <cellStyle name="Normal 2 2 3 2 2 7 3 3" xfId="45469" xr:uid="{00000000-0005-0000-0000-00009B5E0000}"/>
    <cellStyle name="Normal 2 2 3 2 2 7 3 4" xfId="35455" xr:uid="{00000000-0005-0000-0000-00009C5E0000}"/>
    <cellStyle name="Normal 2 2 3 2 2 7 4" xfId="12025" xr:uid="{00000000-0005-0000-0000-00009D5E0000}"/>
    <cellStyle name="Normal 2 2 3 2 2 7 4 2" xfId="24626" xr:uid="{00000000-0005-0000-0000-00009E5E0000}"/>
    <cellStyle name="Normal 2 2 3 2 2 7 4 2 2" xfId="59842" xr:uid="{00000000-0005-0000-0000-00009F5E0000}"/>
    <cellStyle name="Normal 2 2 3 2 2 7 4 3" xfId="47245" xr:uid="{00000000-0005-0000-0000-0000A05E0000}"/>
    <cellStyle name="Normal 2 2 3 2 2 7 4 4" xfId="37231" xr:uid="{00000000-0005-0000-0000-0000A15E0000}"/>
    <cellStyle name="Normal 2 2 3 2 2 7 5" xfId="16390" xr:uid="{00000000-0005-0000-0000-0000A25E0000}"/>
    <cellStyle name="Normal 2 2 3 2 2 7 5 2" xfId="51606" xr:uid="{00000000-0005-0000-0000-0000A35E0000}"/>
    <cellStyle name="Normal 2 2 3 2 2 7 5 3" xfId="28995" xr:uid="{00000000-0005-0000-0000-0000A45E0000}"/>
    <cellStyle name="Normal 2 2 3 2 2 7 6" xfId="14612" xr:uid="{00000000-0005-0000-0000-0000A55E0000}"/>
    <cellStyle name="Normal 2 2 3 2 2 7 6 2" xfId="49830" xr:uid="{00000000-0005-0000-0000-0000A65E0000}"/>
    <cellStyle name="Normal 2 2 3 2 2 7 7" xfId="39009" xr:uid="{00000000-0005-0000-0000-0000A75E0000}"/>
    <cellStyle name="Normal 2 2 3 2 2 7 8" xfId="27219" xr:uid="{00000000-0005-0000-0000-0000A85E0000}"/>
    <cellStyle name="Normal 2 2 3 2 2 8" xfId="4062" xr:uid="{00000000-0005-0000-0000-0000A95E0000}"/>
    <cellStyle name="Normal 2 2 3 2 2 8 2" xfId="16712" xr:uid="{00000000-0005-0000-0000-0000AA5E0000}"/>
    <cellStyle name="Normal 2 2 3 2 2 8 2 2" xfId="51928" xr:uid="{00000000-0005-0000-0000-0000AB5E0000}"/>
    <cellStyle name="Normal 2 2 3 2 2 8 2 3" xfId="29317" xr:uid="{00000000-0005-0000-0000-0000AC5E0000}"/>
    <cellStyle name="Normal 2 2 3 2 2 8 3" xfId="13158" xr:uid="{00000000-0005-0000-0000-0000AD5E0000}"/>
    <cellStyle name="Normal 2 2 3 2 2 8 3 2" xfId="48376" xr:uid="{00000000-0005-0000-0000-0000AE5E0000}"/>
    <cellStyle name="Normal 2 2 3 2 2 8 4" xfId="39331" xr:uid="{00000000-0005-0000-0000-0000AF5E0000}"/>
    <cellStyle name="Normal 2 2 3 2 2 8 5" xfId="25765" xr:uid="{00000000-0005-0000-0000-0000B05E0000}"/>
    <cellStyle name="Normal 2 2 3 2 2 9" xfId="5535" xr:uid="{00000000-0005-0000-0000-0000B15E0000}"/>
    <cellStyle name="Normal 2 2 3 2 2 9 2" xfId="18166" xr:uid="{00000000-0005-0000-0000-0000B25E0000}"/>
    <cellStyle name="Normal 2 2 3 2 2 9 2 2" xfId="53382" xr:uid="{00000000-0005-0000-0000-0000B35E0000}"/>
    <cellStyle name="Normal 2 2 3 2 2 9 3" xfId="40785" xr:uid="{00000000-0005-0000-0000-0000B45E0000}"/>
    <cellStyle name="Normal 2 2 3 2 2 9 4" xfId="30771" xr:uid="{00000000-0005-0000-0000-0000B55E0000}"/>
    <cellStyle name="Normal 2 2 3 2 3" xfId="2301" xr:uid="{00000000-0005-0000-0000-0000B65E0000}"/>
    <cellStyle name="Normal 2 2 3 2 3 10" xfId="10577" xr:uid="{00000000-0005-0000-0000-0000B75E0000}"/>
    <cellStyle name="Normal 2 2 3 2 3 10 2" xfId="23188" xr:uid="{00000000-0005-0000-0000-0000B85E0000}"/>
    <cellStyle name="Normal 2 2 3 2 3 10 2 2" xfId="58404" xr:uid="{00000000-0005-0000-0000-0000B95E0000}"/>
    <cellStyle name="Normal 2 2 3 2 3 10 3" xfId="45807" xr:uid="{00000000-0005-0000-0000-0000BA5E0000}"/>
    <cellStyle name="Normal 2 2 3 2 3 10 4" xfId="35793" xr:uid="{00000000-0005-0000-0000-0000BB5E0000}"/>
    <cellStyle name="Normal 2 2 3 2 3 11" xfId="15016" xr:uid="{00000000-0005-0000-0000-0000BC5E0000}"/>
    <cellStyle name="Normal 2 2 3 2 3 11 2" xfId="50232" xr:uid="{00000000-0005-0000-0000-0000BD5E0000}"/>
    <cellStyle name="Normal 2 2 3 2 3 11 3" xfId="27621" xr:uid="{00000000-0005-0000-0000-0000BE5E0000}"/>
    <cellStyle name="Normal 2 2 3 2 3 12" xfId="12429" xr:uid="{00000000-0005-0000-0000-0000BF5E0000}"/>
    <cellStyle name="Normal 2 2 3 2 3 12 2" xfId="47647" xr:uid="{00000000-0005-0000-0000-0000C05E0000}"/>
    <cellStyle name="Normal 2 2 3 2 3 13" xfId="37635" xr:uid="{00000000-0005-0000-0000-0000C15E0000}"/>
    <cellStyle name="Normal 2 2 3 2 3 14" xfId="25036" xr:uid="{00000000-0005-0000-0000-0000C25E0000}"/>
    <cellStyle name="Normal 2 2 3 2 3 15" xfId="60249" xr:uid="{00000000-0005-0000-0000-0000C35E0000}"/>
    <cellStyle name="Normal 2 2 3 2 3 2" xfId="3151" xr:uid="{00000000-0005-0000-0000-0000C45E0000}"/>
    <cellStyle name="Normal 2 2 3 2 3 2 10" xfId="25520" xr:uid="{00000000-0005-0000-0000-0000C55E0000}"/>
    <cellStyle name="Normal 2 2 3 2 3 2 11" xfId="61055" xr:uid="{00000000-0005-0000-0000-0000C65E0000}"/>
    <cellStyle name="Normal 2 2 3 2 3 2 2" xfId="4951" xr:uid="{00000000-0005-0000-0000-0000C75E0000}"/>
    <cellStyle name="Normal 2 2 3 2 3 2 2 2" xfId="17598" xr:uid="{00000000-0005-0000-0000-0000C85E0000}"/>
    <cellStyle name="Normal 2 2 3 2 3 2 2 2 2" xfId="52814" xr:uid="{00000000-0005-0000-0000-0000C95E0000}"/>
    <cellStyle name="Normal 2 2 3 2 3 2 2 2 3" xfId="30203" xr:uid="{00000000-0005-0000-0000-0000CA5E0000}"/>
    <cellStyle name="Normal 2 2 3 2 3 2 2 3" xfId="14044" xr:uid="{00000000-0005-0000-0000-0000CB5E0000}"/>
    <cellStyle name="Normal 2 2 3 2 3 2 2 3 2" xfId="49262" xr:uid="{00000000-0005-0000-0000-0000CC5E0000}"/>
    <cellStyle name="Normal 2 2 3 2 3 2 2 4" xfId="40217" xr:uid="{00000000-0005-0000-0000-0000CD5E0000}"/>
    <cellStyle name="Normal 2 2 3 2 3 2 2 5" xfId="26651" xr:uid="{00000000-0005-0000-0000-0000CE5E0000}"/>
    <cellStyle name="Normal 2 2 3 2 3 2 3" xfId="6421" xr:uid="{00000000-0005-0000-0000-0000CF5E0000}"/>
    <cellStyle name="Normal 2 2 3 2 3 2 3 2" xfId="19052" xr:uid="{00000000-0005-0000-0000-0000D05E0000}"/>
    <cellStyle name="Normal 2 2 3 2 3 2 3 2 2" xfId="54268" xr:uid="{00000000-0005-0000-0000-0000D15E0000}"/>
    <cellStyle name="Normal 2 2 3 2 3 2 3 3" xfId="41671" xr:uid="{00000000-0005-0000-0000-0000D25E0000}"/>
    <cellStyle name="Normal 2 2 3 2 3 2 3 4" xfId="31657" xr:uid="{00000000-0005-0000-0000-0000D35E0000}"/>
    <cellStyle name="Normal 2 2 3 2 3 2 4" xfId="7880" xr:uid="{00000000-0005-0000-0000-0000D45E0000}"/>
    <cellStyle name="Normal 2 2 3 2 3 2 4 2" xfId="20506" xr:uid="{00000000-0005-0000-0000-0000D55E0000}"/>
    <cellStyle name="Normal 2 2 3 2 3 2 4 2 2" xfId="55722" xr:uid="{00000000-0005-0000-0000-0000D65E0000}"/>
    <cellStyle name="Normal 2 2 3 2 3 2 4 3" xfId="43125" xr:uid="{00000000-0005-0000-0000-0000D75E0000}"/>
    <cellStyle name="Normal 2 2 3 2 3 2 4 4" xfId="33111" xr:uid="{00000000-0005-0000-0000-0000D85E0000}"/>
    <cellStyle name="Normal 2 2 3 2 3 2 5" xfId="9661" xr:uid="{00000000-0005-0000-0000-0000D95E0000}"/>
    <cellStyle name="Normal 2 2 3 2 3 2 5 2" xfId="22282" xr:uid="{00000000-0005-0000-0000-0000DA5E0000}"/>
    <cellStyle name="Normal 2 2 3 2 3 2 5 2 2" xfId="57498" xr:uid="{00000000-0005-0000-0000-0000DB5E0000}"/>
    <cellStyle name="Normal 2 2 3 2 3 2 5 3" xfId="44901" xr:uid="{00000000-0005-0000-0000-0000DC5E0000}"/>
    <cellStyle name="Normal 2 2 3 2 3 2 5 4" xfId="34887" xr:uid="{00000000-0005-0000-0000-0000DD5E0000}"/>
    <cellStyle name="Normal 2 2 3 2 3 2 6" xfId="11455" xr:uid="{00000000-0005-0000-0000-0000DE5E0000}"/>
    <cellStyle name="Normal 2 2 3 2 3 2 6 2" xfId="24058" xr:uid="{00000000-0005-0000-0000-0000DF5E0000}"/>
    <cellStyle name="Normal 2 2 3 2 3 2 6 2 2" xfId="59274" xr:uid="{00000000-0005-0000-0000-0000E05E0000}"/>
    <cellStyle name="Normal 2 2 3 2 3 2 6 3" xfId="46677" xr:uid="{00000000-0005-0000-0000-0000E15E0000}"/>
    <cellStyle name="Normal 2 2 3 2 3 2 6 4" xfId="36663" xr:uid="{00000000-0005-0000-0000-0000E25E0000}"/>
    <cellStyle name="Normal 2 2 3 2 3 2 7" xfId="15822" xr:uid="{00000000-0005-0000-0000-0000E35E0000}"/>
    <cellStyle name="Normal 2 2 3 2 3 2 7 2" xfId="51038" xr:uid="{00000000-0005-0000-0000-0000E45E0000}"/>
    <cellStyle name="Normal 2 2 3 2 3 2 7 3" xfId="28427" xr:uid="{00000000-0005-0000-0000-0000E55E0000}"/>
    <cellStyle name="Normal 2 2 3 2 3 2 8" xfId="12913" xr:uid="{00000000-0005-0000-0000-0000E65E0000}"/>
    <cellStyle name="Normal 2 2 3 2 3 2 8 2" xfId="48131" xr:uid="{00000000-0005-0000-0000-0000E75E0000}"/>
    <cellStyle name="Normal 2 2 3 2 3 2 9" xfId="38441" xr:uid="{00000000-0005-0000-0000-0000E85E0000}"/>
    <cellStyle name="Normal 2 2 3 2 3 3" xfId="3480" xr:uid="{00000000-0005-0000-0000-0000E95E0000}"/>
    <cellStyle name="Normal 2 2 3 2 3 3 10" xfId="26976" xr:uid="{00000000-0005-0000-0000-0000EA5E0000}"/>
    <cellStyle name="Normal 2 2 3 2 3 3 11" xfId="61380" xr:uid="{00000000-0005-0000-0000-0000EB5E0000}"/>
    <cellStyle name="Normal 2 2 3 2 3 3 2" xfId="5276" xr:uid="{00000000-0005-0000-0000-0000EC5E0000}"/>
    <cellStyle name="Normal 2 2 3 2 3 3 2 2" xfId="17923" xr:uid="{00000000-0005-0000-0000-0000ED5E0000}"/>
    <cellStyle name="Normal 2 2 3 2 3 3 2 2 2" xfId="53139" xr:uid="{00000000-0005-0000-0000-0000EE5E0000}"/>
    <cellStyle name="Normal 2 2 3 2 3 3 2 3" xfId="40542" xr:uid="{00000000-0005-0000-0000-0000EF5E0000}"/>
    <cellStyle name="Normal 2 2 3 2 3 3 2 4" xfId="30528" xr:uid="{00000000-0005-0000-0000-0000F05E0000}"/>
    <cellStyle name="Normal 2 2 3 2 3 3 3" xfId="6746" xr:uid="{00000000-0005-0000-0000-0000F15E0000}"/>
    <cellStyle name="Normal 2 2 3 2 3 3 3 2" xfId="19377" xr:uid="{00000000-0005-0000-0000-0000F25E0000}"/>
    <cellStyle name="Normal 2 2 3 2 3 3 3 2 2" xfId="54593" xr:uid="{00000000-0005-0000-0000-0000F35E0000}"/>
    <cellStyle name="Normal 2 2 3 2 3 3 3 3" xfId="41996" xr:uid="{00000000-0005-0000-0000-0000F45E0000}"/>
    <cellStyle name="Normal 2 2 3 2 3 3 3 4" xfId="31982" xr:uid="{00000000-0005-0000-0000-0000F55E0000}"/>
    <cellStyle name="Normal 2 2 3 2 3 3 4" xfId="8205" xr:uid="{00000000-0005-0000-0000-0000F65E0000}"/>
    <cellStyle name="Normal 2 2 3 2 3 3 4 2" xfId="20831" xr:uid="{00000000-0005-0000-0000-0000F75E0000}"/>
    <cellStyle name="Normal 2 2 3 2 3 3 4 2 2" xfId="56047" xr:uid="{00000000-0005-0000-0000-0000F85E0000}"/>
    <cellStyle name="Normal 2 2 3 2 3 3 4 3" xfId="43450" xr:uid="{00000000-0005-0000-0000-0000F95E0000}"/>
    <cellStyle name="Normal 2 2 3 2 3 3 4 4" xfId="33436" xr:uid="{00000000-0005-0000-0000-0000FA5E0000}"/>
    <cellStyle name="Normal 2 2 3 2 3 3 5" xfId="9986" xr:uid="{00000000-0005-0000-0000-0000FB5E0000}"/>
    <cellStyle name="Normal 2 2 3 2 3 3 5 2" xfId="22607" xr:uid="{00000000-0005-0000-0000-0000FC5E0000}"/>
    <cellStyle name="Normal 2 2 3 2 3 3 5 2 2" xfId="57823" xr:uid="{00000000-0005-0000-0000-0000FD5E0000}"/>
    <cellStyle name="Normal 2 2 3 2 3 3 5 3" xfId="45226" xr:uid="{00000000-0005-0000-0000-0000FE5E0000}"/>
    <cellStyle name="Normal 2 2 3 2 3 3 5 4" xfId="35212" xr:uid="{00000000-0005-0000-0000-0000FF5E0000}"/>
    <cellStyle name="Normal 2 2 3 2 3 3 6" xfId="11780" xr:uid="{00000000-0005-0000-0000-0000005F0000}"/>
    <cellStyle name="Normal 2 2 3 2 3 3 6 2" xfId="24383" xr:uid="{00000000-0005-0000-0000-0000015F0000}"/>
    <cellStyle name="Normal 2 2 3 2 3 3 6 2 2" xfId="59599" xr:uid="{00000000-0005-0000-0000-0000025F0000}"/>
    <cellStyle name="Normal 2 2 3 2 3 3 6 3" xfId="47002" xr:uid="{00000000-0005-0000-0000-0000035F0000}"/>
    <cellStyle name="Normal 2 2 3 2 3 3 6 4" xfId="36988" xr:uid="{00000000-0005-0000-0000-0000045F0000}"/>
    <cellStyle name="Normal 2 2 3 2 3 3 7" xfId="16147" xr:uid="{00000000-0005-0000-0000-0000055F0000}"/>
    <cellStyle name="Normal 2 2 3 2 3 3 7 2" xfId="51363" xr:uid="{00000000-0005-0000-0000-0000065F0000}"/>
    <cellStyle name="Normal 2 2 3 2 3 3 7 3" xfId="28752" xr:uid="{00000000-0005-0000-0000-0000075F0000}"/>
    <cellStyle name="Normal 2 2 3 2 3 3 8" xfId="14369" xr:uid="{00000000-0005-0000-0000-0000085F0000}"/>
    <cellStyle name="Normal 2 2 3 2 3 3 8 2" xfId="49587" xr:uid="{00000000-0005-0000-0000-0000095F0000}"/>
    <cellStyle name="Normal 2 2 3 2 3 3 9" xfId="38766" xr:uid="{00000000-0005-0000-0000-00000A5F0000}"/>
    <cellStyle name="Normal 2 2 3 2 3 4" xfId="2641" xr:uid="{00000000-0005-0000-0000-00000B5F0000}"/>
    <cellStyle name="Normal 2 2 3 2 3 4 10" xfId="26167" xr:uid="{00000000-0005-0000-0000-00000C5F0000}"/>
    <cellStyle name="Normal 2 2 3 2 3 4 11" xfId="60571" xr:uid="{00000000-0005-0000-0000-00000D5F0000}"/>
    <cellStyle name="Normal 2 2 3 2 3 4 2" xfId="4467" xr:uid="{00000000-0005-0000-0000-00000E5F0000}"/>
    <cellStyle name="Normal 2 2 3 2 3 4 2 2" xfId="17114" xr:uid="{00000000-0005-0000-0000-00000F5F0000}"/>
    <cellStyle name="Normal 2 2 3 2 3 4 2 2 2" xfId="52330" xr:uid="{00000000-0005-0000-0000-0000105F0000}"/>
    <cellStyle name="Normal 2 2 3 2 3 4 2 3" xfId="39733" xr:uid="{00000000-0005-0000-0000-0000115F0000}"/>
    <cellStyle name="Normal 2 2 3 2 3 4 2 4" xfId="29719" xr:uid="{00000000-0005-0000-0000-0000125F0000}"/>
    <cellStyle name="Normal 2 2 3 2 3 4 3" xfId="5937" xr:uid="{00000000-0005-0000-0000-0000135F0000}"/>
    <cellStyle name="Normal 2 2 3 2 3 4 3 2" xfId="18568" xr:uid="{00000000-0005-0000-0000-0000145F0000}"/>
    <cellStyle name="Normal 2 2 3 2 3 4 3 2 2" xfId="53784" xr:uid="{00000000-0005-0000-0000-0000155F0000}"/>
    <cellStyle name="Normal 2 2 3 2 3 4 3 3" xfId="41187" xr:uid="{00000000-0005-0000-0000-0000165F0000}"/>
    <cellStyle name="Normal 2 2 3 2 3 4 3 4" xfId="31173" xr:uid="{00000000-0005-0000-0000-0000175F0000}"/>
    <cellStyle name="Normal 2 2 3 2 3 4 4" xfId="7396" xr:uid="{00000000-0005-0000-0000-0000185F0000}"/>
    <cellStyle name="Normal 2 2 3 2 3 4 4 2" xfId="20022" xr:uid="{00000000-0005-0000-0000-0000195F0000}"/>
    <cellStyle name="Normal 2 2 3 2 3 4 4 2 2" xfId="55238" xr:uid="{00000000-0005-0000-0000-00001A5F0000}"/>
    <cellStyle name="Normal 2 2 3 2 3 4 4 3" xfId="42641" xr:uid="{00000000-0005-0000-0000-00001B5F0000}"/>
    <cellStyle name="Normal 2 2 3 2 3 4 4 4" xfId="32627" xr:uid="{00000000-0005-0000-0000-00001C5F0000}"/>
    <cellStyle name="Normal 2 2 3 2 3 4 5" xfId="9177" xr:uid="{00000000-0005-0000-0000-00001D5F0000}"/>
    <cellStyle name="Normal 2 2 3 2 3 4 5 2" xfId="21798" xr:uid="{00000000-0005-0000-0000-00001E5F0000}"/>
    <cellStyle name="Normal 2 2 3 2 3 4 5 2 2" xfId="57014" xr:uid="{00000000-0005-0000-0000-00001F5F0000}"/>
    <cellStyle name="Normal 2 2 3 2 3 4 5 3" xfId="44417" xr:uid="{00000000-0005-0000-0000-0000205F0000}"/>
    <cellStyle name="Normal 2 2 3 2 3 4 5 4" xfId="34403" xr:uid="{00000000-0005-0000-0000-0000215F0000}"/>
    <cellStyle name="Normal 2 2 3 2 3 4 6" xfId="10971" xr:uid="{00000000-0005-0000-0000-0000225F0000}"/>
    <cellStyle name="Normal 2 2 3 2 3 4 6 2" xfId="23574" xr:uid="{00000000-0005-0000-0000-0000235F0000}"/>
    <cellStyle name="Normal 2 2 3 2 3 4 6 2 2" xfId="58790" xr:uid="{00000000-0005-0000-0000-0000245F0000}"/>
    <cellStyle name="Normal 2 2 3 2 3 4 6 3" xfId="46193" xr:uid="{00000000-0005-0000-0000-0000255F0000}"/>
    <cellStyle name="Normal 2 2 3 2 3 4 6 4" xfId="36179" xr:uid="{00000000-0005-0000-0000-0000265F0000}"/>
    <cellStyle name="Normal 2 2 3 2 3 4 7" xfId="15338" xr:uid="{00000000-0005-0000-0000-0000275F0000}"/>
    <cellStyle name="Normal 2 2 3 2 3 4 7 2" xfId="50554" xr:uid="{00000000-0005-0000-0000-0000285F0000}"/>
    <cellStyle name="Normal 2 2 3 2 3 4 7 3" xfId="27943" xr:uid="{00000000-0005-0000-0000-0000295F0000}"/>
    <cellStyle name="Normal 2 2 3 2 3 4 8" xfId="13560" xr:uid="{00000000-0005-0000-0000-00002A5F0000}"/>
    <cellStyle name="Normal 2 2 3 2 3 4 8 2" xfId="48778" xr:uid="{00000000-0005-0000-0000-00002B5F0000}"/>
    <cellStyle name="Normal 2 2 3 2 3 4 9" xfId="37957" xr:uid="{00000000-0005-0000-0000-00002C5F0000}"/>
    <cellStyle name="Normal 2 2 3 2 3 5" xfId="3805" xr:uid="{00000000-0005-0000-0000-00002D5F0000}"/>
    <cellStyle name="Normal 2 2 3 2 3 5 2" xfId="8528" xr:uid="{00000000-0005-0000-0000-00002E5F0000}"/>
    <cellStyle name="Normal 2 2 3 2 3 5 2 2" xfId="21154" xr:uid="{00000000-0005-0000-0000-00002F5F0000}"/>
    <cellStyle name="Normal 2 2 3 2 3 5 2 2 2" xfId="56370" xr:uid="{00000000-0005-0000-0000-0000305F0000}"/>
    <cellStyle name="Normal 2 2 3 2 3 5 2 3" xfId="43773" xr:uid="{00000000-0005-0000-0000-0000315F0000}"/>
    <cellStyle name="Normal 2 2 3 2 3 5 2 4" xfId="33759" xr:uid="{00000000-0005-0000-0000-0000325F0000}"/>
    <cellStyle name="Normal 2 2 3 2 3 5 3" xfId="10309" xr:uid="{00000000-0005-0000-0000-0000335F0000}"/>
    <cellStyle name="Normal 2 2 3 2 3 5 3 2" xfId="22930" xr:uid="{00000000-0005-0000-0000-0000345F0000}"/>
    <cellStyle name="Normal 2 2 3 2 3 5 3 2 2" xfId="58146" xr:uid="{00000000-0005-0000-0000-0000355F0000}"/>
    <cellStyle name="Normal 2 2 3 2 3 5 3 3" xfId="45549" xr:uid="{00000000-0005-0000-0000-0000365F0000}"/>
    <cellStyle name="Normal 2 2 3 2 3 5 3 4" xfId="35535" xr:uid="{00000000-0005-0000-0000-0000375F0000}"/>
    <cellStyle name="Normal 2 2 3 2 3 5 4" xfId="12105" xr:uid="{00000000-0005-0000-0000-0000385F0000}"/>
    <cellStyle name="Normal 2 2 3 2 3 5 4 2" xfId="24706" xr:uid="{00000000-0005-0000-0000-0000395F0000}"/>
    <cellStyle name="Normal 2 2 3 2 3 5 4 2 2" xfId="59922" xr:uid="{00000000-0005-0000-0000-00003A5F0000}"/>
    <cellStyle name="Normal 2 2 3 2 3 5 4 3" xfId="47325" xr:uid="{00000000-0005-0000-0000-00003B5F0000}"/>
    <cellStyle name="Normal 2 2 3 2 3 5 4 4" xfId="37311" xr:uid="{00000000-0005-0000-0000-00003C5F0000}"/>
    <cellStyle name="Normal 2 2 3 2 3 5 5" xfId="16470" xr:uid="{00000000-0005-0000-0000-00003D5F0000}"/>
    <cellStyle name="Normal 2 2 3 2 3 5 5 2" xfId="51686" xr:uid="{00000000-0005-0000-0000-00003E5F0000}"/>
    <cellStyle name="Normal 2 2 3 2 3 5 5 3" xfId="29075" xr:uid="{00000000-0005-0000-0000-00003F5F0000}"/>
    <cellStyle name="Normal 2 2 3 2 3 5 6" xfId="14692" xr:uid="{00000000-0005-0000-0000-0000405F0000}"/>
    <cellStyle name="Normal 2 2 3 2 3 5 6 2" xfId="49910" xr:uid="{00000000-0005-0000-0000-0000415F0000}"/>
    <cellStyle name="Normal 2 2 3 2 3 5 7" xfId="39089" xr:uid="{00000000-0005-0000-0000-0000425F0000}"/>
    <cellStyle name="Normal 2 2 3 2 3 5 8" xfId="27299" xr:uid="{00000000-0005-0000-0000-0000435F0000}"/>
    <cellStyle name="Normal 2 2 3 2 3 6" xfId="4145" xr:uid="{00000000-0005-0000-0000-0000445F0000}"/>
    <cellStyle name="Normal 2 2 3 2 3 6 2" xfId="16792" xr:uid="{00000000-0005-0000-0000-0000455F0000}"/>
    <cellStyle name="Normal 2 2 3 2 3 6 2 2" xfId="52008" xr:uid="{00000000-0005-0000-0000-0000465F0000}"/>
    <cellStyle name="Normal 2 2 3 2 3 6 2 3" xfId="29397" xr:uid="{00000000-0005-0000-0000-0000475F0000}"/>
    <cellStyle name="Normal 2 2 3 2 3 6 3" xfId="13238" xr:uid="{00000000-0005-0000-0000-0000485F0000}"/>
    <cellStyle name="Normal 2 2 3 2 3 6 3 2" xfId="48456" xr:uid="{00000000-0005-0000-0000-0000495F0000}"/>
    <cellStyle name="Normal 2 2 3 2 3 6 4" xfId="39411" xr:uid="{00000000-0005-0000-0000-00004A5F0000}"/>
    <cellStyle name="Normal 2 2 3 2 3 6 5" xfId="25845" xr:uid="{00000000-0005-0000-0000-00004B5F0000}"/>
    <cellStyle name="Normal 2 2 3 2 3 7" xfId="5615" xr:uid="{00000000-0005-0000-0000-00004C5F0000}"/>
    <cellStyle name="Normal 2 2 3 2 3 7 2" xfId="18246" xr:uid="{00000000-0005-0000-0000-00004D5F0000}"/>
    <cellStyle name="Normal 2 2 3 2 3 7 2 2" xfId="53462" xr:uid="{00000000-0005-0000-0000-00004E5F0000}"/>
    <cellStyle name="Normal 2 2 3 2 3 7 3" xfId="40865" xr:uid="{00000000-0005-0000-0000-00004F5F0000}"/>
    <cellStyle name="Normal 2 2 3 2 3 7 4" xfId="30851" xr:uid="{00000000-0005-0000-0000-0000505F0000}"/>
    <cellStyle name="Normal 2 2 3 2 3 8" xfId="7074" xr:uid="{00000000-0005-0000-0000-0000515F0000}"/>
    <cellStyle name="Normal 2 2 3 2 3 8 2" xfId="19700" xr:uid="{00000000-0005-0000-0000-0000525F0000}"/>
    <cellStyle name="Normal 2 2 3 2 3 8 2 2" xfId="54916" xr:uid="{00000000-0005-0000-0000-0000535F0000}"/>
    <cellStyle name="Normal 2 2 3 2 3 8 3" xfId="42319" xr:uid="{00000000-0005-0000-0000-0000545F0000}"/>
    <cellStyle name="Normal 2 2 3 2 3 8 4" xfId="32305" xr:uid="{00000000-0005-0000-0000-0000555F0000}"/>
    <cellStyle name="Normal 2 2 3 2 3 9" xfId="8855" xr:uid="{00000000-0005-0000-0000-0000565F0000}"/>
    <cellStyle name="Normal 2 2 3 2 3 9 2" xfId="21476" xr:uid="{00000000-0005-0000-0000-0000575F0000}"/>
    <cellStyle name="Normal 2 2 3 2 3 9 2 2" xfId="56692" xr:uid="{00000000-0005-0000-0000-0000585F0000}"/>
    <cellStyle name="Normal 2 2 3 2 3 9 3" xfId="44095" xr:uid="{00000000-0005-0000-0000-0000595F0000}"/>
    <cellStyle name="Normal 2 2 3 2 3 9 4" xfId="34081" xr:uid="{00000000-0005-0000-0000-00005A5F0000}"/>
    <cellStyle name="Normal 2 2 3 2 4" xfId="2982" xr:uid="{00000000-0005-0000-0000-00005B5F0000}"/>
    <cellStyle name="Normal 2 2 3 2 4 10" xfId="25361" xr:uid="{00000000-0005-0000-0000-00005C5F0000}"/>
    <cellStyle name="Normal 2 2 3 2 4 11" xfId="60896" xr:uid="{00000000-0005-0000-0000-00005D5F0000}"/>
    <cellStyle name="Normal 2 2 3 2 4 2" xfId="4792" xr:uid="{00000000-0005-0000-0000-00005E5F0000}"/>
    <cellStyle name="Normal 2 2 3 2 4 2 2" xfId="17439" xr:uid="{00000000-0005-0000-0000-00005F5F0000}"/>
    <cellStyle name="Normal 2 2 3 2 4 2 2 2" xfId="52655" xr:uid="{00000000-0005-0000-0000-0000605F0000}"/>
    <cellStyle name="Normal 2 2 3 2 4 2 2 3" xfId="30044" xr:uid="{00000000-0005-0000-0000-0000615F0000}"/>
    <cellStyle name="Normal 2 2 3 2 4 2 3" xfId="13885" xr:uid="{00000000-0005-0000-0000-0000625F0000}"/>
    <cellStyle name="Normal 2 2 3 2 4 2 3 2" xfId="49103" xr:uid="{00000000-0005-0000-0000-0000635F0000}"/>
    <cellStyle name="Normal 2 2 3 2 4 2 4" xfId="40058" xr:uid="{00000000-0005-0000-0000-0000645F0000}"/>
    <cellStyle name="Normal 2 2 3 2 4 2 5" xfId="26492" xr:uid="{00000000-0005-0000-0000-0000655F0000}"/>
    <cellStyle name="Normal 2 2 3 2 4 3" xfId="6262" xr:uid="{00000000-0005-0000-0000-0000665F0000}"/>
    <cellStyle name="Normal 2 2 3 2 4 3 2" xfId="18893" xr:uid="{00000000-0005-0000-0000-0000675F0000}"/>
    <cellStyle name="Normal 2 2 3 2 4 3 2 2" xfId="54109" xr:uid="{00000000-0005-0000-0000-0000685F0000}"/>
    <cellStyle name="Normal 2 2 3 2 4 3 3" xfId="41512" xr:uid="{00000000-0005-0000-0000-0000695F0000}"/>
    <cellStyle name="Normal 2 2 3 2 4 3 4" xfId="31498" xr:uid="{00000000-0005-0000-0000-00006A5F0000}"/>
    <cellStyle name="Normal 2 2 3 2 4 4" xfId="7721" xr:uid="{00000000-0005-0000-0000-00006B5F0000}"/>
    <cellStyle name="Normal 2 2 3 2 4 4 2" xfId="20347" xr:uid="{00000000-0005-0000-0000-00006C5F0000}"/>
    <cellStyle name="Normal 2 2 3 2 4 4 2 2" xfId="55563" xr:uid="{00000000-0005-0000-0000-00006D5F0000}"/>
    <cellStyle name="Normal 2 2 3 2 4 4 3" xfId="42966" xr:uid="{00000000-0005-0000-0000-00006E5F0000}"/>
    <cellStyle name="Normal 2 2 3 2 4 4 4" xfId="32952" xr:uid="{00000000-0005-0000-0000-00006F5F0000}"/>
    <cellStyle name="Normal 2 2 3 2 4 5" xfId="9502" xr:uid="{00000000-0005-0000-0000-0000705F0000}"/>
    <cellStyle name="Normal 2 2 3 2 4 5 2" xfId="22123" xr:uid="{00000000-0005-0000-0000-0000715F0000}"/>
    <cellStyle name="Normal 2 2 3 2 4 5 2 2" xfId="57339" xr:uid="{00000000-0005-0000-0000-0000725F0000}"/>
    <cellStyle name="Normal 2 2 3 2 4 5 3" xfId="44742" xr:uid="{00000000-0005-0000-0000-0000735F0000}"/>
    <cellStyle name="Normal 2 2 3 2 4 5 4" xfId="34728" xr:uid="{00000000-0005-0000-0000-0000745F0000}"/>
    <cellStyle name="Normal 2 2 3 2 4 6" xfId="11296" xr:uid="{00000000-0005-0000-0000-0000755F0000}"/>
    <cellStyle name="Normal 2 2 3 2 4 6 2" xfId="23899" xr:uid="{00000000-0005-0000-0000-0000765F0000}"/>
    <cellStyle name="Normal 2 2 3 2 4 6 2 2" xfId="59115" xr:uid="{00000000-0005-0000-0000-0000775F0000}"/>
    <cellStyle name="Normal 2 2 3 2 4 6 3" xfId="46518" xr:uid="{00000000-0005-0000-0000-0000785F0000}"/>
    <cellStyle name="Normal 2 2 3 2 4 6 4" xfId="36504" xr:uid="{00000000-0005-0000-0000-0000795F0000}"/>
    <cellStyle name="Normal 2 2 3 2 4 7" xfId="15663" xr:uid="{00000000-0005-0000-0000-00007A5F0000}"/>
    <cellStyle name="Normal 2 2 3 2 4 7 2" xfId="50879" xr:uid="{00000000-0005-0000-0000-00007B5F0000}"/>
    <cellStyle name="Normal 2 2 3 2 4 7 3" xfId="28268" xr:uid="{00000000-0005-0000-0000-00007C5F0000}"/>
    <cellStyle name="Normal 2 2 3 2 4 8" xfId="12754" xr:uid="{00000000-0005-0000-0000-00007D5F0000}"/>
    <cellStyle name="Normal 2 2 3 2 4 8 2" xfId="47972" xr:uid="{00000000-0005-0000-0000-00007E5F0000}"/>
    <cellStyle name="Normal 2 2 3 2 4 9" xfId="38282" xr:uid="{00000000-0005-0000-0000-00007F5F0000}"/>
    <cellStyle name="Normal 2 2 3 2 5" xfId="2815" xr:uid="{00000000-0005-0000-0000-0000805F0000}"/>
    <cellStyle name="Normal 2 2 3 2 5 10" xfId="25206" xr:uid="{00000000-0005-0000-0000-0000815F0000}"/>
    <cellStyle name="Normal 2 2 3 2 5 11" xfId="60741" xr:uid="{00000000-0005-0000-0000-0000825F0000}"/>
    <cellStyle name="Normal 2 2 3 2 5 2" xfId="4637" xr:uid="{00000000-0005-0000-0000-0000835F0000}"/>
    <cellStyle name="Normal 2 2 3 2 5 2 2" xfId="17284" xr:uid="{00000000-0005-0000-0000-0000845F0000}"/>
    <cellStyle name="Normal 2 2 3 2 5 2 2 2" xfId="52500" xr:uid="{00000000-0005-0000-0000-0000855F0000}"/>
    <cellStyle name="Normal 2 2 3 2 5 2 2 3" xfId="29889" xr:uid="{00000000-0005-0000-0000-0000865F0000}"/>
    <cellStyle name="Normal 2 2 3 2 5 2 3" xfId="13730" xr:uid="{00000000-0005-0000-0000-0000875F0000}"/>
    <cellStyle name="Normal 2 2 3 2 5 2 3 2" xfId="48948" xr:uid="{00000000-0005-0000-0000-0000885F0000}"/>
    <cellStyle name="Normal 2 2 3 2 5 2 4" xfId="39903" xr:uid="{00000000-0005-0000-0000-0000895F0000}"/>
    <cellStyle name="Normal 2 2 3 2 5 2 5" xfId="26337" xr:uid="{00000000-0005-0000-0000-00008A5F0000}"/>
    <cellStyle name="Normal 2 2 3 2 5 3" xfId="6107" xr:uid="{00000000-0005-0000-0000-00008B5F0000}"/>
    <cellStyle name="Normal 2 2 3 2 5 3 2" xfId="18738" xr:uid="{00000000-0005-0000-0000-00008C5F0000}"/>
    <cellStyle name="Normal 2 2 3 2 5 3 2 2" xfId="53954" xr:uid="{00000000-0005-0000-0000-00008D5F0000}"/>
    <cellStyle name="Normal 2 2 3 2 5 3 3" xfId="41357" xr:uid="{00000000-0005-0000-0000-00008E5F0000}"/>
    <cellStyle name="Normal 2 2 3 2 5 3 4" xfId="31343" xr:uid="{00000000-0005-0000-0000-00008F5F0000}"/>
    <cellStyle name="Normal 2 2 3 2 5 4" xfId="7566" xr:uid="{00000000-0005-0000-0000-0000905F0000}"/>
    <cellStyle name="Normal 2 2 3 2 5 4 2" xfId="20192" xr:uid="{00000000-0005-0000-0000-0000915F0000}"/>
    <cellStyle name="Normal 2 2 3 2 5 4 2 2" xfId="55408" xr:uid="{00000000-0005-0000-0000-0000925F0000}"/>
    <cellStyle name="Normal 2 2 3 2 5 4 3" xfId="42811" xr:uid="{00000000-0005-0000-0000-0000935F0000}"/>
    <cellStyle name="Normal 2 2 3 2 5 4 4" xfId="32797" xr:uid="{00000000-0005-0000-0000-0000945F0000}"/>
    <cellStyle name="Normal 2 2 3 2 5 5" xfId="9347" xr:uid="{00000000-0005-0000-0000-0000955F0000}"/>
    <cellStyle name="Normal 2 2 3 2 5 5 2" xfId="21968" xr:uid="{00000000-0005-0000-0000-0000965F0000}"/>
    <cellStyle name="Normal 2 2 3 2 5 5 2 2" xfId="57184" xr:uid="{00000000-0005-0000-0000-0000975F0000}"/>
    <cellStyle name="Normal 2 2 3 2 5 5 3" xfId="44587" xr:uid="{00000000-0005-0000-0000-0000985F0000}"/>
    <cellStyle name="Normal 2 2 3 2 5 5 4" xfId="34573" xr:uid="{00000000-0005-0000-0000-0000995F0000}"/>
    <cellStyle name="Normal 2 2 3 2 5 6" xfId="11141" xr:uid="{00000000-0005-0000-0000-00009A5F0000}"/>
    <cellStyle name="Normal 2 2 3 2 5 6 2" xfId="23744" xr:uid="{00000000-0005-0000-0000-00009B5F0000}"/>
    <cellStyle name="Normal 2 2 3 2 5 6 2 2" xfId="58960" xr:uid="{00000000-0005-0000-0000-00009C5F0000}"/>
    <cellStyle name="Normal 2 2 3 2 5 6 3" xfId="46363" xr:uid="{00000000-0005-0000-0000-00009D5F0000}"/>
    <cellStyle name="Normal 2 2 3 2 5 6 4" xfId="36349" xr:uid="{00000000-0005-0000-0000-00009E5F0000}"/>
    <cellStyle name="Normal 2 2 3 2 5 7" xfId="15508" xr:uid="{00000000-0005-0000-0000-00009F5F0000}"/>
    <cellStyle name="Normal 2 2 3 2 5 7 2" xfId="50724" xr:uid="{00000000-0005-0000-0000-0000A05F0000}"/>
    <cellStyle name="Normal 2 2 3 2 5 7 3" xfId="28113" xr:uid="{00000000-0005-0000-0000-0000A15F0000}"/>
    <cellStyle name="Normal 2 2 3 2 5 8" xfId="12599" xr:uid="{00000000-0005-0000-0000-0000A25F0000}"/>
    <cellStyle name="Normal 2 2 3 2 5 8 2" xfId="47817" xr:uid="{00000000-0005-0000-0000-0000A35F0000}"/>
    <cellStyle name="Normal 2 2 3 2 5 9" xfId="38127" xr:uid="{00000000-0005-0000-0000-0000A45F0000}"/>
    <cellStyle name="Normal 2 2 3 2 6" xfId="3328" xr:uid="{00000000-0005-0000-0000-0000A55F0000}"/>
    <cellStyle name="Normal 2 2 3 2 6 10" xfId="26824" xr:uid="{00000000-0005-0000-0000-0000A65F0000}"/>
    <cellStyle name="Normal 2 2 3 2 6 11" xfId="61228" xr:uid="{00000000-0005-0000-0000-0000A75F0000}"/>
    <cellStyle name="Normal 2 2 3 2 6 2" xfId="5124" xr:uid="{00000000-0005-0000-0000-0000A85F0000}"/>
    <cellStyle name="Normal 2 2 3 2 6 2 2" xfId="17771" xr:uid="{00000000-0005-0000-0000-0000A95F0000}"/>
    <cellStyle name="Normal 2 2 3 2 6 2 2 2" xfId="52987" xr:uid="{00000000-0005-0000-0000-0000AA5F0000}"/>
    <cellStyle name="Normal 2 2 3 2 6 2 3" xfId="40390" xr:uid="{00000000-0005-0000-0000-0000AB5F0000}"/>
    <cellStyle name="Normal 2 2 3 2 6 2 4" xfId="30376" xr:uid="{00000000-0005-0000-0000-0000AC5F0000}"/>
    <cellStyle name="Normal 2 2 3 2 6 3" xfId="6594" xr:uid="{00000000-0005-0000-0000-0000AD5F0000}"/>
    <cellStyle name="Normal 2 2 3 2 6 3 2" xfId="19225" xr:uid="{00000000-0005-0000-0000-0000AE5F0000}"/>
    <cellStyle name="Normal 2 2 3 2 6 3 2 2" xfId="54441" xr:uid="{00000000-0005-0000-0000-0000AF5F0000}"/>
    <cellStyle name="Normal 2 2 3 2 6 3 3" xfId="41844" xr:uid="{00000000-0005-0000-0000-0000B05F0000}"/>
    <cellStyle name="Normal 2 2 3 2 6 3 4" xfId="31830" xr:uid="{00000000-0005-0000-0000-0000B15F0000}"/>
    <cellStyle name="Normal 2 2 3 2 6 4" xfId="8053" xr:uid="{00000000-0005-0000-0000-0000B25F0000}"/>
    <cellStyle name="Normal 2 2 3 2 6 4 2" xfId="20679" xr:uid="{00000000-0005-0000-0000-0000B35F0000}"/>
    <cellStyle name="Normal 2 2 3 2 6 4 2 2" xfId="55895" xr:uid="{00000000-0005-0000-0000-0000B45F0000}"/>
    <cellStyle name="Normal 2 2 3 2 6 4 3" xfId="43298" xr:uid="{00000000-0005-0000-0000-0000B55F0000}"/>
    <cellStyle name="Normal 2 2 3 2 6 4 4" xfId="33284" xr:uid="{00000000-0005-0000-0000-0000B65F0000}"/>
    <cellStyle name="Normal 2 2 3 2 6 5" xfId="9834" xr:uid="{00000000-0005-0000-0000-0000B75F0000}"/>
    <cellStyle name="Normal 2 2 3 2 6 5 2" xfId="22455" xr:uid="{00000000-0005-0000-0000-0000B85F0000}"/>
    <cellStyle name="Normal 2 2 3 2 6 5 2 2" xfId="57671" xr:uid="{00000000-0005-0000-0000-0000B95F0000}"/>
    <cellStyle name="Normal 2 2 3 2 6 5 3" xfId="45074" xr:uid="{00000000-0005-0000-0000-0000BA5F0000}"/>
    <cellStyle name="Normal 2 2 3 2 6 5 4" xfId="35060" xr:uid="{00000000-0005-0000-0000-0000BB5F0000}"/>
    <cellStyle name="Normal 2 2 3 2 6 6" xfId="11628" xr:uid="{00000000-0005-0000-0000-0000BC5F0000}"/>
    <cellStyle name="Normal 2 2 3 2 6 6 2" xfId="24231" xr:uid="{00000000-0005-0000-0000-0000BD5F0000}"/>
    <cellStyle name="Normal 2 2 3 2 6 6 2 2" xfId="59447" xr:uid="{00000000-0005-0000-0000-0000BE5F0000}"/>
    <cellStyle name="Normal 2 2 3 2 6 6 3" xfId="46850" xr:uid="{00000000-0005-0000-0000-0000BF5F0000}"/>
    <cellStyle name="Normal 2 2 3 2 6 6 4" xfId="36836" xr:uid="{00000000-0005-0000-0000-0000C05F0000}"/>
    <cellStyle name="Normal 2 2 3 2 6 7" xfId="15995" xr:uid="{00000000-0005-0000-0000-0000C15F0000}"/>
    <cellStyle name="Normal 2 2 3 2 6 7 2" xfId="51211" xr:uid="{00000000-0005-0000-0000-0000C25F0000}"/>
    <cellStyle name="Normal 2 2 3 2 6 7 3" xfId="28600" xr:uid="{00000000-0005-0000-0000-0000C35F0000}"/>
    <cellStyle name="Normal 2 2 3 2 6 8" xfId="14217" xr:uid="{00000000-0005-0000-0000-0000C45F0000}"/>
    <cellStyle name="Normal 2 2 3 2 6 8 2" xfId="49435" xr:uid="{00000000-0005-0000-0000-0000C55F0000}"/>
    <cellStyle name="Normal 2 2 3 2 6 9" xfId="38614" xr:uid="{00000000-0005-0000-0000-0000C65F0000}"/>
    <cellStyle name="Normal 2 2 3 2 7" xfId="2485" xr:uid="{00000000-0005-0000-0000-0000C75F0000}"/>
    <cellStyle name="Normal 2 2 3 2 7 10" xfId="26015" xr:uid="{00000000-0005-0000-0000-0000C85F0000}"/>
    <cellStyle name="Normal 2 2 3 2 7 11" xfId="60419" xr:uid="{00000000-0005-0000-0000-0000C95F0000}"/>
    <cellStyle name="Normal 2 2 3 2 7 2" xfId="4315" xr:uid="{00000000-0005-0000-0000-0000CA5F0000}"/>
    <cellStyle name="Normal 2 2 3 2 7 2 2" xfId="16962" xr:uid="{00000000-0005-0000-0000-0000CB5F0000}"/>
    <cellStyle name="Normal 2 2 3 2 7 2 2 2" xfId="52178" xr:uid="{00000000-0005-0000-0000-0000CC5F0000}"/>
    <cellStyle name="Normal 2 2 3 2 7 2 3" xfId="39581" xr:uid="{00000000-0005-0000-0000-0000CD5F0000}"/>
    <cellStyle name="Normal 2 2 3 2 7 2 4" xfId="29567" xr:uid="{00000000-0005-0000-0000-0000CE5F0000}"/>
    <cellStyle name="Normal 2 2 3 2 7 3" xfId="5785" xr:uid="{00000000-0005-0000-0000-0000CF5F0000}"/>
    <cellStyle name="Normal 2 2 3 2 7 3 2" xfId="18416" xr:uid="{00000000-0005-0000-0000-0000D05F0000}"/>
    <cellStyle name="Normal 2 2 3 2 7 3 2 2" xfId="53632" xr:uid="{00000000-0005-0000-0000-0000D15F0000}"/>
    <cellStyle name="Normal 2 2 3 2 7 3 3" xfId="41035" xr:uid="{00000000-0005-0000-0000-0000D25F0000}"/>
    <cellStyle name="Normal 2 2 3 2 7 3 4" xfId="31021" xr:uid="{00000000-0005-0000-0000-0000D35F0000}"/>
    <cellStyle name="Normal 2 2 3 2 7 4" xfId="7244" xr:uid="{00000000-0005-0000-0000-0000D45F0000}"/>
    <cellStyle name="Normal 2 2 3 2 7 4 2" xfId="19870" xr:uid="{00000000-0005-0000-0000-0000D55F0000}"/>
    <cellStyle name="Normal 2 2 3 2 7 4 2 2" xfId="55086" xr:uid="{00000000-0005-0000-0000-0000D65F0000}"/>
    <cellStyle name="Normal 2 2 3 2 7 4 3" xfId="42489" xr:uid="{00000000-0005-0000-0000-0000D75F0000}"/>
    <cellStyle name="Normal 2 2 3 2 7 4 4" xfId="32475" xr:uid="{00000000-0005-0000-0000-0000D85F0000}"/>
    <cellStyle name="Normal 2 2 3 2 7 5" xfId="9025" xr:uid="{00000000-0005-0000-0000-0000D95F0000}"/>
    <cellStyle name="Normal 2 2 3 2 7 5 2" xfId="21646" xr:uid="{00000000-0005-0000-0000-0000DA5F0000}"/>
    <cellStyle name="Normal 2 2 3 2 7 5 2 2" xfId="56862" xr:uid="{00000000-0005-0000-0000-0000DB5F0000}"/>
    <cellStyle name="Normal 2 2 3 2 7 5 3" xfId="44265" xr:uid="{00000000-0005-0000-0000-0000DC5F0000}"/>
    <cellStyle name="Normal 2 2 3 2 7 5 4" xfId="34251" xr:uid="{00000000-0005-0000-0000-0000DD5F0000}"/>
    <cellStyle name="Normal 2 2 3 2 7 6" xfId="10819" xr:uid="{00000000-0005-0000-0000-0000DE5F0000}"/>
    <cellStyle name="Normal 2 2 3 2 7 6 2" xfId="23422" xr:uid="{00000000-0005-0000-0000-0000DF5F0000}"/>
    <cellStyle name="Normal 2 2 3 2 7 6 2 2" xfId="58638" xr:uid="{00000000-0005-0000-0000-0000E05F0000}"/>
    <cellStyle name="Normal 2 2 3 2 7 6 3" xfId="46041" xr:uid="{00000000-0005-0000-0000-0000E15F0000}"/>
    <cellStyle name="Normal 2 2 3 2 7 6 4" xfId="36027" xr:uid="{00000000-0005-0000-0000-0000E25F0000}"/>
    <cellStyle name="Normal 2 2 3 2 7 7" xfId="15186" xr:uid="{00000000-0005-0000-0000-0000E35F0000}"/>
    <cellStyle name="Normal 2 2 3 2 7 7 2" xfId="50402" xr:uid="{00000000-0005-0000-0000-0000E45F0000}"/>
    <cellStyle name="Normal 2 2 3 2 7 7 3" xfId="27791" xr:uid="{00000000-0005-0000-0000-0000E55F0000}"/>
    <cellStyle name="Normal 2 2 3 2 7 8" xfId="13408" xr:uid="{00000000-0005-0000-0000-0000E65F0000}"/>
    <cellStyle name="Normal 2 2 3 2 7 8 2" xfId="48626" xr:uid="{00000000-0005-0000-0000-0000E75F0000}"/>
    <cellStyle name="Normal 2 2 3 2 7 9" xfId="37805" xr:uid="{00000000-0005-0000-0000-0000E85F0000}"/>
    <cellStyle name="Normal 2 2 3 2 8" xfId="3652" xr:uid="{00000000-0005-0000-0000-0000E95F0000}"/>
    <cellStyle name="Normal 2 2 3 2 8 2" xfId="8376" xr:uid="{00000000-0005-0000-0000-0000EA5F0000}"/>
    <cellStyle name="Normal 2 2 3 2 8 2 2" xfId="21002" xr:uid="{00000000-0005-0000-0000-0000EB5F0000}"/>
    <cellStyle name="Normal 2 2 3 2 8 2 2 2" xfId="56218" xr:uid="{00000000-0005-0000-0000-0000EC5F0000}"/>
    <cellStyle name="Normal 2 2 3 2 8 2 3" xfId="43621" xr:uid="{00000000-0005-0000-0000-0000ED5F0000}"/>
    <cellStyle name="Normal 2 2 3 2 8 2 4" xfId="33607" xr:uid="{00000000-0005-0000-0000-0000EE5F0000}"/>
    <cellStyle name="Normal 2 2 3 2 8 3" xfId="10157" xr:uid="{00000000-0005-0000-0000-0000EF5F0000}"/>
    <cellStyle name="Normal 2 2 3 2 8 3 2" xfId="22778" xr:uid="{00000000-0005-0000-0000-0000F05F0000}"/>
    <cellStyle name="Normal 2 2 3 2 8 3 2 2" xfId="57994" xr:uid="{00000000-0005-0000-0000-0000F15F0000}"/>
    <cellStyle name="Normal 2 2 3 2 8 3 3" xfId="45397" xr:uid="{00000000-0005-0000-0000-0000F25F0000}"/>
    <cellStyle name="Normal 2 2 3 2 8 3 4" xfId="35383" xr:uid="{00000000-0005-0000-0000-0000F35F0000}"/>
    <cellStyle name="Normal 2 2 3 2 8 4" xfId="11953" xr:uid="{00000000-0005-0000-0000-0000F45F0000}"/>
    <cellStyle name="Normal 2 2 3 2 8 4 2" xfId="24554" xr:uid="{00000000-0005-0000-0000-0000F55F0000}"/>
    <cellStyle name="Normal 2 2 3 2 8 4 2 2" xfId="59770" xr:uid="{00000000-0005-0000-0000-0000F65F0000}"/>
    <cellStyle name="Normal 2 2 3 2 8 4 3" xfId="47173" xr:uid="{00000000-0005-0000-0000-0000F75F0000}"/>
    <cellStyle name="Normal 2 2 3 2 8 4 4" xfId="37159" xr:uid="{00000000-0005-0000-0000-0000F85F0000}"/>
    <cellStyle name="Normal 2 2 3 2 8 5" xfId="16318" xr:uid="{00000000-0005-0000-0000-0000F95F0000}"/>
    <cellStyle name="Normal 2 2 3 2 8 5 2" xfId="51534" xr:uid="{00000000-0005-0000-0000-0000FA5F0000}"/>
    <cellStyle name="Normal 2 2 3 2 8 5 3" xfId="28923" xr:uid="{00000000-0005-0000-0000-0000FB5F0000}"/>
    <cellStyle name="Normal 2 2 3 2 8 6" xfId="14540" xr:uid="{00000000-0005-0000-0000-0000FC5F0000}"/>
    <cellStyle name="Normal 2 2 3 2 8 6 2" xfId="49758" xr:uid="{00000000-0005-0000-0000-0000FD5F0000}"/>
    <cellStyle name="Normal 2 2 3 2 8 7" xfId="38937" xr:uid="{00000000-0005-0000-0000-0000FE5F0000}"/>
    <cellStyle name="Normal 2 2 3 2 8 8" xfId="27147" xr:uid="{00000000-0005-0000-0000-0000FF5F0000}"/>
    <cellStyle name="Normal 2 2 3 2 9" xfId="3982" xr:uid="{00000000-0005-0000-0000-000000600000}"/>
    <cellStyle name="Normal 2 2 3 2 9 2" xfId="16640" xr:uid="{00000000-0005-0000-0000-000001600000}"/>
    <cellStyle name="Normal 2 2 3 2 9 2 2" xfId="51856" xr:uid="{00000000-0005-0000-0000-000002600000}"/>
    <cellStyle name="Normal 2 2 3 2 9 2 3" xfId="29245" xr:uid="{00000000-0005-0000-0000-000003600000}"/>
    <cellStyle name="Normal 2 2 3 2 9 3" xfId="13086" xr:uid="{00000000-0005-0000-0000-000004600000}"/>
    <cellStyle name="Normal 2 2 3 2 9 3 2" xfId="48304" xr:uid="{00000000-0005-0000-0000-000005600000}"/>
    <cellStyle name="Normal 2 2 3 2 9 4" xfId="39259" xr:uid="{00000000-0005-0000-0000-000006600000}"/>
    <cellStyle name="Normal 2 2 3 2 9 5" xfId="25693" xr:uid="{00000000-0005-0000-0000-000007600000}"/>
    <cellStyle name="Normal 2 2 3 2_District Target Attainment" xfId="1123" xr:uid="{00000000-0005-0000-0000-000008600000}"/>
    <cellStyle name="Normal 2 2 3 3" xfId="572" xr:uid="{00000000-0005-0000-0000-000009600000}"/>
    <cellStyle name="Normal 2 2 3 3 2" xfId="1755" xr:uid="{00000000-0005-0000-0000-00000A600000}"/>
    <cellStyle name="Normal 2 2 3 3_District Target Attainment" xfId="1124" xr:uid="{00000000-0005-0000-0000-00000B600000}"/>
    <cellStyle name="Normal 2 2 3 4" xfId="1753" xr:uid="{00000000-0005-0000-0000-00000C600000}"/>
    <cellStyle name="Normal 2 2 3 5" xfId="2245" xr:uid="{00000000-0005-0000-0000-00000D600000}"/>
    <cellStyle name="Normal 2 2 3 6" xfId="2300" xr:uid="{00000000-0005-0000-0000-00000E600000}"/>
    <cellStyle name="Normal 2 2 3 7" xfId="2338" xr:uid="{00000000-0005-0000-0000-00000F600000}"/>
    <cellStyle name="Normal 2 2 3 8" xfId="2981" xr:uid="{00000000-0005-0000-0000-000010600000}"/>
    <cellStyle name="Normal 2 2 3 9" xfId="3100" xr:uid="{00000000-0005-0000-0000-000011600000}"/>
    <cellStyle name="Normal 2 2 3_District Target Attainment" xfId="1122" xr:uid="{00000000-0005-0000-0000-000012600000}"/>
    <cellStyle name="Normal 2 2 4" xfId="573" xr:uid="{00000000-0005-0000-0000-000013600000}"/>
    <cellStyle name="Normal 2 2 4 2" xfId="1756" xr:uid="{00000000-0005-0000-0000-000014600000}"/>
    <cellStyle name="Normal 2 2 4_District Target Attainment" xfId="1125" xr:uid="{00000000-0005-0000-0000-000015600000}"/>
    <cellStyle name="Normal 2 2 5" xfId="574" xr:uid="{00000000-0005-0000-0000-000016600000}"/>
    <cellStyle name="Normal 2 2 5 10" xfId="5464" xr:uid="{00000000-0005-0000-0000-000017600000}"/>
    <cellStyle name="Normal 2 2 5 10 2" xfId="18095" xr:uid="{00000000-0005-0000-0000-000018600000}"/>
    <cellStyle name="Normal 2 2 5 10 2 2" xfId="53311" xr:uid="{00000000-0005-0000-0000-000019600000}"/>
    <cellStyle name="Normal 2 2 5 10 3" xfId="40714" xr:uid="{00000000-0005-0000-0000-00001A600000}"/>
    <cellStyle name="Normal 2 2 5 10 4" xfId="30700" xr:uid="{00000000-0005-0000-0000-00001B600000}"/>
    <cellStyle name="Normal 2 2 5 11" xfId="6920" xr:uid="{00000000-0005-0000-0000-00001C600000}"/>
    <cellStyle name="Normal 2 2 5 11 2" xfId="19549" xr:uid="{00000000-0005-0000-0000-00001D600000}"/>
    <cellStyle name="Normal 2 2 5 11 2 2" xfId="54765" xr:uid="{00000000-0005-0000-0000-00001E600000}"/>
    <cellStyle name="Normal 2 2 5 11 3" xfId="42168" xr:uid="{00000000-0005-0000-0000-00001F600000}"/>
    <cellStyle name="Normal 2 2 5 11 4" xfId="32154" xr:uid="{00000000-0005-0000-0000-000020600000}"/>
    <cellStyle name="Normal 2 2 5 12" xfId="8702" xr:uid="{00000000-0005-0000-0000-000021600000}"/>
    <cellStyle name="Normal 2 2 5 12 2" xfId="21325" xr:uid="{00000000-0005-0000-0000-000022600000}"/>
    <cellStyle name="Normal 2 2 5 12 2 2" xfId="56541" xr:uid="{00000000-0005-0000-0000-000023600000}"/>
    <cellStyle name="Normal 2 2 5 12 3" xfId="43944" xr:uid="{00000000-0005-0000-0000-000024600000}"/>
    <cellStyle name="Normal 2 2 5 12 4" xfId="33930" xr:uid="{00000000-0005-0000-0000-000025600000}"/>
    <cellStyle name="Normal 2 2 5 13" xfId="10578" xr:uid="{00000000-0005-0000-0000-000026600000}"/>
    <cellStyle name="Normal 2 2 5 13 2" xfId="23189" xr:uid="{00000000-0005-0000-0000-000027600000}"/>
    <cellStyle name="Normal 2 2 5 13 2 2" xfId="58405" xr:uid="{00000000-0005-0000-0000-000028600000}"/>
    <cellStyle name="Normal 2 2 5 13 3" xfId="45808" xr:uid="{00000000-0005-0000-0000-000029600000}"/>
    <cellStyle name="Normal 2 2 5 13 4" xfId="35794" xr:uid="{00000000-0005-0000-0000-00002A600000}"/>
    <cellStyle name="Normal 2 2 5 14" xfId="14864" xr:uid="{00000000-0005-0000-0000-00002B600000}"/>
    <cellStyle name="Normal 2 2 5 14 2" xfId="50081" xr:uid="{00000000-0005-0000-0000-00002C600000}"/>
    <cellStyle name="Normal 2 2 5 14 3" xfId="27470" xr:uid="{00000000-0005-0000-0000-00002D600000}"/>
    <cellStyle name="Normal 2 2 5 15" xfId="12278" xr:uid="{00000000-0005-0000-0000-00002E600000}"/>
    <cellStyle name="Normal 2 2 5 15 2" xfId="47496" xr:uid="{00000000-0005-0000-0000-00002F600000}"/>
    <cellStyle name="Normal 2 2 5 16" xfId="37483" xr:uid="{00000000-0005-0000-0000-000030600000}"/>
    <cellStyle name="Normal 2 2 5 17" xfId="24885" xr:uid="{00000000-0005-0000-0000-000031600000}"/>
    <cellStyle name="Normal 2 2 5 18" xfId="60098" xr:uid="{00000000-0005-0000-0000-000032600000}"/>
    <cellStyle name="Normal 2 2 5 2" xfId="1757" xr:uid="{00000000-0005-0000-0000-000033600000}"/>
    <cellStyle name="Normal 2 2 5 2 10" xfId="6994" xr:uid="{00000000-0005-0000-0000-000034600000}"/>
    <cellStyle name="Normal 2 2 5 2 10 2" xfId="19621" xr:uid="{00000000-0005-0000-0000-000035600000}"/>
    <cellStyle name="Normal 2 2 5 2 10 2 2" xfId="54837" xr:uid="{00000000-0005-0000-0000-000036600000}"/>
    <cellStyle name="Normal 2 2 5 2 10 3" xfId="42240" xr:uid="{00000000-0005-0000-0000-000037600000}"/>
    <cellStyle name="Normal 2 2 5 2 10 4" xfId="32226" xr:uid="{00000000-0005-0000-0000-000038600000}"/>
    <cellStyle name="Normal 2 2 5 2 11" xfId="8775" xr:uid="{00000000-0005-0000-0000-000039600000}"/>
    <cellStyle name="Normal 2 2 5 2 11 2" xfId="21397" xr:uid="{00000000-0005-0000-0000-00003A600000}"/>
    <cellStyle name="Normal 2 2 5 2 11 2 2" xfId="56613" xr:uid="{00000000-0005-0000-0000-00003B600000}"/>
    <cellStyle name="Normal 2 2 5 2 11 3" xfId="44016" xr:uid="{00000000-0005-0000-0000-00003C600000}"/>
    <cellStyle name="Normal 2 2 5 2 11 4" xfId="34002" xr:uid="{00000000-0005-0000-0000-00003D600000}"/>
    <cellStyle name="Normal 2 2 5 2 12" xfId="10579" xr:uid="{00000000-0005-0000-0000-00003E600000}"/>
    <cellStyle name="Normal 2 2 5 2 12 2" xfId="23190" xr:uid="{00000000-0005-0000-0000-00003F600000}"/>
    <cellStyle name="Normal 2 2 5 2 12 2 2" xfId="58406" xr:uid="{00000000-0005-0000-0000-000040600000}"/>
    <cellStyle name="Normal 2 2 5 2 12 3" xfId="45809" xr:uid="{00000000-0005-0000-0000-000041600000}"/>
    <cellStyle name="Normal 2 2 5 2 12 4" xfId="35795" xr:uid="{00000000-0005-0000-0000-000042600000}"/>
    <cellStyle name="Normal 2 2 5 2 13" xfId="14936" xr:uid="{00000000-0005-0000-0000-000043600000}"/>
    <cellStyle name="Normal 2 2 5 2 13 2" xfId="50153" xr:uid="{00000000-0005-0000-0000-000044600000}"/>
    <cellStyle name="Normal 2 2 5 2 13 3" xfId="27542" xr:uid="{00000000-0005-0000-0000-000045600000}"/>
    <cellStyle name="Normal 2 2 5 2 14" xfId="12350" xr:uid="{00000000-0005-0000-0000-000046600000}"/>
    <cellStyle name="Normal 2 2 5 2 14 2" xfId="47568" xr:uid="{00000000-0005-0000-0000-000047600000}"/>
    <cellStyle name="Normal 2 2 5 2 15" xfId="37555" xr:uid="{00000000-0005-0000-0000-000048600000}"/>
    <cellStyle name="Normal 2 2 5 2 16" xfId="24957" xr:uid="{00000000-0005-0000-0000-000049600000}"/>
    <cellStyle name="Normal 2 2 5 2 17" xfId="60170" xr:uid="{00000000-0005-0000-0000-00004A600000}"/>
    <cellStyle name="Normal 2 2 5 2 2" xfId="2380" xr:uid="{00000000-0005-0000-0000-00004B600000}"/>
    <cellStyle name="Normal 2 2 5 2 2 10" xfId="10580" xr:uid="{00000000-0005-0000-0000-00004C600000}"/>
    <cellStyle name="Normal 2 2 5 2 2 10 2" xfId="23191" xr:uid="{00000000-0005-0000-0000-00004D600000}"/>
    <cellStyle name="Normal 2 2 5 2 2 10 2 2" xfId="58407" xr:uid="{00000000-0005-0000-0000-00004E600000}"/>
    <cellStyle name="Normal 2 2 5 2 2 10 3" xfId="45810" xr:uid="{00000000-0005-0000-0000-00004F600000}"/>
    <cellStyle name="Normal 2 2 5 2 2 10 4" xfId="35796" xr:uid="{00000000-0005-0000-0000-000050600000}"/>
    <cellStyle name="Normal 2 2 5 2 2 11" xfId="15091" xr:uid="{00000000-0005-0000-0000-000051600000}"/>
    <cellStyle name="Normal 2 2 5 2 2 11 2" xfId="50307" xr:uid="{00000000-0005-0000-0000-000052600000}"/>
    <cellStyle name="Normal 2 2 5 2 2 11 3" xfId="27696" xr:uid="{00000000-0005-0000-0000-000053600000}"/>
    <cellStyle name="Normal 2 2 5 2 2 12" xfId="12504" xr:uid="{00000000-0005-0000-0000-000054600000}"/>
    <cellStyle name="Normal 2 2 5 2 2 12 2" xfId="47722" xr:uid="{00000000-0005-0000-0000-000055600000}"/>
    <cellStyle name="Normal 2 2 5 2 2 13" xfId="37710" xr:uid="{00000000-0005-0000-0000-000056600000}"/>
    <cellStyle name="Normal 2 2 5 2 2 14" xfId="25111" xr:uid="{00000000-0005-0000-0000-000057600000}"/>
    <cellStyle name="Normal 2 2 5 2 2 15" xfId="60324" xr:uid="{00000000-0005-0000-0000-000058600000}"/>
    <cellStyle name="Normal 2 2 5 2 2 2" xfId="3226" xr:uid="{00000000-0005-0000-0000-000059600000}"/>
    <cellStyle name="Normal 2 2 5 2 2 2 10" xfId="25595" xr:uid="{00000000-0005-0000-0000-00005A600000}"/>
    <cellStyle name="Normal 2 2 5 2 2 2 11" xfId="61130" xr:uid="{00000000-0005-0000-0000-00005B600000}"/>
    <cellStyle name="Normal 2 2 5 2 2 2 2" xfId="5026" xr:uid="{00000000-0005-0000-0000-00005C600000}"/>
    <cellStyle name="Normal 2 2 5 2 2 2 2 2" xfId="17673" xr:uid="{00000000-0005-0000-0000-00005D600000}"/>
    <cellStyle name="Normal 2 2 5 2 2 2 2 2 2" xfId="52889" xr:uid="{00000000-0005-0000-0000-00005E600000}"/>
    <cellStyle name="Normal 2 2 5 2 2 2 2 2 3" xfId="30278" xr:uid="{00000000-0005-0000-0000-00005F600000}"/>
    <cellStyle name="Normal 2 2 5 2 2 2 2 3" xfId="14119" xr:uid="{00000000-0005-0000-0000-000060600000}"/>
    <cellStyle name="Normal 2 2 5 2 2 2 2 3 2" xfId="49337" xr:uid="{00000000-0005-0000-0000-000061600000}"/>
    <cellStyle name="Normal 2 2 5 2 2 2 2 4" xfId="40292" xr:uid="{00000000-0005-0000-0000-000062600000}"/>
    <cellStyle name="Normal 2 2 5 2 2 2 2 5" xfId="26726" xr:uid="{00000000-0005-0000-0000-000063600000}"/>
    <cellStyle name="Normal 2 2 5 2 2 2 3" xfId="6496" xr:uid="{00000000-0005-0000-0000-000064600000}"/>
    <cellStyle name="Normal 2 2 5 2 2 2 3 2" xfId="19127" xr:uid="{00000000-0005-0000-0000-000065600000}"/>
    <cellStyle name="Normal 2 2 5 2 2 2 3 2 2" xfId="54343" xr:uid="{00000000-0005-0000-0000-000066600000}"/>
    <cellStyle name="Normal 2 2 5 2 2 2 3 3" xfId="41746" xr:uid="{00000000-0005-0000-0000-000067600000}"/>
    <cellStyle name="Normal 2 2 5 2 2 2 3 4" xfId="31732" xr:uid="{00000000-0005-0000-0000-000068600000}"/>
    <cellStyle name="Normal 2 2 5 2 2 2 4" xfId="7955" xr:uid="{00000000-0005-0000-0000-000069600000}"/>
    <cellStyle name="Normal 2 2 5 2 2 2 4 2" xfId="20581" xr:uid="{00000000-0005-0000-0000-00006A600000}"/>
    <cellStyle name="Normal 2 2 5 2 2 2 4 2 2" xfId="55797" xr:uid="{00000000-0005-0000-0000-00006B600000}"/>
    <cellStyle name="Normal 2 2 5 2 2 2 4 3" xfId="43200" xr:uid="{00000000-0005-0000-0000-00006C600000}"/>
    <cellStyle name="Normal 2 2 5 2 2 2 4 4" xfId="33186" xr:uid="{00000000-0005-0000-0000-00006D600000}"/>
    <cellStyle name="Normal 2 2 5 2 2 2 5" xfId="9736" xr:uid="{00000000-0005-0000-0000-00006E600000}"/>
    <cellStyle name="Normal 2 2 5 2 2 2 5 2" xfId="22357" xr:uid="{00000000-0005-0000-0000-00006F600000}"/>
    <cellStyle name="Normal 2 2 5 2 2 2 5 2 2" xfId="57573" xr:uid="{00000000-0005-0000-0000-000070600000}"/>
    <cellStyle name="Normal 2 2 5 2 2 2 5 3" xfId="44976" xr:uid="{00000000-0005-0000-0000-000071600000}"/>
    <cellStyle name="Normal 2 2 5 2 2 2 5 4" xfId="34962" xr:uid="{00000000-0005-0000-0000-000072600000}"/>
    <cellStyle name="Normal 2 2 5 2 2 2 6" xfId="11530" xr:uid="{00000000-0005-0000-0000-000073600000}"/>
    <cellStyle name="Normal 2 2 5 2 2 2 6 2" xfId="24133" xr:uid="{00000000-0005-0000-0000-000074600000}"/>
    <cellStyle name="Normal 2 2 5 2 2 2 6 2 2" xfId="59349" xr:uid="{00000000-0005-0000-0000-000075600000}"/>
    <cellStyle name="Normal 2 2 5 2 2 2 6 3" xfId="46752" xr:uid="{00000000-0005-0000-0000-000076600000}"/>
    <cellStyle name="Normal 2 2 5 2 2 2 6 4" xfId="36738" xr:uid="{00000000-0005-0000-0000-000077600000}"/>
    <cellStyle name="Normal 2 2 5 2 2 2 7" xfId="15897" xr:uid="{00000000-0005-0000-0000-000078600000}"/>
    <cellStyle name="Normal 2 2 5 2 2 2 7 2" xfId="51113" xr:uid="{00000000-0005-0000-0000-000079600000}"/>
    <cellStyle name="Normal 2 2 5 2 2 2 7 3" xfId="28502" xr:uid="{00000000-0005-0000-0000-00007A600000}"/>
    <cellStyle name="Normal 2 2 5 2 2 2 8" xfId="12988" xr:uid="{00000000-0005-0000-0000-00007B600000}"/>
    <cellStyle name="Normal 2 2 5 2 2 2 8 2" xfId="48206" xr:uid="{00000000-0005-0000-0000-00007C600000}"/>
    <cellStyle name="Normal 2 2 5 2 2 2 9" xfId="38516" xr:uid="{00000000-0005-0000-0000-00007D600000}"/>
    <cellStyle name="Normal 2 2 5 2 2 3" xfId="3555" xr:uid="{00000000-0005-0000-0000-00007E600000}"/>
    <cellStyle name="Normal 2 2 5 2 2 3 10" xfId="27051" xr:uid="{00000000-0005-0000-0000-00007F600000}"/>
    <cellStyle name="Normal 2 2 5 2 2 3 11" xfId="61455" xr:uid="{00000000-0005-0000-0000-000080600000}"/>
    <cellStyle name="Normal 2 2 5 2 2 3 2" xfId="5351" xr:uid="{00000000-0005-0000-0000-000081600000}"/>
    <cellStyle name="Normal 2 2 5 2 2 3 2 2" xfId="17998" xr:uid="{00000000-0005-0000-0000-000082600000}"/>
    <cellStyle name="Normal 2 2 5 2 2 3 2 2 2" xfId="53214" xr:uid="{00000000-0005-0000-0000-000083600000}"/>
    <cellStyle name="Normal 2 2 5 2 2 3 2 3" xfId="40617" xr:uid="{00000000-0005-0000-0000-000084600000}"/>
    <cellStyle name="Normal 2 2 5 2 2 3 2 4" xfId="30603" xr:uid="{00000000-0005-0000-0000-000085600000}"/>
    <cellStyle name="Normal 2 2 5 2 2 3 3" xfId="6821" xr:uid="{00000000-0005-0000-0000-000086600000}"/>
    <cellStyle name="Normal 2 2 5 2 2 3 3 2" xfId="19452" xr:uid="{00000000-0005-0000-0000-000087600000}"/>
    <cellStyle name="Normal 2 2 5 2 2 3 3 2 2" xfId="54668" xr:uid="{00000000-0005-0000-0000-000088600000}"/>
    <cellStyle name="Normal 2 2 5 2 2 3 3 3" xfId="42071" xr:uid="{00000000-0005-0000-0000-000089600000}"/>
    <cellStyle name="Normal 2 2 5 2 2 3 3 4" xfId="32057" xr:uid="{00000000-0005-0000-0000-00008A600000}"/>
    <cellStyle name="Normal 2 2 5 2 2 3 4" xfId="8280" xr:uid="{00000000-0005-0000-0000-00008B600000}"/>
    <cellStyle name="Normal 2 2 5 2 2 3 4 2" xfId="20906" xr:uid="{00000000-0005-0000-0000-00008C600000}"/>
    <cellStyle name="Normal 2 2 5 2 2 3 4 2 2" xfId="56122" xr:uid="{00000000-0005-0000-0000-00008D600000}"/>
    <cellStyle name="Normal 2 2 5 2 2 3 4 3" xfId="43525" xr:uid="{00000000-0005-0000-0000-00008E600000}"/>
    <cellStyle name="Normal 2 2 5 2 2 3 4 4" xfId="33511" xr:uid="{00000000-0005-0000-0000-00008F600000}"/>
    <cellStyle name="Normal 2 2 5 2 2 3 5" xfId="10061" xr:uid="{00000000-0005-0000-0000-000090600000}"/>
    <cellStyle name="Normal 2 2 5 2 2 3 5 2" xfId="22682" xr:uid="{00000000-0005-0000-0000-000091600000}"/>
    <cellStyle name="Normal 2 2 5 2 2 3 5 2 2" xfId="57898" xr:uid="{00000000-0005-0000-0000-000092600000}"/>
    <cellStyle name="Normal 2 2 5 2 2 3 5 3" xfId="45301" xr:uid="{00000000-0005-0000-0000-000093600000}"/>
    <cellStyle name="Normal 2 2 5 2 2 3 5 4" xfId="35287" xr:uid="{00000000-0005-0000-0000-000094600000}"/>
    <cellStyle name="Normal 2 2 5 2 2 3 6" xfId="11855" xr:uid="{00000000-0005-0000-0000-000095600000}"/>
    <cellStyle name="Normal 2 2 5 2 2 3 6 2" xfId="24458" xr:uid="{00000000-0005-0000-0000-000096600000}"/>
    <cellStyle name="Normal 2 2 5 2 2 3 6 2 2" xfId="59674" xr:uid="{00000000-0005-0000-0000-000097600000}"/>
    <cellStyle name="Normal 2 2 5 2 2 3 6 3" xfId="47077" xr:uid="{00000000-0005-0000-0000-000098600000}"/>
    <cellStyle name="Normal 2 2 5 2 2 3 6 4" xfId="37063" xr:uid="{00000000-0005-0000-0000-000099600000}"/>
    <cellStyle name="Normal 2 2 5 2 2 3 7" xfId="16222" xr:uid="{00000000-0005-0000-0000-00009A600000}"/>
    <cellStyle name="Normal 2 2 5 2 2 3 7 2" xfId="51438" xr:uid="{00000000-0005-0000-0000-00009B600000}"/>
    <cellStyle name="Normal 2 2 5 2 2 3 7 3" xfId="28827" xr:uid="{00000000-0005-0000-0000-00009C600000}"/>
    <cellStyle name="Normal 2 2 5 2 2 3 8" xfId="14444" xr:uid="{00000000-0005-0000-0000-00009D600000}"/>
    <cellStyle name="Normal 2 2 5 2 2 3 8 2" xfId="49662" xr:uid="{00000000-0005-0000-0000-00009E600000}"/>
    <cellStyle name="Normal 2 2 5 2 2 3 9" xfId="38841" xr:uid="{00000000-0005-0000-0000-00009F600000}"/>
    <cellStyle name="Normal 2 2 5 2 2 4" xfId="2716" xr:uid="{00000000-0005-0000-0000-0000A0600000}"/>
    <cellStyle name="Normal 2 2 5 2 2 4 10" xfId="26242" xr:uid="{00000000-0005-0000-0000-0000A1600000}"/>
    <cellStyle name="Normal 2 2 5 2 2 4 11" xfId="60646" xr:uid="{00000000-0005-0000-0000-0000A2600000}"/>
    <cellStyle name="Normal 2 2 5 2 2 4 2" xfId="4542" xr:uid="{00000000-0005-0000-0000-0000A3600000}"/>
    <cellStyle name="Normal 2 2 5 2 2 4 2 2" xfId="17189" xr:uid="{00000000-0005-0000-0000-0000A4600000}"/>
    <cellStyle name="Normal 2 2 5 2 2 4 2 2 2" xfId="52405" xr:uid="{00000000-0005-0000-0000-0000A5600000}"/>
    <cellStyle name="Normal 2 2 5 2 2 4 2 3" xfId="39808" xr:uid="{00000000-0005-0000-0000-0000A6600000}"/>
    <cellStyle name="Normal 2 2 5 2 2 4 2 4" xfId="29794" xr:uid="{00000000-0005-0000-0000-0000A7600000}"/>
    <cellStyle name="Normal 2 2 5 2 2 4 3" xfId="6012" xr:uid="{00000000-0005-0000-0000-0000A8600000}"/>
    <cellStyle name="Normal 2 2 5 2 2 4 3 2" xfId="18643" xr:uid="{00000000-0005-0000-0000-0000A9600000}"/>
    <cellStyle name="Normal 2 2 5 2 2 4 3 2 2" xfId="53859" xr:uid="{00000000-0005-0000-0000-0000AA600000}"/>
    <cellStyle name="Normal 2 2 5 2 2 4 3 3" xfId="41262" xr:uid="{00000000-0005-0000-0000-0000AB600000}"/>
    <cellStyle name="Normal 2 2 5 2 2 4 3 4" xfId="31248" xr:uid="{00000000-0005-0000-0000-0000AC600000}"/>
    <cellStyle name="Normal 2 2 5 2 2 4 4" xfId="7471" xr:uid="{00000000-0005-0000-0000-0000AD600000}"/>
    <cellStyle name="Normal 2 2 5 2 2 4 4 2" xfId="20097" xr:uid="{00000000-0005-0000-0000-0000AE600000}"/>
    <cellStyle name="Normal 2 2 5 2 2 4 4 2 2" xfId="55313" xr:uid="{00000000-0005-0000-0000-0000AF600000}"/>
    <cellStyle name="Normal 2 2 5 2 2 4 4 3" xfId="42716" xr:uid="{00000000-0005-0000-0000-0000B0600000}"/>
    <cellStyle name="Normal 2 2 5 2 2 4 4 4" xfId="32702" xr:uid="{00000000-0005-0000-0000-0000B1600000}"/>
    <cellStyle name="Normal 2 2 5 2 2 4 5" xfId="9252" xr:uid="{00000000-0005-0000-0000-0000B2600000}"/>
    <cellStyle name="Normal 2 2 5 2 2 4 5 2" xfId="21873" xr:uid="{00000000-0005-0000-0000-0000B3600000}"/>
    <cellStyle name="Normal 2 2 5 2 2 4 5 2 2" xfId="57089" xr:uid="{00000000-0005-0000-0000-0000B4600000}"/>
    <cellStyle name="Normal 2 2 5 2 2 4 5 3" xfId="44492" xr:uid="{00000000-0005-0000-0000-0000B5600000}"/>
    <cellStyle name="Normal 2 2 5 2 2 4 5 4" xfId="34478" xr:uid="{00000000-0005-0000-0000-0000B6600000}"/>
    <cellStyle name="Normal 2 2 5 2 2 4 6" xfId="11046" xr:uid="{00000000-0005-0000-0000-0000B7600000}"/>
    <cellStyle name="Normal 2 2 5 2 2 4 6 2" xfId="23649" xr:uid="{00000000-0005-0000-0000-0000B8600000}"/>
    <cellStyle name="Normal 2 2 5 2 2 4 6 2 2" xfId="58865" xr:uid="{00000000-0005-0000-0000-0000B9600000}"/>
    <cellStyle name="Normal 2 2 5 2 2 4 6 3" xfId="46268" xr:uid="{00000000-0005-0000-0000-0000BA600000}"/>
    <cellStyle name="Normal 2 2 5 2 2 4 6 4" xfId="36254" xr:uid="{00000000-0005-0000-0000-0000BB600000}"/>
    <cellStyle name="Normal 2 2 5 2 2 4 7" xfId="15413" xr:uid="{00000000-0005-0000-0000-0000BC600000}"/>
    <cellStyle name="Normal 2 2 5 2 2 4 7 2" xfId="50629" xr:uid="{00000000-0005-0000-0000-0000BD600000}"/>
    <cellStyle name="Normal 2 2 5 2 2 4 7 3" xfId="28018" xr:uid="{00000000-0005-0000-0000-0000BE600000}"/>
    <cellStyle name="Normal 2 2 5 2 2 4 8" xfId="13635" xr:uid="{00000000-0005-0000-0000-0000BF600000}"/>
    <cellStyle name="Normal 2 2 5 2 2 4 8 2" xfId="48853" xr:uid="{00000000-0005-0000-0000-0000C0600000}"/>
    <cellStyle name="Normal 2 2 5 2 2 4 9" xfId="38032" xr:uid="{00000000-0005-0000-0000-0000C1600000}"/>
    <cellStyle name="Normal 2 2 5 2 2 5" xfId="3880" xr:uid="{00000000-0005-0000-0000-0000C2600000}"/>
    <cellStyle name="Normal 2 2 5 2 2 5 2" xfId="8603" xr:uid="{00000000-0005-0000-0000-0000C3600000}"/>
    <cellStyle name="Normal 2 2 5 2 2 5 2 2" xfId="21229" xr:uid="{00000000-0005-0000-0000-0000C4600000}"/>
    <cellStyle name="Normal 2 2 5 2 2 5 2 2 2" xfId="56445" xr:uid="{00000000-0005-0000-0000-0000C5600000}"/>
    <cellStyle name="Normal 2 2 5 2 2 5 2 3" xfId="43848" xr:uid="{00000000-0005-0000-0000-0000C6600000}"/>
    <cellStyle name="Normal 2 2 5 2 2 5 2 4" xfId="33834" xr:uid="{00000000-0005-0000-0000-0000C7600000}"/>
    <cellStyle name="Normal 2 2 5 2 2 5 3" xfId="10384" xr:uid="{00000000-0005-0000-0000-0000C8600000}"/>
    <cellStyle name="Normal 2 2 5 2 2 5 3 2" xfId="23005" xr:uid="{00000000-0005-0000-0000-0000C9600000}"/>
    <cellStyle name="Normal 2 2 5 2 2 5 3 2 2" xfId="58221" xr:uid="{00000000-0005-0000-0000-0000CA600000}"/>
    <cellStyle name="Normal 2 2 5 2 2 5 3 3" xfId="45624" xr:uid="{00000000-0005-0000-0000-0000CB600000}"/>
    <cellStyle name="Normal 2 2 5 2 2 5 3 4" xfId="35610" xr:uid="{00000000-0005-0000-0000-0000CC600000}"/>
    <cellStyle name="Normal 2 2 5 2 2 5 4" xfId="12180" xr:uid="{00000000-0005-0000-0000-0000CD600000}"/>
    <cellStyle name="Normal 2 2 5 2 2 5 4 2" xfId="24781" xr:uid="{00000000-0005-0000-0000-0000CE600000}"/>
    <cellStyle name="Normal 2 2 5 2 2 5 4 2 2" xfId="59997" xr:uid="{00000000-0005-0000-0000-0000CF600000}"/>
    <cellStyle name="Normal 2 2 5 2 2 5 4 3" xfId="47400" xr:uid="{00000000-0005-0000-0000-0000D0600000}"/>
    <cellStyle name="Normal 2 2 5 2 2 5 4 4" xfId="37386" xr:uid="{00000000-0005-0000-0000-0000D1600000}"/>
    <cellStyle name="Normal 2 2 5 2 2 5 5" xfId="16545" xr:uid="{00000000-0005-0000-0000-0000D2600000}"/>
    <cellStyle name="Normal 2 2 5 2 2 5 5 2" xfId="51761" xr:uid="{00000000-0005-0000-0000-0000D3600000}"/>
    <cellStyle name="Normal 2 2 5 2 2 5 5 3" xfId="29150" xr:uid="{00000000-0005-0000-0000-0000D4600000}"/>
    <cellStyle name="Normal 2 2 5 2 2 5 6" xfId="14767" xr:uid="{00000000-0005-0000-0000-0000D5600000}"/>
    <cellStyle name="Normal 2 2 5 2 2 5 6 2" xfId="49985" xr:uid="{00000000-0005-0000-0000-0000D6600000}"/>
    <cellStyle name="Normal 2 2 5 2 2 5 7" xfId="39164" xr:uid="{00000000-0005-0000-0000-0000D7600000}"/>
    <cellStyle name="Normal 2 2 5 2 2 5 8" xfId="27374" xr:uid="{00000000-0005-0000-0000-0000D8600000}"/>
    <cellStyle name="Normal 2 2 5 2 2 6" xfId="4220" xr:uid="{00000000-0005-0000-0000-0000D9600000}"/>
    <cellStyle name="Normal 2 2 5 2 2 6 2" xfId="16867" xr:uid="{00000000-0005-0000-0000-0000DA600000}"/>
    <cellStyle name="Normal 2 2 5 2 2 6 2 2" xfId="52083" xr:uid="{00000000-0005-0000-0000-0000DB600000}"/>
    <cellStyle name="Normal 2 2 5 2 2 6 2 3" xfId="29472" xr:uid="{00000000-0005-0000-0000-0000DC600000}"/>
    <cellStyle name="Normal 2 2 5 2 2 6 3" xfId="13313" xr:uid="{00000000-0005-0000-0000-0000DD600000}"/>
    <cellStyle name="Normal 2 2 5 2 2 6 3 2" xfId="48531" xr:uid="{00000000-0005-0000-0000-0000DE600000}"/>
    <cellStyle name="Normal 2 2 5 2 2 6 4" xfId="39486" xr:uid="{00000000-0005-0000-0000-0000DF600000}"/>
    <cellStyle name="Normal 2 2 5 2 2 6 5" xfId="25920" xr:uid="{00000000-0005-0000-0000-0000E0600000}"/>
    <cellStyle name="Normal 2 2 5 2 2 7" xfId="5690" xr:uid="{00000000-0005-0000-0000-0000E1600000}"/>
    <cellStyle name="Normal 2 2 5 2 2 7 2" xfId="18321" xr:uid="{00000000-0005-0000-0000-0000E2600000}"/>
    <cellStyle name="Normal 2 2 5 2 2 7 2 2" xfId="53537" xr:uid="{00000000-0005-0000-0000-0000E3600000}"/>
    <cellStyle name="Normal 2 2 5 2 2 7 3" xfId="40940" xr:uid="{00000000-0005-0000-0000-0000E4600000}"/>
    <cellStyle name="Normal 2 2 5 2 2 7 4" xfId="30926" xr:uid="{00000000-0005-0000-0000-0000E5600000}"/>
    <cellStyle name="Normal 2 2 5 2 2 8" xfId="7149" xr:uid="{00000000-0005-0000-0000-0000E6600000}"/>
    <cellStyle name="Normal 2 2 5 2 2 8 2" xfId="19775" xr:uid="{00000000-0005-0000-0000-0000E7600000}"/>
    <cellStyle name="Normal 2 2 5 2 2 8 2 2" xfId="54991" xr:uid="{00000000-0005-0000-0000-0000E8600000}"/>
    <cellStyle name="Normal 2 2 5 2 2 8 3" xfId="42394" xr:uid="{00000000-0005-0000-0000-0000E9600000}"/>
    <cellStyle name="Normal 2 2 5 2 2 8 4" xfId="32380" xr:uid="{00000000-0005-0000-0000-0000EA600000}"/>
    <cellStyle name="Normal 2 2 5 2 2 9" xfId="8930" xr:uid="{00000000-0005-0000-0000-0000EB600000}"/>
    <cellStyle name="Normal 2 2 5 2 2 9 2" xfId="21551" xr:uid="{00000000-0005-0000-0000-0000EC600000}"/>
    <cellStyle name="Normal 2 2 5 2 2 9 2 2" xfId="56767" xr:uid="{00000000-0005-0000-0000-0000ED600000}"/>
    <cellStyle name="Normal 2 2 5 2 2 9 3" xfId="44170" xr:uid="{00000000-0005-0000-0000-0000EE600000}"/>
    <cellStyle name="Normal 2 2 5 2 2 9 4" xfId="34156" xr:uid="{00000000-0005-0000-0000-0000EF600000}"/>
    <cellStyle name="Normal 2 2 5 2 3" xfId="3066" xr:uid="{00000000-0005-0000-0000-0000F0600000}"/>
    <cellStyle name="Normal 2 2 5 2 3 10" xfId="25438" xr:uid="{00000000-0005-0000-0000-0000F1600000}"/>
    <cellStyle name="Normal 2 2 5 2 3 11" xfId="60973" xr:uid="{00000000-0005-0000-0000-0000F2600000}"/>
    <cellStyle name="Normal 2 2 5 2 3 2" xfId="4869" xr:uid="{00000000-0005-0000-0000-0000F3600000}"/>
    <cellStyle name="Normal 2 2 5 2 3 2 2" xfId="17516" xr:uid="{00000000-0005-0000-0000-0000F4600000}"/>
    <cellStyle name="Normal 2 2 5 2 3 2 2 2" xfId="52732" xr:uid="{00000000-0005-0000-0000-0000F5600000}"/>
    <cellStyle name="Normal 2 2 5 2 3 2 2 3" xfId="30121" xr:uid="{00000000-0005-0000-0000-0000F6600000}"/>
    <cellStyle name="Normal 2 2 5 2 3 2 3" xfId="13962" xr:uid="{00000000-0005-0000-0000-0000F7600000}"/>
    <cellStyle name="Normal 2 2 5 2 3 2 3 2" xfId="49180" xr:uid="{00000000-0005-0000-0000-0000F8600000}"/>
    <cellStyle name="Normal 2 2 5 2 3 2 4" xfId="40135" xr:uid="{00000000-0005-0000-0000-0000F9600000}"/>
    <cellStyle name="Normal 2 2 5 2 3 2 5" xfId="26569" xr:uid="{00000000-0005-0000-0000-0000FA600000}"/>
    <cellStyle name="Normal 2 2 5 2 3 3" xfId="6339" xr:uid="{00000000-0005-0000-0000-0000FB600000}"/>
    <cellStyle name="Normal 2 2 5 2 3 3 2" xfId="18970" xr:uid="{00000000-0005-0000-0000-0000FC600000}"/>
    <cellStyle name="Normal 2 2 5 2 3 3 2 2" xfId="54186" xr:uid="{00000000-0005-0000-0000-0000FD600000}"/>
    <cellStyle name="Normal 2 2 5 2 3 3 3" xfId="41589" xr:uid="{00000000-0005-0000-0000-0000FE600000}"/>
    <cellStyle name="Normal 2 2 5 2 3 3 4" xfId="31575" xr:uid="{00000000-0005-0000-0000-0000FF600000}"/>
    <cellStyle name="Normal 2 2 5 2 3 4" xfId="7798" xr:uid="{00000000-0005-0000-0000-000000610000}"/>
    <cellStyle name="Normal 2 2 5 2 3 4 2" xfId="20424" xr:uid="{00000000-0005-0000-0000-000001610000}"/>
    <cellStyle name="Normal 2 2 5 2 3 4 2 2" xfId="55640" xr:uid="{00000000-0005-0000-0000-000002610000}"/>
    <cellStyle name="Normal 2 2 5 2 3 4 3" xfId="43043" xr:uid="{00000000-0005-0000-0000-000003610000}"/>
    <cellStyle name="Normal 2 2 5 2 3 4 4" xfId="33029" xr:uid="{00000000-0005-0000-0000-000004610000}"/>
    <cellStyle name="Normal 2 2 5 2 3 5" xfId="9579" xr:uid="{00000000-0005-0000-0000-000005610000}"/>
    <cellStyle name="Normal 2 2 5 2 3 5 2" xfId="22200" xr:uid="{00000000-0005-0000-0000-000006610000}"/>
    <cellStyle name="Normal 2 2 5 2 3 5 2 2" xfId="57416" xr:uid="{00000000-0005-0000-0000-000007610000}"/>
    <cellStyle name="Normal 2 2 5 2 3 5 3" xfId="44819" xr:uid="{00000000-0005-0000-0000-000008610000}"/>
    <cellStyle name="Normal 2 2 5 2 3 5 4" xfId="34805" xr:uid="{00000000-0005-0000-0000-000009610000}"/>
    <cellStyle name="Normal 2 2 5 2 3 6" xfId="11373" xr:uid="{00000000-0005-0000-0000-00000A610000}"/>
    <cellStyle name="Normal 2 2 5 2 3 6 2" xfId="23976" xr:uid="{00000000-0005-0000-0000-00000B610000}"/>
    <cellStyle name="Normal 2 2 5 2 3 6 2 2" xfId="59192" xr:uid="{00000000-0005-0000-0000-00000C610000}"/>
    <cellStyle name="Normal 2 2 5 2 3 6 3" xfId="46595" xr:uid="{00000000-0005-0000-0000-00000D610000}"/>
    <cellStyle name="Normal 2 2 5 2 3 6 4" xfId="36581" xr:uid="{00000000-0005-0000-0000-00000E610000}"/>
    <cellStyle name="Normal 2 2 5 2 3 7" xfId="15740" xr:uid="{00000000-0005-0000-0000-00000F610000}"/>
    <cellStyle name="Normal 2 2 5 2 3 7 2" xfId="50956" xr:uid="{00000000-0005-0000-0000-000010610000}"/>
    <cellStyle name="Normal 2 2 5 2 3 7 3" xfId="28345" xr:uid="{00000000-0005-0000-0000-000011610000}"/>
    <cellStyle name="Normal 2 2 5 2 3 8" xfId="12831" xr:uid="{00000000-0005-0000-0000-000012610000}"/>
    <cellStyle name="Normal 2 2 5 2 3 8 2" xfId="48049" xr:uid="{00000000-0005-0000-0000-000013610000}"/>
    <cellStyle name="Normal 2 2 5 2 3 9" xfId="38359" xr:uid="{00000000-0005-0000-0000-000014610000}"/>
    <cellStyle name="Normal 2 2 5 2 4" xfId="2892" xr:uid="{00000000-0005-0000-0000-000015610000}"/>
    <cellStyle name="Normal 2 2 5 2 4 10" xfId="25279" xr:uid="{00000000-0005-0000-0000-000016610000}"/>
    <cellStyle name="Normal 2 2 5 2 4 11" xfId="60814" xr:uid="{00000000-0005-0000-0000-000017610000}"/>
    <cellStyle name="Normal 2 2 5 2 4 2" xfId="4710" xr:uid="{00000000-0005-0000-0000-000018610000}"/>
    <cellStyle name="Normal 2 2 5 2 4 2 2" xfId="17357" xr:uid="{00000000-0005-0000-0000-000019610000}"/>
    <cellStyle name="Normal 2 2 5 2 4 2 2 2" xfId="52573" xr:uid="{00000000-0005-0000-0000-00001A610000}"/>
    <cellStyle name="Normal 2 2 5 2 4 2 2 3" xfId="29962" xr:uid="{00000000-0005-0000-0000-00001B610000}"/>
    <cellStyle name="Normal 2 2 5 2 4 2 3" xfId="13803" xr:uid="{00000000-0005-0000-0000-00001C610000}"/>
    <cellStyle name="Normal 2 2 5 2 4 2 3 2" xfId="49021" xr:uid="{00000000-0005-0000-0000-00001D610000}"/>
    <cellStyle name="Normal 2 2 5 2 4 2 4" xfId="39976" xr:uid="{00000000-0005-0000-0000-00001E610000}"/>
    <cellStyle name="Normal 2 2 5 2 4 2 5" xfId="26410" xr:uid="{00000000-0005-0000-0000-00001F610000}"/>
    <cellStyle name="Normal 2 2 5 2 4 3" xfId="6180" xr:uid="{00000000-0005-0000-0000-000020610000}"/>
    <cellStyle name="Normal 2 2 5 2 4 3 2" xfId="18811" xr:uid="{00000000-0005-0000-0000-000021610000}"/>
    <cellStyle name="Normal 2 2 5 2 4 3 2 2" xfId="54027" xr:uid="{00000000-0005-0000-0000-000022610000}"/>
    <cellStyle name="Normal 2 2 5 2 4 3 3" xfId="41430" xr:uid="{00000000-0005-0000-0000-000023610000}"/>
    <cellStyle name="Normal 2 2 5 2 4 3 4" xfId="31416" xr:uid="{00000000-0005-0000-0000-000024610000}"/>
    <cellStyle name="Normal 2 2 5 2 4 4" xfId="7639" xr:uid="{00000000-0005-0000-0000-000025610000}"/>
    <cellStyle name="Normal 2 2 5 2 4 4 2" xfId="20265" xr:uid="{00000000-0005-0000-0000-000026610000}"/>
    <cellStyle name="Normal 2 2 5 2 4 4 2 2" xfId="55481" xr:uid="{00000000-0005-0000-0000-000027610000}"/>
    <cellStyle name="Normal 2 2 5 2 4 4 3" xfId="42884" xr:uid="{00000000-0005-0000-0000-000028610000}"/>
    <cellStyle name="Normal 2 2 5 2 4 4 4" xfId="32870" xr:uid="{00000000-0005-0000-0000-000029610000}"/>
    <cellStyle name="Normal 2 2 5 2 4 5" xfId="9420" xr:uid="{00000000-0005-0000-0000-00002A610000}"/>
    <cellStyle name="Normal 2 2 5 2 4 5 2" xfId="22041" xr:uid="{00000000-0005-0000-0000-00002B610000}"/>
    <cellStyle name="Normal 2 2 5 2 4 5 2 2" xfId="57257" xr:uid="{00000000-0005-0000-0000-00002C610000}"/>
    <cellStyle name="Normal 2 2 5 2 4 5 3" xfId="44660" xr:uid="{00000000-0005-0000-0000-00002D610000}"/>
    <cellStyle name="Normal 2 2 5 2 4 5 4" xfId="34646" xr:uid="{00000000-0005-0000-0000-00002E610000}"/>
    <cellStyle name="Normal 2 2 5 2 4 6" xfId="11214" xr:uid="{00000000-0005-0000-0000-00002F610000}"/>
    <cellStyle name="Normal 2 2 5 2 4 6 2" xfId="23817" xr:uid="{00000000-0005-0000-0000-000030610000}"/>
    <cellStyle name="Normal 2 2 5 2 4 6 2 2" xfId="59033" xr:uid="{00000000-0005-0000-0000-000031610000}"/>
    <cellStyle name="Normal 2 2 5 2 4 6 3" xfId="46436" xr:uid="{00000000-0005-0000-0000-000032610000}"/>
    <cellStyle name="Normal 2 2 5 2 4 6 4" xfId="36422" xr:uid="{00000000-0005-0000-0000-000033610000}"/>
    <cellStyle name="Normal 2 2 5 2 4 7" xfId="15581" xr:uid="{00000000-0005-0000-0000-000034610000}"/>
    <cellStyle name="Normal 2 2 5 2 4 7 2" xfId="50797" xr:uid="{00000000-0005-0000-0000-000035610000}"/>
    <cellStyle name="Normal 2 2 5 2 4 7 3" xfId="28186" xr:uid="{00000000-0005-0000-0000-000036610000}"/>
    <cellStyle name="Normal 2 2 5 2 4 8" xfId="12672" xr:uid="{00000000-0005-0000-0000-000037610000}"/>
    <cellStyle name="Normal 2 2 5 2 4 8 2" xfId="47890" xr:uid="{00000000-0005-0000-0000-000038610000}"/>
    <cellStyle name="Normal 2 2 5 2 4 9" xfId="38200" xr:uid="{00000000-0005-0000-0000-000039610000}"/>
    <cellStyle name="Normal 2 2 5 2 5" xfId="3401" xr:uid="{00000000-0005-0000-0000-00003A610000}"/>
    <cellStyle name="Normal 2 2 5 2 5 10" xfId="26897" xr:uid="{00000000-0005-0000-0000-00003B610000}"/>
    <cellStyle name="Normal 2 2 5 2 5 11" xfId="61301" xr:uid="{00000000-0005-0000-0000-00003C610000}"/>
    <cellStyle name="Normal 2 2 5 2 5 2" xfId="5197" xr:uid="{00000000-0005-0000-0000-00003D610000}"/>
    <cellStyle name="Normal 2 2 5 2 5 2 2" xfId="17844" xr:uid="{00000000-0005-0000-0000-00003E610000}"/>
    <cellStyle name="Normal 2 2 5 2 5 2 2 2" xfId="53060" xr:uid="{00000000-0005-0000-0000-00003F610000}"/>
    <cellStyle name="Normal 2 2 5 2 5 2 3" xfId="40463" xr:uid="{00000000-0005-0000-0000-000040610000}"/>
    <cellStyle name="Normal 2 2 5 2 5 2 4" xfId="30449" xr:uid="{00000000-0005-0000-0000-000041610000}"/>
    <cellStyle name="Normal 2 2 5 2 5 3" xfId="6667" xr:uid="{00000000-0005-0000-0000-000042610000}"/>
    <cellStyle name="Normal 2 2 5 2 5 3 2" xfId="19298" xr:uid="{00000000-0005-0000-0000-000043610000}"/>
    <cellStyle name="Normal 2 2 5 2 5 3 2 2" xfId="54514" xr:uid="{00000000-0005-0000-0000-000044610000}"/>
    <cellStyle name="Normal 2 2 5 2 5 3 3" xfId="41917" xr:uid="{00000000-0005-0000-0000-000045610000}"/>
    <cellStyle name="Normal 2 2 5 2 5 3 4" xfId="31903" xr:uid="{00000000-0005-0000-0000-000046610000}"/>
    <cellStyle name="Normal 2 2 5 2 5 4" xfId="8126" xr:uid="{00000000-0005-0000-0000-000047610000}"/>
    <cellStyle name="Normal 2 2 5 2 5 4 2" xfId="20752" xr:uid="{00000000-0005-0000-0000-000048610000}"/>
    <cellStyle name="Normal 2 2 5 2 5 4 2 2" xfId="55968" xr:uid="{00000000-0005-0000-0000-000049610000}"/>
    <cellStyle name="Normal 2 2 5 2 5 4 3" xfId="43371" xr:uid="{00000000-0005-0000-0000-00004A610000}"/>
    <cellStyle name="Normal 2 2 5 2 5 4 4" xfId="33357" xr:uid="{00000000-0005-0000-0000-00004B610000}"/>
    <cellStyle name="Normal 2 2 5 2 5 5" xfId="9907" xr:uid="{00000000-0005-0000-0000-00004C610000}"/>
    <cellStyle name="Normal 2 2 5 2 5 5 2" xfId="22528" xr:uid="{00000000-0005-0000-0000-00004D610000}"/>
    <cellStyle name="Normal 2 2 5 2 5 5 2 2" xfId="57744" xr:uid="{00000000-0005-0000-0000-00004E610000}"/>
    <cellStyle name="Normal 2 2 5 2 5 5 3" xfId="45147" xr:uid="{00000000-0005-0000-0000-00004F610000}"/>
    <cellStyle name="Normal 2 2 5 2 5 5 4" xfId="35133" xr:uid="{00000000-0005-0000-0000-000050610000}"/>
    <cellStyle name="Normal 2 2 5 2 5 6" xfId="11701" xr:uid="{00000000-0005-0000-0000-000051610000}"/>
    <cellStyle name="Normal 2 2 5 2 5 6 2" xfId="24304" xr:uid="{00000000-0005-0000-0000-000052610000}"/>
    <cellStyle name="Normal 2 2 5 2 5 6 2 2" xfId="59520" xr:uid="{00000000-0005-0000-0000-000053610000}"/>
    <cellStyle name="Normal 2 2 5 2 5 6 3" xfId="46923" xr:uid="{00000000-0005-0000-0000-000054610000}"/>
    <cellStyle name="Normal 2 2 5 2 5 6 4" xfId="36909" xr:uid="{00000000-0005-0000-0000-000055610000}"/>
    <cellStyle name="Normal 2 2 5 2 5 7" xfId="16068" xr:uid="{00000000-0005-0000-0000-000056610000}"/>
    <cellStyle name="Normal 2 2 5 2 5 7 2" xfId="51284" xr:uid="{00000000-0005-0000-0000-000057610000}"/>
    <cellStyle name="Normal 2 2 5 2 5 7 3" xfId="28673" xr:uid="{00000000-0005-0000-0000-000058610000}"/>
    <cellStyle name="Normal 2 2 5 2 5 8" xfId="14290" xr:uid="{00000000-0005-0000-0000-000059610000}"/>
    <cellStyle name="Normal 2 2 5 2 5 8 2" xfId="49508" xr:uid="{00000000-0005-0000-0000-00005A610000}"/>
    <cellStyle name="Normal 2 2 5 2 5 9" xfId="38687" xr:uid="{00000000-0005-0000-0000-00005B610000}"/>
    <cellStyle name="Normal 2 2 5 2 6" xfId="2561" xr:uid="{00000000-0005-0000-0000-00005C610000}"/>
    <cellStyle name="Normal 2 2 5 2 6 10" xfId="26088" xr:uid="{00000000-0005-0000-0000-00005D610000}"/>
    <cellStyle name="Normal 2 2 5 2 6 11" xfId="60492" xr:uid="{00000000-0005-0000-0000-00005E610000}"/>
    <cellStyle name="Normal 2 2 5 2 6 2" xfId="4388" xr:uid="{00000000-0005-0000-0000-00005F610000}"/>
    <cellStyle name="Normal 2 2 5 2 6 2 2" xfId="17035" xr:uid="{00000000-0005-0000-0000-000060610000}"/>
    <cellStyle name="Normal 2 2 5 2 6 2 2 2" xfId="52251" xr:uid="{00000000-0005-0000-0000-000061610000}"/>
    <cellStyle name="Normal 2 2 5 2 6 2 3" xfId="39654" xr:uid="{00000000-0005-0000-0000-000062610000}"/>
    <cellStyle name="Normal 2 2 5 2 6 2 4" xfId="29640" xr:uid="{00000000-0005-0000-0000-000063610000}"/>
    <cellStyle name="Normal 2 2 5 2 6 3" xfId="5858" xr:uid="{00000000-0005-0000-0000-000064610000}"/>
    <cellStyle name="Normal 2 2 5 2 6 3 2" xfId="18489" xr:uid="{00000000-0005-0000-0000-000065610000}"/>
    <cellStyle name="Normal 2 2 5 2 6 3 2 2" xfId="53705" xr:uid="{00000000-0005-0000-0000-000066610000}"/>
    <cellStyle name="Normal 2 2 5 2 6 3 3" xfId="41108" xr:uid="{00000000-0005-0000-0000-000067610000}"/>
    <cellStyle name="Normal 2 2 5 2 6 3 4" xfId="31094" xr:uid="{00000000-0005-0000-0000-000068610000}"/>
    <cellStyle name="Normal 2 2 5 2 6 4" xfId="7317" xr:uid="{00000000-0005-0000-0000-000069610000}"/>
    <cellStyle name="Normal 2 2 5 2 6 4 2" xfId="19943" xr:uid="{00000000-0005-0000-0000-00006A610000}"/>
    <cellStyle name="Normal 2 2 5 2 6 4 2 2" xfId="55159" xr:uid="{00000000-0005-0000-0000-00006B610000}"/>
    <cellStyle name="Normal 2 2 5 2 6 4 3" xfId="42562" xr:uid="{00000000-0005-0000-0000-00006C610000}"/>
    <cellStyle name="Normal 2 2 5 2 6 4 4" xfId="32548" xr:uid="{00000000-0005-0000-0000-00006D610000}"/>
    <cellStyle name="Normal 2 2 5 2 6 5" xfId="9098" xr:uid="{00000000-0005-0000-0000-00006E610000}"/>
    <cellStyle name="Normal 2 2 5 2 6 5 2" xfId="21719" xr:uid="{00000000-0005-0000-0000-00006F610000}"/>
    <cellStyle name="Normal 2 2 5 2 6 5 2 2" xfId="56935" xr:uid="{00000000-0005-0000-0000-000070610000}"/>
    <cellStyle name="Normal 2 2 5 2 6 5 3" xfId="44338" xr:uid="{00000000-0005-0000-0000-000071610000}"/>
    <cellStyle name="Normal 2 2 5 2 6 5 4" xfId="34324" xr:uid="{00000000-0005-0000-0000-000072610000}"/>
    <cellStyle name="Normal 2 2 5 2 6 6" xfId="10892" xr:uid="{00000000-0005-0000-0000-000073610000}"/>
    <cellStyle name="Normal 2 2 5 2 6 6 2" xfId="23495" xr:uid="{00000000-0005-0000-0000-000074610000}"/>
    <cellStyle name="Normal 2 2 5 2 6 6 2 2" xfId="58711" xr:uid="{00000000-0005-0000-0000-000075610000}"/>
    <cellStyle name="Normal 2 2 5 2 6 6 3" xfId="46114" xr:uid="{00000000-0005-0000-0000-000076610000}"/>
    <cellStyle name="Normal 2 2 5 2 6 6 4" xfId="36100" xr:uid="{00000000-0005-0000-0000-000077610000}"/>
    <cellStyle name="Normal 2 2 5 2 6 7" xfId="15259" xr:uid="{00000000-0005-0000-0000-000078610000}"/>
    <cellStyle name="Normal 2 2 5 2 6 7 2" xfId="50475" xr:uid="{00000000-0005-0000-0000-000079610000}"/>
    <cellStyle name="Normal 2 2 5 2 6 7 3" xfId="27864" xr:uid="{00000000-0005-0000-0000-00007A610000}"/>
    <cellStyle name="Normal 2 2 5 2 6 8" xfId="13481" xr:uid="{00000000-0005-0000-0000-00007B610000}"/>
    <cellStyle name="Normal 2 2 5 2 6 8 2" xfId="48699" xr:uid="{00000000-0005-0000-0000-00007C610000}"/>
    <cellStyle name="Normal 2 2 5 2 6 9" xfId="37878" xr:uid="{00000000-0005-0000-0000-00007D610000}"/>
    <cellStyle name="Normal 2 2 5 2 7" xfId="3725" xr:uid="{00000000-0005-0000-0000-00007E610000}"/>
    <cellStyle name="Normal 2 2 5 2 7 2" xfId="8449" xr:uid="{00000000-0005-0000-0000-00007F610000}"/>
    <cellStyle name="Normal 2 2 5 2 7 2 2" xfId="21075" xr:uid="{00000000-0005-0000-0000-000080610000}"/>
    <cellStyle name="Normal 2 2 5 2 7 2 2 2" xfId="56291" xr:uid="{00000000-0005-0000-0000-000081610000}"/>
    <cellStyle name="Normal 2 2 5 2 7 2 3" xfId="43694" xr:uid="{00000000-0005-0000-0000-000082610000}"/>
    <cellStyle name="Normal 2 2 5 2 7 2 4" xfId="33680" xr:uid="{00000000-0005-0000-0000-000083610000}"/>
    <cellStyle name="Normal 2 2 5 2 7 3" xfId="10230" xr:uid="{00000000-0005-0000-0000-000084610000}"/>
    <cellStyle name="Normal 2 2 5 2 7 3 2" xfId="22851" xr:uid="{00000000-0005-0000-0000-000085610000}"/>
    <cellStyle name="Normal 2 2 5 2 7 3 2 2" xfId="58067" xr:uid="{00000000-0005-0000-0000-000086610000}"/>
    <cellStyle name="Normal 2 2 5 2 7 3 3" xfId="45470" xr:uid="{00000000-0005-0000-0000-000087610000}"/>
    <cellStyle name="Normal 2 2 5 2 7 3 4" xfId="35456" xr:uid="{00000000-0005-0000-0000-000088610000}"/>
    <cellStyle name="Normal 2 2 5 2 7 4" xfId="12026" xr:uid="{00000000-0005-0000-0000-000089610000}"/>
    <cellStyle name="Normal 2 2 5 2 7 4 2" xfId="24627" xr:uid="{00000000-0005-0000-0000-00008A610000}"/>
    <cellStyle name="Normal 2 2 5 2 7 4 2 2" xfId="59843" xr:uid="{00000000-0005-0000-0000-00008B610000}"/>
    <cellStyle name="Normal 2 2 5 2 7 4 3" xfId="47246" xr:uid="{00000000-0005-0000-0000-00008C610000}"/>
    <cellStyle name="Normal 2 2 5 2 7 4 4" xfId="37232" xr:uid="{00000000-0005-0000-0000-00008D610000}"/>
    <cellStyle name="Normal 2 2 5 2 7 5" xfId="16391" xr:uid="{00000000-0005-0000-0000-00008E610000}"/>
    <cellStyle name="Normal 2 2 5 2 7 5 2" xfId="51607" xr:uid="{00000000-0005-0000-0000-00008F610000}"/>
    <cellStyle name="Normal 2 2 5 2 7 5 3" xfId="28996" xr:uid="{00000000-0005-0000-0000-000090610000}"/>
    <cellStyle name="Normal 2 2 5 2 7 6" xfId="14613" xr:uid="{00000000-0005-0000-0000-000091610000}"/>
    <cellStyle name="Normal 2 2 5 2 7 6 2" xfId="49831" xr:uid="{00000000-0005-0000-0000-000092610000}"/>
    <cellStyle name="Normal 2 2 5 2 7 7" xfId="39010" xr:uid="{00000000-0005-0000-0000-000093610000}"/>
    <cellStyle name="Normal 2 2 5 2 7 8" xfId="27220" xr:uid="{00000000-0005-0000-0000-000094610000}"/>
    <cellStyle name="Normal 2 2 5 2 8" xfId="4063" xr:uid="{00000000-0005-0000-0000-000095610000}"/>
    <cellStyle name="Normal 2 2 5 2 8 2" xfId="16713" xr:uid="{00000000-0005-0000-0000-000096610000}"/>
    <cellStyle name="Normal 2 2 5 2 8 2 2" xfId="51929" xr:uid="{00000000-0005-0000-0000-000097610000}"/>
    <cellStyle name="Normal 2 2 5 2 8 2 3" xfId="29318" xr:uid="{00000000-0005-0000-0000-000098610000}"/>
    <cellStyle name="Normal 2 2 5 2 8 3" xfId="13159" xr:uid="{00000000-0005-0000-0000-000099610000}"/>
    <cellStyle name="Normal 2 2 5 2 8 3 2" xfId="48377" xr:uid="{00000000-0005-0000-0000-00009A610000}"/>
    <cellStyle name="Normal 2 2 5 2 8 4" xfId="39332" xr:uid="{00000000-0005-0000-0000-00009B610000}"/>
    <cellStyle name="Normal 2 2 5 2 8 5" xfId="25766" xr:uid="{00000000-0005-0000-0000-00009C610000}"/>
    <cellStyle name="Normal 2 2 5 2 9" xfId="5536" xr:uid="{00000000-0005-0000-0000-00009D610000}"/>
    <cellStyle name="Normal 2 2 5 2 9 2" xfId="18167" xr:uid="{00000000-0005-0000-0000-00009E610000}"/>
    <cellStyle name="Normal 2 2 5 2 9 2 2" xfId="53383" xr:uid="{00000000-0005-0000-0000-00009F610000}"/>
    <cellStyle name="Normal 2 2 5 2 9 3" xfId="40786" xr:uid="{00000000-0005-0000-0000-0000A0610000}"/>
    <cellStyle name="Normal 2 2 5 2 9 4" xfId="30772" xr:uid="{00000000-0005-0000-0000-0000A1610000}"/>
    <cellStyle name="Normal 2 2 5 3" xfId="2302" xr:uid="{00000000-0005-0000-0000-0000A2610000}"/>
    <cellStyle name="Normal 2 2 5 3 10" xfId="10581" xr:uid="{00000000-0005-0000-0000-0000A3610000}"/>
    <cellStyle name="Normal 2 2 5 3 10 2" xfId="23192" xr:uid="{00000000-0005-0000-0000-0000A4610000}"/>
    <cellStyle name="Normal 2 2 5 3 10 2 2" xfId="58408" xr:uid="{00000000-0005-0000-0000-0000A5610000}"/>
    <cellStyle name="Normal 2 2 5 3 10 3" xfId="45811" xr:uid="{00000000-0005-0000-0000-0000A6610000}"/>
    <cellStyle name="Normal 2 2 5 3 10 4" xfId="35797" xr:uid="{00000000-0005-0000-0000-0000A7610000}"/>
    <cellStyle name="Normal 2 2 5 3 11" xfId="15017" xr:uid="{00000000-0005-0000-0000-0000A8610000}"/>
    <cellStyle name="Normal 2 2 5 3 11 2" xfId="50233" xr:uid="{00000000-0005-0000-0000-0000A9610000}"/>
    <cellStyle name="Normal 2 2 5 3 11 3" xfId="27622" xr:uid="{00000000-0005-0000-0000-0000AA610000}"/>
    <cellStyle name="Normal 2 2 5 3 12" xfId="12430" xr:uid="{00000000-0005-0000-0000-0000AB610000}"/>
    <cellStyle name="Normal 2 2 5 3 12 2" xfId="47648" xr:uid="{00000000-0005-0000-0000-0000AC610000}"/>
    <cellStyle name="Normal 2 2 5 3 13" xfId="37636" xr:uid="{00000000-0005-0000-0000-0000AD610000}"/>
    <cellStyle name="Normal 2 2 5 3 14" xfId="25037" xr:uid="{00000000-0005-0000-0000-0000AE610000}"/>
    <cellStyle name="Normal 2 2 5 3 15" xfId="60250" xr:uid="{00000000-0005-0000-0000-0000AF610000}"/>
    <cellStyle name="Normal 2 2 5 3 2" xfId="3152" xr:uid="{00000000-0005-0000-0000-0000B0610000}"/>
    <cellStyle name="Normal 2 2 5 3 2 10" xfId="25521" xr:uid="{00000000-0005-0000-0000-0000B1610000}"/>
    <cellStyle name="Normal 2 2 5 3 2 11" xfId="61056" xr:uid="{00000000-0005-0000-0000-0000B2610000}"/>
    <cellStyle name="Normal 2 2 5 3 2 2" xfId="4952" xr:uid="{00000000-0005-0000-0000-0000B3610000}"/>
    <cellStyle name="Normal 2 2 5 3 2 2 2" xfId="17599" xr:uid="{00000000-0005-0000-0000-0000B4610000}"/>
    <cellStyle name="Normal 2 2 5 3 2 2 2 2" xfId="52815" xr:uid="{00000000-0005-0000-0000-0000B5610000}"/>
    <cellStyle name="Normal 2 2 5 3 2 2 2 3" xfId="30204" xr:uid="{00000000-0005-0000-0000-0000B6610000}"/>
    <cellStyle name="Normal 2 2 5 3 2 2 3" xfId="14045" xr:uid="{00000000-0005-0000-0000-0000B7610000}"/>
    <cellStyle name="Normal 2 2 5 3 2 2 3 2" xfId="49263" xr:uid="{00000000-0005-0000-0000-0000B8610000}"/>
    <cellStyle name="Normal 2 2 5 3 2 2 4" xfId="40218" xr:uid="{00000000-0005-0000-0000-0000B9610000}"/>
    <cellStyle name="Normal 2 2 5 3 2 2 5" xfId="26652" xr:uid="{00000000-0005-0000-0000-0000BA610000}"/>
    <cellStyle name="Normal 2 2 5 3 2 3" xfId="6422" xr:uid="{00000000-0005-0000-0000-0000BB610000}"/>
    <cellStyle name="Normal 2 2 5 3 2 3 2" xfId="19053" xr:uid="{00000000-0005-0000-0000-0000BC610000}"/>
    <cellStyle name="Normal 2 2 5 3 2 3 2 2" xfId="54269" xr:uid="{00000000-0005-0000-0000-0000BD610000}"/>
    <cellStyle name="Normal 2 2 5 3 2 3 3" xfId="41672" xr:uid="{00000000-0005-0000-0000-0000BE610000}"/>
    <cellStyle name="Normal 2 2 5 3 2 3 4" xfId="31658" xr:uid="{00000000-0005-0000-0000-0000BF610000}"/>
    <cellStyle name="Normal 2 2 5 3 2 4" xfId="7881" xr:uid="{00000000-0005-0000-0000-0000C0610000}"/>
    <cellStyle name="Normal 2 2 5 3 2 4 2" xfId="20507" xr:uid="{00000000-0005-0000-0000-0000C1610000}"/>
    <cellStyle name="Normal 2 2 5 3 2 4 2 2" xfId="55723" xr:uid="{00000000-0005-0000-0000-0000C2610000}"/>
    <cellStyle name="Normal 2 2 5 3 2 4 3" xfId="43126" xr:uid="{00000000-0005-0000-0000-0000C3610000}"/>
    <cellStyle name="Normal 2 2 5 3 2 4 4" xfId="33112" xr:uid="{00000000-0005-0000-0000-0000C4610000}"/>
    <cellStyle name="Normal 2 2 5 3 2 5" xfId="9662" xr:uid="{00000000-0005-0000-0000-0000C5610000}"/>
    <cellStyle name="Normal 2 2 5 3 2 5 2" xfId="22283" xr:uid="{00000000-0005-0000-0000-0000C6610000}"/>
    <cellStyle name="Normal 2 2 5 3 2 5 2 2" xfId="57499" xr:uid="{00000000-0005-0000-0000-0000C7610000}"/>
    <cellStyle name="Normal 2 2 5 3 2 5 3" xfId="44902" xr:uid="{00000000-0005-0000-0000-0000C8610000}"/>
    <cellStyle name="Normal 2 2 5 3 2 5 4" xfId="34888" xr:uid="{00000000-0005-0000-0000-0000C9610000}"/>
    <cellStyle name="Normal 2 2 5 3 2 6" xfId="11456" xr:uid="{00000000-0005-0000-0000-0000CA610000}"/>
    <cellStyle name="Normal 2 2 5 3 2 6 2" xfId="24059" xr:uid="{00000000-0005-0000-0000-0000CB610000}"/>
    <cellStyle name="Normal 2 2 5 3 2 6 2 2" xfId="59275" xr:uid="{00000000-0005-0000-0000-0000CC610000}"/>
    <cellStyle name="Normal 2 2 5 3 2 6 3" xfId="46678" xr:uid="{00000000-0005-0000-0000-0000CD610000}"/>
    <cellStyle name="Normal 2 2 5 3 2 6 4" xfId="36664" xr:uid="{00000000-0005-0000-0000-0000CE610000}"/>
    <cellStyle name="Normal 2 2 5 3 2 7" xfId="15823" xr:uid="{00000000-0005-0000-0000-0000CF610000}"/>
    <cellStyle name="Normal 2 2 5 3 2 7 2" xfId="51039" xr:uid="{00000000-0005-0000-0000-0000D0610000}"/>
    <cellStyle name="Normal 2 2 5 3 2 7 3" xfId="28428" xr:uid="{00000000-0005-0000-0000-0000D1610000}"/>
    <cellStyle name="Normal 2 2 5 3 2 8" xfId="12914" xr:uid="{00000000-0005-0000-0000-0000D2610000}"/>
    <cellStyle name="Normal 2 2 5 3 2 8 2" xfId="48132" xr:uid="{00000000-0005-0000-0000-0000D3610000}"/>
    <cellStyle name="Normal 2 2 5 3 2 9" xfId="38442" xr:uid="{00000000-0005-0000-0000-0000D4610000}"/>
    <cellStyle name="Normal 2 2 5 3 3" xfId="3481" xr:uid="{00000000-0005-0000-0000-0000D5610000}"/>
    <cellStyle name="Normal 2 2 5 3 3 10" xfId="26977" xr:uid="{00000000-0005-0000-0000-0000D6610000}"/>
    <cellStyle name="Normal 2 2 5 3 3 11" xfId="61381" xr:uid="{00000000-0005-0000-0000-0000D7610000}"/>
    <cellStyle name="Normal 2 2 5 3 3 2" xfId="5277" xr:uid="{00000000-0005-0000-0000-0000D8610000}"/>
    <cellStyle name="Normal 2 2 5 3 3 2 2" xfId="17924" xr:uid="{00000000-0005-0000-0000-0000D9610000}"/>
    <cellStyle name="Normal 2 2 5 3 3 2 2 2" xfId="53140" xr:uid="{00000000-0005-0000-0000-0000DA610000}"/>
    <cellStyle name="Normal 2 2 5 3 3 2 3" xfId="40543" xr:uid="{00000000-0005-0000-0000-0000DB610000}"/>
    <cellStyle name="Normal 2 2 5 3 3 2 4" xfId="30529" xr:uid="{00000000-0005-0000-0000-0000DC610000}"/>
    <cellStyle name="Normal 2 2 5 3 3 3" xfId="6747" xr:uid="{00000000-0005-0000-0000-0000DD610000}"/>
    <cellStyle name="Normal 2 2 5 3 3 3 2" xfId="19378" xr:uid="{00000000-0005-0000-0000-0000DE610000}"/>
    <cellStyle name="Normal 2 2 5 3 3 3 2 2" xfId="54594" xr:uid="{00000000-0005-0000-0000-0000DF610000}"/>
    <cellStyle name="Normal 2 2 5 3 3 3 3" xfId="41997" xr:uid="{00000000-0005-0000-0000-0000E0610000}"/>
    <cellStyle name="Normal 2 2 5 3 3 3 4" xfId="31983" xr:uid="{00000000-0005-0000-0000-0000E1610000}"/>
    <cellStyle name="Normal 2 2 5 3 3 4" xfId="8206" xr:uid="{00000000-0005-0000-0000-0000E2610000}"/>
    <cellStyle name="Normal 2 2 5 3 3 4 2" xfId="20832" xr:uid="{00000000-0005-0000-0000-0000E3610000}"/>
    <cellStyle name="Normal 2 2 5 3 3 4 2 2" xfId="56048" xr:uid="{00000000-0005-0000-0000-0000E4610000}"/>
    <cellStyle name="Normal 2 2 5 3 3 4 3" xfId="43451" xr:uid="{00000000-0005-0000-0000-0000E5610000}"/>
    <cellStyle name="Normal 2 2 5 3 3 4 4" xfId="33437" xr:uid="{00000000-0005-0000-0000-0000E6610000}"/>
    <cellStyle name="Normal 2 2 5 3 3 5" xfId="9987" xr:uid="{00000000-0005-0000-0000-0000E7610000}"/>
    <cellStyle name="Normal 2 2 5 3 3 5 2" xfId="22608" xr:uid="{00000000-0005-0000-0000-0000E8610000}"/>
    <cellStyle name="Normal 2 2 5 3 3 5 2 2" xfId="57824" xr:uid="{00000000-0005-0000-0000-0000E9610000}"/>
    <cellStyle name="Normal 2 2 5 3 3 5 3" xfId="45227" xr:uid="{00000000-0005-0000-0000-0000EA610000}"/>
    <cellStyle name="Normal 2 2 5 3 3 5 4" xfId="35213" xr:uid="{00000000-0005-0000-0000-0000EB610000}"/>
    <cellStyle name="Normal 2 2 5 3 3 6" xfId="11781" xr:uid="{00000000-0005-0000-0000-0000EC610000}"/>
    <cellStyle name="Normal 2 2 5 3 3 6 2" xfId="24384" xr:uid="{00000000-0005-0000-0000-0000ED610000}"/>
    <cellStyle name="Normal 2 2 5 3 3 6 2 2" xfId="59600" xr:uid="{00000000-0005-0000-0000-0000EE610000}"/>
    <cellStyle name="Normal 2 2 5 3 3 6 3" xfId="47003" xr:uid="{00000000-0005-0000-0000-0000EF610000}"/>
    <cellStyle name="Normal 2 2 5 3 3 6 4" xfId="36989" xr:uid="{00000000-0005-0000-0000-0000F0610000}"/>
    <cellStyle name="Normal 2 2 5 3 3 7" xfId="16148" xr:uid="{00000000-0005-0000-0000-0000F1610000}"/>
    <cellStyle name="Normal 2 2 5 3 3 7 2" xfId="51364" xr:uid="{00000000-0005-0000-0000-0000F2610000}"/>
    <cellStyle name="Normal 2 2 5 3 3 7 3" xfId="28753" xr:uid="{00000000-0005-0000-0000-0000F3610000}"/>
    <cellStyle name="Normal 2 2 5 3 3 8" xfId="14370" xr:uid="{00000000-0005-0000-0000-0000F4610000}"/>
    <cellStyle name="Normal 2 2 5 3 3 8 2" xfId="49588" xr:uid="{00000000-0005-0000-0000-0000F5610000}"/>
    <cellStyle name="Normal 2 2 5 3 3 9" xfId="38767" xr:uid="{00000000-0005-0000-0000-0000F6610000}"/>
    <cellStyle name="Normal 2 2 5 3 4" xfId="2642" xr:uid="{00000000-0005-0000-0000-0000F7610000}"/>
    <cellStyle name="Normal 2 2 5 3 4 10" xfId="26168" xr:uid="{00000000-0005-0000-0000-0000F8610000}"/>
    <cellStyle name="Normal 2 2 5 3 4 11" xfId="60572" xr:uid="{00000000-0005-0000-0000-0000F9610000}"/>
    <cellStyle name="Normal 2 2 5 3 4 2" xfId="4468" xr:uid="{00000000-0005-0000-0000-0000FA610000}"/>
    <cellStyle name="Normal 2 2 5 3 4 2 2" xfId="17115" xr:uid="{00000000-0005-0000-0000-0000FB610000}"/>
    <cellStyle name="Normal 2 2 5 3 4 2 2 2" xfId="52331" xr:uid="{00000000-0005-0000-0000-0000FC610000}"/>
    <cellStyle name="Normal 2 2 5 3 4 2 3" xfId="39734" xr:uid="{00000000-0005-0000-0000-0000FD610000}"/>
    <cellStyle name="Normal 2 2 5 3 4 2 4" xfId="29720" xr:uid="{00000000-0005-0000-0000-0000FE610000}"/>
    <cellStyle name="Normal 2 2 5 3 4 3" xfId="5938" xr:uid="{00000000-0005-0000-0000-0000FF610000}"/>
    <cellStyle name="Normal 2 2 5 3 4 3 2" xfId="18569" xr:uid="{00000000-0005-0000-0000-000000620000}"/>
    <cellStyle name="Normal 2 2 5 3 4 3 2 2" xfId="53785" xr:uid="{00000000-0005-0000-0000-000001620000}"/>
    <cellStyle name="Normal 2 2 5 3 4 3 3" xfId="41188" xr:uid="{00000000-0005-0000-0000-000002620000}"/>
    <cellStyle name="Normal 2 2 5 3 4 3 4" xfId="31174" xr:uid="{00000000-0005-0000-0000-000003620000}"/>
    <cellStyle name="Normal 2 2 5 3 4 4" xfId="7397" xr:uid="{00000000-0005-0000-0000-000004620000}"/>
    <cellStyle name="Normal 2 2 5 3 4 4 2" xfId="20023" xr:uid="{00000000-0005-0000-0000-000005620000}"/>
    <cellStyle name="Normal 2 2 5 3 4 4 2 2" xfId="55239" xr:uid="{00000000-0005-0000-0000-000006620000}"/>
    <cellStyle name="Normal 2 2 5 3 4 4 3" xfId="42642" xr:uid="{00000000-0005-0000-0000-000007620000}"/>
    <cellStyle name="Normal 2 2 5 3 4 4 4" xfId="32628" xr:uid="{00000000-0005-0000-0000-000008620000}"/>
    <cellStyle name="Normal 2 2 5 3 4 5" xfId="9178" xr:uid="{00000000-0005-0000-0000-000009620000}"/>
    <cellStyle name="Normal 2 2 5 3 4 5 2" xfId="21799" xr:uid="{00000000-0005-0000-0000-00000A620000}"/>
    <cellStyle name="Normal 2 2 5 3 4 5 2 2" xfId="57015" xr:uid="{00000000-0005-0000-0000-00000B620000}"/>
    <cellStyle name="Normal 2 2 5 3 4 5 3" xfId="44418" xr:uid="{00000000-0005-0000-0000-00000C620000}"/>
    <cellStyle name="Normal 2 2 5 3 4 5 4" xfId="34404" xr:uid="{00000000-0005-0000-0000-00000D620000}"/>
    <cellStyle name="Normal 2 2 5 3 4 6" xfId="10972" xr:uid="{00000000-0005-0000-0000-00000E620000}"/>
    <cellStyle name="Normal 2 2 5 3 4 6 2" xfId="23575" xr:uid="{00000000-0005-0000-0000-00000F620000}"/>
    <cellStyle name="Normal 2 2 5 3 4 6 2 2" xfId="58791" xr:uid="{00000000-0005-0000-0000-000010620000}"/>
    <cellStyle name="Normal 2 2 5 3 4 6 3" xfId="46194" xr:uid="{00000000-0005-0000-0000-000011620000}"/>
    <cellStyle name="Normal 2 2 5 3 4 6 4" xfId="36180" xr:uid="{00000000-0005-0000-0000-000012620000}"/>
    <cellStyle name="Normal 2 2 5 3 4 7" xfId="15339" xr:uid="{00000000-0005-0000-0000-000013620000}"/>
    <cellStyle name="Normal 2 2 5 3 4 7 2" xfId="50555" xr:uid="{00000000-0005-0000-0000-000014620000}"/>
    <cellStyle name="Normal 2 2 5 3 4 7 3" xfId="27944" xr:uid="{00000000-0005-0000-0000-000015620000}"/>
    <cellStyle name="Normal 2 2 5 3 4 8" xfId="13561" xr:uid="{00000000-0005-0000-0000-000016620000}"/>
    <cellStyle name="Normal 2 2 5 3 4 8 2" xfId="48779" xr:uid="{00000000-0005-0000-0000-000017620000}"/>
    <cellStyle name="Normal 2 2 5 3 4 9" xfId="37958" xr:uid="{00000000-0005-0000-0000-000018620000}"/>
    <cellStyle name="Normal 2 2 5 3 5" xfId="3806" xr:uid="{00000000-0005-0000-0000-000019620000}"/>
    <cellStyle name="Normal 2 2 5 3 5 2" xfId="8529" xr:uid="{00000000-0005-0000-0000-00001A620000}"/>
    <cellStyle name="Normal 2 2 5 3 5 2 2" xfId="21155" xr:uid="{00000000-0005-0000-0000-00001B620000}"/>
    <cellStyle name="Normal 2 2 5 3 5 2 2 2" xfId="56371" xr:uid="{00000000-0005-0000-0000-00001C620000}"/>
    <cellStyle name="Normal 2 2 5 3 5 2 3" xfId="43774" xr:uid="{00000000-0005-0000-0000-00001D620000}"/>
    <cellStyle name="Normal 2 2 5 3 5 2 4" xfId="33760" xr:uid="{00000000-0005-0000-0000-00001E620000}"/>
    <cellStyle name="Normal 2 2 5 3 5 3" xfId="10310" xr:uid="{00000000-0005-0000-0000-00001F620000}"/>
    <cellStyle name="Normal 2 2 5 3 5 3 2" xfId="22931" xr:uid="{00000000-0005-0000-0000-000020620000}"/>
    <cellStyle name="Normal 2 2 5 3 5 3 2 2" xfId="58147" xr:uid="{00000000-0005-0000-0000-000021620000}"/>
    <cellStyle name="Normal 2 2 5 3 5 3 3" xfId="45550" xr:uid="{00000000-0005-0000-0000-000022620000}"/>
    <cellStyle name="Normal 2 2 5 3 5 3 4" xfId="35536" xr:uid="{00000000-0005-0000-0000-000023620000}"/>
    <cellStyle name="Normal 2 2 5 3 5 4" xfId="12106" xr:uid="{00000000-0005-0000-0000-000024620000}"/>
    <cellStyle name="Normal 2 2 5 3 5 4 2" xfId="24707" xr:uid="{00000000-0005-0000-0000-000025620000}"/>
    <cellStyle name="Normal 2 2 5 3 5 4 2 2" xfId="59923" xr:uid="{00000000-0005-0000-0000-000026620000}"/>
    <cellStyle name="Normal 2 2 5 3 5 4 3" xfId="47326" xr:uid="{00000000-0005-0000-0000-000027620000}"/>
    <cellStyle name="Normal 2 2 5 3 5 4 4" xfId="37312" xr:uid="{00000000-0005-0000-0000-000028620000}"/>
    <cellStyle name="Normal 2 2 5 3 5 5" xfId="16471" xr:uid="{00000000-0005-0000-0000-000029620000}"/>
    <cellStyle name="Normal 2 2 5 3 5 5 2" xfId="51687" xr:uid="{00000000-0005-0000-0000-00002A620000}"/>
    <cellStyle name="Normal 2 2 5 3 5 5 3" xfId="29076" xr:uid="{00000000-0005-0000-0000-00002B620000}"/>
    <cellStyle name="Normal 2 2 5 3 5 6" xfId="14693" xr:uid="{00000000-0005-0000-0000-00002C620000}"/>
    <cellStyle name="Normal 2 2 5 3 5 6 2" xfId="49911" xr:uid="{00000000-0005-0000-0000-00002D620000}"/>
    <cellStyle name="Normal 2 2 5 3 5 7" xfId="39090" xr:uid="{00000000-0005-0000-0000-00002E620000}"/>
    <cellStyle name="Normal 2 2 5 3 5 8" xfId="27300" xr:uid="{00000000-0005-0000-0000-00002F620000}"/>
    <cellStyle name="Normal 2 2 5 3 6" xfId="4146" xr:uid="{00000000-0005-0000-0000-000030620000}"/>
    <cellStyle name="Normal 2 2 5 3 6 2" xfId="16793" xr:uid="{00000000-0005-0000-0000-000031620000}"/>
    <cellStyle name="Normal 2 2 5 3 6 2 2" xfId="52009" xr:uid="{00000000-0005-0000-0000-000032620000}"/>
    <cellStyle name="Normal 2 2 5 3 6 2 3" xfId="29398" xr:uid="{00000000-0005-0000-0000-000033620000}"/>
    <cellStyle name="Normal 2 2 5 3 6 3" xfId="13239" xr:uid="{00000000-0005-0000-0000-000034620000}"/>
    <cellStyle name="Normal 2 2 5 3 6 3 2" xfId="48457" xr:uid="{00000000-0005-0000-0000-000035620000}"/>
    <cellStyle name="Normal 2 2 5 3 6 4" xfId="39412" xr:uid="{00000000-0005-0000-0000-000036620000}"/>
    <cellStyle name="Normal 2 2 5 3 6 5" xfId="25846" xr:uid="{00000000-0005-0000-0000-000037620000}"/>
    <cellStyle name="Normal 2 2 5 3 7" xfId="5616" xr:uid="{00000000-0005-0000-0000-000038620000}"/>
    <cellStyle name="Normal 2 2 5 3 7 2" xfId="18247" xr:uid="{00000000-0005-0000-0000-000039620000}"/>
    <cellStyle name="Normal 2 2 5 3 7 2 2" xfId="53463" xr:uid="{00000000-0005-0000-0000-00003A620000}"/>
    <cellStyle name="Normal 2 2 5 3 7 3" xfId="40866" xr:uid="{00000000-0005-0000-0000-00003B620000}"/>
    <cellStyle name="Normal 2 2 5 3 7 4" xfId="30852" xr:uid="{00000000-0005-0000-0000-00003C620000}"/>
    <cellStyle name="Normal 2 2 5 3 8" xfId="7075" xr:uid="{00000000-0005-0000-0000-00003D620000}"/>
    <cellStyle name="Normal 2 2 5 3 8 2" xfId="19701" xr:uid="{00000000-0005-0000-0000-00003E620000}"/>
    <cellStyle name="Normal 2 2 5 3 8 2 2" xfId="54917" xr:uid="{00000000-0005-0000-0000-00003F620000}"/>
    <cellStyle name="Normal 2 2 5 3 8 3" xfId="42320" xr:uid="{00000000-0005-0000-0000-000040620000}"/>
    <cellStyle name="Normal 2 2 5 3 8 4" xfId="32306" xr:uid="{00000000-0005-0000-0000-000041620000}"/>
    <cellStyle name="Normal 2 2 5 3 9" xfId="8856" xr:uid="{00000000-0005-0000-0000-000042620000}"/>
    <cellStyle name="Normal 2 2 5 3 9 2" xfId="21477" xr:uid="{00000000-0005-0000-0000-000043620000}"/>
    <cellStyle name="Normal 2 2 5 3 9 2 2" xfId="56693" xr:uid="{00000000-0005-0000-0000-000044620000}"/>
    <cellStyle name="Normal 2 2 5 3 9 3" xfId="44096" xr:uid="{00000000-0005-0000-0000-000045620000}"/>
    <cellStyle name="Normal 2 2 5 3 9 4" xfId="34082" xr:uid="{00000000-0005-0000-0000-000046620000}"/>
    <cellStyle name="Normal 2 2 5 4" xfId="2984" xr:uid="{00000000-0005-0000-0000-000047620000}"/>
    <cellStyle name="Normal 2 2 5 4 10" xfId="25362" xr:uid="{00000000-0005-0000-0000-000048620000}"/>
    <cellStyle name="Normal 2 2 5 4 11" xfId="60897" xr:uid="{00000000-0005-0000-0000-000049620000}"/>
    <cellStyle name="Normal 2 2 5 4 2" xfId="4793" xr:uid="{00000000-0005-0000-0000-00004A620000}"/>
    <cellStyle name="Normal 2 2 5 4 2 2" xfId="17440" xr:uid="{00000000-0005-0000-0000-00004B620000}"/>
    <cellStyle name="Normal 2 2 5 4 2 2 2" xfId="52656" xr:uid="{00000000-0005-0000-0000-00004C620000}"/>
    <cellStyle name="Normal 2 2 5 4 2 2 3" xfId="30045" xr:uid="{00000000-0005-0000-0000-00004D620000}"/>
    <cellStyle name="Normal 2 2 5 4 2 3" xfId="13886" xr:uid="{00000000-0005-0000-0000-00004E620000}"/>
    <cellStyle name="Normal 2 2 5 4 2 3 2" xfId="49104" xr:uid="{00000000-0005-0000-0000-00004F620000}"/>
    <cellStyle name="Normal 2 2 5 4 2 4" xfId="40059" xr:uid="{00000000-0005-0000-0000-000050620000}"/>
    <cellStyle name="Normal 2 2 5 4 2 5" xfId="26493" xr:uid="{00000000-0005-0000-0000-000051620000}"/>
    <cellStyle name="Normal 2 2 5 4 3" xfId="6263" xr:uid="{00000000-0005-0000-0000-000052620000}"/>
    <cellStyle name="Normal 2 2 5 4 3 2" xfId="18894" xr:uid="{00000000-0005-0000-0000-000053620000}"/>
    <cellStyle name="Normal 2 2 5 4 3 2 2" xfId="54110" xr:uid="{00000000-0005-0000-0000-000054620000}"/>
    <cellStyle name="Normal 2 2 5 4 3 3" xfId="41513" xr:uid="{00000000-0005-0000-0000-000055620000}"/>
    <cellStyle name="Normal 2 2 5 4 3 4" xfId="31499" xr:uid="{00000000-0005-0000-0000-000056620000}"/>
    <cellStyle name="Normal 2 2 5 4 4" xfId="7722" xr:uid="{00000000-0005-0000-0000-000057620000}"/>
    <cellStyle name="Normal 2 2 5 4 4 2" xfId="20348" xr:uid="{00000000-0005-0000-0000-000058620000}"/>
    <cellStyle name="Normal 2 2 5 4 4 2 2" xfId="55564" xr:uid="{00000000-0005-0000-0000-000059620000}"/>
    <cellStyle name="Normal 2 2 5 4 4 3" xfId="42967" xr:uid="{00000000-0005-0000-0000-00005A620000}"/>
    <cellStyle name="Normal 2 2 5 4 4 4" xfId="32953" xr:uid="{00000000-0005-0000-0000-00005B620000}"/>
    <cellStyle name="Normal 2 2 5 4 5" xfId="9503" xr:uid="{00000000-0005-0000-0000-00005C620000}"/>
    <cellStyle name="Normal 2 2 5 4 5 2" xfId="22124" xr:uid="{00000000-0005-0000-0000-00005D620000}"/>
    <cellStyle name="Normal 2 2 5 4 5 2 2" xfId="57340" xr:uid="{00000000-0005-0000-0000-00005E620000}"/>
    <cellStyle name="Normal 2 2 5 4 5 3" xfId="44743" xr:uid="{00000000-0005-0000-0000-00005F620000}"/>
    <cellStyle name="Normal 2 2 5 4 5 4" xfId="34729" xr:uid="{00000000-0005-0000-0000-000060620000}"/>
    <cellStyle name="Normal 2 2 5 4 6" xfId="11297" xr:uid="{00000000-0005-0000-0000-000061620000}"/>
    <cellStyle name="Normal 2 2 5 4 6 2" xfId="23900" xr:uid="{00000000-0005-0000-0000-000062620000}"/>
    <cellStyle name="Normal 2 2 5 4 6 2 2" xfId="59116" xr:uid="{00000000-0005-0000-0000-000063620000}"/>
    <cellStyle name="Normal 2 2 5 4 6 3" xfId="46519" xr:uid="{00000000-0005-0000-0000-000064620000}"/>
    <cellStyle name="Normal 2 2 5 4 6 4" xfId="36505" xr:uid="{00000000-0005-0000-0000-000065620000}"/>
    <cellStyle name="Normal 2 2 5 4 7" xfId="15664" xr:uid="{00000000-0005-0000-0000-000066620000}"/>
    <cellStyle name="Normal 2 2 5 4 7 2" xfId="50880" xr:uid="{00000000-0005-0000-0000-000067620000}"/>
    <cellStyle name="Normal 2 2 5 4 7 3" xfId="28269" xr:uid="{00000000-0005-0000-0000-000068620000}"/>
    <cellStyle name="Normal 2 2 5 4 8" xfId="12755" xr:uid="{00000000-0005-0000-0000-000069620000}"/>
    <cellStyle name="Normal 2 2 5 4 8 2" xfId="47973" xr:uid="{00000000-0005-0000-0000-00006A620000}"/>
    <cellStyle name="Normal 2 2 5 4 9" xfId="38283" xr:uid="{00000000-0005-0000-0000-00006B620000}"/>
    <cellStyle name="Normal 2 2 5 5" xfId="2816" xr:uid="{00000000-0005-0000-0000-00006C620000}"/>
    <cellStyle name="Normal 2 2 5 5 10" xfId="25207" xr:uid="{00000000-0005-0000-0000-00006D620000}"/>
    <cellStyle name="Normal 2 2 5 5 11" xfId="60742" xr:uid="{00000000-0005-0000-0000-00006E620000}"/>
    <cellStyle name="Normal 2 2 5 5 2" xfId="4638" xr:uid="{00000000-0005-0000-0000-00006F620000}"/>
    <cellStyle name="Normal 2 2 5 5 2 2" xfId="17285" xr:uid="{00000000-0005-0000-0000-000070620000}"/>
    <cellStyle name="Normal 2 2 5 5 2 2 2" xfId="52501" xr:uid="{00000000-0005-0000-0000-000071620000}"/>
    <cellStyle name="Normal 2 2 5 5 2 2 3" xfId="29890" xr:uid="{00000000-0005-0000-0000-000072620000}"/>
    <cellStyle name="Normal 2 2 5 5 2 3" xfId="13731" xr:uid="{00000000-0005-0000-0000-000073620000}"/>
    <cellStyle name="Normal 2 2 5 5 2 3 2" xfId="48949" xr:uid="{00000000-0005-0000-0000-000074620000}"/>
    <cellStyle name="Normal 2 2 5 5 2 4" xfId="39904" xr:uid="{00000000-0005-0000-0000-000075620000}"/>
    <cellStyle name="Normal 2 2 5 5 2 5" xfId="26338" xr:uid="{00000000-0005-0000-0000-000076620000}"/>
    <cellStyle name="Normal 2 2 5 5 3" xfId="6108" xr:uid="{00000000-0005-0000-0000-000077620000}"/>
    <cellStyle name="Normal 2 2 5 5 3 2" xfId="18739" xr:uid="{00000000-0005-0000-0000-000078620000}"/>
    <cellStyle name="Normal 2 2 5 5 3 2 2" xfId="53955" xr:uid="{00000000-0005-0000-0000-000079620000}"/>
    <cellStyle name="Normal 2 2 5 5 3 3" xfId="41358" xr:uid="{00000000-0005-0000-0000-00007A620000}"/>
    <cellStyle name="Normal 2 2 5 5 3 4" xfId="31344" xr:uid="{00000000-0005-0000-0000-00007B620000}"/>
    <cellStyle name="Normal 2 2 5 5 4" xfId="7567" xr:uid="{00000000-0005-0000-0000-00007C620000}"/>
    <cellStyle name="Normal 2 2 5 5 4 2" xfId="20193" xr:uid="{00000000-0005-0000-0000-00007D620000}"/>
    <cellStyle name="Normal 2 2 5 5 4 2 2" xfId="55409" xr:uid="{00000000-0005-0000-0000-00007E620000}"/>
    <cellStyle name="Normal 2 2 5 5 4 3" xfId="42812" xr:uid="{00000000-0005-0000-0000-00007F620000}"/>
    <cellStyle name="Normal 2 2 5 5 4 4" xfId="32798" xr:uid="{00000000-0005-0000-0000-000080620000}"/>
    <cellStyle name="Normal 2 2 5 5 5" xfId="9348" xr:uid="{00000000-0005-0000-0000-000081620000}"/>
    <cellStyle name="Normal 2 2 5 5 5 2" xfId="21969" xr:uid="{00000000-0005-0000-0000-000082620000}"/>
    <cellStyle name="Normal 2 2 5 5 5 2 2" xfId="57185" xr:uid="{00000000-0005-0000-0000-000083620000}"/>
    <cellStyle name="Normal 2 2 5 5 5 3" xfId="44588" xr:uid="{00000000-0005-0000-0000-000084620000}"/>
    <cellStyle name="Normal 2 2 5 5 5 4" xfId="34574" xr:uid="{00000000-0005-0000-0000-000085620000}"/>
    <cellStyle name="Normal 2 2 5 5 6" xfId="11142" xr:uid="{00000000-0005-0000-0000-000086620000}"/>
    <cellStyle name="Normal 2 2 5 5 6 2" xfId="23745" xr:uid="{00000000-0005-0000-0000-000087620000}"/>
    <cellStyle name="Normal 2 2 5 5 6 2 2" xfId="58961" xr:uid="{00000000-0005-0000-0000-000088620000}"/>
    <cellStyle name="Normal 2 2 5 5 6 3" xfId="46364" xr:uid="{00000000-0005-0000-0000-000089620000}"/>
    <cellStyle name="Normal 2 2 5 5 6 4" xfId="36350" xr:uid="{00000000-0005-0000-0000-00008A620000}"/>
    <cellStyle name="Normal 2 2 5 5 7" xfId="15509" xr:uid="{00000000-0005-0000-0000-00008B620000}"/>
    <cellStyle name="Normal 2 2 5 5 7 2" xfId="50725" xr:uid="{00000000-0005-0000-0000-00008C620000}"/>
    <cellStyle name="Normal 2 2 5 5 7 3" xfId="28114" xr:uid="{00000000-0005-0000-0000-00008D620000}"/>
    <cellStyle name="Normal 2 2 5 5 8" xfId="12600" xr:uid="{00000000-0005-0000-0000-00008E620000}"/>
    <cellStyle name="Normal 2 2 5 5 8 2" xfId="47818" xr:uid="{00000000-0005-0000-0000-00008F620000}"/>
    <cellStyle name="Normal 2 2 5 5 9" xfId="38128" xr:uid="{00000000-0005-0000-0000-000090620000}"/>
    <cellStyle name="Normal 2 2 5 6" xfId="3329" xr:uid="{00000000-0005-0000-0000-000091620000}"/>
    <cellStyle name="Normal 2 2 5 6 10" xfId="26825" xr:uid="{00000000-0005-0000-0000-000092620000}"/>
    <cellStyle name="Normal 2 2 5 6 11" xfId="61229" xr:uid="{00000000-0005-0000-0000-000093620000}"/>
    <cellStyle name="Normal 2 2 5 6 2" xfId="5125" xr:uid="{00000000-0005-0000-0000-000094620000}"/>
    <cellStyle name="Normal 2 2 5 6 2 2" xfId="17772" xr:uid="{00000000-0005-0000-0000-000095620000}"/>
    <cellStyle name="Normal 2 2 5 6 2 2 2" xfId="52988" xr:uid="{00000000-0005-0000-0000-000096620000}"/>
    <cellStyle name="Normal 2 2 5 6 2 3" xfId="40391" xr:uid="{00000000-0005-0000-0000-000097620000}"/>
    <cellStyle name="Normal 2 2 5 6 2 4" xfId="30377" xr:uid="{00000000-0005-0000-0000-000098620000}"/>
    <cellStyle name="Normal 2 2 5 6 3" xfId="6595" xr:uid="{00000000-0005-0000-0000-000099620000}"/>
    <cellStyle name="Normal 2 2 5 6 3 2" xfId="19226" xr:uid="{00000000-0005-0000-0000-00009A620000}"/>
    <cellStyle name="Normal 2 2 5 6 3 2 2" xfId="54442" xr:uid="{00000000-0005-0000-0000-00009B620000}"/>
    <cellStyle name="Normal 2 2 5 6 3 3" xfId="41845" xr:uid="{00000000-0005-0000-0000-00009C620000}"/>
    <cellStyle name="Normal 2 2 5 6 3 4" xfId="31831" xr:uid="{00000000-0005-0000-0000-00009D620000}"/>
    <cellStyle name="Normal 2 2 5 6 4" xfId="8054" xr:uid="{00000000-0005-0000-0000-00009E620000}"/>
    <cellStyle name="Normal 2 2 5 6 4 2" xfId="20680" xr:uid="{00000000-0005-0000-0000-00009F620000}"/>
    <cellStyle name="Normal 2 2 5 6 4 2 2" xfId="55896" xr:uid="{00000000-0005-0000-0000-0000A0620000}"/>
    <cellStyle name="Normal 2 2 5 6 4 3" xfId="43299" xr:uid="{00000000-0005-0000-0000-0000A1620000}"/>
    <cellStyle name="Normal 2 2 5 6 4 4" xfId="33285" xr:uid="{00000000-0005-0000-0000-0000A2620000}"/>
    <cellStyle name="Normal 2 2 5 6 5" xfId="9835" xr:uid="{00000000-0005-0000-0000-0000A3620000}"/>
    <cellStyle name="Normal 2 2 5 6 5 2" xfId="22456" xr:uid="{00000000-0005-0000-0000-0000A4620000}"/>
    <cellStyle name="Normal 2 2 5 6 5 2 2" xfId="57672" xr:uid="{00000000-0005-0000-0000-0000A5620000}"/>
    <cellStyle name="Normal 2 2 5 6 5 3" xfId="45075" xr:uid="{00000000-0005-0000-0000-0000A6620000}"/>
    <cellStyle name="Normal 2 2 5 6 5 4" xfId="35061" xr:uid="{00000000-0005-0000-0000-0000A7620000}"/>
    <cellStyle name="Normal 2 2 5 6 6" xfId="11629" xr:uid="{00000000-0005-0000-0000-0000A8620000}"/>
    <cellStyle name="Normal 2 2 5 6 6 2" xfId="24232" xr:uid="{00000000-0005-0000-0000-0000A9620000}"/>
    <cellStyle name="Normal 2 2 5 6 6 2 2" xfId="59448" xr:uid="{00000000-0005-0000-0000-0000AA620000}"/>
    <cellStyle name="Normal 2 2 5 6 6 3" xfId="46851" xr:uid="{00000000-0005-0000-0000-0000AB620000}"/>
    <cellStyle name="Normal 2 2 5 6 6 4" xfId="36837" xr:uid="{00000000-0005-0000-0000-0000AC620000}"/>
    <cellStyle name="Normal 2 2 5 6 7" xfId="15996" xr:uid="{00000000-0005-0000-0000-0000AD620000}"/>
    <cellStyle name="Normal 2 2 5 6 7 2" xfId="51212" xr:uid="{00000000-0005-0000-0000-0000AE620000}"/>
    <cellStyle name="Normal 2 2 5 6 7 3" xfId="28601" xr:uid="{00000000-0005-0000-0000-0000AF620000}"/>
    <cellStyle name="Normal 2 2 5 6 8" xfId="14218" xr:uid="{00000000-0005-0000-0000-0000B0620000}"/>
    <cellStyle name="Normal 2 2 5 6 8 2" xfId="49436" xr:uid="{00000000-0005-0000-0000-0000B1620000}"/>
    <cellStyle name="Normal 2 2 5 6 9" xfId="38615" xr:uid="{00000000-0005-0000-0000-0000B2620000}"/>
    <cellStyle name="Normal 2 2 5 7" xfId="2486" xr:uid="{00000000-0005-0000-0000-0000B3620000}"/>
    <cellStyle name="Normal 2 2 5 7 10" xfId="26016" xr:uid="{00000000-0005-0000-0000-0000B4620000}"/>
    <cellStyle name="Normal 2 2 5 7 11" xfId="60420" xr:uid="{00000000-0005-0000-0000-0000B5620000}"/>
    <cellStyle name="Normal 2 2 5 7 2" xfId="4316" xr:uid="{00000000-0005-0000-0000-0000B6620000}"/>
    <cellStyle name="Normal 2 2 5 7 2 2" xfId="16963" xr:uid="{00000000-0005-0000-0000-0000B7620000}"/>
    <cellStyle name="Normal 2 2 5 7 2 2 2" xfId="52179" xr:uid="{00000000-0005-0000-0000-0000B8620000}"/>
    <cellStyle name="Normal 2 2 5 7 2 3" xfId="39582" xr:uid="{00000000-0005-0000-0000-0000B9620000}"/>
    <cellStyle name="Normal 2 2 5 7 2 4" xfId="29568" xr:uid="{00000000-0005-0000-0000-0000BA620000}"/>
    <cellStyle name="Normal 2 2 5 7 3" xfId="5786" xr:uid="{00000000-0005-0000-0000-0000BB620000}"/>
    <cellStyle name="Normal 2 2 5 7 3 2" xfId="18417" xr:uid="{00000000-0005-0000-0000-0000BC620000}"/>
    <cellStyle name="Normal 2 2 5 7 3 2 2" xfId="53633" xr:uid="{00000000-0005-0000-0000-0000BD620000}"/>
    <cellStyle name="Normal 2 2 5 7 3 3" xfId="41036" xr:uid="{00000000-0005-0000-0000-0000BE620000}"/>
    <cellStyle name="Normal 2 2 5 7 3 4" xfId="31022" xr:uid="{00000000-0005-0000-0000-0000BF620000}"/>
    <cellStyle name="Normal 2 2 5 7 4" xfId="7245" xr:uid="{00000000-0005-0000-0000-0000C0620000}"/>
    <cellStyle name="Normal 2 2 5 7 4 2" xfId="19871" xr:uid="{00000000-0005-0000-0000-0000C1620000}"/>
    <cellStyle name="Normal 2 2 5 7 4 2 2" xfId="55087" xr:uid="{00000000-0005-0000-0000-0000C2620000}"/>
    <cellStyle name="Normal 2 2 5 7 4 3" xfId="42490" xr:uid="{00000000-0005-0000-0000-0000C3620000}"/>
    <cellStyle name="Normal 2 2 5 7 4 4" xfId="32476" xr:uid="{00000000-0005-0000-0000-0000C4620000}"/>
    <cellStyle name="Normal 2 2 5 7 5" xfId="9026" xr:uid="{00000000-0005-0000-0000-0000C5620000}"/>
    <cellStyle name="Normal 2 2 5 7 5 2" xfId="21647" xr:uid="{00000000-0005-0000-0000-0000C6620000}"/>
    <cellStyle name="Normal 2 2 5 7 5 2 2" xfId="56863" xr:uid="{00000000-0005-0000-0000-0000C7620000}"/>
    <cellStyle name="Normal 2 2 5 7 5 3" xfId="44266" xr:uid="{00000000-0005-0000-0000-0000C8620000}"/>
    <cellStyle name="Normal 2 2 5 7 5 4" xfId="34252" xr:uid="{00000000-0005-0000-0000-0000C9620000}"/>
    <cellStyle name="Normal 2 2 5 7 6" xfId="10820" xr:uid="{00000000-0005-0000-0000-0000CA620000}"/>
    <cellStyle name="Normal 2 2 5 7 6 2" xfId="23423" xr:uid="{00000000-0005-0000-0000-0000CB620000}"/>
    <cellStyle name="Normal 2 2 5 7 6 2 2" xfId="58639" xr:uid="{00000000-0005-0000-0000-0000CC620000}"/>
    <cellStyle name="Normal 2 2 5 7 6 3" xfId="46042" xr:uid="{00000000-0005-0000-0000-0000CD620000}"/>
    <cellStyle name="Normal 2 2 5 7 6 4" xfId="36028" xr:uid="{00000000-0005-0000-0000-0000CE620000}"/>
    <cellStyle name="Normal 2 2 5 7 7" xfId="15187" xr:uid="{00000000-0005-0000-0000-0000CF620000}"/>
    <cellStyle name="Normal 2 2 5 7 7 2" xfId="50403" xr:uid="{00000000-0005-0000-0000-0000D0620000}"/>
    <cellStyle name="Normal 2 2 5 7 7 3" xfId="27792" xr:uid="{00000000-0005-0000-0000-0000D1620000}"/>
    <cellStyle name="Normal 2 2 5 7 8" xfId="13409" xr:uid="{00000000-0005-0000-0000-0000D2620000}"/>
    <cellStyle name="Normal 2 2 5 7 8 2" xfId="48627" xr:uid="{00000000-0005-0000-0000-0000D3620000}"/>
    <cellStyle name="Normal 2 2 5 7 9" xfId="37806" xr:uid="{00000000-0005-0000-0000-0000D4620000}"/>
    <cellStyle name="Normal 2 2 5 8" xfId="3653" xr:uid="{00000000-0005-0000-0000-0000D5620000}"/>
    <cellStyle name="Normal 2 2 5 8 2" xfId="8377" xr:uid="{00000000-0005-0000-0000-0000D6620000}"/>
    <cellStyle name="Normal 2 2 5 8 2 2" xfId="21003" xr:uid="{00000000-0005-0000-0000-0000D7620000}"/>
    <cellStyle name="Normal 2 2 5 8 2 2 2" xfId="56219" xr:uid="{00000000-0005-0000-0000-0000D8620000}"/>
    <cellStyle name="Normal 2 2 5 8 2 3" xfId="43622" xr:uid="{00000000-0005-0000-0000-0000D9620000}"/>
    <cellStyle name="Normal 2 2 5 8 2 4" xfId="33608" xr:uid="{00000000-0005-0000-0000-0000DA620000}"/>
    <cellStyle name="Normal 2 2 5 8 3" xfId="10158" xr:uid="{00000000-0005-0000-0000-0000DB620000}"/>
    <cellStyle name="Normal 2 2 5 8 3 2" xfId="22779" xr:uid="{00000000-0005-0000-0000-0000DC620000}"/>
    <cellStyle name="Normal 2 2 5 8 3 2 2" xfId="57995" xr:uid="{00000000-0005-0000-0000-0000DD620000}"/>
    <cellStyle name="Normal 2 2 5 8 3 3" xfId="45398" xr:uid="{00000000-0005-0000-0000-0000DE620000}"/>
    <cellStyle name="Normal 2 2 5 8 3 4" xfId="35384" xr:uid="{00000000-0005-0000-0000-0000DF620000}"/>
    <cellStyle name="Normal 2 2 5 8 4" xfId="11954" xr:uid="{00000000-0005-0000-0000-0000E0620000}"/>
    <cellStyle name="Normal 2 2 5 8 4 2" xfId="24555" xr:uid="{00000000-0005-0000-0000-0000E1620000}"/>
    <cellStyle name="Normal 2 2 5 8 4 2 2" xfId="59771" xr:uid="{00000000-0005-0000-0000-0000E2620000}"/>
    <cellStyle name="Normal 2 2 5 8 4 3" xfId="47174" xr:uid="{00000000-0005-0000-0000-0000E3620000}"/>
    <cellStyle name="Normal 2 2 5 8 4 4" xfId="37160" xr:uid="{00000000-0005-0000-0000-0000E4620000}"/>
    <cellStyle name="Normal 2 2 5 8 5" xfId="16319" xr:uid="{00000000-0005-0000-0000-0000E5620000}"/>
    <cellStyle name="Normal 2 2 5 8 5 2" xfId="51535" xr:uid="{00000000-0005-0000-0000-0000E6620000}"/>
    <cellStyle name="Normal 2 2 5 8 5 3" xfId="28924" xr:uid="{00000000-0005-0000-0000-0000E7620000}"/>
    <cellStyle name="Normal 2 2 5 8 6" xfId="14541" xr:uid="{00000000-0005-0000-0000-0000E8620000}"/>
    <cellStyle name="Normal 2 2 5 8 6 2" xfId="49759" xr:uid="{00000000-0005-0000-0000-0000E9620000}"/>
    <cellStyle name="Normal 2 2 5 8 7" xfId="38938" xr:uid="{00000000-0005-0000-0000-0000EA620000}"/>
    <cellStyle name="Normal 2 2 5 8 8" xfId="27148" xr:uid="{00000000-0005-0000-0000-0000EB620000}"/>
    <cellStyle name="Normal 2 2 5 9" xfId="3983" xr:uid="{00000000-0005-0000-0000-0000EC620000}"/>
    <cellStyle name="Normal 2 2 5 9 2" xfId="16641" xr:uid="{00000000-0005-0000-0000-0000ED620000}"/>
    <cellStyle name="Normal 2 2 5 9 2 2" xfId="51857" xr:uid="{00000000-0005-0000-0000-0000EE620000}"/>
    <cellStyle name="Normal 2 2 5 9 2 3" xfId="29246" xr:uid="{00000000-0005-0000-0000-0000EF620000}"/>
    <cellStyle name="Normal 2 2 5 9 3" xfId="13087" xr:uid="{00000000-0005-0000-0000-0000F0620000}"/>
    <cellStyle name="Normal 2 2 5 9 3 2" xfId="48305" xr:uid="{00000000-0005-0000-0000-0000F1620000}"/>
    <cellStyle name="Normal 2 2 5 9 4" xfId="39260" xr:uid="{00000000-0005-0000-0000-0000F2620000}"/>
    <cellStyle name="Normal 2 2 5 9 5" xfId="25694" xr:uid="{00000000-0005-0000-0000-0000F3620000}"/>
    <cellStyle name="Normal 2 2 5_District Target Attainment" xfId="1126" xr:uid="{00000000-0005-0000-0000-0000F4620000}"/>
    <cellStyle name="Normal 2 2 6" xfId="1281" xr:uid="{00000000-0005-0000-0000-0000F5620000}"/>
    <cellStyle name="Normal 2 2 7" xfId="1891" xr:uid="{00000000-0005-0000-0000-0000F6620000}"/>
    <cellStyle name="Normal 2 2 8" xfId="2267" xr:uid="{00000000-0005-0000-0000-0000F7620000}"/>
    <cellStyle name="Normal 2 2 9" xfId="2420" xr:uid="{00000000-0005-0000-0000-0000F8620000}"/>
    <cellStyle name="Normal 2 2_District Target Attainment" xfId="1117" xr:uid="{00000000-0005-0000-0000-0000F9620000}"/>
    <cellStyle name="Normal 2 20" xfId="3047" xr:uid="{00000000-0005-0000-0000-0000FA620000}"/>
    <cellStyle name="Normal 2 21" xfId="2780" xr:uid="{00000000-0005-0000-0000-0000FB620000}"/>
    <cellStyle name="Normal 2 22" xfId="2924" xr:uid="{00000000-0005-0000-0000-0000FC620000}"/>
    <cellStyle name="Normal 2 23" xfId="3286" xr:uid="{00000000-0005-0000-0000-0000FD620000}"/>
    <cellStyle name="Normal 2 24" xfId="3296" xr:uid="{00000000-0005-0000-0000-0000FE620000}"/>
    <cellStyle name="Normal 2 25" xfId="2450" xr:uid="{00000000-0005-0000-0000-0000FF620000}"/>
    <cellStyle name="Normal 2 26" xfId="2593" xr:uid="{00000000-0005-0000-0000-000000630000}"/>
    <cellStyle name="Normal 2 27" xfId="3620" xr:uid="{00000000-0005-0000-0000-000001630000}"/>
    <cellStyle name="Normal 2 28" xfId="3757" xr:uid="{00000000-0005-0000-0000-000002630000}"/>
    <cellStyle name="Normal 2 29" xfId="3945" xr:uid="{00000000-0005-0000-0000-000003630000}"/>
    <cellStyle name="Normal 2 3" xfId="575" xr:uid="{00000000-0005-0000-0000-000004630000}"/>
    <cellStyle name="Normal 2 3 10" xfId="2985" xr:uid="{00000000-0005-0000-0000-000005630000}"/>
    <cellStyle name="Normal 2 3 11" xfId="2817" xr:uid="{00000000-0005-0000-0000-000006630000}"/>
    <cellStyle name="Normal 2 3 12" xfId="2487" xr:uid="{00000000-0005-0000-0000-000007630000}"/>
    <cellStyle name="Normal 2 3 2" xfId="576" xr:uid="{00000000-0005-0000-0000-000008630000}"/>
    <cellStyle name="Normal 2 3 2 10" xfId="2986" xr:uid="{00000000-0005-0000-0000-000009630000}"/>
    <cellStyle name="Normal 2 3 2 11" xfId="2818" xr:uid="{00000000-0005-0000-0000-00000A630000}"/>
    <cellStyle name="Normal 2 3 2 12" xfId="2488" xr:uid="{00000000-0005-0000-0000-00000B630000}"/>
    <cellStyle name="Normal 2 3 2 2" xfId="577" xr:uid="{00000000-0005-0000-0000-00000C630000}"/>
    <cellStyle name="Normal 2 3 2 2 10" xfId="5465" xr:uid="{00000000-0005-0000-0000-00000D630000}"/>
    <cellStyle name="Normal 2 3 2 2 10 2" xfId="18096" xr:uid="{00000000-0005-0000-0000-00000E630000}"/>
    <cellStyle name="Normal 2 3 2 2 10 2 2" xfId="53312" xr:uid="{00000000-0005-0000-0000-00000F630000}"/>
    <cellStyle name="Normal 2 3 2 2 10 3" xfId="40715" xr:uid="{00000000-0005-0000-0000-000010630000}"/>
    <cellStyle name="Normal 2 3 2 2 10 4" xfId="30701" xr:uid="{00000000-0005-0000-0000-000011630000}"/>
    <cellStyle name="Normal 2 3 2 2 11" xfId="6921" xr:uid="{00000000-0005-0000-0000-000012630000}"/>
    <cellStyle name="Normal 2 3 2 2 11 2" xfId="19550" xr:uid="{00000000-0005-0000-0000-000013630000}"/>
    <cellStyle name="Normal 2 3 2 2 11 2 2" xfId="54766" xr:uid="{00000000-0005-0000-0000-000014630000}"/>
    <cellStyle name="Normal 2 3 2 2 11 3" xfId="42169" xr:uid="{00000000-0005-0000-0000-000015630000}"/>
    <cellStyle name="Normal 2 3 2 2 11 4" xfId="32155" xr:uid="{00000000-0005-0000-0000-000016630000}"/>
    <cellStyle name="Normal 2 3 2 2 12" xfId="8703" xr:uid="{00000000-0005-0000-0000-000017630000}"/>
    <cellStyle name="Normal 2 3 2 2 12 2" xfId="21326" xr:uid="{00000000-0005-0000-0000-000018630000}"/>
    <cellStyle name="Normal 2 3 2 2 12 2 2" xfId="56542" xr:uid="{00000000-0005-0000-0000-000019630000}"/>
    <cellStyle name="Normal 2 3 2 2 12 3" xfId="43945" xr:uid="{00000000-0005-0000-0000-00001A630000}"/>
    <cellStyle name="Normal 2 3 2 2 12 4" xfId="33931" xr:uid="{00000000-0005-0000-0000-00001B630000}"/>
    <cellStyle name="Normal 2 3 2 2 13" xfId="10582" xr:uid="{00000000-0005-0000-0000-00001C630000}"/>
    <cellStyle name="Normal 2 3 2 2 13 2" xfId="23193" xr:uid="{00000000-0005-0000-0000-00001D630000}"/>
    <cellStyle name="Normal 2 3 2 2 13 2 2" xfId="58409" xr:uid="{00000000-0005-0000-0000-00001E630000}"/>
    <cellStyle name="Normal 2 3 2 2 13 3" xfId="45812" xr:uid="{00000000-0005-0000-0000-00001F630000}"/>
    <cellStyle name="Normal 2 3 2 2 13 4" xfId="35798" xr:uid="{00000000-0005-0000-0000-000020630000}"/>
    <cellStyle name="Normal 2 3 2 2 14" xfId="14865" xr:uid="{00000000-0005-0000-0000-000021630000}"/>
    <cellStyle name="Normal 2 3 2 2 14 2" xfId="50082" xr:uid="{00000000-0005-0000-0000-000022630000}"/>
    <cellStyle name="Normal 2 3 2 2 14 3" xfId="27471" xr:uid="{00000000-0005-0000-0000-000023630000}"/>
    <cellStyle name="Normal 2 3 2 2 15" xfId="12279" xr:uid="{00000000-0005-0000-0000-000024630000}"/>
    <cellStyle name="Normal 2 3 2 2 15 2" xfId="47497" xr:uid="{00000000-0005-0000-0000-000025630000}"/>
    <cellStyle name="Normal 2 3 2 2 16" xfId="37484" xr:uid="{00000000-0005-0000-0000-000026630000}"/>
    <cellStyle name="Normal 2 3 2 2 17" xfId="24886" xr:uid="{00000000-0005-0000-0000-000027630000}"/>
    <cellStyle name="Normal 2 3 2 2 18" xfId="60099" xr:uid="{00000000-0005-0000-0000-000028630000}"/>
    <cellStyle name="Normal 2 3 2 2 2" xfId="1760" xr:uid="{00000000-0005-0000-0000-000029630000}"/>
    <cellStyle name="Normal 2 3 2 2 2 10" xfId="6995" xr:uid="{00000000-0005-0000-0000-00002A630000}"/>
    <cellStyle name="Normal 2 3 2 2 2 10 2" xfId="19622" xr:uid="{00000000-0005-0000-0000-00002B630000}"/>
    <cellStyle name="Normal 2 3 2 2 2 10 2 2" xfId="54838" xr:uid="{00000000-0005-0000-0000-00002C630000}"/>
    <cellStyle name="Normal 2 3 2 2 2 10 3" xfId="42241" xr:uid="{00000000-0005-0000-0000-00002D630000}"/>
    <cellStyle name="Normal 2 3 2 2 2 10 4" xfId="32227" xr:uid="{00000000-0005-0000-0000-00002E630000}"/>
    <cellStyle name="Normal 2 3 2 2 2 11" xfId="8776" xr:uid="{00000000-0005-0000-0000-00002F630000}"/>
    <cellStyle name="Normal 2 3 2 2 2 11 2" xfId="21398" xr:uid="{00000000-0005-0000-0000-000030630000}"/>
    <cellStyle name="Normal 2 3 2 2 2 11 2 2" xfId="56614" xr:uid="{00000000-0005-0000-0000-000031630000}"/>
    <cellStyle name="Normal 2 3 2 2 2 11 3" xfId="44017" xr:uid="{00000000-0005-0000-0000-000032630000}"/>
    <cellStyle name="Normal 2 3 2 2 2 11 4" xfId="34003" xr:uid="{00000000-0005-0000-0000-000033630000}"/>
    <cellStyle name="Normal 2 3 2 2 2 12" xfId="10583" xr:uid="{00000000-0005-0000-0000-000034630000}"/>
    <cellStyle name="Normal 2 3 2 2 2 12 2" xfId="23194" xr:uid="{00000000-0005-0000-0000-000035630000}"/>
    <cellStyle name="Normal 2 3 2 2 2 12 2 2" xfId="58410" xr:uid="{00000000-0005-0000-0000-000036630000}"/>
    <cellStyle name="Normal 2 3 2 2 2 12 3" xfId="45813" xr:uid="{00000000-0005-0000-0000-000037630000}"/>
    <cellStyle name="Normal 2 3 2 2 2 12 4" xfId="35799" xr:uid="{00000000-0005-0000-0000-000038630000}"/>
    <cellStyle name="Normal 2 3 2 2 2 13" xfId="14937" xr:uid="{00000000-0005-0000-0000-000039630000}"/>
    <cellStyle name="Normal 2 3 2 2 2 13 2" xfId="50154" xr:uid="{00000000-0005-0000-0000-00003A630000}"/>
    <cellStyle name="Normal 2 3 2 2 2 13 3" xfId="27543" xr:uid="{00000000-0005-0000-0000-00003B630000}"/>
    <cellStyle name="Normal 2 3 2 2 2 14" xfId="12351" xr:uid="{00000000-0005-0000-0000-00003C630000}"/>
    <cellStyle name="Normal 2 3 2 2 2 14 2" xfId="47569" xr:uid="{00000000-0005-0000-0000-00003D630000}"/>
    <cellStyle name="Normal 2 3 2 2 2 15" xfId="37556" xr:uid="{00000000-0005-0000-0000-00003E630000}"/>
    <cellStyle name="Normal 2 3 2 2 2 16" xfId="24958" xr:uid="{00000000-0005-0000-0000-00003F630000}"/>
    <cellStyle name="Normal 2 3 2 2 2 17" xfId="60171" xr:uid="{00000000-0005-0000-0000-000040630000}"/>
    <cellStyle name="Normal 2 3 2 2 2 2" xfId="2381" xr:uid="{00000000-0005-0000-0000-000041630000}"/>
    <cellStyle name="Normal 2 3 2 2 2 2 10" xfId="10584" xr:uid="{00000000-0005-0000-0000-000042630000}"/>
    <cellStyle name="Normal 2 3 2 2 2 2 10 2" xfId="23195" xr:uid="{00000000-0005-0000-0000-000043630000}"/>
    <cellStyle name="Normal 2 3 2 2 2 2 10 2 2" xfId="58411" xr:uid="{00000000-0005-0000-0000-000044630000}"/>
    <cellStyle name="Normal 2 3 2 2 2 2 10 3" xfId="45814" xr:uid="{00000000-0005-0000-0000-000045630000}"/>
    <cellStyle name="Normal 2 3 2 2 2 2 10 4" xfId="35800" xr:uid="{00000000-0005-0000-0000-000046630000}"/>
    <cellStyle name="Normal 2 3 2 2 2 2 11" xfId="15092" xr:uid="{00000000-0005-0000-0000-000047630000}"/>
    <cellStyle name="Normal 2 3 2 2 2 2 11 2" xfId="50308" xr:uid="{00000000-0005-0000-0000-000048630000}"/>
    <cellStyle name="Normal 2 3 2 2 2 2 11 3" xfId="27697" xr:uid="{00000000-0005-0000-0000-000049630000}"/>
    <cellStyle name="Normal 2 3 2 2 2 2 12" xfId="12505" xr:uid="{00000000-0005-0000-0000-00004A630000}"/>
    <cellStyle name="Normal 2 3 2 2 2 2 12 2" xfId="47723" xr:uid="{00000000-0005-0000-0000-00004B630000}"/>
    <cellStyle name="Normal 2 3 2 2 2 2 13" xfId="37711" xr:uid="{00000000-0005-0000-0000-00004C630000}"/>
    <cellStyle name="Normal 2 3 2 2 2 2 14" xfId="25112" xr:uid="{00000000-0005-0000-0000-00004D630000}"/>
    <cellStyle name="Normal 2 3 2 2 2 2 15" xfId="60325" xr:uid="{00000000-0005-0000-0000-00004E630000}"/>
    <cellStyle name="Normal 2 3 2 2 2 2 2" xfId="3227" xr:uid="{00000000-0005-0000-0000-00004F630000}"/>
    <cellStyle name="Normal 2 3 2 2 2 2 2 10" xfId="25596" xr:uid="{00000000-0005-0000-0000-000050630000}"/>
    <cellStyle name="Normal 2 3 2 2 2 2 2 11" xfId="61131" xr:uid="{00000000-0005-0000-0000-000051630000}"/>
    <cellStyle name="Normal 2 3 2 2 2 2 2 2" xfId="5027" xr:uid="{00000000-0005-0000-0000-000052630000}"/>
    <cellStyle name="Normal 2 3 2 2 2 2 2 2 2" xfId="17674" xr:uid="{00000000-0005-0000-0000-000053630000}"/>
    <cellStyle name="Normal 2 3 2 2 2 2 2 2 2 2" xfId="52890" xr:uid="{00000000-0005-0000-0000-000054630000}"/>
    <cellStyle name="Normal 2 3 2 2 2 2 2 2 2 3" xfId="30279" xr:uid="{00000000-0005-0000-0000-000055630000}"/>
    <cellStyle name="Normal 2 3 2 2 2 2 2 2 3" xfId="14120" xr:uid="{00000000-0005-0000-0000-000056630000}"/>
    <cellStyle name="Normal 2 3 2 2 2 2 2 2 3 2" xfId="49338" xr:uid="{00000000-0005-0000-0000-000057630000}"/>
    <cellStyle name="Normal 2 3 2 2 2 2 2 2 4" xfId="40293" xr:uid="{00000000-0005-0000-0000-000058630000}"/>
    <cellStyle name="Normal 2 3 2 2 2 2 2 2 5" xfId="26727" xr:uid="{00000000-0005-0000-0000-000059630000}"/>
    <cellStyle name="Normal 2 3 2 2 2 2 2 3" xfId="6497" xr:uid="{00000000-0005-0000-0000-00005A630000}"/>
    <cellStyle name="Normal 2 3 2 2 2 2 2 3 2" xfId="19128" xr:uid="{00000000-0005-0000-0000-00005B630000}"/>
    <cellStyle name="Normal 2 3 2 2 2 2 2 3 2 2" xfId="54344" xr:uid="{00000000-0005-0000-0000-00005C630000}"/>
    <cellStyle name="Normal 2 3 2 2 2 2 2 3 3" xfId="41747" xr:uid="{00000000-0005-0000-0000-00005D630000}"/>
    <cellStyle name="Normal 2 3 2 2 2 2 2 3 4" xfId="31733" xr:uid="{00000000-0005-0000-0000-00005E630000}"/>
    <cellStyle name="Normal 2 3 2 2 2 2 2 4" xfId="7956" xr:uid="{00000000-0005-0000-0000-00005F630000}"/>
    <cellStyle name="Normal 2 3 2 2 2 2 2 4 2" xfId="20582" xr:uid="{00000000-0005-0000-0000-000060630000}"/>
    <cellStyle name="Normal 2 3 2 2 2 2 2 4 2 2" xfId="55798" xr:uid="{00000000-0005-0000-0000-000061630000}"/>
    <cellStyle name="Normal 2 3 2 2 2 2 2 4 3" xfId="43201" xr:uid="{00000000-0005-0000-0000-000062630000}"/>
    <cellStyle name="Normal 2 3 2 2 2 2 2 4 4" xfId="33187" xr:uid="{00000000-0005-0000-0000-000063630000}"/>
    <cellStyle name="Normal 2 3 2 2 2 2 2 5" xfId="9737" xr:uid="{00000000-0005-0000-0000-000064630000}"/>
    <cellStyle name="Normal 2 3 2 2 2 2 2 5 2" xfId="22358" xr:uid="{00000000-0005-0000-0000-000065630000}"/>
    <cellStyle name="Normal 2 3 2 2 2 2 2 5 2 2" xfId="57574" xr:uid="{00000000-0005-0000-0000-000066630000}"/>
    <cellStyle name="Normal 2 3 2 2 2 2 2 5 3" xfId="44977" xr:uid="{00000000-0005-0000-0000-000067630000}"/>
    <cellStyle name="Normal 2 3 2 2 2 2 2 5 4" xfId="34963" xr:uid="{00000000-0005-0000-0000-000068630000}"/>
    <cellStyle name="Normal 2 3 2 2 2 2 2 6" xfId="11531" xr:uid="{00000000-0005-0000-0000-000069630000}"/>
    <cellStyle name="Normal 2 3 2 2 2 2 2 6 2" xfId="24134" xr:uid="{00000000-0005-0000-0000-00006A630000}"/>
    <cellStyle name="Normal 2 3 2 2 2 2 2 6 2 2" xfId="59350" xr:uid="{00000000-0005-0000-0000-00006B630000}"/>
    <cellStyle name="Normal 2 3 2 2 2 2 2 6 3" xfId="46753" xr:uid="{00000000-0005-0000-0000-00006C630000}"/>
    <cellStyle name="Normal 2 3 2 2 2 2 2 6 4" xfId="36739" xr:uid="{00000000-0005-0000-0000-00006D630000}"/>
    <cellStyle name="Normal 2 3 2 2 2 2 2 7" xfId="15898" xr:uid="{00000000-0005-0000-0000-00006E630000}"/>
    <cellStyle name="Normal 2 3 2 2 2 2 2 7 2" xfId="51114" xr:uid="{00000000-0005-0000-0000-00006F630000}"/>
    <cellStyle name="Normal 2 3 2 2 2 2 2 7 3" xfId="28503" xr:uid="{00000000-0005-0000-0000-000070630000}"/>
    <cellStyle name="Normal 2 3 2 2 2 2 2 8" xfId="12989" xr:uid="{00000000-0005-0000-0000-000071630000}"/>
    <cellStyle name="Normal 2 3 2 2 2 2 2 8 2" xfId="48207" xr:uid="{00000000-0005-0000-0000-000072630000}"/>
    <cellStyle name="Normal 2 3 2 2 2 2 2 9" xfId="38517" xr:uid="{00000000-0005-0000-0000-000073630000}"/>
    <cellStyle name="Normal 2 3 2 2 2 2 3" xfId="3556" xr:uid="{00000000-0005-0000-0000-000074630000}"/>
    <cellStyle name="Normal 2 3 2 2 2 2 3 10" xfId="27052" xr:uid="{00000000-0005-0000-0000-000075630000}"/>
    <cellStyle name="Normal 2 3 2 2 2 2 3 11" xfId="61456" xr:uid="{00000000-0005-0000-0000-000076630000}"/>
    <cellStyle name="Normal 2 3 2 2 2 2 3 2" xfId="5352" xr:uid="{00000000-0005-0000-0000-000077630000}"/>
    <cellStyle name="Normal 2 3 2 2 2 2 3 2 2" xfId="17999" xr:uid="{00000000-0005-0000-0000-000078630000}"/>
    <cellStyle name="Normal 2 3 2 2 2 2 3 2 2 2" xfId="53215" xr:uid="{00000000-0005-0000-0000-000079630000}"/>
    <cellStyle name="Normal 2 3 2 2 2 2 3 2 3" xfId="40618" xr:uid="{00000000-0005-0000-0000-00007A630000}"/>
    <cellStyle name="Normal 2 3 2 2 2 2 3 2 4" xfId="30604" xr:uid="{00000000-0005-0000-0000-00007B630000}"/>
    <cellStyle name="Normal 2 3 2 2 2 2 3 3" xfId="6822" xr:uid="{00000000-0005-0000-0000-00007C630000}"/>
    <cellStyle name="Normal 2 3 2 2 2 2 3 3 2" xfId="19453" xr:uid="{00000000-0005-0000-0000-00007D630000}"/>
    <cellStyle name="Normal 2 3 2 2 2 2 3 3 2 2" xfId="54669" xr:uid="{00000000-0005-0000-0000-00007E630000}"/>
    <cellStyle name="Normal 2 3 2 2 2 2 3 3 3" xfId="42072" xr:uid="{00000000-0005-0000-0000-00007F630000}"/>
    <cellStyle name="Normal 2 3 2 2 2 2 3 3 4" xfId="32058" xr:uid="{00000000-0005-0000-0000-000080630000}"/>
    <cellStyle name="Normal 2 3 2 2 2 2 3 4" xfId="8281" xr:uid="{00000000-0005-0000-0000-000081630000}"/>
    <cellStyle name="Normal 2 3 2 2 2 2 3 4 2" xfId="20907" xr:uid="{00000000-0005-0000-0000-000082630000}"/>
    <cellStyle name="Normal 2 3 2 2 2 2 3 4 2 2" xfId="56123" xr:uid="{00000000-0005-0000-0000-000083630000}"/>
    <cellStyle name="Normal 2 3 2 2 2 2 3 4 3" xfId="43526" xr:uid="{00000000-0005-0000-0000-000084630000}"/>
    <cellStyle name="Normal 2 3 2 2 2 2 3 4 4" xfId="33512" xr:uid="{00000000-0005-0000-0000-000085630000}"/>
    <cellStyle name="Normal 2 3 2 2 2 2 3 5" xfId="10062" xr:uid="{00000000-0005-0000-0000-000086630000}"/>
    <cellStyle name="Normal 2 3 2 2 2 2 3 5 2" xfId="22683" xr:uid="{00000000-0005-0000-0000-000087630000}"/>
    <cellStyle name="Normal 2 3 2 2 2 2 3 5 2 2" xfId="57899" xr:uid="{00000000-0005-0000-0000-000088630000}"/>
    <cellStyle name="Normal 2 3 2 2 2 2 3 5 3" xfId="45302" xr:uid="{00000000-0005-0000-0000-000089630000}"/>
    <cellStyle name="Normal 2 3 2 2 2 2 3 5 4" xfId="35288" xr:uid="{00000000-0005-0000-0000-00008A630000}"/>
    <cellStyle name="Normal 2 3 2 2 2 2 3 6" xfId="11856" xr:uid="{00000000-0005-0000-0000-00008B630000}"/>
    <cellStyle name="Normal 2 3 2 2 2 2 3 6 2" xfId="24459" xr:uid="{00000000-0005-0000-0000-00008C630000}"/>
    <cellStyle name="Normal 2 3 2 2 2 2 3 6 2 2" xfId="59675" xr:uid="{00000000-0005-0000-0000-00008D630000}"/>
    <cellStyle name="Normal 2 3 2 2 2 2 3 6 3" xfId="47078" xr:uid="{00000000-0005-0000-0000-00008E630000}"/>
    <cellStyle name="Normal 2 3 2 2 2 2 3 6 4" xfId="37064" xr:uid="{00000000-0005-0000-0000-00008F630000}"/>
    <cellStyle name="Normal 2 3 2 2 2 2 3 7" xfId="16223" xr:uid="{00000000-0005-0000-0000-000090630000}"/>
    <cellStyle name="Normal 2 3 2 2 2 2 3 7 2" xfId="51439" xr:uid="{00000000-0005-0000-0000-000091630000}"/>
    <cellStyle name="Normal 2 3 2 2 2 2 3 7 3" xfId="28828" xr:uid="{00000000-0005-0000-0000-000092630000}"/>
    <cellStyle name="Normal 2 3 2 2 2 2 3 8" xfId="14445" xr:uid="{00000000-0005-0000-0000-000093630000}"/>
    <cellStyle name="Normal 2 3 2 2 2 2 3 8 2" xfId="49663" xr:uid="{00000000-0005-0000-0000-000094630000}"/>
    <cellStyle name="Normal 2 3 2 2 2 2 3 9" xfId="38842" xr:uid="{00000000-0005-0000-0000-000095630000}"/>
    <cellStyle name="Normal 2 3 2 2 2 2 4" xfId="2717" xr:uid="{00000000-0005-0000-0000-000096630000}"/>
    <cellStyle name="Normal 2 3 2 2 2 2 4 10" xfId="26243" xr:uid="{00000000-0005-0000-0000-000097630000}"/>
    <cellStyle name="Normal 2 3 2 2 2 2 4 11" xfId="60647" xr:uid="{00000000-0005-0000-0000-000098630000}"/>
    <cellStyle name="Normal 2 3 2 2 2 2 4 2" xfId="4543" xr:uid="{00000000-0005-0000-0000-000099630000}"/>
    <cellStyle name="Normal 2 3 2 2 2 2 4 2 2" xfId="17190" xr:uid="{00000000-0005-0000-0000-00009A630000}"/>
    <cellStyle name="Normal 2 3 2 2 2 2 4 2 2 2" xfId="52406" xr:uid="{00000000-0005-0000-0000-00009B630000}"/>
    <cellStyle name="Normal 2 3 2 2 2 2 4 2 3" xfId="39809" xr:uid="{00000000-0005-0000-0000-00009C630000}"/>
    <cellStyle name="Normal 2 3 2 2 2 2 4 2 4" xfId="29795" xr:uid="{00000000-0005-0000-0000-00009D630000}"/>
    <cellStyle name="Normal 2 3 2 2 2 2 4 3" xfId="6013" xr:uid="{00000000-0005-0000-0000-00009E630000}"/>
    <cellStyle name="Normal 2 3 2 2 2 2 4 3 2" xfId="18644" xr:uid="{00000000-0005-0000-0000-00009F630000}"/>
    <cellStyle name="Normal 2 3 2 2 2 2 4 3 2 2" xfId="53860" xr:uid="{00000000-0005-0000-0000-0000A0630000}"/>
    <cellStyle name="Normal 2 3 2 2 2 2 4 3 3" xfId="41263" xr:uid="{00000000-0005-0000-0000-0000A1630000}"/>
    <cellStyle name="Normal 2 3 2 2 2 2 4 3 4" xfId="31249" xr:uid="{00000000-0005-0000-0000-0000A2630000}"/>
    <cellStyle name="Normal 2 3 2 2 2 2 4 4" xfId="7472" xr:uid="{00000000-0005-0000-0000-0000A3630000}"/>
    <cellStyle name="Normal 2 3 2 2 2 2 4 4 2" xfId="20098" xr:uid="{00000000-0005-0000-0000-0000A4630000}"/>
    <cellStyle name="Normal 2 3 2 2 2 2 4 4 2 2" xfId="55314" xr:uid="{00000000-0005-0000-0000-0000A5630000}"/>
    <cellStyle name="Normal 2 3 2 2 2 2 4 4 3" xfId="42717" xr:uid="{00000000-0005-0000-0000-0000A6630000}"/>
    <cellStyle name="Normal 2 3 2 2 2 2 4 4 4" xfId="32703" xr:uid="{00000000-0005-0000-0000-0000A7630000}"/>
    <cellStyle name="Normal 2 3 2 2 2 2 4 5" xfId="9253" xr:uid="{00000000-0005-0000-0000-0000A8630000}"/>
    <cellStyle name="Normal 2 3 2 2 2 2 4 5 2" xfId="21874" xr:uid="{00000000-0005-0000-0000-0000A9630000}"/>
    <cellStyle name="Normal 2 3 2 2 2 2 4 5 2 2" xfId="57090" xr:uid="{00000000-0005-0000-0000-0000AA630000}"/>
    <cellStyle name="Normal 2 3 2 2 2 2 4 5 3" xfId="44493" xr:uid="{00000000-0005-0000-0000-0000AB630000}"/>
    <cellStyle name="Normal 2 3 2 2 2 2 4 5 4" xfId="34479" xr:uid="{00000000-0005-0000-0000-0000AC630000}"/>
    <cellStyle name="Normal 2 3 2 2 2 2 4 6" xfId="11047" xr:uid="{00000000-0005-0000-0000-0000AD630000}"/>
    <cellStyle name="Normal 2 3 2 2 2 2 4 6 2" xfId="23650" xr:uid="{00000000-0005-0000-0000-0000AE630000}"/>
    <cellStyle name="Normal 2 3 2 2 2 2 4 6 2 2" xfId="58866" xr:uid="{00000000-0005-0000-0000-0000AF630000}"/>
    <cellStyle name="Normal 2 3 2 2 2 2 4 6 3" xfId="46269" xr:uid="{00000000-0005-0000-0000-0000B0630000}"/>
    <cellStyle name="Normal 2 3 2 2 2 2 4 6 4" xfId="36255" xr:uid="{00000000-0005-0000-0000-0000B1630000}"/>
    <cellStyle name="Normal 2 3 2 2 2 2 4 7" xfId="15414" xr:uid="{00000000-0005-0000-0000-0000B2630000}"/>
    <cellStyle name="Normal 2 3 2 2 2 2 4 7 2" xfId="50630" xr:uid="{00000000-0005-0000-0000-0000B3630000}"/>
    <cellStyle name="Normal 2 3 2 2 2 2 4 7 3" xfId="28019" xr:uid="{00000000-0005-0000-0000-0000B4630000}"/>
    <cellStyle name="Normal 2 3 2 2 2 2 4 8" xfId="13636" xr:uid="{00000000-0005-0000-0000-0000B5630000}"/>
    <cellStyle name="Normal 2 3 2 2 2 2 4 8 2" xfId="48854" xr:uid="{00000000-0005-0000-0000-0000B6630000}"/>
    <cellStyle name="Normal 2 3 2 2 2 2 4 9" xfId="38033" xr:uid="{00000000-0005-0000-0000-0000B7630000}"/>
    <cellStyle name="Normal 2 3 2 2 2 2 5" xfId="3881" xr:uid="{00000000-0005-0000-0000-0000B8630000}"/>
    <cellStyle name="Normal 2 3 2 2 2 2 5 2" xfId="8604" xr:uid="{00000000-0005-0000-0000-0000B9630000}"/>
    <cellStyle name="Normal 2 3 2 2 2 2 5 2 2" xfId="21230" xr:uid="{00000000-0005-0000-0000-0000BA630000}"/>
    <cellStyle name="Normal 2 3 2 2 2 2 5 2 2 2" xfId="56446" xr:uid="{00000000-0005-0000-0000-0000BB630000}"/>
    <cellStyle name="Normal 2 3 2 2 2 2 5 2 3" xfId="43849" xr:uid="{00000000-0005-0000-0000-0000BC630000}"/>
    <cellStyle name="Normal 2 3 2 2 2 2 5 2 4" xfId="33835" xr:uid="{00000000-0005-0000-0000-0000BD630000}"/>
    <cellStyle name="Normal 2 3 2 2 2 2 5 3" xfId="10385" xr:uid="{00000000-0005-0000-0000-0000BE630000}"/>
    <cellStyle name="Normal 2 3 2 2 2 2 5 3 2" xfId="23006" xr:uid="{00000000-0005-0000-0000-0000BF630000}"/>
    <cellStyle name="Normal 2 3 2 2 2 2 5 3 2 2" xfId="58222" xr:uid="{00000000-0005-0000-0000-0000C0630000}"/>
    <cellStyle name="Normal 2 3 2 2 2 2 5 3 3" xfId="45625" xr:uid="{00000000-0005-0000-0000-0000C1630000}"/>
    <cellStyle name="Normal 2 3 2 2 2 2 5 3 4" xfId="35611" xr:uid="{00000000-0005-0000-0000-0000C2630000}"/>
    <cellStyle name="Normal 2 3 2 2 2 2 5 4" xfId="12181" xr:uid="{00000000-0005-0000-0000-0000C3630000}"/>
    <cellStyle name="Normal 2 3 2 2 2 2 5 4 2" xfId="24782" xr:uid="{00000000-0005-0000-0000-0000C4630000}"/>
    <cellStyle name="Normal 2 3 2 2 2 2 5 4 2 2" xfId="59998" xr:uid="{00000000-0005-0000-0000-0000C5630000}"/>
    <cellStyle name="Normal 2 3 2 2 2 2 5 4 3" xfId="47401" xr:uid="{00000000-0005-0000-0000-0000C6630000}"/>
    <cellStyle name="Normal 2 3 2 2 2 2 5 4 4" xfId="37387" xr:uid="{00000000-0005-0000-0000-0000C7630000}"/>
    <cellStyle name="Normal 2 3 2 2 2 2 5 5" xfId="16546" xr:uid="{00000000-0005-0000-0000-0000C8630000}"/>
    <cellStyle name="Normal 2 3 2 2 2 2 5 5 2" xfId="51762" xr:uid="{00000000-0005-0000-0000-0000C9630000}"/>
    <cellStyle name="Normal 2 3 2 2 2 2 5 5 3" xfId="29151" xr:uid="{00000000-0005-0000-0000-0000CA630000}"/>
    <cellStyle name="Normal 2 3 2 2 2 2 5 6" xfId="14768" xr:uid="{00000000-0005-0000-0000-0000CB630000}"/>
    <cellStyle name="Normal 2 3 2 2 2 2 5 6 2" xfId="49986" xr:uid="{00000000-0005-0000-0000-0000CC630000}"/>
    <cellStyle name="Normal 2 3 2 2 2 2 5 7" xfId="39165" xr:uid="{00000000-0005-0000-0000-0000CD630000}"/>
    <cellStyle name="Normal 2 3 2 2 2 2 5 8" xfId="27375" xr:uid="{00000000-0005-0000-0000-0000CE630000}"/>
    <cellStyle name="Normal 2 3 2 2 2 2 6" xfId="4221" xr:uid="{00000000-0005-0000-0000-0000CF630000}"/>
    <cellStyle name="Normal 2 3 2 2 2 2 6 2" xfId="16868" xr:uid="{00000000-0005-0000-0000-0000D0630000}"/>
    <cellStyle name="Normal 2 3 2 2 2 2 6 2 2" xfId="52084" xr:uid="{00000000-0005-0000-0000-0000D1630000}"/>
    <cellStyle name="Normal 2 3 2 2 2 2 6 2 3" xfId="29473" xr:uid="{00000000-0005-0000-0000-0000D2630000}"/>
    <cellStyle name="Normal 2 3 2 2 2 2 6 3" xfId="13314" xr:uid="{00000000-0005-0000-0000-0000D3630000}"/>
    <cellStyle name="Normal 2 3 2 2 2 2 6 3 2" xfId="48532" xr:uid="{00000000-0005-0000-0000-0000D4630000}"/>
    <cellStyle name="Normal 2 3 2 2 2 2 6 4" xfId="39487" xr:uid="{00000000-0005-0000-0000-0000D5630000}"/>
    <cellStyle name="Normal 2 3 2 2 2 2 6 5" xfId="25921" xr:uid="{00000000-0005-0000-0000-0000D6630000}"/>
    <cellStyle name="Normal 2 3 2 2 2 2 7" xfId="5691" xr:uid="{00000000-0005-0000-0000-0000D7630000}"/>
    <cellStyle name="Normal 2 3 2 2 2 2 7 2" xfId="18322" xr:uid="{00000000-0005-0000-0000-0000D8630000}"/>
    <cellStyle name="Normal 2 3 2 2 2 2 7 2 2" xfId="53538" xr:uid="{00000000-0005-0000-0000-0000D9630000}"/>
    <cellStyle name="Normal 2 3 2 2 2 2 7 3" xfId="40941" xr:uid="{00000000-0005-0000-0000-0000DA630000}"/>
    <cellStyle name="Normal 2 3 2 2 2 2 7 4" xfId="30927" xr:uid="{00000000-0005-0000-0000-0000DB630000}"/>
    <cellStyle name="Normal 2 3 2 2 2 2 8" xfId="7150" xr:uid="{00000000-0005-0000-0000-0000DC630000}"/>
    <cellStyle name="Normal 2 3 2 2 2 2 8 2" xfId="19776" xr:uid="{00000000-0005-0000-0000-0000DD630000}"/>
    <cellStyle name="Normal 2 3 2 2 2 2 8 2 2" xfId="54992" xr:uid="{00000000-0005-0000-0000-0000DE630000}"/>
    <cellStyle name="Normal 2 3 2 2 2 2 8 3" xfId="42395" xr:uid="{00000000-0005-0000-0000-0000DF630000}"/>
    <cellStyle name="Normal 2 3 2 2 2 2 8 4" xfId="32381" xr:uid="{00000000-0005-0000-0000-0000E0630000}"/>
    <cellStyle name="Normal 2 3 2 2 2 2 9" xfId="8931" xr:uid="{00000000-0005-0000-0000-0000E1630000}"/>
    <cellStyle name="Normal 2 3 2 2 2 2 9 2" xfId="21552" xr:uid="{00000000-0005-0000-0000-0000E2630000}"/>
    <cellStyle name="Normal 2 3 2 2 2 2 9 2 2" xfId="56768" xr:uid="{00000000-0005-0000-0000-0000E3630000}"/>
    <cellStyle name="Normal 2 3 2 2 2 2 9 3" xfId="44171" xr:uid="{00000000-0005-0000-0000-0000E4630000}"/>
    <cellStyle name="Normal 2 3 2 2 2 2 9 4" xfId="34157" xr:uid="{00000000-0005-0000-0000-0000E5630000}"/>
    <cellStyle name="Normal 2 3 2 2 2 3" xfId="3067" xr:uid="{00000000-0005-0000-0000-0000E6630000}"/>
    <cellStyle name="Normal 2 3 2 2 2 3 10" xfId="25439" xr:uid="{00000000-0005-0000-0000-0000E7630000}"/>
    <cellStyle name="Normal 2 3 2 2 2 3 11" xfId="60974" xr:uid="{00000000-0005-0000-0000-0000E8630000}"/>
    <cellStyle name="Normal 2 3 2 2 2 3 2" xfId="4870" xr:uid="{00000000-0005-0000-0000-0000E9630000}"/>
    <cellStyle name="Normal 2 3 2 2 2 3 2 2" xfId="17517" xr:uid="{00000000-0005-0000-0000-0000EA630000}"/>
    <cellStyle name="Normal 2 3 2 2 2 3 2 2 2" xfId="52733" xr:uid="{00000000-0005-0000-0000-0000EB630000}"/>
    <cellStyle name="Normal 2 3 2 2 2 3 2 2 3" xfId="30122" xr:uid="{00000000-0005-0000-0000-0000EC630000}"/>
    <cellStyle name="Normal 2 3 2 2 2 3 2 3" xfId="13963" xr:uid="{00000000-0005-0000-0000-0000ED630000}"/>
    <cellStyle name="Normal 2 3 2 2 2 3 2 3 2" xfId="49181" xr:uid="{00000000-0005-0000-0000-0000EE630000}"/>
    <cellStyle name="Normal 2 3 2 2 2 3 2 4" xfId="40136" xr:uid="{00000000-0005-0000-0000-0000EF630000}"/>
    <cellStyle name="Normal 2 3 2 2 2 3 2 5" xfId="26570" xr:uid="{00000000-0005-0000-0000-0000F0630000}"/>
    <cellStyle name="Normal 2 3 2 2 2 3 3" xfId="6340" xr:uid="{00000000-0005-0000-0000-0000F1630000}"/>
    <cellStyle name="Normal 2 3 2 2 2 3 3 2" xfId="18971" xr:uid="{00000000-0005-0000-0000-0000F2630000}"/>
    <cellStyle name="Normal 2 3 2 2 2 3 3 2 2" xfId="54187" xr:uid="{00000000-0005-0000-0000-0000F3630000}"/>
    <cellStyle name="Normal 2 3 2 2 2 3 3 3" xfId="41590" xr:uid="{00000000-0005-0000-0000-0000F4630000}"/>
    <cellStyle name="Normal 2 3 2 2 2 3 3 4" xfId="31576" xr:uid="{00000000-0005-0000-0000-0000F5630000}"/>
    <cellStyle name="Normal 2 3 2 2 2 3 4" xfId="7799" xr:uid="{00000000-0005-0000-0000-0000F6630000}"/>
    <cellStyle name="Normal 2 3 2 2 2 3 4 2" xfId="20425" xr:uid="{00000000-0005-0000-0000-0000F7630000}"/>
    <cellStyle name="Normal 2 3 2 2 2 3 4 2 2" xfId="55641" xr:uid="{00000000-0005-0000-0000-0000F8630000}"/>
    <cellStyle name="Normal 2 3 2 2 2 3 4 3" xfId="43044" xr:uid="{00000000-0005-0000-0000-0000F9630000}"/>
    <cellStyle name="Normal 2 3 2 2 2 3 4 4" xfId="33030" xr:uid="{00000000-0005-0000-0000-0000FA630000}"/>
    <cellStyle name="Normal 2 3 2 2 2 3 5" xfId="9580" xr:uid="{00000000-0005-0000-0000-0000FB630000}"/>
    <cellStyle name="Normal 2 3 2 2 2 3 5 2" xfId="22201" xr:uid="{00000000-0005-0000-0000-0000FC630000}"/>
    <cellStyle name="Normal 2 3 2 2 2 3 5 2 2" xfId="57417" xr:uid="{00000000-0005-0000-0000-0000FD630000}"/>
    <cellStyle name="Normal 2 3 2 2 2 3 5 3" xfId="44820" xr:uid="{00000000-0005-0000-0000-0000FE630000}"/>
    <cellStyle name="Normal 2 3 2 2 2 3 5 4" xfId="34806" xr:uid="{00000000-0005-0000-0000-0000FF630000}"/>
    <cellStyle name="Normal 2 3 2 2 2 3 6" xfId="11374" xr:uid="{00000000-0005-0000-0000-000000640000}"/>
    <cellStyle name="Normal 2 3 2 2 2 3 6 2" xfId="23977" xr:uid="{00000000-0005-0000-0000-000001640000}"/>
    <cellStyle name="Normal 2 3 2 2 2 3 6 2 2" xfId="59193" xr:uid="{00000000-0005-0000-0000-000002640000}"/>
    <cellStyle name="Normal 2 3 2 2 2 3 6 3" xfId="46596" xr:uid="{00000000-0005-0000-0000-000003640000}"/>
    <cellStyle name="Normal 2 3 2 2 2 3 6 4" xfId="36582" xr:uid="{00000000-0005-0000-0000-000004640000}"/>
    <cellStyle name="Normal 2 3 2 2 2 3 7" xfId="15741" xr:uid="{00000000-0005-0000-0000-000005640000}"/>
    <cellStyle name="Normal 2 3 2 2 2 3 7 2" xfId="50957" xr:uid="{00000000-0005-0000-0000-000006640000}"/>
    <cellStyle name="Normal 2 3 2 2 2 3 7 3" xfId="28346" xr:uid="{00000000-0005-0000-0000-000007640000}"/>
    <cellStyle name="Normal 2 3 2 2 2 3 8" xfId="12832" xr:uid="{00000000-0005-0000-0000-000008640000}"/>
    <cellStyle name="Normal 2 3 2 2 2 3 8 2" xfId="48050" xr:uid="{00000000-0005-0000-0000-000009640000}"/>
    <cellStyle name="Normal 2 3 2 2 2 3 9" xfId="38360" xr:uid="{00000000-0005-0000-0000-00000A640000}"/>
    <cellStyle name="Normal 2 3 2 2 2 4" xfId="2893" xr:uid="{00000000-0005-0000-0000-00000B640000}"/>
    <cellStyle name="Normal 2 3 2 2 2 4 10" xfId="25280" xr:uid="{00000000-0005-0000-0000-00000C640000}"/>
    <cellStyle name="Normal 2 3 2 2 2 4 11" xfId="60815" xr:uid="{00000000-0005-0000-0000-00000D640000}"/>
    <cellStyle name="Normal 2 3 2 2 2 4 2" xfId="4711" xr:uid="{00000000-0005-0000-0000-00000E640000}"/>
    <cellStyle name="Normal 2 3 2 2 2 4 2 2" xfId="17358" xr:uid="{00000000-0005-0000-0000-00000F640000}"/>
    <cellStyle name="Normal 2 3 2 2 2 4 2 2 2" xfId="52574" xr:uid="{00000000-0005-0000-0000-000010640000}"/>
    <cellStyle name="Normal 2 3 2 2 2 4 2 2 3" xfId="29963" xr:uid="{00000000-0005-0000-0000-000011640000}"/>
    <cellStyle name="Normal 2 3 2 2 2 4 2 3" xfId="13804" xr:uid="{00000000-0005-0000-0000-000012640000}"/>
    <cellStyle name="Normal 2 3 2 2 2 4 2 3 2" xfId="49022" xr:uid="{00000000-0005-0000-0000-000013640000}"/>
    <cellStyle name="Normal 2 3 2 2 2 4 2 4" xfId="39977" xr:uid="{00000000-0005-0000-0000-000014640000}"/>
    <cellStyle name="Normal 2 3 2 2 2 4 2 5" xfId="26411" xr:uid="{00000000-0005-0000-0000-000015640000}"/>
    <cellStyle name="Normal 2 3 2 2 2 4 3" xfId="6181" xr:uid="{00000000-0005-0000-0000-000016640000}"/>
    <cellStyle name="Normal 2 3 2 2 2 4 3 2" xfId="18812" xr:uid="{00000000-0005-0000-0000-000017640000}"/>
    <cellStyle name="Normal 2 3 2 2 2 4 3 2 2" xfId="54028" xr:uid="{00000000-0005-0000-0000-000018640000}"/>
    <cellStyle name="Normal 2 3 2 2 2 4 3 3" xfId="41431" xr:uid="{00000000-0005-0000-0000-000019640000}"/>
    <cellStyle name="Normal 2 3 2 2 2 4 3 4" xfId="31417" xr:uid="{00000000-0005-0000-0000-00001A640000}"/>
    <cellStyle name="Normal 2 3 2 2 2 4 4" xfId="7640" xr:uid="{00000000-0005-0000-0000-00001B640000}"/>
    <cellStyle name="Normal 2 3 2 2 2 4 4 2" xfId="20266" xr:uid="{00000000-0005-0000-0000-00001C640000}"/>
    <cellStyle name="Normal 2 3 2 2 2 4 4 2 2" xfId="55482" xr:uid="{00000000-0005-0000-0000-00001D640000}"/>
    <cellStyle name="Normal 2 3 2 2 2 4 4 3" xfId="42885" xr:uid="{00000000-0005-0000-0000-00001E640000}"/>
    <cellStyle name="Normal 2 3 2 2 2 4 4 4" xfId="32871" xr:uid="{00000000-0005-0000-0000-00001F640000}"/>
    <cellStyle name="Normal 2 3 2 2 2 4 5" xfId="9421" xr:uid="{00000000-0005-0000-0000-000020640000}"/>
    <cellStyle name="Normal 2 3 2 2 2 4 5 2" xfId="22042" xr:uid="{00000000-0005-0000-0000-000021640000}"/>
    <cellStyle name="Normal 2 3 2 2 2 4 5 2 2" xfId="57258" xr:uid="{00000000-0005-0000-0000-000022640000}"/>
    <cellStyle name="Normal 2 3 2 2 2 4 5 3" xfId="44661" xr:uid="{00000000-0005-0000-0000-000023640000}"/>
    <cellStyle name="Normal 2 3 2 2 2 4 5 4" xfId="34647" xr:uid="{00000000-0005-0000-0000-000024640000}"/>
    <cellStyle name="Normal 2 3 2 2 2 4 6" xfId="11215" xr:uid="{00000000-0005-0000-0000-000025640000}"/>
    <cellStyle name="Normal 2 3 2 2 2 4 6 2" xfId="23818" xr:uid="{00000000-0005-0000-0000-000026640000}"/>
    <cellStyle name="Normal 2 3 2 2 2 4 6 2 2" xfId="59034" xr:uid="{00000000-0005-0000-0000-000027640000}"/>
    <cellStyle name="Normal 2 3 2 2 2 4 6 3" xfId="46437" xr:uid="{00000000-0005-0000-0000-000028640000}"/>
    <cellStyle name="Normal 2 3 2 2 2 4 6 4" xfId="36423" xr:uid="{00000000-0005-0000-0000-000029640000}"/>
    <cellStyle name="Normal 2 3 2 2 2 4 7" xfId="15582" xr:uid="{00000000-0005-0000-0000-00002A640000}"/>
    <cellStyle name="Normal 2 3 2 2 2 4 7 2" xfId="50798" xr:uid="{00000000-0005-0000-0000-00002B640000}"/>
    <cellStyle name="Normal 2 3 2 2 2 4 7 3" xfId="28187" xr:uid="{00000000-0005-0000-0000-00002C640000}"/>
    <cellStyle name="Normal 2 3 2 2 2 4 8" xfId="12673" xr:uid="{00000000-0005-0000-0000-00002D640000}"/>
    <cellStyle name="Normal 2 3 2 2 2 4 8 2" xfId="47891" xr:uid="{00000000-0005-0000-0000-00002E640000}"/>
    <cellStyle name="Normal 2 3 2 2 2 4 9" xfId="38201" xr:uid="{00000000-0005-0000-0000-00002F640000}"/>
    <cellStyle name="Normal 2 3 2 2 2 5" xfId="3402" xr:uid="{00000000-0005-0000-0000-000030640000}"/>
    <cellStyle name="Normal 2 3 2 2 2 5 10" xfId="26898" xr:uid="{00000000-0005-0000-0000-000031640000}"/>
    <cellStyle name="Normal 2 3 2 2 2 5 11" xfId="61302" xr:uid="{00000000-0005-0000-0000-000032640000}"/>
    <cellStyle name="Normal 2 3 2 2 2 5 2" xfId="5198" xr:uid="{00000000-0005-0000-0000-000033640000}"/>
    <cellStyle name="Normal 2 3 2 2 2 5 2 2" xfId="17845" xr:uid="{00000000-0005-0000-0000-000034640000}"/>
    <cellStyle name="Normal 2 3 2 2 2 5 2 2 2" xfId="53061" xr:uid="{00000000-0005-0000-0000-000035640000}"/>
    <cellStyle name="Normal 2 3 2 2 2 5 2 3" xfId="40464" xr:uid="{00000000-0005-0000-0000-000036640000}"/>
    <cellStyle name="Normal 2 3 2 2 2 5 2 4" xfId="30450" xr:uid="{00000000-0005-0000-0000-000037640000}"/>
    <cellStyle name="Normal 2 3 2 2 2 5 3" xfId="6668" xr:uid="{00000000-0005-0000-0000-000038640000}"/>
    <cellStyle name="Normal 2 3 2 2 2 5 3 2" xfId="19299" xr:uid="{00000000-0005-0000-0000-000039640000}"/>
    <cellStyle name="Normal 2 3 2 2 2 5 3 2 2" xfId="54515" xr:uid="{00000000-0005-0000-0000-00003A640000}"/>
    <cellStyle name="Normal 2 3 2 2 2 5 3 3" xfId="41918" xr:uid="{00000000-0005-0000-0000-00003B640000}"/>
    <cellStyle name="Normal 2 3 2 2 2 5 3 4" xfId="31904" xr:uid="{00000000-0005-0000-0000-00003C640000}"/>
    <cellStyle name="Normal 2 3 2 2 2 5 4" xfId="8127" xr:uid="{00000000-0005-0000-0000-00003D640000}"/>
    <cellStyle name="Normal 2 3 2 2 2 5 4 2" xfId="20753" xr:uid="{00000000-0005-0000-0000-00003E640000}"/>
    <cellStyle name="Normal 2 3 2 2 2 5 4 2 2" xfId="55969" xr:uid="{00000000-0005-0000-0000-00003F640000}"/>
    <cellStyle name="Normal 2 3 2 2 2 5 4 3" xfId="43372" xr:uid="{00000000-0005-0000-0000-000040640000}"/>
    <cellStyle name="Normal 2 3 2 2 2 5 4 4" xfId="33358" xr:uid="{00000000-0005-0000-0000-000041640000}"/>
    <cellStyle name="Normal 2 3 2 2 2 5 5" xfId="9908" xr:uid="{00000000-0005-0000-0000-000042640000}"/>
    <cellStyle name="Normal 2 3 2 2 2 5 5 2" xfId="22529" xr:uid="{00000000-0005-0000-0000-000043640000}"/>
    <cellStyle name="Normal 2 3 2 2 2 5 5 2 2" xfId="57745" xr:uid="{00000000-0005-0000-0000-000044640000}"/>
    <cellStyle name="Normal 2 3 2 2 2 5 5 3" xfId="45148" xr:uid="{00000000-0005-0000-0000-000045640000}"/>
    <cellStyle name="Normal 2 3 2 2 2 5 5 4" xfId="35134" xr:uid="{00000000-0005-0000-0000-000046640000}"/>
    <cellStyle name="Normal 2 3 2 2 2 5 6" xfId="11702" xr:uid="{00000000-0005-0000-0000-000047640000}"/>
    <cellStyle name="Normal 2 3 2 2 2 5 6 2" xfId="24305" xr:uid="{00000000-0005-0000-0000-000048640000}"/>
    <cellStyle name="Normal 2 3 2 2 2 5 6 2 2" xfId="59521" xr:uid="{00000000-0005-0000-0000-000049640000}"/>
    <cellStyle name="Normal 2 3 2 2 2 5 6 3" xfId="46924" xr:uid="{00000000-0005-0000-0000-00004A640000}"/>
    <cellStyle name="Normal 2 3 2 2 2 5 6 4" xfId="36910" xr:uid="{00000000-0005-0000-0000-00004B640000}"/>
    <cellStyle name="Normal 2 3 2 2 2 5 7" xfId="16069" xr:uid="{00000000-0005-0000-0000-00004C640000}"/>
    <cellStyle name="Normal 2 3 2 2 2 5 7 2" xfId="51285" xr:uid="{00000000-0005-0000-0000-00004D640000}"/>
    <cellStyle name="Normal 2 3 2 2 2 5 7 3" xfId="28674" xr:uid="{00000000-0005-0000-0000-00004E640000}"/>
    <cellStyle name="Normal 2 3 2 2 2 5 8" xfId="14291" xr:uid="{00000000-0005-0000-0000-00004F640000}"/>
    <cellStyle name="Normal 2 3 2 2 2 5 8 2" xfId="49509" xr:uid="{00000000-0005-0000-0000-000050640000}"/>
    <cellStyle name="Normal 2 3 2 2 2 5 9" xfId="38688" xr:uid="{00000000-0005-0000-0000-000051640000}"/>
    <cellStyle name="Normal 2 3 2 2 2 6" xfId="2562" xr:uid="{00000000-0005-0000-0000-000052640000}"/>
    <cellStyle name="Normal 2 3 2 2 2 6 10" xfId="26089" xr:uid="{00000000-0005-0000-0000-000053640000}"/>
    <cellStyle name="Normal 2 3 2 2 2 6 11" xfId="60493" xr:uid="{00000000-0005-0000-0000-000054640000}"/>
    <cellStyle name="Normal 2 3 2 2 2 6 2" xfId="4389" xr:uid="{00000000-0005-0000-0000-000055640000}"/>
    <cellStyle name="Normal 2 3 2 2 2 6 2 2" xfId="17036" xr:uid="{00000000-0005-0000-0000-000056640000}"/>
    <cellStyle name="Normal 2 3 2 2 2 6 2 2 2" xfId="52252" xr:uid="{00000000-0005-0000-0000-000057640000}"/>
    <cellStyle name="Normal 2 3 2 2 2 6 2 3" xfId="39655" xr:uid="{00000000-0005-0000-0000-000058640000}"/>
    <cellStyle name="Normal 2 3 2 2 2 6 2 4" xfId="29641" xr:uid="{00000000-0005-0000-0000-000059640000}"/>
    <cellStyle name="Normal 2 3 2 2 2 6 3" xfId="5859" xr:uid="{00000000-0005-0000-0000-00005A640000}"/>
    <cellStyle name="Normal 2 3 2 2 2 6 3 2" xfId="18490" xr:uid="{00000000-0005-0000-0000-00005B640000}"/>
    <cellStyle name="Normal 2 3 2 2 2 6 3 2 2" xfId="53706" xr:uid="{00000000-0005-0000-0000-00005C640000}"/>
    <cellStyle name="Normal 2 3 2 2 2 6 3 3" xfId="41109" xr:uid="{00000000-0005-0000-0000-00005D640000}"/>
    <cellStyle name="Normal 2 3 2 2 2 6 3 4" xfId="31095" xr:uid="{00000000-0005-0000-0000-00005E640000}"/>
    <cellStyle name="Normal 2 3 2 2 2 6 4" xfId="7318" xr:uid="{00000000-0005-0000-0000-00005F640000}"/>
    <cellStyle name="Normal 2 3 2 2 2 6 4 2" xfId="19944" xr:uid="{00000000-0005-0000-0000-000060640000}"/>
    <cellStyle name="Normal 2 3 2 2 2 6 4 2 2" xfId="55160" xr:uid="{00000000-0005-0000-0000-000061640000}"/>
    <cellStyle name="Normal 2 3 2 2 2 6 4 3" xfId="42563" xr:uid="{00000000-0005-0000-0000-000062640000}"/>
    <cellStyle name="Normal 2 3 2 2 2 6 4 4" xfId="32549" xr:uid="{00000000-0005-0000-0000-000063640000}"/>
    <cellStyle name="Normal 2 3 2 2 2 6 5" xfId="9099" xr:uid="{00000000-0005-0000-0000-000064640000}"/>
    <cellStyle name="Normal 2 3 2 2 2 6 5 2" xfId="21720" xr:uid="{00000000-0005-0000-0000-000065640000}"/>
    <cellStyle name="Normal 2 3 2 2 2 6 5 2 2" xfId="56936" xr:uid="{00000000-0005-0000-0000-000066640000}"/>
    <cellStyle name="Normal 2 3 2 2 2 6 5 3" xfId="44339" xr:uid="{00000000-0005-0000-0000-000067640000}"/>
    <cellStyle name="Normal 2 3 2 2 2 6 5 4" xfId="34325" xr:uid="{00000000-0005-0000-0000-000068640000}"/>
    <cellStyle name="Normal 2 3 2 2 2 6 6" xfId="10893" xr:uid="{00000000-0005-0000-0000-000069640000}"/>
    <cellStyle name="Normal 2 3 2 2 2 6 6 2" xfId="23496" xr:uid="{00000000-0005-0000-0000-00006A640000}"/>
    <cellStyle name="Normal 2 3 2 2 2 6 6 2 2" xfId="58712" xr:uid="{00000000-0005-0000-0000-00006B640000}"/>
    <cellStyle name="Normal 2 3 2 2 2 6 6 3" xfId="46115" xr:uid="{00000000-0005-0000-0000-00006C640000}"/>
    <cellStyle name="Normal 2 3 2 2 2 6 6 4" xfId="36101" xr:uid="{00000000-0005-0000-0000-00006D640000}"/>
    <cellStyle name="Normal 2 3 2 2 2 6 7" xfId="15260" xr:uid="{00000000-0005-0000-0000-00006E640000}"/>
    <cellStyle name="Normal 2 3 2 2 2 6 7 2" xfId="50476" xr:uid="{00000000-0005-0000-0000-00006F640000}"/>
    <cellStyle name="Normal 2 3 2 2 2 6 7 3" xfId="27865" xr:uid="{00000000-0005-0000-0000-000070640000}"/>
    <cellStyle name="Normal 2 3 2 2 2 6 8" xfId="13482" xr:uid="{00000000-0005-0000-0000-000071640000}"/>
    <cellStyle name="Normal 2 3 2 2 2 6 8 2" xfId="48700" xr:uid="{00000000-0005-0000-0000-000072640000}"/>
    <cellStyle name="Normal 2 3 2 2 2 6 9" xfId="37879" xr:uid="{00000000-0005-0000-0000-000073640000}"/>
    <cellStyle name="Normal 2 3 2 2 2 7" xfId="3726" xr:uid="{00000000-0005-0000-0000-000074640000}"/>
    <cellStyle name="Normal 2 3 2 2 2 7 2" xfId="8450" xr:uid="{00000000-0005-0000-0000-000075640000}"/>
    <cellStyle name="Normal 2 3 2 2 2 7 2 2" xfId="21076" xr:uid="{00000000-0005-0000-0000-000076640000}"/>
    <cellStyle name="Normal 2 3 2 2 2 7 2 2 2" xfId="56292" xr:uid="{00000000-0005-0000-0000-000077640000}"/>
    <cellStyle name="Normal 2 3 2 2 2 7 2 3" xfId="43695" xr:uid="{00000000-0005-0000-0000-000078640000}"/>
    <cellStyle name="Normal 2 3 2 2 2 7 2 4" xfId="33681" xr:uid="{00000000-0005-0000-0000-000079640000}"/>
    <cellStyle name="Normal 2 3 2 2 2 7 3" xfId="10231" xr:uid="{00000000-0005-0000-0000-00007A640000}"/>
    <cellStyle name="Normal 2 3 2 2 2 7 3 2" xfId="22852" xr:uid="{00000000-0005-0000-0000-00007B640000}"/>
    <cellStyle name="Normal 2 3 2 2 2 7 3 2 2" xfId="58068" xr:uid="{00000000-0005-0000-0000-00007C640000}"/>
    <cellStyle name="Normal 2 3 2 2 2 7 3 3" xfId="45471" xr:uid="{00000000-0005-0000-0000-00007D640000}"/>
    <cellStyle name="Normal 2 3 2 2 2 7 3 4" xfId="35457" xr:uid="{00000000-0005-0000-0000-00007E640000}"/>
    <cellStyle name="Normal 2 3 2 2 2 7 4" xfId="12027" xr:uid="{00000000-0005-0000-0000-00007F640000}"/>
    <cellStyle name="Normal 2 3 2 2 2 7 4 2" xfId="24628" xr:uid="{00000000-0005-0000-0000-000080640000}"/>
    <cellStyle name="Normal 2 3 2 2 2 7 4 2 2" xfId="59844" xr:uid="{00000000-0005-0000-0000-000081640000}"/>
    <cellStyle name="Normal 2 3 2 2 2 7 4 3" xfId="47247" xr:uid="{00000000-0005-0000-0000-000082640000}"/>
    <cellStyle name="Normal 2 3 2 2 2 7 4 4" xfId="37233" xr:uid="{00000000-0005-0000-0000-000083640000}"/>
    <cellStyle name="Normal 2 3 2 2 2 7 5" xfId="16392" xr:uid="{00000000-0005-0000-0000-000084640000}"/>
    <cellStyle name="Normal 2 3 2 2 2 7 5 2" xfId="51608" xr:uid="{00000000-0005-0000-0000-000085640000}"/>
    <cellStyle name="Normal 2 3 2 2 2 7 5 3" xfId="28997" xr:uid="{00000000-0005-0000-0000-000086640000}"/>
    <cellStyle name="Normal 2 3 2 2 2 7 6" xfId="14614" xr:uid="{00000000-0005-0000-0000-000087640000}"/>
    <cellStyle name="Normal 2 3 2 2 2 7 6 2" xfId="49832" xr:uid="{00000000-0005-0000-0000-000088640000}"/>
    <cellStyle name="Normal 2 3 2 2 2 7 7" xfId="39011" xr:uid="{00000000-0005-0000-0000-000089640000}"/>
    <cellStyle name="Normal 2 3 2 2 2 7 8" xfId="27221" xr:uid="{00000000-0005-0000-0000-00008A640000}"/>
    <cellStyle name="Normal 2 3 2 2 2 8" xfId="4064" xr:uid="{00000000-0005-0000-0000-00008B640000}"/>
    <cellStyle name="Normal 2 3 2 2 2 8 2" xfId="16714" xr:uid="{00000000-0005-0000-0000-00008C640000}"/>
    <cellStyle name="Normal 2 3 2 2 2 8 2 2" xfId="51930" xr:uid="{00000000-0005-0000-0000-00008D640000}"/>
    <cellStyle name="Normal 2 3 2 2 2 8 2 3" xfId="29319" xr:uid="{00000000-0005-0000-0000-00008E640000}"/>
    <cellStyle name="Normal 2 3 2 2 2 8 3" xfId="13160" xr:uid="{00000000-0005-0000-0000-00008F640000}"/>
    <cellStyle name="Normal 2 3 2 2 2 8 3 2" xfId="48378" xr:uid="{00000000-0005-0000-0000-000090640000}"/>
    <cellStyle name="Normal 2 3 2 2 2 8 4" xfId="39333" xr:uid="{00000000-0005-0000-0000-000091640000}"/>
    <cellStyle name="Normal 2 3 2 2 2 8 5" xfId="25767" xr:uid="{00000000-0005-0000-0000-000092640000}"/>
    <cellStyle name="Normal 2 3 2 2 2 9" xfId="5537" xr:uid="{00000000-0005-0000-0000-000093640000}"/>
    <cellStyle name="Normal 2 3 2 2 2 9 2" xfId="18168" xr:uid="{00000000-0005-0000-0000-000094640000}"/>
    <cellStyle name="Normal 2 3 2 2 2 9 2 2" xfId="53384" xr:uid="{00000000-0005-0000-0000-000095640000}"/>
    <cellStyle name="Normal 2 3 2 2 2 9 3" xfId="40787" xr:uid="{00000000-0005-0000-0000-000096640000}"/>
    <cellStyle name="Normal 2 3 2 2 2 9 4" xfId="30773" xr:uid="{00000000-0005-0000-0000-000097640000}"/>
    <cellStyle name="Normal 2 3 2 2 3" xfId="2305" xr:uid="{00000000-0005-0000-0000-000098640000}"/>
    <cellStyle name="Normal 2 3 2 2 3 10" xfId="10585" xr:uid="{00000000-0005-0000-0000-000099640000}"/>
    <cellStyle name="Normal 2 3 2 2 3 10 2" xfId="23196" xr:uid="{00000000-0005-0000-0000-00009A640000}"/>
    <cellStyle name="Normal 2 3 2 2 3 10 2 2" xfId="58412" xr:uid="{00000000-0005-0000-0000-00009B640000}"/>
    <cellStyle name="Normal 2 3 2 2 3 10 3" xfId="45815" xr:uid="{00000000-0005-0000-0000-00009C640000}"/>
    <cellStyle name="Normal 2 3 2 2 3 10 4" xfId="35801" xr:uid="{00000000-0005-0000-0000-00009D640000}"/>
    <cellStyle name="Normal 2 3 2 2 3 11" xfId="15018" xr:uid="{00000000-0005-0000-0000-00009E640000}"/>
    <cellStyle name="Normal 2 3 2 2 3 11 2" xfId="50234" xr:uid="{00000000-0005-0000-0000-00009F640000}"/>
    <cellStyle name="Normal 2 3 2 2 3 11 3" xfId="27623" xr:uid="{00000000-0005-0000-0000-0000A0640000}"/>
    <cellStyle name="Normal 2 3 2 2 3 12" xfId="12431" xr:uid="{00000000-0005-0000-0000-0000A1640000}"/>
    <cellStyle name="Normal 2 3 2 2 3 12 2" xfId="47649" xr:uid="{00000000-0005-0000-0000-0000A2640000}"/>
    <cellStyle name="Normal 2 3 2 2 3 13" xfId="37637" xr:uid="{00000000-0005-0000-0000-0000A3640000}"/>
    <cellStyle name="Normal 2 3 2 2 3 14" xfId="25038" xr:uid="{00000000-0005-0000-0000-0000A4640000}"/>
    <cellStyle name="Normal 2 3 2 2 3 15" xfId="60251" xr:uid="{00000000-0005-0000-0000-0000A5640000}"/>
    <cellStyle name="Normal 2 3 2 2 3 2" xfId="3153" xr:uid="{00000000-0005-0000-0000-0000A6640000}"/>
    <cellStyle name="Normal 2 3 2 2 3 2 10" xfId="25522" xr:uid="{00000000-0005-0000-0000-0000A7640000}"/>
    <cellStyle name="Normal 2 3 2 2 3 2 11" xfId="61057" xr:uid="{00000000-0005-0000-0000-0000A8640000}"/>
    <cellStyle name="Normal 2 3 2 2 3 2 2" xfId="4953" xr:uid="{00000000-0005-0000-0000-0000A9640000}"/>
    <cellStyle name="Normal 2 3 2 2 3 2 2 2" xfId="17600" xr:uid="{00000000-0005-0000-0000-0000AA640000}"/>
    <cellStyle name="Normal 2 3 2 2 3 2 2 2 2" xfId="52816" xr:uid="{00000000-0005-0000-0000-0000AB640000}"/>
    <cellStyle name="Normal 2 3 2 2 3 2 2 2 3" xfId="30205" xr:uid="{00000000-0005-0000-0000-0000AC640000}"/>
    <cellStyle name="Normal 2 3 2 2 3 2 2 3" xfId="14046" xr:uid="{00000000-0005-0000-0000-0000AD640000}"/>
    <cellStyle name="Normal 2 3 2 2 3 2 2 3 2" xfId="49264" xr:uid="{00000000-0005-0000-0000-0000AE640000}"/>
    <cellStyle name="Normal 2 3 2 2 3 2 2 4" xfId="40219" xr:uid="{00000000-0005-0000-0000-0000AF640000}"/>
    <cellStyle name="Normal 2 3 2 2 3 2 2 5" xfId="26653" xr:uid="{00000000-0005-0000-0000-0000B0640000}"/>
    <cellStyle name="Normal 2 3 2 2 3 2 3" xfId="6423" xr:uid="{00000000-0005-0000-0000-0000B1640000}"/>
    <cellStyle name="Normal 2 3 2 2 3 2 3 2" xfId="19054" xr:uid="{00000000-0005-0000-0000-0000B2640000}"/>
    <cellStyle name="Normal 2 3 2 2 3 2 3 2 2" xfId="54270" xr:uid="{00000000-0005-0000-0000-0000B3640000}"/>
    <cellStyle name="Normal 2 3 2 2 3 2 3 3" xfId="41673" xr:uid="{00000000-0005-0000-0000-0000B4640000}"/>
    <cellStyle name="Normal 2 3 2 2 3 2 3 4" xfId="31659" xr:uid="{00000000-0005-0000-0000-0000B5640000}"/>
    <cellStyle name="Normal 2 3 2 2 3 2 4" xfId="7882" xr:uid="{00000000-0005-0000-0000-0000B6640000}"/>
    <cellStyle name="Normal 2 3 2 2 3 2 4 2" xfId="20508" xr:uid="{00000000-0005-0000-0000-0000B7640000}"/>
    <cellStyle name="Normal 2 3 2 2 3 2 4 2 2" xfId="55724" xr:uid="{00000000-0005-0000-0000-0000B8640000}"/>
    <cellStyle name="Normal 2 3 2 2 3 2 4 3" xfId="43127" xr:uid="{00000000-0005-0000-0000-0000B9640000}"/>
    <cellStyle name="Normal 2 3 2 2 3 2 4 4" xfId="33113" xr:uid="{00000000-0005-0000-0000-0000BA640000}"/>
    <cellStyle name="Normal 2 3 2 2 3 2 5" xfId="9663" xr:uid="{00000000-0005-0000-0000-0000BB640000}"/>
    <cellStyle name="Normal 2 3 2 2 3 2 5 2" xfId="22284" xr:uid="{00000000-0005-0000-0000-0000BC640000}"/>
    <cellStyle name="Normal 2 3 2 2 3 2 5 2 2" xfId="57500" xr:uid="{00000000-0005-0000-0000-0000BD640000}"/>
    <cellStyle name="Normal 2 3 2 2 3 2 5 3" xfId="44903" xr:uid="{00000000-0005-0000-0000-0000BE640000}"/>
    <cellStyle name="Normal 2 3 2 2 3 2 5 4" xfId="34889" xr:uid="{00000000-0005-0000-0000-0000BF640000}"/>
    <cellStyle name="Normal 2 3 2 2 3 2 6" xfId="11457" xr:uid="{00000000-0005-0000-0000-0000C0640000}"/>
    <cellStyle name="Normal 2 3 2 2 3 2 6 2" xfId="24060" xr:uid="{00000000-0005-0000-0000-0000C1640000}"/>
    <cellStyle name="Normal 2 3 2 2 3 2 6 2 2" xfId="59276" xr:uid="{00000000-0005-0000-0000-0000C2640000}"/>
    <cellStyle name="Normal 2 3 2 2 3 2 6 3" xfId="46679" xr:uid="{00000000-0005-0000-0000-0000C3640000}"/>
    <cellStyle name="Normal 2 3 2 2 3 2 6 4" xfId="36665" xr:uid="{00000000-0005-0000-0000-0000C4640000}"/>
    <cellStyle name="Normal 2 3 2 2 3 2 7" xfId="15824" xr:uid="{00000000-0005-0000-0000-0000C5640000}"/>
    <cellStyle name="Normal 2 3 2 2 3 2 7 2" xfId="51040" xr:uid="{00000000-0005-0000-0000-0000C6640000}"/>
    <cellStyle name="Normal 2 3 2 2 3 2 7 3" xfId="28429" xr:uid="{00000000-0005-0000-0000-0000C7640000}"/>
    <cellStyle name="Normal 2 3 2 2 3 2 8" xfId="12915" xr:uid="{00000000-0005-0000-0000-0000C8640000}"/>
    <cellStyle name="Normal 2 3 2 2 3 2 8 2" xfId="48133" xr:uid="{00000000-0005-0000-0000-0000C9640000}"/>
    <cellStyle name="Normal 2 3 2 2 3 2 9" xfId="38443" xr:uid="{00000000-0005-0000-0000-0000CA640000}"/>
    <cellStyle name="Normal 2 3 2 2 3 3" xfId="3482" xr:uid="{00000000-0005-0000-0000-0000CB640000}"/>
    <cellStyle name="Normal 2 3 2 2 3 3 10" xfId="26978" xr:uid="{00000000-0005-0000-0000-0000CC640000}"/>
    <cellStyle name="Normal 2 3 2 2 3 3 11" xfId="61382" xr:uid="{00000000-0005-0000-0000-0000CD640000}"/>
    <cellStyle name="Normal 2 3 2 2 3 3 2" xfId="5278" xr:uid="{00000000-0005-0000-0000-0000CE640000}"/>
    <cellStyle name="Normal 2 3 2 2 3 3 2 2" xfId="17925" xr:uid="{00000000-0005-0000-0000-0000CF640000}"/>
    <cellStyle name="Normal 2 3 2 2 3 3 2 2 2" xfId="53141" xr:uid="{00000000-0005-0000-0000-0000D0640000}"/>
    <cellStyle name="Normal 2 3 2 2 3 3 2 3" xfId="40544" xr:uid="{00000000-0005-0000-0000-0000D1640000}"/>
    <cellStyle name="Normal 2 3 2 2 3 3 2 4" xfId="30530" xr:uid="{00000000-0005-0000-0000-0000D2640000}"/>
    <cellStyle name="Normal 2 3 2 2 3 3 3" xfId="6748" xr:uid="{00000000-0005-0000-0000-0000D3640000}"/>
    <cellStyle name="Normal 2 3 2 2 3 3 3 2" xfId="19379" xr:uid="{00000000-0005-0000-0000-0000D4640000}"/>
    <cellStyle name="Normal 2 3 2 2 3 3 3 2 2" xfId="54595" xr:uid="{00000000-0005-0000-0000-0000D5640000}"/>
    <cellStyle name="Normal 2 3 2 2 3 3 3 3" xfId="41998" xr:uid="{00000000-0005-0000-0000-0000D6640000}"/>
    <cellStyle name="Normal 2 3 2 2 3 3 3 4" xfId="31984" xr:uid="{00000000-0005-0000-0000-0000D7640000}"/>
    <cellStyle name="Normal 2 3 2 2 3 3 4" xfId="8207" xr:uid="{00000000-0005-0000-0000-0000D8640000}"/>
    <cellStyle name="Normal 2 3 2 2 3 3 4 2" xfId="20833" xr:uid="{00000000-0005-0000-0000-0000D9640000}"/>
    <cellStyle name="Normal 2 3 2 2 3 3 4 2 2" xfId="56049" xr:uid="{00000000-0005-0000-0000-0000DA640000}"/>
    <cellStyle name="Normal 2 3 2 2 3 3 4 3" xfId="43452" xr:uid="{00000000-0005-0000-0000-0000DB640000}"/>
    <cellStyle name="Normal 2 3 2 2 3 3 4 4" xfId="33438" xr:uid="{00000000-0005-0000-0000-0000DC640000}"/>
    <cellStyle name="Normal 2 3 2 2 3 3 5" xfId="9988" xr:uid="{00000000-0005-0000-0000-0000DD640000}"/>
    <cellStyle name="Normal 2 3 2 2 3 3 5 2" xfId="22609" xr:uid="{00000000-0005-0000-0000-0000DE640000}"/>
    <cellStyle name="Normal 2 3 2 2 3 3 5 2 2" xfId="57825" xr:uid="{00000000-0005-0000-0000-0000DF640000}"/>
    <cellStyle name="Normal 2 3 2 2 3 3 5 3" xfId="45228" xr:uid="{00000000-0005-0000-0000-0000E0640000}"/>
    <cellStyle name="Normal 2 3 2 2 3 3 5 4" xfId="35214" xr:uid="{00000000-0005-0000-0000-0000E1640000}"/>
    <cellStyle name="Normal 2 3 2 2 3 3 6" xfId="11782" xr:uid="{00000000-0005-0000-0000-0000E2640000}"/>
    <cellStyle name="Normal 2 3 2 2 3 3 6 2" xfId="24385" xr:uid="{00000000-0005-0000-0000-0000E3640000}"/>
    <cellStyle name="Normal 2 3 2 2 3 3 6 2 2" xfId="59601" xr:uid="{00000000-0005-0000-0000-0000E4640000}"/>
    <cellStyle name="Normal 2 3 2 2 3 3 6 3" xfId="47004" xr:uid="{00000000-0005-0000-0000-0000E5640000}"/>
    <cellStyle name="Normal 2 3 2 2 3 3 6 4" xfId="36990" xr:uid="{00000000-0005-0000-0000-0000E6640000}"/>
    <cellStyle name="Normal 2 3 2 2 3 3 7" xfId="16149" xr:uid="{00000000-0005-0000-0000-0000E7640000}"/>
    <cellStyle name="Normal 2 3 2 2 3 3 7 2" xfId="51365" xr:uid="{00000000-0005-0000-0000-0000E8640000}"/>
    <cellStyle name="Normal 2 3 2 2 3 3 7 3" xfId="28754" xr:uid="{00000000-0005-0000-0000-0000E9640000}"/>
    <cellStyle name="Normal 2 3 2 2 3 3 8" xfId="14371" xr:uid="{00000000-0005-0000-0000-0000EA640000}"/>
    <cellStyle name="Normal 2 3 2 2 3 3 8 2" xfId="49589" xr:uid="{00000000-0005-0000-0000-0000EB640000}"/>
    <cellStyle name="Normal 2 3 2 2 3 3 9" xfId="38768" xr:uid="{00000000-0005-0000-0000-0000EC640000}"/>
    <cellStyle name="Normal 2 3 2 2 3 4" xfId="2643" xr:uid="{00000000-0005-0000-0000-0000ED640000}"/>
    <cellStyle name="Normal 2 3 2 2 3 4 10" xfId="26169" xr:uid="{00000000-0005-0000-0000-0000EE640000}"/>
    <cellStyle name="Normal 2 3 2 2 3 4 11" xfId="60573" xr:uid="{00000000-0005-0000-0000-0000EF640000}"/>
    <cellStyle name="Normal 2 3 2 2 3 4 2" xfId="4469" xr:uid="{00000000-0005-0000-0000-0000F0640000}"/>
    <cellStyle name="Normal 2 3 2 2 3 4 2 2" xfId="17116" xr:uid="{00000000-0005-0000-0000-0000F1640000}"/>
    <cellStyle name="Normal 2 3 2 2 3 4 2 2 2" xfId="52332" xr:uid="{00000000-0005-0000-0000-0000F2640000}"/>
    <cellStyle name="Normal 2 3 2 2 3 4 2 3" xfId="39735" xr:uid="{00000000-0005-0000-0000-0000F3640000}"/>
    <cellStyle name="Normal 2 3 2 2 3 4 2 4" xfId="29721" xr:uid="{00000000-0005-0000-0000-0000F4640000}"/>
    <cellStyle name="Normal 2 3 2 2 3 4 3" xfId="5939" xr:uid="{00000000-0005-0000-0000-0000F5640000}"/>
    <cellStyle name="Normal 2 3 2 2 3 4 3 2" xfId="18570" xr:uid="{00000000-0005-0000-0000-0000F6640000}"/>
    <cellStyle name="Normal 2 3 2 2 3 4 3 2 2" xfId="53786" xr:uid="{00000000-0005-0000-0000-0000F7640000}"/>
    <cellStyle name="Normal 2 3 2 2 3 4 3 3" xfId="41189" xr:uid="{00000000-0005-0000-0000-0000F8640000}"/>
    <cellStyle name="Normal 2 3 2 2 3 4 3 4" xfId="31175" xr:uid="{00000000-0005-0000-0000-0000F9640000}"/>
    <cellStyle name="Normal 2 3 2 2 3 4 4" xfId="7398" xr:uid="{00000000-0005-0000-0000-0000FA640000}"/>
    <cellStyle name="Normal 2 3 2 2 3 4 4 2" xfId="20024" xr:uid="{00000000-0005-0000-0000-0000FB640000}"/>
    <cellStyle name="Normal 2 3 2 2 3 4 4 2 2" xfId="55240" xr:uid="{00000000-0005-0000-0000-0000FC640000}"/>
    <cellStyle name="Normal 2 3 2 2 3 4 4 3" xfId="42643" xr:uid="{00000000-0005-0000-0000-0000FD640000}"/>
    <cellStyle name="Normal 2 3 2 2 3 4 4 4" xfId="32629" xr:uid="{00000000-0005-0000-0000-0000FE640000}"/>
    <cellStyle name="Normal 2 3 2 2 3 4 5" xfId="9179" xr:uid="{00000000-0005-0000-0000-0000FF640000}"/>
    <cellStyle name="Normal 2 3 2 2 3 4 5 2" xfId="21800" xr:uid="{00000000-0005-0000-0000-000000650000}"/>
    <cellStyle name="Normal 2 3 2 2 3 4 5 2 2" xfId="57016" xr:uid="{00000000-0005-0000-0000-000001650000}"/>
    <cellStyle name="Normal 2 3 2 2 3 4 5 3" xfId="44419" xr:uid="{00000000-0005-0000-0000-000002650000}"/>
    <cellStyle name="Normal 2 3 2 2 3 4 5 4" xfId="34405" xr:uid="{00000000-0005-0000-0000-000003650000}"/>
    <cellStyle name="Normal 2 3 2 2 3 4 6" xfId="10973" xr:uid="{00000000-0005-0000-0000-000004650000}"/>
    <cellStyle name="Normal 2 3 2 2 3 4 6 2" xfId="23576" xr:uid="{00000000-0005-0000-0000-000005650000}"/>
    <cellStyle name="Normal 2 3 2 2 3 4 6 2 2" xfId="58792" xr:uid="{00000000-0005-0000-0000-000006650000}"/>
    <cellStyle name="Normal 2 3 2 2 3 4 6 3" xfId="46195" xr:uid="{00000000-0005-0000-0000-000007650000}"/>
    <cellStyle name="Normal 2 3 2 2 3 4 6 4" xfId="36181" xr:uid="{00000000-0005-0000-0000-000008650000}"/>
    <cellStyle name="Normal 2 3 2 2 3 4 7" xfId="15340" xr:uid="{00000000-0005-0000-0000-000009650000}"/>
    <cellStyle name="Normal 2 3 2 2 3 4 7 2" xfId="50556" xr:uid="{00000000-0005-0000-0000-00000A650000}"/>
    <cellStyle name="Normal 2 3 2 2 3 4 7 3" xfId="27945" xr:uid="{00000000-0005-0000-0000-00000B650000}"/>
    <cellStyle name="Normal 2 3 2 2 3 4 8" xfId="13562" xr:uid="{00000000-0005-0000-0000-00000C650000}"/>
    <cellStyle name="Normal 2 3 2 2 3 4 8 2" xfId="48780" xr:uid="{00000000-0005-0000-0000-00000D650000}"/>
    <cellStyle name="Normal 2 3 2 2 3 4 9" xfId="37959" xr:uid="{00000000-0005-0000-0000-00000E650000}"/>
    <cellStyle name="Normal 2 3 2 2 3 5" xfId="3807" xr:uid="{00000000-0005-0000-0000-00000F650000}"/>
    <cellStyle name="Normal 2 3 2 2 3 5 2" xfId="8530" xr:uid="{00000000-0005-0000-0000-000010650000}"/>
    <cellStyle name="Normal 2 3 2 2 3 5 2 2" xfId="21156" xr:uid="{00000000-0005-0000-0000-000011650000}"/>
    <cellStyle name="Normal 2 3 2 2 3 5 2 2 2" xfId="56372" xr:uid="{00000000-0005-0000-0000-000012650000}"/>
    <cellStyle name="Normal 2 3 2 2 3 5 2 3" xfId="43775" xr:uid="{00000000-0005-0000-0000-000013650000}"/>
    <cellStyle name="Normal 2 3 2 2 3 5 2 4" xfId="33761" xr:uid="{00000000-0005-0000-0000-000014650000}"/>
    <cellStyle name="Normal 2 3 2 2 3 5 3" xfId="10311" xr:uid="{00000000-0005-0000-0000-000015650000}"/>
    <cellStyle name="Normal 2 3 2 2 3 5 3 2" xfId="22932" xr:uid="{00000000-0005-0000-0000-000016650000}"/>
    <cellStyle name="Normal 2 3 2 2 3 5 3 2 2" xfId="58148" xr:uid="{00000000-0005-0000-0000-000017650000}"/>
    <cellStyle name="Normal 2 3 2 2 3 5 3 3" xfId="45551" xr:uid="{00000000-0005-0000-0000-000018650000}"/>
    <cellStyle name="Normal 2 3 2 2 3 5 3 4" xfId="35537" xr:uid="{00000000-0005-0000-0000-000019650000}"/>
    <cellStyle name="Normal 2 3 2 2 3 5 4" xfId="12107" xr:uid="{00000000-0005-0000-0000-00001A650000}"/>
    <cellStyle name="Normal 2 3 2 2 3 5 4 2" xfId="24708" xr:uid="{00000000-0005-0000-0000-00001B650000}"/>
    <cellStyle name="Normal 2 3 2 2 3 5 4 2 2" xfId="59924" xr:uid="{00000000-0005-0000-0000-00001C650000}"/>
    <cellStyle name="Normal 2 3 2 2 3 5 4 3" xfId="47327" xr:uid="{00000000-0005-0000-0000-00001D650000}"/>
    <cellStyle name="Normal 2 3 2 2 3 5 4 4" xfId="37313" xr:uid="{00000000-0005-0000-0000-00001E650000}"/>
    <cellStyle name="Normal 2 3 2 2 3 5 5" xfId="16472" xr:uid="{00000000-0005-0000-0000-00001F650000}"/>
    <cellStyle name="Normal 2 3 2 2 3 5 5 2" xfId="51688" xr:uid="{00000000-0005-0000-0000-000020650000}"/>
    <cellStyle name="Normal 2 3 2 2 3 5 5 3" xfId="29077" xr:uid="{00000000-0005-0000-0000-000021650000}"/>
    <cellStyle name="Normal 2 3 2 2 3 5 6" xfId="14694" xr:uid="{00000000-0005-0000-0000-000022650000}"/>
    <cellStyle name="Normal 2 3 2 2 3 5 6 2" xfId="49912" xr:uid="{00000000-0005-0000-0000-000023650000}"/>
    <cellStyle name="Normal 2 3 2 2 3 5 7" xfId="39091" xr:uid="{00000000-0005-0000-0000-000024650000}"/>
    <cellStyle name="Normal 2 3 2 2 3 5 8" xfId="27301" xr:uid="{00000000-0005-0000-0000-000025650000}"/>
    <cellStyle name="Normal 2 3 2 2 3 6" xfId="4147" xr:uid="{00000000-0005-0000-0000-000026650000}"/>
    <cellStyle name="Normal 2 3 2 2 3 6 2" xfId="16794" xr:uid="{00000000-0005-0000-0000-000027650000}"/>
    <cellStyle name="Normal 2 3 2 2 3 6 2 2" xfId="52010" xr:uid="{00000000-0005-0000-0000-000028650000}"/>
    <cellStyle name="Normal 2 3 2 2 3 6 2 3" xfId="29399" xr:uid="{00000000-0005-0000-0000-000029650000}"/>
    <cellStyle name="Normal 2 3 2 2 3 6 3" xfId="13240" xr:uid="{00000000-0005-0000-0000-00002A650000}"/>
    <cellStyle name="Normal 2 3 2 2 3 6 3 2" xfId="48458" xr:uid="{00000000-0005-0000-0000-00002B650000}"/>
    <cellStyle name="Normal 2 3 2 2 3 6 4" xfId="39413" xr:uid="{00000000-0005-0000-0000-00002C650000}"/>
    <cellStyle name="Normal 2 3 2 2 3 6 5" xfId="25847" xr:uid="{00000000-0005-0000-0000-00002D650000}"/>
    <cellStyle name="Normal 2 3 2 2 3 7" xfId="5617" xr:uid="{00000000-0005-0000-0000-00002E650000}"/>
    <cellStyle name="Normal 2 3 2 2 3 7 2" xfId="18248" xr:uid="{00000000-0005-0000-0000-00002F650000}"/>
    <cellStyle name="Normal 2 3 2 2 3 7 2 2" xfId="53464" xr:uid="{00000000-0005-0000-0000-000030650000}"/>
    <cellStyle name="Normal 2 3 2 2 3 7 3" xfId="40867" xr:uid="{00000000-0005-0000-0000-000031650000}"/>
    <cellStyle name="Normal 2 3 2 2 3 7 4" xfId="30853" xr:uid="{00000000-0005-0000-0000-000032650000}"/>
    <cellStyle name="Normal 2 3 2 2 3 8" xfId="7076" xr:uid="{00000000-0005-0000-0000-000033650000}"/>
    <cellStyle name="Normal 2 3 2 2 3 8 2" xfId="19702" xr:uid="{00000000-0005-0000-0000-000034650000}"/>
    <cellStyle name="Normal 2 3 2 2 3 8 2 2" xfId="54918" xr:uid="{00000000-0005-0000-0000-000035650000}"/>
    <cellStyle name="Normal 2 3 2 2 3 8 3" xfId="42321" xr:uid="{00000000-0005-0000-0000-000036650000}"/>
    <cellStyle name="Normal 2 3 2 2 3 8 4" xfId="32307" xr:uid="{00000000-0005-0000-0000-000037650000}"/>
    <cellStyle name="Normal 2 3 2 2 3 9" xfId="8857" xr:uid="{00000000-0005-0000-0000-000038650000}"/>
    <cellStyle name="Normal 2 3 2 2 3 9 2" xfId="21478" xr:uid="{00000000-0005-0000-0000-000039650000}"/>
    <cellStyle name="Normal 2 3 2 2 3 9 2 2" xfId="56694" xr:uid="{00000000-0005-0000-0000-00003A650000}"/>
    <cellStyle name="Normal 2 3 2 2 3 9 3" xfId="44097" xr:uid="{00000000-0005-0000-0000-00003B650000}"/>
    <cellStyle name="Normal 2 3 2 2 3 9 4" xfId="34083" xr:uid="{00000000-0005-0000-0000-00003C650000}"/>
    <cellStyle name="Normal 2 3 2 2 4" xfId="2987" xr:uid="{00000000-0005-0000-0000-00003D650000}"/>
    <cellStyle name="Normal 2 3 2 2 4 10" xfId="25363" xr:uid="{00000000-0005-0000-0000-00003E650000}"/>
    <cellStyle name="Normal 2 3 2 2 4 11" xfId="60898" xr:uid="{00000000-0005-0000-0000-00003F650000}"/>
    <cellStyle name="Normal 2 3 2 2 4 2" xfId="4794" xr:uid="{00000000-0005-0000-0000-000040650000}"/>
    <cellStyle name="Normal 2 3 2 2 4 2 2" xfId="17441" xr:uid="{00000000-0005-0000-0000-000041650000}"/>
    <cellStyle name="Normal 2 3 2 2 4 2 2 2" xfId="52657" xr:uid="{00000000-0005-0000-0000-000042650000}"/>
    <cellStyle name="Normal 2 3 2 2 4 2 2 3" xfId="30046" xr:uid="{00000000-0005-0000-0000-000043650000}"/>
    <cellStyle name="Normal 2 3 2 2 4 2 3" xfId="13887" xr:uid="{00000000-0005-0000-0000-000044650000}"/>
    <cellStyle name="Normal 2 3 2 2 4 2 3 2" xfId="49105" xr:uid="{00000000-0005-0000-0000-000045650000}"/>
    <cellStyle name="Normal 2 3 2 2 4 2 4" xfId="40060" xr:uid="{00000000-0005-0000-0000-000046650000}"/>
    <cellStyle name="Normal 2 3 2 2 4 2 5" xfId="26494" xr:uid="{00000000-0005-0000-0000-000047650000}"/>
    <cellStyle name="Normal 2 3 2 2 4 3" xfId="6264" xr:uid="{00000000-0005-0000-0000-000048650000}"/>
    <cellStyle name="Normal 2 3 2 2 4 3 2" xfId="18895" xr:uid="{00000000-0005-0000-0000-000049650000}"/>
    <cellStyle name="Normal 2 3 2 2 4 3 2 2" xfId="54111" xr:uid="{00000000-0005-0000-0000-00004A650000}"/>
    <cellStyle name="Normal 2 3 2 2 4 3 3" xfId="41514" xr:uid="{00000000-0005-0000-0000-00004B650000}"/>
    <cellStyle name="Normal 2 3 2 2 4 3 4" xfId="31500" xr:uid="{00000000-0005-0000-0000-00004C650000}"/>
    <cellStyle name="Normal 2 3 2 2 4 4" xfId="7723" xr:uid="{00000000-0005-0000-0000-00004D650000}"/>
    <cellStyle name="Normal 2 3 2 2 4 4 2" xfId="20349" xr:uid="{00000000-0005-0000-0000-00004E650000}"/>
    <cellStyle name="Normal 2 3 2 2 4 4 2 2" xfId="55565" xr:uid="{00000000-0005-0000-0000-00004F650000}"/>
    <cellStyle name="Normal 2 3 2 2 4 4 3" xfId="42968" xr:uid="{00000000-0005-0000-0000-000050650000}"/>
    <cellStyle name="Normal 2 3 2 2 4 4 4" xfId="32954" xr:uid="{00000000-0005-0000-0000-000051650000}"/>
    <cellStyle name="Normal 2 3 2 2 4 5" xfId="9504" xr:uid="{00000000-0005-0000-0000-000052650000}"/>
    <cellStyle name="Normal 2 3 2 2 4 5 2" xfId="22125" xr:uid="{00000000-0005-0000-0000-000053650000}"/>
    <cellStyle name="Normal 2 3 2 2 4 5 2 2" xfId="57341" xr:uid="{00000000-0005-0000-0000-000054650000}"/>
    <cellStyle name="Normal 2 3 2 2 4 5 3" xfId="44744" xr:uid="{00000000-0005-0000-0000-000055650000}"/>
    <cellStyle name="Normal 2 3 2 2 4 5 4" xfId="34730" xr:uid="{00000000-0005-0000-0000-000056650000}"/>
    <cellStyle name="Normal 2 3 2 2 4 6" xfId="11298" xr:uid="{00000000-0005-0000-0000-000057650000}"/>
    <cellStyle name="Normal 2 3 2 2 4 6 2" xfId="23901" xr:uid="{00000000-0005-0000-0000-000058650000}"/>
    <cellStyle name="Normal 2 3 2 2 4 6 2 2" xfId="59117" xr:uid="{00000000-0005-0000-0000-000059650000}"/>
    <cellStyle name="Normal 2 3 2 2 4 6 3" xfId="46520" xr:uid="{00000000-0005-0000-0000-00005A650000}"/>
    <cellStyle name="Normal 2 3 2 2 4 6 4" xfId="36506" xr:uid="{00000000-0005-0000-0000-00005B650000}"/>
    <cellStyle name="Normal 2 3 2 2 4 7" xfId="15665" xr:uid="{00000000-0005-0000-0000-00005C650000}"/>
    <cellStyle name="Normal 2 3 2 2 4 7 2" xfId="50881" xr:uid="{00000000-0005-0000-0000-00005D650000}"/>
    <cellStyle name="Normal 2 3 2 2 4 7 3" xfId="28270" xr:uid="{00000000-0005-0000-0000-00005E650000}"/>
    <cellStyle name="Normal 2 3 2 2 4 8" xfId="12756" xr:uid="{00000000-0005-0000-0000-00005F650000}"/>
    <cellStyle name="Normal 2 3 2 2 4 8 2" xfId="47974" xr:uid="{00000000-0005-0000-0000-000060650000}"/>
    <cellStyle name="Normal 2 3 2 2 4 9" xfId="38284" xr:uid="{00000000-0005-0000-0000-000061650000}"/>
    <cellStyle name="Normal 2 3 2 2 5" xfId="2819" xr:uid="{00000000-0005-0000-0000-000062650000}"/>
    <cellStyle name="Normal 2 3 2 2 5 10" xfId="25208" xr:uid="{00000000-0005-0000-0000-000063650000}"/>
    <cellStyle name="Normal 2 3 2 2 5 11" xfId="60743" xr:uid="{00000000-0005-0000-0000-000064650000}"/>
    <cellStyle name="Normal 2 3 2 2 5 2" xfId="4639" xr:uid="{00000000-0005-0000-0000-000065650000}"/>
    <cellStyle name="Normal 2 3 2 2 5 2 2" xfId="17286" xr:uid="{00000000-0005-0000-0000-000066650000}"/>
    <cellStyle name="Normal 2 3 2 2 5 2 2 2" xfId="52502" xr:uid="{00000000-0005-0000-0000-000067650000}"/>
    <cellStyle name="Normal 2 3 2 2 5 2 2 3" xfId="29891" xr:uid="{00000000-0005-0000-0000-000068650000}"/>
    <cellStyle name="Normal 2 3 2 2 5 2 3" xfId="13732" xr:uid="{00000000-0005-0000-0000-000069650000}"/>
    <cellStyle name="Normal 2 3 2 2 5 2 3 2" xfId="48950" xr:uid="{00000000-0005-0000-0000-00006A650000}"/>
    <cellStyle name="Normal 2 3 2 2 5 2 4" xfId="39905" xr:uid="{00000000-0005-0000-0000-00006B650000}"/>
    <cellStyle name="Normal 2 3 2 2 5 2 5" xfId="26339" xr:uid="{00000000-0005-0000-0000-00006C650000}"/>
    <cellStyle name="Normal 2 3 2 2 5 3" xfId="6109" xr:uid="{00000000-0005-0000-0000-00006D650000}"/>
    <cellStyle name="Normal 2 3 2 2 5 3 2" xfId="18740" xr:uid="{00000000-0005-0000-0000-00006E650000}"/>
    <cellStyle name="Normal 2 3 2 2 5 3 2 2" xfId="53956" xr:uid="{00000000-0005-0000-0000-00006F650000}"/>
    <cellStyle name="Normal 2 3 2 2 5 3 3" xfId="41359" xr:uid="{00000000-0005-0000-0000-000070650000}"/>
    <cellStyle name="Normal 2 3 2 2 5 3 4" xfId="31345" xr:uid="{00000000-0005-0000-0000-000071650000}"/>
    <cellStyle name="Normal 2 3 2 2 5 4" xfId="7568" xr:uid="{00000000-0005-0000-0000-000072650000}"/>
    <cellStyle name="Normal 2 3 2 2 5 4 2" xfId="20194" xr:uid="{00000000-0005-0000-0000-000073650000}"/>
    <cellStyle name="Normal 2 3 2 2 5 4 2 2" xfId="55410" xr:uid="{00000000-0005-0000-0000-000074650000}"/>
    <cellStyle name="Normal 2 3 2 2 5 4 3" xfId="42813" xr:uid="{00000000-0005-0000-0000-000075650000}"/>
    <cellStyle name="Normal 2 3 2 2 5 4 4" xfId="32799" xr:uid="{00000000-0005-0000-0000-000076650000}"/>
    <cellStyle name="Normal 2 3 2 2 5 5" xfId="9349" xr:uid="{00000000-0005-0000-0000-000077650000}"/>
    <cellStyle name="Normal 2 3 2 2 5 5 2" xfId="21970" xr:uid="{00000000-0005-0000-0000-000078650000}"/>
    <cellStyle name="Normal 2 3 2 2 5 5 2 2" xfId="57186" xr:uid="{00000000-0005-0000-0000-000079650000}"/>
    <cellStyle name="Normal 2 3 2 2 5 5 3" xfId="44589" xr:uid="{00000000-0005-0000-0000-00007A650000}"/>
    <cellStyle name="Normal 2 3 2 2 5 5 4" xfId="34575" xr:uid="{00000000-0005-0000-0000-00007B650000}"/>
    <cellStyle name="Normal 2 3 2 2 5 6" xfId="11143" xr:uid="{00000000-0005-0000-0000-00007C650000}"/>
    <cellStyle name="Normal 2 3 2 2 5 6 2" xfId="23746" xr:uid="{00000000-0005-0000-0000-00007D650000}"/>
    <cellStyle name="Normal 2 3 2 2 5 6 2 2" xfId="58962" xr:uid="{00000000-0005-0000-0000-00007E650000}"/>
    <cellStyle name="Normal 2 3 2 2 5 6 3" xfId="46365" xr:uid="{00000000-0005-0000-0000-00007F650000}"/>
    <cellStyle name="Normal 2 3 2 2 5 6 4" xfId="36351" xr:uid="{00000000-0005-0000-0000-000080650000}"/>
    <cellStyle name="Normal 2 3 2 2 5 7" xfId="15510" xr:uid="{00000000-0005-0000-0000-000081650000}"/>
    <cellStyle name="Normal 2 3 2 2 5 7 2" xfId="50726" xr:uid="{00000000-0005-0000-0000-000082650000}"/>
    <cellStyle name="Normal 2 3 2 2 5 7 3" xfId="28115" xr:uid="{00000000-0005-0000-0000-000083650000}"/>
    <cellStyle name="Normal 2 3 2 2 5 8" xfId="12601" xr:uid="{00000000-0005-0000-0000-000084650000}"/>
    <cellStyle name="Normal 2 3 2 2 5 8 2" xfId="47819" xr:uid="{00000000-0005-0000-0000-000085650000}"/>
    <cellStyle name="Normal 2 3 2 2 5 9" xfId="38129" xr:uid="{00000000-0005-0000-0000-000086650000}"/>
    <cellStyle name="Normal 2 3 2 2 6" xfId="3330" xr:uid="{00000000-0005-0000-0000-000087650000}"/>
    <cellStyle name="Normal 2 3 2 2 6 10" xfId="26826" xr:uid="{00000000-0005-0000-0000-000088650000}"/>
    <cellStyle name="Normal 2 3 2 2 6 11" xfId="61230" xr:uid="{00000000-0005-0000-0000-000089650000}"/>
    <cellStyle name="Normal 2 3 2 2 6 2" xfId="5126" xr:uid="{00000000-0005-0000-0000-00008A650000}"/>
    <cellStyle name="Normal 2 3 2 2 6 2 2" xfId="17773" xr:uid="{00000000-0005-0000-0000-00008B650000}"/>
    <cellStyle name="Normal 2 3 2 2 6 2 2 2" xfId="52989" xr:uid="{00000000-0005-0000-0000-00008C650000}"/>
    <cellStyle name="Normal 2 3 2 2 6 2 3" xfId="40392" xr:uid="{00000000-0005-0000-0000-00008D650000}"/>
    <cellStyle name="Normal 2 3 2 2 6 2 4" xfId="30378" xr:uid="{00000000-0005-0000-0000-00008E650000}"/>
    <cellStyle name="Normal 2 3 2 2 6 3" xfId="6596" xr:uid="{00000000-0005-0000-0000-00008F650000}"/>
    <cellStyle name="Normal 2 3 2 2 6 3 2" xfId="19227" xr:uid="{00000000-0005-0000-0000-000090650000}"/>
    <cellStyle name="Normal 2 3 2 2 6 3 2 2" xfId="54443" xr:uid="{00000000-0005-0000-0000-000091650000}"/>
    <cellStyle name="Normal 2 3 2 2 6 3 3" xfId="41846" xr:uid="{00000000-0005-0000-0000-000092650000}"/>
    <cellStyle name="Normal 2 3 2 2 6 3 4" xfId="31832" xr:uid="{00000000-0005-0000-0000-000093650000}"/>
    <cellStyle name="Normal 2 3 2 2 6 4" xfId="8055" xr:uid="{00000000-0005-0000-0000-000094650000}"/>
    <cellStyle name="Normal 2 3 2 2 6 4 2" xfId="20681" xr:uid="{00000000-0005-0000-0000-000095650000}"/>
    <cellStyle name="Normal 2 3 2 2 6 4 2 2" xfId="55897" xr:uid="{00000000-0005-0000-0000-000096650000}"/>
    <cellStyle name="Normal 2 3 2 2 6 4 3" xfId="43300" xr:uid="{00000000-0005-0000-0000-000097650000}"/>
    <cellStyle name="Normal 2 3 2 2 6 4 4" xfId="33286" xr:uid="{00000000-0005-0000-0000-000098650000}"/>
    <cellStyle name="Normal 2 3 2 2 6 5" xfId="9836" xr:uid="{00000000-0005-0000-0000-000099650000}"/>
    <cellStyle name="Normal 2 3 2 2 6 5 2" xfId="22457" xr:uid="{00000000-0005-0000-0000-00009A650000}"/>
    <cellStyle name="Normal 2 3 2 2 6 5 2 2" xfId="57673" xr:uid="{00000000-0005-0000-0000-00009B650000}"/>
    <cellStyle name="Normal 2 3 2 2 6 5 3" xfId="45076" xr:uid="{00000000-0005-0000-0000-00009C650000}"/>
    <cellStyle name="Normal 2 3 2 2 6 5 4" xfId="35062" xr:uid="{00000000-0005-0000-0000-00009D650000}"/>
    <cellStyle name="Normal 2 3 2 2 6 6" xfId="11630" xr:uid="{00000000-0005-0000-0000-00009E650000}"/>
    <cellStyle name="Normal 2 3 2 2 6 6 2" xfId="24233" xr:uid="{00000000-0005-0000-0000-00009F650000}"/>
    <cellStyle name="Normal 2 3 2 2 6 6 2 2" xfId="59449" xr:uid="{00000000-0005-0000-0000-0000A0650000}"/>
    <cellStyle name="Normal 2 3 2 2 6 6 3" xfId="46852" xr:uid="{00000000-0005-0000-0000-0000A1650000}"/>
    <cellStyle name="Normal 2 3 2 2 6 6 4" xfId="36838" xr:uid="{00000000-0005-0000-0000-0000A2650000}"/>
    <cellStyle name="Normal 2 3 2 2 6 7" xfId="15997" xr:uid="{00000000-0005-0000-0000-0000A3650000}"/>
    <cellStyle name="Normal 2 3 2 2 6 7 2" xfId="51213" xr:uid="{00000000-0005-0000-0000-0000A4650000}"/>
    <cellStyle name="Normal 2 3 2 2 6 7 3" xfId="28602" xr:uid="{00000000-0005-0000-0000-0000A5650000}"/>
    <cellStyle name="Normal 2 3 2 2 6 8" xfId="14219" xr:uid="{00000000-0005-0000-0000-0000A6650000}"/>
    <cellStyle name="Normal 2 3 2 2 6 8 2" xfId="49437" xr:uid="{00000000-0005-0000-0000-0000A7650000}"/>
    <cellStyle name="Normal 2 3 2 2 6 9" xfId="38616" xr:uid="{00000000-0005-0000-0000-0000A8650000}"/>
    <cellStyle name="Normal 2 3 2 2 7" xfId="2489" xr:uid="{00000000-0005-0000-0000-0000A9650000}"/>
    <cellStyle name="Normal 2 3 2 2 7 10" xfId="26017" xr:uid="{00000000-0005-0000-0000-0000AA650000}"/>
    <cellStyle name="Normal 2 3 2 2 7 11" xfId="60421" xr:uid="{00000000-0005-0000-0000-0000AB650000}"/>
    <cellStyle name="Normal 2 3 2 2 7 2" xfId="4317" xr:uid="{00000000-0005-0000-0000-0000AC650000}"/>
    <cellStyle name="Normal 2 3 2 2 7 2 2" xfId="16964" xr:uid="{00000000-0005-0000-0000-0000AD650000}"/>
    <cellStyle name="Normal 2 3 2 2 7 2 2 2" xfId="52180" xr:uid="{00000000-0005-0000-0000-0000AE650000}"/>
    <cellStyle name="Normal 2 3 2 2 7 2 3" xfId="39583" xr:uid="{00000000-0005-0000-0000-0000AF650000}"/>
    <cellStyle name="Normal 2 3 2 2 7 2 4" xfId="29569" xr:uid="{00000000-0005-0000-0000-0000B0650000}"/>
    <cellStyle name="Normal 2 3 2 2 7 3" xfId="5787" xr:uid="{00000000-0005-0000-0000-0000B1650000}"/>
    <cellStyle name="Normal 2 3 2 2 7 3 2" xfId="18418" xr:uid="{00000000-0005-0000-0000-0000B2650000}"/>
    <cellStyle name="Normal 2 3 2 2 7 3 2 2" xfId="53634" xr:uid="{00000000-0005-0000-0000-0000B3650000}"/>
    <cellStyle name="Normal 2 3 2 2 7 3 3" xfId="41037" xr:uid="{00000000-0005-0000-0000-0000B4650000}"/>
    <cellStyle name="Normal 2 3 2 2 7 3 4" xfId="31023" xr:uid="{00000000-0005-0000-0000-0000B5650000}"/>
    <cellStyle name="Normal 2 3 2 2 7 4" xfId="7246" xr:uid="{00000000-0005-0000-0000-0000B6650000}"/>
    <cellStyle name="Normal 2 3 2 2 7 4 2" xfId="19872" xr:uid="{00000000-0005-0000-0000-0000B7650000}"/>
    <cellStyle name="Normal 2 3 2 2 7 4 2 2" xfId="55088" xr:uid="{00000000-0005-0000-0000-0000B8650000}"/>
    <cellStyle name="Normal 2 3 2 2 7 4 3" xfId="42491" xr:uid="{00000000-0005-0000-0000-0000B9650000}"/>
    <cellStyle name="Normal 2 3 2 2 7 4 4" xfId="32477" xr:uid="{00000000-0005-0000-0000-0000BA650000}"/>
    <cellStyle name="Normal 2 3 2 2 7 5" xfId="9027" xr:uid="{00000000-0005-0000-0000-0000BB650000}"/>
    <cellStyle name="Normal 2 3 2 2 7 5 2" xfId="21648" xr:uid="{00000000-0005-0000-0000-0000BC650000}"/>
    <cellStyle name="Normal 2 3 2 2 7 5 2 2" xfId="56864" xr:uid="{00000000-0005-0000-0000-0000BD650000}"/>
    <cellStyle name="Normal 2 3 2 2 7 5 3" xfId="44267" xr:uid="{00000000-0005-0000-0000-0000BE650000}"/>
    <cellStyle name="Normal 2 3 2 2 7 5 4" xfId="34253" xr:uid="{00000000-0005-0000-0000-0000BF650000}"/>
    <cellStyle name="Normal 2 3 2 2 7 6" xfId="10821" xr:uid="{00000000-0005-0000-0000-0000C0650000}"/>
    <cellStyle name="Normal 2 3 2 2 7 6 2" xfId="23424" xr:uid="{00000000-0005-0000-0000-0000C1650000}"/>
    <cellStyle name="Normal 2 3 2 2 7 6 2 2" xfId="58640" xr:uid="{00000000-0005-0000-0000-0000C2650000}"/>
    <cellStyle name="Normal 2 3 2 2 7 6 3" xfId="46043" xr:uid="{00000000-0005-0000-0000-0000C3650000}"/>
    <cellStyle name="Normal 2 3 2 2 7 6 4" xfId="36029" xr:uid="{00000000-0005-0000-0000-0000C4650000}"/>
    <cellStyle name="Normal 2 3 2 2 7 7" xfId="15188" xr:uid="{00000000-0005-0000-0000-0000C5650000}"/>
    <cellStyle name="Normal 2 3 2 2 7 7 2" xfId="50404" xr:uid="{00000000-0005-0000-0000-0000C6650000}"/>
    <cellStyle name="Normal 2 3 2 2 7 7 3" xfId="27793" xr:uid="{00000000-0005-0000-0000-0000C7650000}"/>
    <cellStyle name="Normal 2 3 2 2 7 8" xfId="13410" xr:uid="{00000000-0005-0000-0000-0000C8650000}"/>
    <cellStyle name="Normal 2 3 2 2 7 8 2" xfId="48628" xr:uid="{00000000-0005-0000-0000-0000C9650000}"/>
    <cellStyle name="Normal 2 3 2 2 7 9" xfId="37807" xr:uid="{00000000-0005-0000-0000-0000CA650000}"/>
    <cellStyle name="Normal 2 3 2 2 8" xfId="3654" xr:uid="{00000000-0005-0000-0000-0000CB650000}"/>
    <cellStyle name="Normal 2 3 2 2 8 2" xfId="8378" xr:uid="{00000000-0005-0000-0000-0000CC650000}"/>
    <cellStyle name="Normal 2 3 2 2 8 2 2" xfId="21004" xr:uid="{00000000-0005-0000-0000-0000CD650000}"/>
    <cellStyle name="Normal 2 3 2 2 8 2 2 2" xfId="56220" xr:uid="{00000000-0005-0000-0000-0000CE650000}"/>
    <cellStyle name="Normal 2 3 2 2 8 2 3" xfId="43623" xr:uid="{00000000-0005-0000-0000-0000CF650000}"/>
    <cellStyle name="Normal 2 3 2 2 8 2 4" xfId="33609" xr:uid="{00000000-0005-0000-0000-0000D0650000}"/>
    <cellStyle name="Normal 2 3 2 2 8 3" xfId="10159" xr:uid="{00000000-0005-0000-0000-0000D1650000}"/>
    <cellStyle name="Normal 2 3 2 2 8 3 2" xfId="22780" xr:uid="{00000000-0005-0000-0000-0000D2650000}"/>
    <cellStyle name="Normal 2 3 2 2 8 3 2 2" xfId="57996" xr:uid="{00000000-0005-0000-0000-0000D3650000}"/>
    <cellStyle name="Normal 2 3 2 2 8 3 3" xfId="45399" xr:uid="{00000000-0005-0000-0000-0000D4650000}"/>
    <cellStyle name="Normal 2 3 2 2 8 3 4" xfId="35385" xr:uid="{00000000-0005-0000-0000-0000D5650000}"/>
    <cellStyle name="Normal 2 3 2 2 8 4" xfId="11955" xr:uid="{00000000-0005-0000-0000-0000D6650000}"/>
    <cellStyle name="Normal 2 3 2 2 8 4 2" xfId="24556" xr:uid="{00000000-0005-0000-0000-0000D7650000}"/>
    <cellStyle name="Normal 2 3 2 2 8 4 2 2" xfId="59772" xr:uid="{00000000-0005-0000-0000-0000D8650000}"/>
    <cellStyle name="Normal 2 3 2 2 8 4 3" xfId="47175" xr:uid="{00000000-0005-0000-0000-0000D9650000}"/>
    <cellStyle name="Normal 2 3 2 2 8 4 4" xfId="37161" xr:uid="{00000000-0005-0000-0000-0000DA650000}"/>
    <cellStyle name="Normal 2 3 2 2 8 5" xfId="16320" xr:uid="{00000000-0005-0000-0000-0000DB650000}"/>
    <cellStyle name="Normal 2 3 2 2 8 5 2" xfId="51536" xr:uid="{00000000-0005-0000-0000-0000DC650000}"/>
    <cellStyle name="Normal 2 3 2 2 8 5 3" xfId="28925" xr:uid="{00000000-0005-0000-0000-0000DD650000}"/>
    <cellStyle name="Normal 2 3 2 2 8 6" xfId="14542" xr:uid="{00000000-0005-0000-0000-0000DE650000}"/>
    <cellStyle name="Normal 2 3 2 2 8 6 2" xfId="49760" xr:uid="{00000000-0005-0000-0000-0000DF650000}"/>
    <cellStyle name="Normal 2 3 2 2 8 7" xfId="38939" xr:uid="{00000000-0005-0000-0000-0000E0650000}"/>
    <cellStyle name="Normal 2 3 2 2 8 8" xfId="27149" xr:uid="{00000000-0005-0000-0000-0000E1650000}"/>
    <cellStyle name="Normal 2 3 2 2 9" xfId="3984" xr:uid="{00000000-0005-0000-0000-0000E2650000}"/>
    <cellStyle name="Normal 2 3 2 2 9 2" xfId="16642" xr:uid="{00000000-0005-0000-0000-0000E3650000}"/>
    <cellStyle name="Normal 2 3 2 2 9 2 2" xfId="51858" xr:uid="{00000000-0005-0000-0000-0000E4650000}"/>
    <cellStyle name="Normal 2 3 2 2 9 2 3" xfId="29247" xr:uid="{00000000-0005-0000-0000-0000E5650000}"/>
    <cellStyle name="Normal 2 3 2 2 9 3" xfId="13088" xr:uid="{00000000-0005-0000-0000-0000E6650000}"/>
    <cellStyle name="Normal 2 3 2 2 9 3 2" xfId="48306" xr:uid="{00000000-0005-0000-0000-0000E7650000}"/>
    <cellStyle name="Normal 2 3 2 2 9 4" xfId="39261" xr:uid="{00000000-0005-0000-0000-0000E8650000}"/>
    <cellStyle name="Normal 2 3 2 2 9 5" xfId="25695" xr:uid="{00000000-0005-0000-0000-0000E9650000}"/>
    <cellStyle name="Normal 2 3 2 2_District Target Attainment" xfId="1129" xr:uid="{00000000-0005-0000-0000-0000EA650000}"/>
    <cellStyle name="Normal 2 3 2 3" xfId="578" xr:uid="{00000000-0005-0000-0000-0000EB650000}"/>
    <cellStyle name="Normal 2 3 2 3 2" xfId="1761" xr:uid="{00000000-0005-0000-0000-0000EC650000}"/>
    <cellStyle name="Normal 2 3 2 3_District Target Attainment" xfId="1130" xr:uid="{00000000-0005-0000-0000-0000ED650000}"/>
    <cellStyle name="Normal 2 3 2 4" xfId="579" xr:uid="{00000000-0005-0000-0000-0000EE650000}"/>
    <cellStyle name="Normal 2 3 2 4 2" xfId="1762" xr:uid="{00000000-0005-0000-0000-0000EF650000}"/>
    <cellStyle name="Normal 2 3 2 4_District Target Attainment" xfId="1131" xr:uid="{00000000-0005-0000-0000-0000F0650000}"/>
    <cellStyle name="Normal 2 3 2 5" xfId="580" xr:uid="{00000000-0005-0000-0000-0000F1650000}"/>
    <cellStyle name="Normal 2 3 2 5 2" xfId="1763" xr:uid="{00000000-0005-0000-0000-0000F2650000}"/>
    <cellStyle name="Normal 2 3 2 5_District Target Attainment" xfId="1132" xr:uid="{00000000-0005-0000-0000-0000F3650000}"/>
    <cellStyle name="Normal 2 3 2 6" xfId="1759" xr:uid="{00000000-0005-0000-0000-0000F4650000}"/>
    <cellStyle name="Normal 2 3 2 7" xfId="2247" xr:uid="{00000000-0005-0000-0000-0000F5650000}"/>
    <cellStyle name="Normal 2 3 2 8" xfId="2304" xr:uid="{00000000-0005-0000-0000-0000F6650000}"/>
    <cellStyle name="Normal 2 3 2 9" xfId="2415" xr:uid="{00000000-0005-0000-0000-0000F7650000}"/>
    <cellStyle name="Normal 2 3 2_District Target Attainment" xfId="1128" xr:uid="{00000000-0005-0000-0000-0000F8650000}"/>
    <cellStyle name="Normal 2 3 3" xfId="581" xr:uid="{00000000-0005-0000-0000-0000F9650000}"/>
    <cellStyle name="Normal 2 3 3 10" xfId="3655" xr:uid="{00000000-0005-0000-0000-0000FA650000}"/>
    <cellStyle name="Normal 2 3 3 10 2" xfId="8379" xr:uid="{00000000-0005-0000-0000-0000FB650000}"/>
    <cellStyle name="Normal 2 3 3 10 2 2" xfId="21005" xr:uid="{00000000-0005-0000-0000-0000FC650000}"/>
    <cellStyle name="Normal 2 3 3 10 2 2 2" xfId="56221" xr:uid="{00000000-0005-0000-0000-0000FD650000}"/>
    <cellStyle name="Normal 2 3 3 10 2 3" xfId="43624" xr:uid="{00000000-0005-0000-0000-0000FE650000}"/>
    <cellStyle name="Normal 2 3 3 10 2 4" xfId="33610" xr:uid="{00000000-0005-0000-0000-0000FF650000}"/>
    <cellStyle name="Normal 2 3 3 10 3" xfId="10160" xr:uid="{00000000-0005-0000-0000-000000660000}"/>
    <cellStyle name="Normal 2 3 3 10 3 2" xfId="22781" xr:uid="{00000000-0005-0000-0000-000001660000}"/>
    <cellStyle name="Normal 2 3 3 10 3 2 2" xfId="57997" xr:uid="{00000000-0005-0000-0000-000002660000}"/>
    <cellStyle name="Normal 2 3 3 10 3 3" xfId="45400" xr:uid="{00000000-0005-0000-0000-000003660000}"/>
    <cellStyle name="Normal 2 3 3 10 3 4" xfId="35386" xr:uid="{00000000-0005-0000-0000-000004660000}"/>
    <cellStyle name="Normal 2 3 3 10 4" xfId="11956" xr:uid="{00000000-0005-0000-0000-000005660000}"/>
    <cellStyle name="Normal 2 3 3 10 4 2" xfId="24557" xr:uid="{00000000-0005-0000-0000-000006660000}"/>
    <cellStyle name="Normal 2 3 3 10 4 2 2" xfId="59773" xr:uid="{00000000-0005-0000-0000-000007660000}"/>
    <cellStyle name="Normal 2 3 3 10 4 3" xfId="47176" xr:uid="{00000000-0005-0000-0000-000008660000}"/>
    <cellStyle name="Normal 2 3 3 10 4 4" xfId="37162" xr:uid="{00000000-0005-0000-0000-000009660000}"/>
    <cellStyle name="Normal 2 3 3 10 5" xfId="16321" xr:uid="{00000000-0005-0000-0000-00000A660000}"/>
    <cellStyle name="Normal 2 3 3 10 5 2" xfId="51537" xr:uid="{00000000-0005-0000-0000-00000B660000}"/>
    <cellStyle name="Normal 2 3 3 10 5 3" xfId="28926" xr:uid="{00000000-0005-0000-0000-00000C660000}"/>
    <cellStyle name="Normal 2 3 3 10 6" xfId="14543" xr:uid="{00000000-0005-0000-0000-00000D660000}"/>
    <cellStyle name="Normal 2 3 3 10 6 2" xfId="49761" xr:uid="{00000000-0005-0000-0000-00000E660000}"/>
    <cellStyle name="Normal 2 3 3 10 7" xfId="38940" xr:uid="{00000000-0005-0000-0000-00000F660000}"/>
    <cellStyle name="Normal 2 3 3 10 8" xfId="27150" xr:uid="{00000000-0005-0000-0000-000010660000}"/>
    <cellStyle name="Normal 2 3 3 11" xfId="3987" xr:uid="{00000000-0005-0000-0000-000011660000}"/>
    <cellStyle name="Normal 2 3 3 11 2" xfId="16643" xr:uid="{00000000-0005-0000-0000-000012660000}"/>
    <cellStyle name="Normal 2 3 3 11 2 2" xfId="51859" xr:uid="{00000000-0005-0000-0000-000013660000}"/>
    <cellStyle name="Normal 2 3 3 11 2 3" xfId="29248" xr:uid="{00000000-0005-0000-0000-000014660000}"/>
    <cellStyle name="Normal 2 3 3 11 3" xfId="13089" xr:uid="{00000000-0005-0000-0000-000015660000}"/>
    <cellStyle name="Normal 2 3 3 11 3 2" xfId="48307" xr:uid="{00000000-0005-0000-0000-000016660000}"/>
    <cellStyle name="Normal 2 3 3 11 4" xfId="39262" xr:uid="{00000000-0005-0000-0000-000017660000}"/>
    <cellStyle name="Normal 2 3 3 11 5" xfId="25696" xr:uid="{00000000-0005-0000-0000-000018660000}"/>
    <cellStyle name="Normal 2 3 3 12" xfId="5466" xr:uid="{00000000-0005-0000-0000-000019660000}"/>
    <cellStyle name="Normal 2 3 3 12 2" xfId="18097" xr:uid="{00000000-0005-0000-0000-00001A660000}"/>
    <cellStyle name="Normal 2 3 3 12 2 2" xfId="53313" xr:uid="{00000000-0005-0000-0000-00001B660000}"/>
    <cellStyle name="Normal 2 3 3 12 3" xfId="40716" xr:uid="{00000000-0005-0000-0000-00001C660000}"/>
    <cellStyle name="Normal 2 3 3 12 4" xfId="30702" xr:uid="{00000000-0005-0000-0000-00001D660000}"/>
    <cellStyle name="Normal 2 3 3 13" xfId="6922" xr:uid="{00000000-0005-0000-0000-00001E660000}"/>
    <cellStyle name="Normal 2 3 3 13 2" xfId="19551" xr:uid="{00000000-0005-0000-0000-00001F660000}"/>
    <cellStyle name="Normal 2 3 3 13 2 2" xfId="54767" xr:uid="{00000000-0005-0000-0000-000020660000}"/>
    <cellStyle name="Normal 2 3 3 13 3" xfId="42170" xr:uid="{00000000-0005-0000-0000-000021660000}"/>
    <cellStyle name="Normal 2 3 3 13 4" xfId="32156" xr:uid="{00000000-0005-0000-0000-000022660000}"/>
    <cellStyle name="Normal 2 3 3 14" xfId="8704" xr:uid="{00000000-0005-0000-0000-000023660000}"/>
    <cellStyle name="Normal 2 3 3 14 2" xfId="21327" xr:uid="{00000000-0005-0000-0000-000024660000}"/>
    <cellStyle name="Normal 2 3 3 14 2 2" xfId="56543" xr:uid="{00000000-0005-0000-0000-000025660000}"/>
    <cellStyle name="Normal 2 3 3 14 3" xfId="43946" xr:uid="{00000000-0005-0000-0000-000026660000}"/>
    <cellStyle name="Normal 2 3 3 14 4" xfId="33932" xr:uid="{00000000-0005-0000-0000-000027660000}"/>
    <cellStyle name="Normal 2 3 3 15" xfId="10586" xr:uid="{00000000-0005-0000-0000-000028660000}"/>
    <cellStyle name="Normal 2 3 3 15 2" xfId="23197" xr:uid="{00000000-0005-0000-0000-000029660000}"/>
    <cellStyle name="Normal 2 3 3 15 2 2" xfId="58413" xr:uid="{00000000-0005-0000-0000-00002A660000}"/>
    <cellStyle name="Normal 2 3 3 15 3" xfId="45816" xr:uid="{00000000-0005-0000-0000-00002B660000}"/>
    <cellStyle name="Normal 2 3 3 15 4" xfId="35802" xr:uid="{00000000-0005-0000-0000-00002C660000}"/>
    <cellStyle name="Normal 2 3 3 16" xfId="14866" xr:uid="{00000000-0005-0000-0000-00002D660000}"/>
    <cellStyle name="Normal 2 3 3 16 2" xfId="50083" xr:uid="{00000000-0005-0000-0000-00002E660000}"/>
    <cellStyle name="Normal 2 3 3 16 3" xfId="27472" xr:uid="{00000000-0005-0000-0000-00002F660000}"/>
    <cellStyle name="Normal 2 3 3 17" xfId="12280" xr:uid="{00000000-0005-0000-0000-000030660000}"/>
    <cellStyle name="Normal 2 3 3 17 2" xfId="47498" xr:uid="{00000000-0005-0000-0000-000031660000}"/>
    <cellStyle name="Normal 2 3 3 18" xfId="37485" xr:uid="{00000000-0005-0000-0000-000032660000}"/>
    <cellStyle name="Normal 2 3 3 19" xfId="24887" xr:uid="{00000000-0005-0000-0000-000033660000}"/>
    <cellStyle name="Normal 2 3 3 2" xfId="582" xr:uid="{00000000-0005-0000-0000-000034660000}"/>
    <cellStyle name="Normal 2 3 3 2 10" xfId="5467" xr:uid="{00000000-0005-0000-0000-000035660000}"/>
    <cellStyle name="Normal 2 3 3 2 10 2" xfId="18098" xr:uid="{00000000-0005-0000-0000-000036660000}"/>
    <cellStyle name="Normal 2 3 3 2 10 2 2" xfId="53314" xr:uid="{00000000-0005-0000-0000-000037660000}"/>
    <cellStyle name="Normal 2 3 3 2 10 3" xfId="40717" xr:uid="{00000000-0005-0000-0000-000038660000}"/>
    <cellStyle name="Normal 2 3 3 2 10 4" xfId="30703" xr:uid="{00000000-0005-0000-0000-000039660000}"/>
    <cellStyle name="Normal 2 3 3 2 11" xfId="6923" xr:uid="{00000000-0005-0000-0000-00003A660000}"/>
    <cellStyle name="Normal 2 3 3 2 11 2" xfId="19552" xr:uid="{00000000-0005-0000-0000-00003B660000}"/>
    <cellStyle name="Normal 2 3 3 2 11 2 2" xfId="54768" xr:uid="{00000000-0005-0000-0000-00003C660000}"/>
    <cellStyle name="Normal 2 3 3 2 11 3" xfId="42171" xr:uid="{00000000-0005-0000-0000-00003D660000}"/>
    <cellStyle name="Normal 2 3 3 2 11 4" xfId="32157" xr:uid="{00000000-0005-0000-0000-00003E660000}"/>
    <cellStyle name="Normal 2 3 3 2 12" xfId="8705" xr:uid="{00000000-0005-0000-0000-00003F660000}"/>
    <cellStyle name="Normal 2 3 3 2 12 2" xfId="21328" xr:uid="{00000000-0005-0000-0000-000040660000}"/>
    <cellStyle name="Normal 2 3 3 2 12 2 2" xfId="56544" xr:uid="{00000000-0005-0000-0000-000041660000}"/>
    <cellStyle name="Normal 2 3 3 2 12 3" xfId="43947" xr:uid="{00000000-0005-0000-0000-000042660000}"/>
    <cellStyle name="Normal 2 3 3 2 12 4" xfId="33933" xr:uid="{00000000-0005-0000-0000-000043660000}"/>
    <cellStyle name="Normal 2 3 3 2 13" xfId="10587" xr:uid="{00000000-0005-0000-0000-000044660000}"/>
    <cellStyle name="Normal 2 3 3 2 13 2" xfId="23198" xr:uid="{00000000-0005-0000-0000-000045660000}"/>
    <cellStyle name="Normal 2 3 3 2 13 2 2" xfId="58414" xr:uid="{00000000-0005-0000-0000-000046660000}"/>
    <cellStyle name="Normal 2 3 3 2 13 3" xfId="45817" xr:uid="{00000000-0005-0000-0000-000047660000}"/>
    <cellStyle name="Normal 2 3 3 2 13 4" xfId="35803" xr:uid="{00000000-0005-0000-0000-000048660000}"/>
    <cellStyle name="Normal 2 3 3 2 14" xfId="14867" xr:uid="{00000000-0005-0000-0000-000049660000}"/>
    <cellStyle name="Normal 2 3 3 2 14 2" xfId="50084" xr:uid="{00000000-0005-0000-0000-00004A660000}"/>
    <cellStyle name="Normal 2 3 3 2 14 3" xfId="27473" xr:uid="{00000000-0005-0000-0000-00004B660000}"/>
    <cellStyle name="Normal 2 3 3 2 15" xfId="12281" xr:uid="{00000000-0005-0000-0000-00004C660000}"/>
    <cellStyle name="Normal 2 3 3 2 15 2" xfId="47499" xr:uid="{00000000-0005-0000-0000-00004D660000}"/>
    <cellStyle name="Normal 2 3 3 2 16" xfId="37486" xr:uid="{00000000-0005-0000-0000-00004E660000}"/>
    <cellStyle name="Normal 2 3 3 2 17" xfId="24888" xr:uid="{00000000-0005-0000-0000-00004F660000}"/>
    <cellStyle name="Normal 2 3 3 2 18" xfId="60101" xr:uid="{00000000-0005-0000-0000-000050660000}"/>
    <cellStyle name="Normal 2 3 3 2 2" xfId="1765" xr:uid="{00000000-0005-0000-0000-000051660000}"/>
    <cellStyle name="Normal 2 3 3 2 2 10" xfId="6997" xr:uid="{00000000-0005-0000-0000-000052660000}"/>
    <cellStyle name="Normal 2 3 3 2 2 10 2" xfId="19624" xr:uid="{00000000-0005-0000-0000-000053660000}"/>
    <cellStyle name="Normal 2 3 3 2 2 10 2 2" xfId="54840" xr:uid="{00000000-0005-0000-0000-000054660000}"/>
    <cellStyle name="Normal 2 3 3 2 2 10 3" xfId="42243" xr:uid="{00000000-0005-0000-0000-000055660000}"/>
    <cellStyle name="Normal 2 3 3 2 2 10 4" xfId="32229" xr:uid="{00000000-0005-0000-0000-000056660000}"/>
    <cellStyle name="Normal 2 3 3 2 2 11" xfId="8778" xr:uid="{00000000-0005-0000-0000-000057660000}"/>
    <cellStyle name="Normal 2 3 3 2 2 11 2" xfId="21400" xr:uid="{00000000-0005-0000-0000-000058660000}"/>
    <cellStyle name="Normal 2 3 3 2 2 11 2 2" xfId="56616" xr:uid="{00000000-0005-0000-0000-000059660000}"/>
    <cellStyle name="Normal 2 3 3 2 2 11 3" xfId="44019" xr:uid="{00000000-0005-0000-0000-00005A660000}"/>
    <cellStyle name="Normal 2 3 3 2 2 11 4" xfId="34005" xr:uid="{00000000-0005-0000-0000-00005B660000}"/>
    <cellStyle name="Normal 2 3 3 2 2 12" xfId="10588" xr:uid="{00000000-0005-0000-0000-00005C660000}"/>
    <cellStyle name="Normal 2 3 3 2 2 12 2" xfId="23199" xr:uid="{00000000-0005-0000-0000-00005D660000}"/>
    <cellStyle name="Normal 2 3 3 2 2 12 2 2" xfId="58415" xr:uid="{00000000-0005-0000-0000-00005E660000}"/>
    <cellStyle name="Normal 2 3 3 2 2 12 3" xfId="45818" xr:uid="{00000000-0005-0000-0000-00005F660000}"/>
    <cellStyle name="Normal 2 3 3 2 2 12 4" xfId="35804" xr:uid="{00000000-0005-0000-0000-000060660000}"/>
    <cellStyle name="Normal 2 3 3 2 2 13" xfId="14939" xr:uid="{00000000-0005-0000-0000-000061660000}"/>
    <cellStyle name="Normal 2 3 3 2 2 13 2" xfId="50156" xr:uid="{00000000-0005-0000-0000-000062660000}"/>
    <cellStyle name="Normal 2 3 3 2 2 13 3" xfId="27545" xr:uid="{00000000-0005-0000-0000-000063660000}"/>
    <cellStyle name="Normal 2 3 3 2 2 14" xfId="12353" xr:uid="{00000000-0005-0000-0000-000064660000}"/>
    <cellStyle name="Normal 2 3 3 2 2 14 2" xfId="47571" xr:uid="{00000000-0005-0000-0000-000065660000}"/>
    <cellStyle name="Normal 2 3 3 2 2 15" xfId="37558" xr:uid="{00000000-0005-0000-0000-000066660000}"/>
    <cellStyle name="Normal 2 3 3 2 2 16" xfId="24960" xr:uid="{00000000-0005-0000-0000-000067660000}"/>
    <cellStyle name="Normal 2 3 3 2 2 17" xfId="60173" xr:uid="{00000000-0005-0000-0000-000068660000}"/>
    <cellStyle name="Normal 2 3 3 2 2 2" xfId="2383" xr:uid="{00000000-0005-0000-0000-000069660000}"/>
    <cellStyle name="Normal 2 3 3 2 2 2 10" xfId="10589" xr:uid="{00000000-0005-0000-0000-00006A660000}"/>
    <cellStyle name="Normal 2 3 3 2 2 2 10 2" xfId="23200" xr:uid="{00000000-0005-0000-0000-00006B660000}"/>
    <cellStyle name="Normal 2 3 3 2 2 2 10 2 2" xfId="58416" xr:uid="{00000000-0005-0000-0000-00006C660000}"/>
    <cellStyle name="Normal 2 3 3 2 2 2 10 3" xfId="45819" xr:uid="{00000000-0005-0000-0000-00006D660000}"/>
    <cellStyle name="Normal 2 3 3 2 2 2 10 4" xfId="35805" xr:uid="{00000000-0005-0000-0000-00006E660000}"/>
    <cellStyle name="Normal 2 3 3 2 2 2 11" xfId="15094" xr:uid="{00000000-0005-0000-0000-00006F660000}"/>
    <cellStyle name="Normal 2 3 3 2 2 2 11 2" xfId="50310" xr:uid="{00000000-0005-0000-0000-000070660000}"/>
    <cellStyle name="Normal 2 3 3 2 2 2 11 3" xfId="27699" xr:uid="{00000000-0005-0000-0000-000071660000}"/>
    <cellStyle name="Normal 2 3 3 2 2 2 12" xfId="12507" xr:uid="{00000000-0005-0000-0000-000072660000}"/>
    <cellStyle name="Normal 2 3 3 2 2 2 12 2" xfId="47725" xr:uid="{00000000-0005-0000-0000-000073660000}"/>
    <cellStyle name="Normal 2 3 3 2 2 2 13" xfId="37713" xr:uid="{00000000-0005-0000-0000-000074660000}"/>
    <cellStyle name="Normal 2 3 3 2 2 2 14" xfId="25114" xr:uid="{00000000-0005-0000-0000-000075660000}"/>
    <cellStyle name="Normal 2 3 3 2 2 2 15" xfId="60327" xr:uid="{00000000-0005-0000-0000-000076660000}"/>
    <cellStyle name="Normal 2 3 3 2 2 2 2" xfId="3229" xr:uid="{00000000-0005-0000-0000-000077660000}"/>
    <cellStyle name="Normal 2 3 3 2 2 2 2 10" xfId="25598" xr:uid="{00000000-0005-0000-0000-000078660000}"/>
    <cellStyle name="Normal 2 3 3 2 2 2 2 11" xfId="61133" xr:uid="{00000000-0005-0000-0000-000079660000}"/>
    <cellStyle name="Normal 2 3 3 2 2 2 2 2" xfId="5029" xr:uid="{00000000-0005-0000-0000-00007A660000}"/>
    <cellStyle name="Normal 2 3 3 2 2 2 2 2 2" xfId="17676" xr:uid="{00000000-0005-0000-0000-00007B660000}"/>
    <cellStyle name="Normal 2 3 3 2 2 2 2 2 2 2" xfId="52892" xr:uid="{00000000-0005-0000-0000-00007C660000}"/>
    <cellStyle name="Normal 2 3 3 2 2 2 2 2 2 3" xfId="30281" xr:uid="{00000000-0005-0000-0000-00007D660000}"/>
    <cellStyle name="Normal 2 3 3 2 2 2 2 2 3" xfId="14122" xr:uid="{00000000-0005-0000-0000-00007E660000}"/>
    <cellStyle name="Normal 2 3 3 2 2 2 2 2 3 2" xfId="49340" xr:uid="{00000000-0005-0000-0000-00007F660000}"/>
    <cellStyle name="Normal 2 3 3 2 2 2 2 2 4" xfId="40295" xr:uid="{00000000-0005-0000-0000-000080660000}"/>
    <cellStyle name="Normal 2 3 3 2 2 2 2 2 5" xfId="26729" xr:uid="{00000000-0005-0000-0000-000081660000}"/>
    <cellStyle name="Normal 2 3 3 2 2 2 2 3" xfId="6499" xr:uid="{00000000-0005-0000-0000-000082660000}"/>
    <cellStyle name="Normal 2 3 3 2 2 2 2 3 2" xfId="19130" xr:uid="{00000000-0005-0000-0000-000083660000}"/>
    <cellStyle name="Normal 2 3 3 2 2 2 2 3 2 2" xfId="54346" xr:uid="{00000000-0005-0000-0000-000084660000}"/>
    <cellStyle name="Normal 2 3 3 2 2 2 2 3 3" xfId="41749" xr:uid="{00000000-0005-0000-0000-000085660000}"/>
    <cellStyle name="Normal 2 3 3 2 2 2 2 3 4" xfId="31735" xr:uid="{00000000-0005-0000-0000-000086660000}"/>
    <cellStyle name="Normal 2 3 3 2 2 2 2 4" xfId="7958" xr:uid="{00000000-0005-0000-0000-000087660000}"/>
    <cellStyle name="Normal 2 3 3 2 2 2 2 4 2" xfId="20584" xr:uid="{00000000-0005-0000-0000-000088660000}"/>
    <cellStyle name="Normal 2 3 3 2 2 2 2 4 2 2" xfId="55800" xr:uid="{00000000-0005-0000-0000-000089660000}"/>
    <cellStyle name="Normal 2 3 3 2 2 2 2 4 3" xfId="43203" xr:uid="{00000000-0005-0000-0000-00008A660000}"/>
    <cellStyle name="Normal 2 3 3 2 2 2 2 4 4" xfId="33189" xr:uid="{00000000-0005-0000-0000-00008B660000}"/>
    <cellStyle name="Normal 2 3 3 2 2 2 2 5" xfId="9739" xr:uid="{00000000-0005-0000-0000-00008C660000}"/>
    <cellStyle name="Normal 2 3 3 2 2 2 2 5 2" xfId="22360" xr:uid="{00000000-0005-0000-0000-00008D660000}"/>
    <cellStyle name="Normal 2 3 3 2 2 2 2 5 2 2" xfId="57576" xr:uid="{00000000-0005-0000-0000-00008E660000}"/>
    <cellStyle name="Normal 2 3 3 2 2 2 2 5 3" xfId="44979" xr:uid="{00000000-0005-0000-0000-00008F660000}"/>
    <cellStyle name="Normal 2 3 3 2 2 2 2 5 4" xfId="34965" xr:uid="{00000000-0005-0000-0000-000090660000}"/>
    <cellStyle name="Normal 2 3 3 2 2 2 2 6" xfId="11533" xr:uid="{00000000-0005-0000-0000-000091660000}"/>
    <cellStyle name="Normal 2 3 3 2 2 2 2 6 2" xfId="24136" xr:uid="{00000000-0005-0000-0000-000092660000}"/>
    <cellStyle name="Normal 2 3 3 2 2 2 2 6 2 2" xfId="59352" xr:uid="{00000000-0005-0000-0000-000093660000}"/>
    <cellStyle name="Normal 2 3 3 2 2 2 2 6 3" xfId="46755" xr:uid="{00000000-0005-0000-0000-000094660000}"/>
    <cellStyle name="Normal 2 3 3 2 2 2 2 6 4" xfId="36741" xr:uid="{00000000-0005-0000-0000-000095660000}"/>
    <cellStyle name="Normal 2 3 3 2 2 2 2 7" xfId="15900" xr:uid="{00000000-0005-0000-0000-000096660000}"/>
    <cellStyle name="Normal 2 3 3 2 2 2 2 7 2" xfId="51116" xr:uid="{00000000-0005-0000-0000-000097660000}"/>
    <cellStyle name="Normal 2 3 3 2 2 2 2 7 3" xfId="28505" xr:uid="{00000000-0005-0000-0000-000098660000}"/>
    <cellStyle name="Normal 2 3 3 2 2 2 2 8" xfId="12991" xr:uid="{00000000-0005-0000-0000-000099660000}"/>
    <cellStyle name="Normal 2 3 3 2 2 2 2 8 2" xfId="48209" xr:uid="{00000000-0005-0000-0000-00009A660000}"/>
    <cellStyle name="Normal 2 3 3 2 2 2 2 9" xfId="38519" xr:uid="{00000000-0005-0000-0000-00009B660000}"/>
    <cellStyle name="Normal 2 3 3 2 2 2 3" xfId="3558" xr:uid="{00000000-0005-0000-0000-00009C660000}"/>
    <cellStyle name="Normal 2 3 3 2 2 2 3 10" xfId="27054" xr:uid="{00000000-0005-0000-0000-00009D660000}"/>
    <cellStyle name="Normal 2 3 3 2 2 2 3 11" xfId="61458" xr:uid="{00000000-0005-0000-0000-00009E660000}"/>
    <cellStyle name="Normal 2 3 3 2 2 2 3 2" xfId="5354" xr:uid="{00000000-0005-0000-0000-00009F660000}"/>
    <cellStyle name="Normal 2 3 3 2 2 2 3 2 2" xfId="18001" xr:uid="{00000000-0005-0000-0000-0000A0660000}"/>
    <cellStyle name="Normal 2 3 3 2 2 2 3 2 2 2" xfId="53217" xr:uid="{00000000-0005-0000-0000-0000A1660000}"/>
    <cellStyle name="Normal 2 3 3 2 2 2 3 2 3" xfId="40620" xr:uid="{00000000-0005-0000-0000-0000A2660000}"/>
    <cellStyle name="Normal 2 3 3 2 2 2 3 2 4" xfId="30606" xr:uid="{00000000-0005-0000-0000-0000A3660000}"/>
    <cellStyle name="Normal 2 3 3 2 2 2 3 3" xfId="6824" xr:uid="{00000000-0005-0000-0000-0000A4660000}"/>
    <cellStyle name="Normal 2 3 3 2 2 2 3 3 2" xfId="19455" xr:uid="{00000000-0005-0000-0000-0000A5660000}"/>
    <cellStyle name="Normal 2 3 3 2 2 2 3 3 2 2" xfId="54671" xr:uid="{00000000-0005-0000-0000-0000A6660000}"/>
    <cellStyle name="Normal 2 3 3 2 2 2 3 3 3" xfId="42074" xr:uid="{00000000-0005-0000-0000-0000A7660000}"/>
    <cellStyle name="Normal 2 3 3 2 2 2 3 3 4" xfId="32060" xr:uid="{00000000-0005-0000-0000-0000A8660000}"/>
    <cellStyle name="Normal 2 3 3 2 2 2 3 4" xfId="8283" xr:uid="{00000000-0005-0000-0000-0000A9660000}"/>
    <cellStyle name="Normal 2 3 3 2 2 2 3 4 2" xfId="20909" xr:uid="{00000000-0005-0000-0000-0000AA660000}"/>
    <cellStyle name="Normal 2 3 3 2 2 2 3 4 2 2" xfId="56125" xr:uid="{00000000-0005-0000-0000-0000AB660000}"/>
    <cellStyle name="Normal 2 3 3 2 2 2 3 4 3" xfId="43528" xr:uid="{00000000-0005-0000-0000-0000AC660000}"/>
    <cellStyle name="Normal 2 3 3 2 2 2 3 4 4" xfId="33514" xr:uid="{00000000-0005-0000-0000-0000AD660000}"/>
    <cellStyle name="Normal 2 3 3 2 2 2 3 5" xfId="10064" xr:uid="{00000000-0005-0000-0000-0000AE660000}"/>
    <cellStyle name="Normal 2 3 3 2 2 2 3 5 2" xfId="22685" xr:uid="{00000000-0005-0000-0000-0000AF660000}"/>
    <cellStyle name="Normal 2 3 3 2 2 2 3 5 2 2" xfId="57901" xr:uid="{00000000-0005-0000-0000-0000B0660000}"/>
    <cellStyle name="Normal 2 3 3 2 2 2 3 5 3" xfId="45304" xr:uid="{00000000-0005-0000-0000-0000B1660000}"/>
    <cellStyle name="Normal 2 3 3 2 2 2 3 5 4" xfId="35290" xr:uid="{00000000-0005-0000-0000-0000B2660000}"/>
    <cellStyle name="Normal 2 3 3 2 2 2 3 6" xfId="11858" xr:uid="{00000000-0005-0000-0000-0000B3660000}"/>
    <cellStyle name="Normal 2 3 3 2 2 2 3 6 2" xfId="24461" xr:uid="{00000000-0005-0000-0000-0000B4660000}"/>
    <cellStyle name="Normal 2 3 3 2 2 2 3 6 2 2" xfId="59677" xr:uid="{00000000-0005-0000-0000-0000B5660000}"/>
    <cellStyle name="Normal 2 3 3 2 2 2 3 6 3" xfId="47080" xr:uid="{00000000-0005-0000-0000-0000B6660000}"/>
    <cellStyle name="Normal 2 3 3 2 2 2 3 6 4" xfId="37066" xr:uid="{00000000-0005-0000-0000-0000B7660000}"/>
    <cellStyle name="Normal 2 3 3 2 2 2 3 7" xfId="16225" xr:uid="{00000000-0005-0000-0000-0000B8660000}"/>
    <cellStyle name="Normal 2 3 3 2 2 2 3 7 2" xfId="51441" xr:uid="{00000000-0005-0000-0000-0000B9660000}"/>
    <cellStyle name="Normal 2 3 3 2 2 2 3 7 3" xfId="28830" xr:uid="{00000000-0005-0000-0000-0000BA660000}"/>
    <cellStyle name="Normal 2 3 3 2 2 2 3 8" xfId="14447" xr:uid="{00000000-0005-0000-0000-0000BB660000}"/>
    <cellStyle name="Normal 2 3 3 2 2 2 3 8 2" xfId="49665" xr:uid="{00000000-0005-0000-0000-0000BC660000}"/>
    <cellStyle name="Normal 2 3 3 2 2 2 3 9" xfId="38844" xr:uid="{00000000-0005-0000-0000-0000BD660000}"/>
    <cellStyle name="Normal 2 3 3 2 2 2 4" xfId="2719" xr:uid="{00000000-0005-0000-0000-0000BE660000}"/>
    <cellStyle name="Normal 2 3 3 2 2 2 4 10" xfId="26245" xr:uid="{00000000-0005-0000-0000-0000BF660000}"/>
    <cellStyle name="Normal 2 3 3 2 2 2 4 11" xfId="60649" xr:uid="{00000000-0005-0000-0000-0000C0660000}"/>
    <cellStyle name="Normal 2 3 3 2 2 2 4 2" xfId="4545" xr:uid="{00000000-0005-0000-0000-0000C1660000}"/>
    <cellStyle name="Normal 2 3 3 2 2 2 4 2 2" xfId="17192" xr:uid="{00000000-0005-0000-0000-0000C2660000}"/>
    <cellStyle name="Normal 2 3 3 2 2 2 4 2 2 2" xfId="52408" xr:uid="{00000000-0005-0000-0000-0000C3660000}"/>
    <cellStyle name="Normal 2 3 3 2 2 2 4 2 3" xfId="39811" xr:uid="{00000000-0005-0000-0000-0000C4660000}"/>
    <cellStyle name="Normal 2 3 3 2 2 2 4 2 4" xfId="29797" xr:uid="{00000000-0005-0000-0000-0000C5660000}"/>
    <cellStyle name="Normal 2 3 3 2 2 2 4 3" xfId="6015" xr:uid="{00000000-0005-0000-0000-0000C6660000}"/>
    <cellStyle name="Normal 2 3 3 2 2 2 4 3 2" xfId="18646" xr:uid="{00000000-0005-0000-0000-0000C7660000}"/>
    <cellStyle name="Normal 2 3 3 2 2 2 4 3 2 2" xfId="53862" xr:uid="{00000000-0005-0000-0000-0000C8660000}"/>
    <cellStyle name="Normal 2 3 3 2 2 2 4 3 3" xfId="41265" xr:uid="{00000000-0005-0000-0000-0000C9660000}"/>
    <cellStyle name="Normal 2 3 3 2 2 2 4 3 4" xfId="31251" xr:uid="{00000000-0005-0000-0000-0000CA660000}"/>
    <cellStyle name="Normal 2 3 3 2 2 2 4 4" xfId="7474" xr:uid="{00000000-0005-0000-0000-0000CB660000}"/>
    <cellStyle name="Normal 2 3 3 2 2 2 4 4 2" xfId="20100" xr:uid="{00000000-0005-0000-0000-0000CC660000}"/>
    <cellStyle name="Normal 2 3 3 2 2 2 4 4 2 2" xfId="55316" xr:uid="{00000000-0005-0000-0000-0000CD660000}"/>
    <cellStyle name="Normal 2 3 3 2 2 2 4 4 3" xfId="42719" xr:uid="{00000000-0005-0000-0000-0000CE660000}"/>
    <cellStyle name="Normal 2 3 3 2 2 2 4 4 4" xfId="32705" xr:uid="{00000000-0005-0000-0000-0000CF660000}"/>
    <cellStyle name="Normal 2 3 3 2 2 2 4 5" xfId="9255" xr:uid="{00000000-0005-0000-0000-0000D0660000}"/>
    <cellStyle name="Normal 2 3 3 2 2 2 4 5 2" xfId="21876" xr:uid="{00000000-0005-0000-0000-0000D1660000}"/>
    <cellStyle name="Normal 2 3 3 2 2 2 4 5 2 2" xfId="57092" xr:uid="{00000000-0005-0000-0000-0000D2660000}"/>
    <cellStyle name="Normal 2 3 3 2 2 2 4 5 3" xfId="44495" xr:uid="{00000000-0005-0000-0000-0000D3660000}"/>
    <cellStyle name="Normal 2 3 3 2 2 2 4 5 4" xfId="34481" xr:uid="{00000000-0005-0000-0000-0000D4660000}"/>
    <cellStyle name="Normal 2 3 3 2 2 2 4 6" xfId="11049" xr:uid="{00000000-0005-0000-0000-0000D5660000}"/>
    <cellStyle name="Normal 2 3 3 2 2 2 4 6 2" xfId="23652" xr:uid="{00000000-0005-0000-0000-0000D6660000}"/>
    <cellStyle name="Normal 2 3 3 2 2 2 4 6 2 2" xfId="58868" xr:uid="{00000000-0005-0000-0000-0000D7660000}"/>
    <cellStyle name="Normal 2 3 3 2 2 2 4 6 3" xfId="46271" xr:uid="{00000000-0005-0000-0000-0000D8660000}"/>
    <cellStyle name="Normal 2 3 3 2 2 2 4 6 4" xfId="36257" xr:uid="{00000000-0005-0000-0000-0000D9660000}"/>
    <cellStyle name="Normal 2 3 3 2 2 2 4 7" xfId="15416" xr:uid="{00000000-0005-0000-0000-0000DA660000}"/>
    <cellStyle name="Normal 2 3 3 2 2 2 4 7 2" xfId="50632" xr:uid="{00000000-0005-0000-0000-0000DB660000}"/>
    <cellStyle name="Normal 2 3 3 2 2 2 4 7 3" xfId="28021" xr:uid="{00000000-0005-0000-0000-0000DC660000}"/>
    <cellStyle name="Normal 2 3 3 2 2 2 4 8" xfId="13638" xr:uid="{00000000-0005-0000-0000-0000DD660000}"/>
    <cellStyle name="Normal 2 3 3 2 2 2 4 8 2" xfId="48856" xr:uid="{00000000-0005-0000-0000-0000DE660000}"/>
    <cellStyle name="Normal 2 3 3 2 2 2 4 9" xfId="38035" xr:uid="{00000000-0005-0000-0000-0000DF660000}"/>
    <cellStyle name="Normal 2 3 3 2 2 2 5" xfId="3883" xr:uid="{00000000-0005-0000-0000-0000E0660000}"/>
    <cellStyle name="Normal 2 3 3 2 2 2 5 2" xfId="8606" xr:uid="{00000000-0005-0000-0000-0000E1660000}"/>
    <cellStyle name="Normal 2 3 3 2 2 2 5 2 2" xfId="21232" xr:uid="{00000000-0005-0000-0000-0000E2660000}"/>
    <cellStyle name="Normal 2 3 3 2 2 2 5 2 2 2" xfId="56448" xr:uid="{00000000-0005-0000-0000-0000E3660000}"/>
    <cellStyle name="Normal 2 3 3 2 2 2 5 2 3" xfId="43851" xr:uid="{00000000-0005-0000-0000-0000E4660000}"/>
    <cellStyle name="Normal 2 3 3 2 2 2 5 2 4" xfId="33837" xr:uid="{00000000-0005-0000-0000-0000E5660000}"/>
    <cellStyle name="Normal 2 3 3 2 2 2 5 3" xfId="10387" xr:uid="{00000000-0005-0000-0000-0000E6660000}"/>
    <cellStyle name="Normal 2 3 3 2 2 2 5 3 2" xfId="23008" xr:uid="{00000000-0005-0000-0000-0000E7660000}"/>
    <cellStyle name="Normal 2 3 3 2 2 2 5 3 2 2" xfId="58224" xr:uid="{00000000-0005-0000-0000-0000E8660000}"/>
    <cellStyle name="Normal 2 3 3 2 2 2 5 3 3" xfId="45627" xr:uid="{00000000-0005-0000-0000-0000E9660000}"/>
    <cellStyle name="Normal 2 3 3 2 2 2 5 3 4" xfId="35613" xr:uid="{00000000-0005-0000-0000-0000EA660000}"/>
    <cellStyle name="Normal 2 3 3 2 2 2 5 4" xfId="12183" xr:uid="{00000000-0005-0000-0000-0000EB660000}"/>
    <cellStyle name="Normal 2 3 3 2 2 2 5 4 2" xfId="24784" xr:uid="{00000000-0005-0000-0000-0000EC660000}"/>
    <cellStyle name="Normal 2 3 3 2 2 2 5 4 2 2" xfId="60000" xr:uid="{00000000-0005-0000-0000-0000ED660000}"/>
    <cellStyle name="Normal 2 3 3 2 2 2 5 4 3" xfId="47403" xr:uid="{00000000-0005-0000-0000-0000EE660000}"/>
    <cellStyle name="Normal 2 3 3 2 2 2 5 4 4" xfId="37389" xr:uid="{00000000-0005-0000-0000-0000EF660000}"/>
    <cellStyle name="Normal 2 3 3 2 2 2 5 5" xfId="16548" xr:uid="{00000000-0005-0000-0000-0000F0660000}"/>
    <cellStyle name="Normal 2 3 3 2 2 2 5 5 2" xfId="51764" xr:uid="{00000000-0005-0000-0000-0000F1660000}"/>
    <cellStyle name="Normal 2 3 3 2 2 2 5 5 3" xfId="29153" xr:uid="{00000000-0005-0000-0000-0000F2660000}"/>
    <cellStyle name="Normal 2 3 3 2 2 2 5 6" xfId="14770" xr:uid="{00000000-0005-0000-0000-0000F3660000}"/>
    <cellStyle name="Normal 2 3 3 2 2 2 5 6 2" xfId="49988" xr:uid="{00000000-0005-0000-0000-0000F4660000}"/>
    <cellStyle name="Normal 2 3 3 2 2 2 5 7" xfId="39167" xr:uid="{00000000-0005-0000-0000-0000F5660000}"/>
    <cellStyle name="Normal 2 3 3 2 2 2 5 8" xfId="27377" xr:uid="{00000000-0005-0000-0000-0000F6660000}"/>
    <cellStyle name="Normal 2 3 3 2 2 2 6" xfId="4223" xr:uid="{00000000-0005-0000-0000-0000F7660000}"/>
    <cellStyle name="Normal 2 3 3 2 2 2 6 2" xfId="16870" xr:uid="{00000000-0005-0000-0000-0000F8660000}"/>
    <cellStyle name="Normal 2 3 3 2 2 2 6 2 2" xfId="52086" xr:uid="{00000000-0005-0000-0000-0000F9660000}"/>
    <cellStyle name="Normal 2 3 3 2 2 2 6 2 3" xfId="29475" xr:uid="{00000000-0005-0000-0000-0000FA660000}"/>
    <cellStyle name="Normal 2 3 3 2 2 2 6 3" xfId="13316" xr:uid="{00000000-0005-0000-0000-0000FB660000}"/>
    <cellStyle name="Normal 2 3 3 2 2 2 6 3 2" xfId="48534" xr:uid="{00000000-0005-0000-0000-0000FC660000}"/>
    <cellStyle name="Normal 2 3 3 2 2 2 6 4" xfId="39489" xr:uid="{00000000-0005-0000-0000-0000FD660000}"/>
    <cellStyle name="Normal 2 3 3 2 2 2 6 5" xfId="25923" xr:uid="{00000000-0005-0000-0000-0000FE660000}"/>
    <cellStyle name="Normal 2 3 3 2 2 2 7" xfId="5693" xr:uid="{00000000-0005-0000-0000-0000FF660000}"/>
    <cellStyle name="Normal 2 3 3 2 2 2 7 2" xfId="18324" xr:uid="{00000000-0005-0000-0000-000000670000}"/>
    <cellStyle name="Normal 2 3 3 2 2 2 7 2 2" xfId="53540" xr:uid="{00000000-0005-0000-0000-000001670000}"/>
    <cellStyle name="Normal 2 3 3 2 2 2 7 3" xfId="40943" xr:uid="{00000000-0005-0000-0000-000002670000}"/>
    <cellStyle name="Normal 2 3 3 2 2 2 7 4" xfId="30929" xr:uid="{00000000-0005-0000-0000-000003670000}"/>
    <cellStyle name="Normal 2 3 3 2 2 2 8" xfId="7152" xr:uid="{00000000-0005-0000-0000-000004670000}"/>
    <cellStyle name="Normal 2 3 3 2 2 2 8 2" xfId="19778" xr:uid="{00000000-0005-0000-0000-000005670000}"/>
    <cellStyle name="Normal 2 3 3 2 2 2 8 2 2" xfId="54994" xr:uid="{00000000-0005-0000-0000-000006670000}"/>
    <cellStyle name="Normal 2 3 3 2 2 2 8 3" xfId="42397" xr:uid="{00000000-0005-0000-0000-000007670000}"/>
    <cellStyle name="Normal 2 3 3 2 2 2 8 4" xfId="32383" xr:uid="{00000000-0005-0000-0000-000008670000}"/>
    <cellStyle name="Normal 2 3 3 2 2 2 9" xfId="8933" xr:uid="{00000000-0005-0000-0000-000009670000}"/>
    <cellStyle name="Normal 2 3 3 2 2 2 9 2" xfId="21554" xr:uid="{00000000-0005-0000-0000-00000A670000}"/>
    <cellStyle name="Normal 2 3 3 2 2 2 9 2 2" xfId="56770" xr:uid="{00000000-0005-0000-0000-00000B670000}"/>
    <cellStyle name="Normal 2 3 3 2 2 2 9 3" xfId="44173" xr:uid="{00000000-0005-0000-0000-00000C670000}"/>
    <cellStyle name="Normal 2 3 3 2 2 2 9 4" xfId="34159" xr:uid="{00000000-0005-0000-0000-00000D670000}"/>
    <cellStyle name="Normal 2 3 3 2 2 3" xfId="3069" xr:uid="{00000000-0005-0000-0000-00000E670000}"/>
    <cellStyle name="Normal 2 3 3 2 2 3 10" xfId="25441" xr:uid="{00000000-0005-0000-0000-00000F670000}"/>
    <cellStyle name="Normal 2 3 3 2 2 3 11" xfId="60976" xr:uid="{00000000-0005-0000-0000-000010670000}"/>
    <cellStyle name="Normal 2 3 3 2 2 3 2" xfId="4872" xr:uid="{00000000-0005-0000-0000-000011670000}"/>
    <cellStyle name="Normal 2 3 3 2 2 3 2 2" xfId="17519" xr:uid="{00000000-0005-0000-0000-000012670000}"/>
    <cellStyle name="Normal 2 3 3 2 2 3 2 2 2" xfId="52735" xr:uid="{00000000-0005-0000-0000-000013670000}"/>
    <cellStyle name="Normal 2 3 3 2 2 3 2 2 3" xfId="30124" xr:uid="{00000000-0005-0000-0000-000014670000}"/>
    <cellStyle name="Normal 2 3 3 2 2 3 2 3" xfId="13965" xr:uid="{00000000-0005-0000-0000-000015670000}"/>
    <cellStyle name="Normal 2 3 3 2 2 3 2 3 2" xfId="49183" xr:uid="{00000000-0005-0000-0000-000016670000}"/>
    <cellStyle name="Normal 2 3 3 2 2 3 2 4" xfId="40138" xr:uid="{00000000-0005-0000-0000-000017670000}"/>
    <cellStyle name="Normal 2 3 3 2 2 3 2 5" xfId="26572" xr:uid="{00000000-0005-0000-0000-000018670000}"/>
    <cellStyle name="Normal 2 3 3 2 2 3 3" xfId="6342" xr:uid="{00000000-0005-0000-0000-000019670000}"/>
    <cellStyle name="Normal 2 3 3 2 2 3 3 2" xfId="18973" xr:uid="{00000000-0005-0000-0000-00001A670000}"/>
    <cellStyle name="Normal 2 3 3 2 2 3 3 2 2" xfId="54189" xr:uid="{00000000-0005-0000-0000-00001B670000}"/>
    <cellStyle name="Normal 2 3 3 2 2 3 3 3" xfId="41592" xr:uid="{00000000-0005-0000-0000-00001C670000}"/>
    <cellStyle name="Normal 2 3 3 2 2 3 3 4" xfId="31578" xr:uid="{00000000-0005-0000-0000-00001D670000}"/>
    <cellStyle name="Normal 2 3 3 2 2 3 4" xfId="7801" xr:uid="{00000000-0005-0000-0000-00001E670000}"/>
    <cellStyle name="Normal 2 3 3 2 2 3 4 2" xfId="20427" xr:uid="{00000000-0005-0000-0000-00001F670000}"/>
    <cellStyle name="Normal 2 3 3 2 2 3 4 2 2" xfId="55643" xr:uid="{00000000-0005-0000-0000-000020670000}"/>
    <cellStyle name="Normal 2 3 3 2 2 3 4 3" xfId="43046" xr:uid="{00000000-0005-0000-0000-000021670000}"/>
    <cellStyle name="Normal 2 3 3 2 2 3 4 4" xfId="33032" xr:uid="{00000000-0005-0000-0000-000022670000}"/>
    <cellStyle name="Normal 2 3 3 2 2 3 5" xfId="9582" xr:uid="{00000000-0005-0000-0000-000023670000}"/>
    <cellStyle name="Normal 2 3 3 2 2 3 5 2" xfId="22203" xr:uid="{00000000-0005-0000-0000-000024670000}"/>
    <cellStyle name="Normal 2 3 3 2 2 3 5 2 2" xfId="57419" xr:uid="{00000000-0005-0000-0000-000025670000}"/>
    <cellStyle name="Normal 2 3 3 2 2 3 5 3" xfId="44822" xr:uid="{00000000-0005-0000-0000-000026670000}"/>
    <cellStyle name="Normal 2 3 3 2 2 3 5 4" xfId="34808" xr:uid="{00000000-0005-0000-0000-000027670000}"/>
    <cellStyle name="Normal 2 3 3 2 2 3 6" xfId="11376" xr:uid="{00000000-0005-0000-0000-000028670000}"/>
    <cellStyle name="Normal 2 3 3 2 2 3 6 2" xfId="23979" xr:uid="{00000000-0005-0000-0000-000029670000}"/>
    <cellStyle name="Normal 2 3 3 2 2 3 6 2 2" xfId="59195" xr:uid="{00000000-0005-0000-0000-00002A670000}"/>
    <cellStyle name="Normal 2 3 3 2 2 3 6 3" xfId="46598" xr:uid="{00000000-0005-0000-0000-00002B670000}"/>
    <cellStyle name="Normal 2 3 3 2 2 3 6 4" xfId="36584" xr:uid="{00000000-0005-0000-0000-00002C670000}"/>
    <cellStyle name="Normal 2 3 3 2 2 3 7" xfId="15743" xr:uid="{00000000-0005-0000-0000-00002D670000}"/>
    <cellStyle name="Normal 2 3 3 2 2 3 7 2" xfId="50959" xr:uid="{00000000-0005-0000-0000-00002E670000}"/>
    <cellStyle name="Normal 2 3 3 2 2 3 7 3" xfId="28348" xr:uid="{00000000-0005-0000-0000-00002F670000}"/>
    <cellStyle name="Normal 2 3 3 2 2 3 8" xfId="12834" xr:uid="{00000000-0005-0000-0000-000030670000}"/>
    <cellStyle name="Normal 2 3 3 2 2 3 8 2" xfId="48052" xr:uid="{00000000-0005-0000-0000-000031670000}"/>
    <cellStyle name="Normal 2 3 3 2 2 3 9" xfId="38362" xr:uid="{00000000-0005-0000-0000-000032670000}"/>
    <cellStyle name="Normal 2 3 3 2 2 4" xfId="2895" xr:uid="{00000000-0005-0000-0000-000033670000}"/>
    <cellStyle name="Normal 2 3 3 2 2 4 10" xfId="25282" xr:uid="{00000000-0005-0000-0000-000034670000}"/>
    <cellStyle name="Normal 2 3 3 2 2 4 11" xfId="60817" xr:uid="{00000000-0005-0000-0000-000035670000}"/>
    <cellStyle name="Normal 2 3 3 2 2 4 2" xfId="4713" xr:uid="{00000000-0005-0000-0000-000036670000}"/>
    <cellStyle name="Normal 2 3 3 2 2 4 2 2" xfId="17360" xr:uid="{00000000-0005-0000-0000-000037670000}"/>
    <cellStyle name="Normal 2 3 3 2 2 4 2 2 2" xfId="52576" xr:uid="{00000000-0005-0000-0000-000038670000}"/>
    <cellStyle name="Normal 2 3 3 2 2 4 2 2 3" xfId="29965" xr:uid="{00000000-0005-0000-0000-000039670000}"/>
    <cellStyle name="Normal 2 3 3 2 2 4 2 3" xfId="13806" xr:uid="{00000000-0005-0000-0000-00003A670000}"/>
    <cellStyle name="Normal 2 3 3 2 2 4 2 3 2" xfId="49024" xr:uid="{00000000-0005-0000-0000-00003B670000}"/>
    <cellStyle name="Normal 2 3 3 2 2 4 2 4" xfId="39979" xr:uid="{00000000-0005-0000-0000-00003C670000}"/>
    <cellStyle name="Normal 2 3 3 2 2 4 2 5" xfId="26413" xr:uid="{00000000-0005-0000-0000-00003D670000}"/>
    <cellStyle name="Normal 2 3 3 2 2 4 3" xfId="6183" xr:uid="{00000000-0005-0000-0000-00003E670000}"/>
    <cellStyle name="Normal 2 3 3 2 2 4 3 2" xfId="18814" xr:uid="{00000000-0005-0000-0000-00003F670000}"/>
    <cellStyle name="Normal 2 3 3 2 2 4 3 2 2" xfId="54030" xr:uid="{00000000-0005-0000-0000-000040670000}"/>
    <cellStyle name="Normal 2 3 3 2 2 4 3 3" xfId="41433" xr:uid="{00000000-0005-0000-0000-000041670000}"/>
    <cellStyle name="Normal 2 3 3 2 2 4 3 4" xfId="31419" xr:uid="{00000000-0005-0000-0000-000042670000}"/>
    <cellStyle name="Normal 2 3 3 2 2 4 4" xfId="7642" xr:uid="{00000000-0005-0000-0000-000043670000}"/>
    <cellStyle name="Normal 2 3 3 2 2 4 4 2" xfId="20268" xr:uid="{00000000-0005-0000-0000-000044670000}"/>
    <cellStyle name="Normal 2 3 3 2 2 4 4 2 2" xfId="55484" xr:uid="{00000000-0005-0000-0000-000045670000}"/>
    <cellStyle name="Normal 2 3 3 2 2 4 4 3" xfId="42887" xr:uid="{00000000-0005-0000-0000-000046670000}"/>
    <cellStyle name="Normal 2 3 3 2 2 4 4 4" xfId="32873" xr:uid="{00000000-0005-0000-0000-000047670000}"/>
    <cellStyle name="Normal 2 3 3 2 2 4 5" xfId="9423" xr:uid="{00000000-0005-0000-0000-000048670000}"/>
    <cellStyle name="Normal 2 3 3 2 2 4 5 2" xfId="22044" xr:uid="{00000000-0005-0000-0000-000049670000}"/>
    <cellStyle name="Normal 2 3 3 2 2 4 5 2 2" xfId="57260" xr:uid="{00000000-0005-0000-0000-00004A670000}"/>
    <cellStyle name="Normal 2 3 3 2 2 4 5 3" xfId="44663" xr:uid="{00000000-0005-0000-0000-00004B670000}"/>
    <cellStyle name="Normal 2 3 3 2 2 4 5 4" xfId="34649" xr:uid="{00000000-0005-0000-0000-00004C670000}"/>
    <cellStyle name="Normal 2 3 3 2 2 4 6" xfId="11217" xr:uid="{00000000-0005-0000-0000-00004D670000}"/>
    <cellStyle name="Normal 2 3 3 2 2 4 6 2" xfId="23820" xr:uid="{00000000-0005-0000-0000-00004E670000}"/>
    <cellStyle name="Normal 2 3 3 2 2 4 6 2 2" xfId="59036" xr:uid="{00000000-0005-0000-0000-00004F670000}"/>
    <cellStyle name="Normal 2 3 3 2 2 4 6 3" xfId="46439" xr:uid="{00000000-0005-0000-0000-000050670000}"/>
    <cellStyle name="Normal 2 3 3 2 2 4 6 4" xfId="36425" xr:uid="{00000000-0005-0000-0000-000051670000}"/>
    <cellStyle name="Normal 2 3 3 2 2 4 7" xfId="15584" xr:uid="{00000000-0005-0000-0000-000052670000}"/>
    <cellStyle name="Normal 2 3 3 2 2 4 7 2" xfId="50800" xr:uid="{00000000-0005-0000-0000-000053670000}"/>
    <cellStyle name="Normal 2 3 3 2 2 4 7 3" xfId="28189" xr:uid="{00000000-0005-0000-0000-000054670000}"/>
    <cellStyle name="Normal 2 3 3 2 2 4 8" xfId="12675" xr:uid="{00000000-0005-0000-0000-000055670000}"/>
    <cellStyle name="Normal 2 3 3 2 2 4 8 2" xfId="47893" xr:uid="{00000000-0005-0000-0000-000056670000}"/>
    <cellStyle name="Normal 2 3 3 2 2 4 9" xfId="38203" xr:uid="{00000000-0005-0000-0000-000057670000}"/>
    <cellStyle name="Normal 2 3 3 2 2 5" xfId="3404" xr:uid="{00000000-0005-0000-0000-000058670000}"/>
    <cellStyle name="Normal 2 3 3 2 2 5 10" xfId="26900" xr:uid="{00000000-0005-0000-0000-000059670000}"/>
    <cellStyle name="Normal 2 3 3 2 2 5 11" xfId="61304" xr:uid="{00000000-0005-0000-0000-00005A670000}"/>
    <cellStyle name="Normal 2 3 3 2 2 5 2" xfId="5200" xr:uid="{00000000-0005-0000-0000-00005B670000}"/>
    <cellStyle name="Normal 2 3 3 2 2 5 2 2" xfId="17847" xr:uid="{00000000-0005-0000-0000-00005C670000}"/>
    <cellStyle name="Normal 2 3 3 2 2 5 2 2 2" xfId="53063" xr:uid="{00000000-0005-0000-0000-00005D670000}"/>
    <cellStyle name="Normal 2 3 3 2 2 5 2 3" xfId="40466" xr:uid="{00000000-0005-0000-0000-00005E670000}"/>
    <cellStyle name="Normal 2 3 3 2 2 5 2 4" xfId="30452" xr:uid="{00000000-0005-0000-0000-00005F670000}"/>
    <cellStyle name="Normal 2 3 3 2 2 5 3" xfId="6670" xr:uid="{00000000-0005-0000-0000-000060670000}"/>
    <cellStyle name="Normal 2 3 3 2 2 5 3 2" xfId="19301" xr:uid="{00000000-0005-0000-0000-000061670000}"/>
    <cellStyle name="Normal 2 3 3 2 2 5 3 2 2" xfId="54517" xr:uid="{00000000-0005-0000-0000-000062670000}"/>
    <cellStyle name="Normal 2 3 3 2 2 5 3 3" xfId="41920" xr:uid="{00000000-0005-0000-0000-000063670000}"/>
    <cellStyle name="Normal 2 3 3 2 2 5 3 4" xfId="31906" xr:uid="{00000000-0005-0000-0000-000064670000}"/>
    <cellStyle name="Normal 2 3 3 2 2 5 4" xfId="8129" xr:uid="{00000000-0005-0000-0000-000065670000}"/>
    <cellStyle name="Normal 2 3 3 2 2 5 4 2" xfId="20755" xr:uid="{00000000-0005-0000-0000-000066670000}"/>
    <cellStyle name="Normal 2 3 3 2 2 5 4 2 2" xfId="55971" xr:uid="{00000000-0005-0000-0000-000067670000}"/>
    <cellStyle name="Normal 2 3 3 2 2 5 4 3" xfId="43374" xr:uid="{00000000-0005-0000-0000-000068670000}"/>
    <cellStyle name="Normal 2 3 3 2 2 5 4 4" xfId="33360" xr:uid="{00000000-0005-0000-0000-000069670000}"/>
    <cellStyle name="Normal 2 3 3 2 2 5 5" xfId="9910" xr:uid="{00000000-0005-0000-0000-00006A670000}"/>
    <cellStyle name="Normal 2 3 3 2 2 5 5 2" xfId="22531" xr:uid="{00000000-0005-0000-0000-00006B670000}"/>
    <cellStyle name="Normal 2 3 3 2 2 5 5 2 2" xfId="57747" xr:uid="{00000000-0005-0000-0000-00006C670000}"/>
    <cellStyle name="Normal 2 3 3 2 2 5 5 3" xfId="45150" xr:uid="{00000000-0005-0000-0000-00006D670000}"/>
    <cellStyle name="Normal 2 3 3 2 2 5 5 4" xfId="35136" xr:uid="{00000000-0005-0000-0000-00006E670000}"/>
    <cellStyle name="Normal 2 3 3 2 2 5 6" xfId="11704" xr:uid="{00000000-0005-0000-0000-00006F670000}"/>
    <cellStyle name="Normal 2 3 3 2 2 5 6 2" xfId="24307" xr:uid="{00000000-0005-0000-0000-000070670000}"/>
    <cellStyle name="Normal 2 3 3 2 2 5 6 2 2" xfId="59523" xr:uid="{00000000-0005-0000-0000-000071670000}"/>
    <cellStyle name="Normal 2 3 3 2 2 5 6 3" xfId="46926" xr:uid="{00000000-0005-0000-0000-000072670000}"/>
    <cellStyle name="Normal 2 3 3 2 2 5 6 4" xfId="36912" xr:uid="{00000000-0005-0000-0000-000073670000}"/>
    <cellStyle name="Normal 2 3 3 2 2 5 7" xfId="16071" xr:uid="{00000000-0005-0000-0000-000074670000}"/>
    <cellStyle name="Normal 2 3 3 2 2 5 7 2" xfId="51287" xr:uid="{00000000-0005-0000-0000-000075670000}"/>
    <cellStyle name="Normal 2 3 3 2 2 5 7 3" xfId="28676" xr:uid="{00000000-0005-0000-0000-000076670000}"/>
    <cellStyle name="Normal 2 3 3 2 2 5 8" xfId="14293" xr:uid="{00000000-0005-0000-0000-000077670000}"/>
    <cellStyle name="Normal 2 3 3 2 2 5 8 2" xfId="49511" xr:uid="{00000000-0005-0000-0000-000078670000}"/>
    <cellStyle name="Normal 2 3 3 2 2 5 9" xfId="38690" xr:uid="{00000000-0005-0000-0000-000079670000}"/>
    <cellStyle name="Normal 2 3 3 2 2 6" xfId="2564" xr:uid="{00000000-0005-0000-0000-00007A670000}"/>
    <cellStyle name="Normal 2 3 3 2 2 6 10" xfId="26091" xr:uid="{00000000-0005-0000-0000-00007B670000}"/>
    <cellStyle name="Normal 2 3 3 2 2 6 11" xfId="60495" xr:uid="{00000000-0005-0000-0000-00007C670000}"/>
    <cellStyle name="Normal 2 3 3 2 2 6 2" xfId="4391" xr:uid="{00000000-0005-0000-0000-00007D670000}"/>
    <cellStyle name="Normal 2 3 3 2 2 6 2 2" xfId="17038" xr:uid="{00000000-0005-0000-0000-00007E670000}"/>
    <cellStyle name="Normal 2 3 3 2 2 6 2 2 2" xfId="52254" xr:uid="{00000000-0005-0000-0000-00007F670000}"/>
    <cellStyle name="Normal 2 3 3 2 2 6 2 3" xfId="39657" xr:uid="{00000000-0005-0000-0000-000080670000}"/>
    <cellStyle name="Normal 2 3 3 2 2 6 2 4" xfId="29643" xr:uid="{00000000-0005-0000-0000-000081670000}"/>
    <cellStyle name="Normal 2 3 3 2 2 6 3" xfId="5861" xr:uid="{00000000-0005-0000-0000-000082670000}"/>
    <cellStyle name="Normal 2 3 3 2 2 6 3 2" xfId="18492" xr:uid="{00000000-0005-0000-0000-000083670000}"/>
    <cellStyle name="Normal 2 3 3 2 2 6 3 2 2" xfId="53708" xr:uid="{00000000-0005-0000-0000-000084670000}"/>
    <cellStyle name="Normal 2 3 3 2 2 6 3 3" xfId="41111" xr:uid="{00000000-0005-0000-0000-000085670000}"/>
    <cellStyle name="Normal 2 3 3 2 2 6 3 4" xfId="31097" xr:uid="{00000000-0005-0000-0000-000086670000}"/>
    <cellStyle name="Normal 2 3 3 2 2 6 4" xfId="7320" xr:uid="{00000000-0005-0000-0000-000087670000}"/>
    <cellStyle name="Normal 2 3 3 2 2 6 4 2" xfId="19946" xr:uid="{00000000-0005-0000-0000-000088670000}"/>
    <cellStyle name="Normal 2 3 3 2 2 6 4 2 2" xfId="55162" xr:uid="{00000000-0005-0000-0000-000089670000}"/>
    <cellStyle name="Normal 2 3 3 2 2 6 4 3" xfId="42565" xr:uid="{00000000-0005-0000-0000-00008A670000}"/>
    <cellStyle name="Normal 2 3 3 2 2 6 4 4" xfId="32551" xr:uid="{00000000-0005-0000-0000-00008B670000}"/>
    <cellStyle name="Normal 2 3 3 2 2 6 5" xfId="9101" xr:uid="{00000000-0005-0000-0000-00008C670000}"/>
    <cellStyle name="Normal 2 3 3 2 2 6 5 2" xfId="21722" xr:uid="{00000000-0005-0000-0000-00008D670000}"/>
    <cellStyle name="Normal 2 3 3 2 2 6 5 2 2" xfId="56938" xr:uid="{00000000-0005-0000-0000-00008E670000}"/>
    <cellStyle name="Normal 2 3 3 2 2 6 5 3" xfId="44341" xr:uid="{00000000-0005-0000-0000-00008F670000}"/>
    <cellStyle name="Normal 2 3 3 2 2 6 5 4" xfId="34327" xr:uid="{00000000-0005-0000-0000-000090670000}"/>
    <cellStyle name="Normal 2 3 3 2 2 6 6" xfId="10895" xr:uid="{00000000-0005-0000-0000-000091670000}"/>
    <cellStyle name="Normal 2 3 3 2 2 6 6 2" xfId="23498" xr:uid="{00000000-0005-0000-0000-000092670000}"/>
    <cellStyle name="Normal 2 3 3 2 2 6 6 2 2" xfId="58714" xr:uid="{00000000-0005-0000-0000-000093670000}"/>
    <cellStyle name="Normal 2 3 3 2 2 6 6 3" xfId="46117" xr:uid="{00000000-0005-0000-0000-000094670000}"/>
    <cellStyle name="Normal 2 3 3 2 2 6 6 4" xfId="36103" xr:uid="{00000000-0005-0000-0000-000095670000}"/>
    <cellStyle name="Normal 2 3 3 2 2 6 7" xfId="15262" xr:uid="{00000000-0005-0000-0000-000096670000}"/>
    <cellStyle name="Normal 2 3 3 2 2 6 7 2" xfId="50478" xr:uid="{00000000-0005-0000-0000-000097670000}"/>
    <cellStyle name="Normal 2 3 3 2 2 6 7 3" xfId="27867" xr:uid="{00000000-0005-0000-0000-000098670000}"/>
    <cellStyle name="Normal 2 3 3 2 2 6 8" xfId="13484" xr:uid="{00000000-0005-0000-0000-000099670000}"/>
    <cellStyle name="Normal 2 3 3 2 2 6 8 2" xfId="48702" xr:uid="{00000000-0005-0000-0000-00009A670000}"/>
    <cellStyle name="Normal 2 3 3 2 2 6 9" xfId="37881" xr:uid="{00000000-0005-0000-0000-00009B670000}"/>
    <cellStyle name="Normal 2 3 3 2 2 7" xfId="3728" xr:uid="{00000000-0005-0000-0000-00009C670000}"/>
    <cellStyle name="Normal 2 3 3 2 2 7 2" xfId="8452" xr:uid="{00000000-0005-0000-0000-00009D670000}"/>
    <cellStyle name="Normal 2 3 3 2 2 7 2 2" xfId="21078" xr:uid="{00000000-0005-0000-0000-00009E670000}"/>
    <cellStyle name="Normal 2 3 3 2 2 7 2 2 2" xfId="56294" xr:uid="{00000000-0005-0000-0000-00009F670000}"/>
    <cellStyle name="Normal 2 3 3 2 2 7 2 3" xfId="43697" xr:uid="{00000000-0005-0000-0000-0000A0670000}"/>
    <cellStyle name="Normal 2 3 3 2 2 7 2 4" xfId="33683" xr:uid="{00000000-0005-0000-0000-0000A1670000}"/>
    <cellStyle name="Normal 2 3 3 2 2 7 3" xfId="10233" xr:uid="{00000000-0005-0000-0000-0000A2670000}"/>
    <cellStyle name="Normal 2 3 3 2 2 7 3 2" xfId="22854" xr:uid="{00000000-0005-0000-0000-0000A3670000}"/>
    <cellStyle name="Normal 2 3 3 2 2 7 3 2 2" xfId="58070" xr:uid="{00000000-0005-0000-0000-0000A4670000}"/>
    <cellStyle name="Normal 2 3 3 2 2 7 3 3" xfId="45473" xr:uid="{00000000-0005-0000-0000-0000A5670000}"/>
    <cellStyle name="Normal 2 3 3 2 2 7 3 4" xfId="35459" xr:uid="{00000000-0005-0000-0000-0000A6670000}"/>
    <cellStyle name="Normal 2 3 3 2 2 7 4" xfId="12029" xr:uid="{00000000-0005-0000-0000-0000A7670000}"/>
    <cellStyle name="Normal 2 3 3 2 2 7 4 2" xfId="24630" xr:uid="{00000000-0005-0000-0000-0000A8670000}"/>
    <cellStyle name="Normal 2 3 3 2 2 7 4 2 2" xfId="59846" xr:uid="{00000000-0005-0000-0000-0000A9670000}"/>
    <cellStyle name="Normal 2 3 3 2 2 7 4 3" xfId="47249" xr:uid="{00000000-0005-0000-0000-0000AA670000}"/>
    <cellStyle name="Normal 2 3 3 2 2 7 4 4" xfId="37235" xr:uid="{00000000-0005-0000-0000-0000AB670000}"/>
    <cellStyle name="Normal 2 3 3 2 2 7 5" xfId="16394" xr:uid="{00000000-0005-0000-0000-0000AC670000}"/>
    <cellStyle name="Normal 2 3 3 2 2 7 5 2" xfId="51610" xr:uid="{00000000-0005-0000-0000-0000AD670000}"/>
    <cellStyle name="Normal 2 3 3 2 2 7 5 3" xfId="28999" xr:uid="{00000000-0005-0000-0000-0000AE670000}"/>
    <cellStyle name="Normal 2 3 3 2 2 7 6" xfId="14616" xr:uid="{00000000-0005-0000-0000-0000AF670000}"/>
    <cellStyle name="Normal 2 3 3 2 2 7 6 2" xfId="49834" xr:uid="{00000000-0005-0000-0000-0000B0670000}"/>
    <cellStyle name="Normal 2 3 3 2 2 7 7" xfId="39013" xr:uid="{00000000-0005-0000-0000-0000B1670000}"/>
    <cellStyle name="Normal 2 3 3 2 2 7 8" xfId="27223" xr:uid="{00000000-0005-0000-0000-0000B2670000}"/>
    <cellStyle name="Normal 2 3 3 2 2 8" xfId="4066" xr:uid="{00000000-0005-0000-0000-0000B3670000}"/>
    <cellStyle name="Normal 2 3 3 2 2 8 2" xfId="16716" xr:uid="{00000000-0005-0000-0000-0000B4670000}"/>
    <cellStyle name="Normal 2 3 3 2 2 8 2 2" xfId="51932" xr:uid="{00000000-0005-0000-0000-0000B5670000}"/>
    <cellStyle name="Normal 2 3 3 2 2 8 2 3" xfId="29321" xr:uid="{00000000-0005-0000-0000-0000B6670000}"/>
    <cellStyle name="Normal 2 3 3 2 2 8 3" xfId="13162" xr:uid="{00000000-0005-0000-0000-0000B7670000}"/>
    <cellStyle name="Normal 2 3 3 2 2 8 3 2" xfId="48380" xr:uid="{00000000-0005-0000-0000-0000B8670000}"/>
    <cellStyle name="Normal 2 3 3 2 2 8 4" xfId="39335" xr:uid="{00000000-0005-0000-0000-0000B9670000}"/>
    <cellStyle name="Normal 2 3 3 2 2 8 5" xfId="25769" xr:uid="{00000000-0005-0000-0000-0000BA670000}"/>
    <cellStyle name="Normal 2 3 3 2 2 9" xfId="5539" xr:uid="{00000000-0005-0000-0000-0000BB670000}"/>
    <cellStyle name="Normal 2 3 3 2 2 9 2" xfId="18170" xr:uid="{00000000-0005-0000-0000-0000BC670000}"/>
    <cellStyle name="Normal 2 3 3 2 2 9 2 2" xfId="53386" xr:uid="{00000000-0005-0000-0000-0000BD670000}"/>
    <cellStyle name="Normal 2 3 3 2 2 9 3" xfId="40789" xr:uid="{00000000-0005-0000-0000-0000BE670000}"/>
    <cellStyle name="Normal 2 3 3 2 2 9 4" xfId="30775" xr:uid="{00000000-0005-0000-0000-0000BF670000}"/>
    <cellStyle name="Normal 2 3 3 2 3" xfId="2307" xr:uid="{00000000-0005-0000-0000-0000C0670000}"/>
    <cellStyle name="Normal 2 3 3 2 3 10" xfId="10590" xr:uid="{00000000-0005-0000-0000-0000C1670000}"/>
    <cellStyle name="Normal 2 3 3 2 3 10 2" xfId="23201" xr:uid="{00000000-0005-0000-0000-0000C2670000}"/>
    <cellStyle name="Normal 2 3 3 2 3 10 2 2" xfId="58417" xr:uid="{00000000-0005-0000-0000-0000C3670000}"/>
    <cellStyle name="Normal 2 3 3 2 3 10 3" xfId="45820" xr:uid="{00000000-0005-0000-0000-0000C4670000}"/>
    <cellStyle name="Normal 2 3 3 2 3 10 4" xfId="35806" xr:uid="{00000000-0005-0000-0000-0000C5670000}"/>
    <cellStyle name="Normal 2 3 3 2 3 11" xfId="15020" xr:uid="{00000000-0005-0000-0000-0000C6670000}"/>
    <cellStyle name="Normal 2 3 3 2 3 11 2" xfId="50236" xr:uid="{00000000-0005-0000-0000-0000C7670000}"/>
    <cellStyle name="Normal 2 3 3 2 3 11 3" xfId="27625" xr:uid="{00000000-0005-0000-0000-0000C8670000}"/>
    <cellStyle name="Normal 2 3 3 2 3 12" xfId="12433" xr:uid="{00000000-0005-0000-0000-0000C9670000}"/>
    <cellStyle name="Normal 2 3 3 2 3 12 2" xfId="47651" xr:uid="{00000000-0005-0000-0000-0000CA670000}"/>
    <cellStyle name="Normal 2 3 3 2 3 13" xfId="37639" xr:uid="{00000000-0005-0000-0000-0000CB670000}"/>
    <cellStyle name="Normal 2 3 3 2 3 14" xfId="25040" xr:uid="{00000000-0005-0000-0000-0000CC670000}"/>
    <cellStyle name="Normal 2 3 3 2 3 15" xfId="60253" xr:uid="{00000000-0005-0000-0000-0000CD670000}"/>
    <cellStyle name="Normal 2 3 3 2 3 2" xfId="3155" xr:uid="{00000000-0005-0000-0000-0000CE670000}"/>
    <cellStyle name="Normal 2 3 3 2 3 2 10" xfId="25524" xr:uid="{00000000-0005-0000-0000-0000CF670000}"/>
    <cellStyle name="Normal 2 3 3 2 3 2 11" xfId="61059" xr:uid="{00000000-0005-0000-0000-0000D0670000}"/>
    <cellStyle name="Normal 2 3 3 2 3 2 2" xfId="4955" xr:uid="{00000000-0005-0000-0000-0000D1670000}"/>
    <cellStyle name="Normal 2 3 3 2 3 2 2 2" xfId="17602" xr:uid="{00000000-0005-0000-0000-0000D2670000}"/>
    <cellStyle name="Normal 2 3 3 2 3 2 2 2 2" xfId="52818" xr:uid="{00000000-0005-0000-0000-0000D3670000}"/>
    <cellStyle name="Normal 2 3 3 2 3 2 2 2 3" xfId="30207" xr:uid="{00000000-0005-0000-0000-0000D4670000}"/>
    <cellStyle name="Normal 2 3 3 2 3 2 2 3" xfId="14048" xr:uid="{00000000-0005-0000-0000-0000D5670000}"/>
    <cellStyle name="Normal 2 3 3 2 3 2 2 3 2" xfId="49266" xr:uid="{00000000-0005-0000-0000-0000D6670000}"/>
    <cellStyle name="Normal 2 3 3 2 3 2 2 4" xfId="40221" xr:uid="{00000000-0005-0000-0000-0000D7670000}"/>
    <cellStyle name="Normal 2 3 3 2 3 2 2 5" xfId="26655" xr:uid="{00000000-0005-0000-0000-0000D8670000}"/>
    <cellStyle name="Normal 2 3 3 2 3 2 3" xfId="6425" xr:uid="{00000000-0005-0000-0000-0000D9670000}"/>
    <cellStyle name="Normal 2 3 3 2 3 2 3 2" xfId="19056" xr:uid="{00000000-0005-0000-0000-0000DA670000}"/>
    <cellStyle name="Normal 2 3 3 2 3 2 3 2 2" xfId="54272" xr:uid="{00000000-0005-0000-0000-0000DB670000}"/>
    <cellStyle name="Normal 2 3 3 2 3 2 3 3" xfId="41675" xr:uid="{00000000-0005-0000-0000-0000DC670000}"/>
    <cellStyle name="Normal 2 3 3 2 3 2 3 4" xfId="31661" xr:uid="{00000000-0005-0000-0000-0000DD670000}"/>
    <cellStyle name="Normal 2 3 3 2 3 2 4" xfId="7884" xr:uid="{00000000-0005-0000-0000-0000DE670000}"/>
    <cellStyle name="Normal 2 3 3 2 3 2 4 2" xfId="20510" xr:uid="{00000000-0005-0000-0000-0000DF670000}"/>
    <cellStyle name="Normal 2 3 3 2 3 2 4 2 2" xfId="55726" xr:uid="{00000000-0005-0000-0000-0000E0670000}"/>
    <cellStyle name="Normal 2 3 3 2 3 2 4 3" xfId="43129" xr:uid="{00000000-0005-0000-0000-0000E1670000}"/>
    <cellStyle name="Normal 2 3 3 2 3 2 4 4" xfId="33115" xr:uid="{00000000-0005-0000-0000-0000E2670000}"/>
    <cellStyle name="Normal 2 3 3 2 3 2 5" xfId="9665" xr:uid="{00000000-0005-0000-0000-0000E3670000}"/>
    <cellStyle name="Normal 2 3 3 2 3 2 5 2" xfId="22286" xr:uid="{00000000-0005-0000-0000-0000E4670000}"/>
    <cellStyle name="Normal 2 3 3 2 3 2 5 2 2" xfId="57502" xr:uid="{00000000-0005-0000-0000-0000E5670000}"/>
    <cellStyle name="Normal 2 3 3 2 3 2 5 3" xfId="44905" xr:uid="{00000000-0005-0000-0000-0000E6670000}"/>
    <cellStyle name="Normal 2 3 3 2 3 2 5 4" xfId="34891" xr:uid="{00000000-0005-0000-0000-0000E7670000}"/>
    <cellStyle name="Normal 2 3 3 2 3 2 6" xfId="11459" xr:uid="{00000000-0005-0000-0000-0000E8670000}"/>
    <cellStyle name="Normal 2 3 3 2 3 2 6 2" xfId="24062" xr:uid="{00000000-0005-0000-0000-0000E9670000}"/>
    <cellStyle name="Normal 2 3 3 2 3 2 6 2 2" xfId="59278" xr:uid="{00000000-0005-0000-0000-0000EA670000}"/>
    <cellStyle name="Normal 2 3 3 2 3 2 6 3" xfId="46681" xr:uid="{00000000-0005-0000-0000-0000EB670000}"/>
    <cellStyle name="Normal 2 3 3 2 3 2 6 4" xfId="36667" xr:uid="{00000000-0005-0000-0000-0000EC670000}"/>
    <cellStyle name="Normal 2 3 3 2 3 2 7" xfId="15826" xr:uid="{00000000-0005-0000-0000-0000ED670000}"/>
    <cellStyle name="Normal 2 3 3 2 3 2 7 2" xfId="51042" xr:uid="{00000000-0005-0000-0000-0000EE670000}"/>
    <cellStyle name="Normal 2 3 3 2 3 2 7 3" xfId="28431" xr:uid="{00000000-0005-0000-0000-0000EF670000}"/>
    <cellStyle name="Normal 2 3 3 2 3 2 8" xfId="12917" xr:uid="{00000000-0005-0000-0000-0000F0670000}"/>
    <cellStyle name="Normal 2 3 3 2 3 2 8 2" xfId="48135" xr:uid="{00000000-0005-0000-0000-0000F1670000}"/>
    <cellStyle name="Normal 2 3 3 2 3 2 9" xfId="38445" xr:uid="{00000000-0005-0000-0000-0000F2670000}"/>
    <cellStyle name="Normal 2 3 3 2 3 3" xfId="3484" xr:uid="{00000000-0005-0000-0000-0000F3670000}"/>
    <cellStyle name="Normal 2 3 3 2 3 3 10" xfId="26980" xr:uid="{00000000-0005-0000-0000-0000F4670000}"/>
    <cellStyle name="Normal 2 3 3 2 3 3 11" xfId="61384" xr:uid="{00000000-0005-0000-0000-0000F5670000}"/>
    <cellStyle name="Normal 2 3 3 2 3 3 2" xfId="5280" xr:uid="{00000000-0005-0000-0000-0000F6670000}"/>
    <cellStyle name="Normal 2 3 3 2 3 3 2 2" xfId="17927" xr:uid="{00000000-0005-0000-0000-0000F7670000}"/>
    <cellStyle name="Normal 2 3 3 2 3 3 2 2 2" xfId="53143" xr:uid="{00000000-0005-0000-0000-0000F8670000}"/>
    <cellStyle name="Normal 2 3 3 2 3 3 2 3" xfId="40546" xr:uid="{00000000-0005-0000-0000-0000F9670000}"/>
    <cellStyle name="Normal 2 3 3 2 3 3 2 4" xfId="30532" xr:uid="{00000000-0005-0000-0000-0000FA670000}"/>
    <cellStyle name="Normal 2 3 3 2 3 3 3" xfId="6750" xr:uid="{00000000-0005-0000-0000-0000FB670000}"/>
    <cellStyle name="Normal 2 3 3 2 3 3 3 2" xfId="19381" xr:uid="{00000000-0005-0000-0000-0000FC670000}"/>
    <cellStyle name="Normal 2 3 3 2 3 3 3 2 2" xfId="54597" xr:uid="{00000000-0005-0000-0000-0000FD670000}"/>
    <cellStyle name="Normal 2 3 3 2 3 3 3 3" xfId="42000" xr:uid="{00000000-0005-0000-0000-0000FE670000}"/>
    <cellStyle name="Normal 2 3 3 2 3 3 3 4" xfId="31986" xr:uid="{00000000-0005-0000-0000-0000FF670000}"/>
    <cellStyle name="Normal 2 3 3 2 3 3 4" xfId="8209" xr:uid="{00000000-0005-0000-0000-000000680000}"/>
    <cellStyle name="Normal 2 3 3 2 3 3 4 2" xfId="20835" xr:uid="{00000000-0005-0000-0000-000001680000}"/>
    <cellStyle name="Normal 2 3 3 2 3 3 4 2 2" xfId="56051" xr:uid="{00000000-0005-0000-0000-000002680000}"/>
    <cellStyle name="Normal 2 3 3 2 3 3 4 3" xfId="43454" xr:uid="{00000000-0005-0000-0000-000003680000}"/>
    <cellStyle name="Normal 2 3 3 2 3 3 4 4" xfId="33440" xr:uid="{00000000-0005-0000-0000-000004680000}"/>
    <cellStyle name="Normal 2 3 3 2 3 3 5" xfId="9990" xr:uid="{00000000-0005-0000-0000-000005680000}"/>
    <cellStyle name="Normal 2 3 3 2 3 3 5 2" xfId="22611" xr:uid="{00000000-0005-0000-0000-000006680000}"/>
    <cellStyle name="Normal 2 3 3 2 3 3 5 2 2" xfId="57827" xr:uid="{00000000-0005-0000-0000-000007680000}"/>
    <cellStyle name="Normal 2 3 3 2 3 3 5 3" xfId="45230" xr:uid="{00000000-0005-0000-0000-000008680000}"/>
    <cellStyle name="Normal 2 3 3 2 3 3 5 4" xfId="35216" xr:uid="{00000000-0005-0000-0000-000009680000}"/>
    <cellStyle name="Normal 2 3 3 2 3 3 6" xfId="11784" xr:uid="{00000000-0005-0000-0000-00000A680000}"/>
    <cellStyle name="Normal 2 3 3 2 3 3 6 2" xfId="24387" xr:uid="{00000000-0005-0000-0000-00000B680000}"/>
    <cellStyle name="Normal 2 3 3 2 3 3 6 2 2" xfId="59603" xr:uid="{00000000-0005-0000-0000-00000C680000}"/>
    <cellStyle name="Normal 2 3 3 2 3 3 6 3" xfId="47006" xr:uid="{00000000-0005-0000-0000-00000D680000}"/>
    <cellStyle name="Normal 2 3 3 2 3 3 6 4" xfId="36992" xr:uid="{00000000-0005-0000-0000-00000E680000}"/>
    <cellStyle name="Normal 2 3 3 2 3 3 7" xfId="16151" xr:uid="{00000000-0005-0000-0000-00000F680000}"/>
    <cellStyle name="Normal 2 3 3 2 3 3 7 2" xfId="51367" xr:uid="{00000000-0005-0000-0000-000010680000}"/>
    <cellStyle name="Normal 2 3 3 2 3 3 7 3" xfId="28756" xr:uid="{00000000-0005-0000-0000-000011680000}"/>
    <cellStyle name="Normal 2 3 3 2 3 3 8" xfId="14373" xr:uid="{00000000-0005-0000-0000-000012680000}"/>
    <cellStyle name="Normal 2 3 3 2 3 3 8 2" xfId="49591" xr:uid="{00000000-0005-0000-0000-000013680000}"/>
    <cellStyle name="Normal 2 3 3 2 3 3 9" xfId="38770" xr:uid="{00000000-0005-0000-0000-000014680000}"/>
    <cellStyle name="Normal 2 3 3 2 3 4" xfId="2645" xr:uid="{00000000-0005-0000-0000-000015680000}"/>
    <cellStyle name="Normal 2 3 3 2 3 4 10" xfId="26171" xr:uid="{00000000-0005-0000-0000-000016680000}"/>
    <cellStyle name="Normal 2 3 3 2 3 4 11" xfId="60575" xr:uid="{00000000-0005-0000-0000-000017680000}"/>
    <cellStyle name="Normal 2 3 3 2 3 4 2" xfId="4471" xr:uid="{00000000-0005-0000-0000-000018680000}"/>
    <cellStyle name="Normal 2 3 3 2 3 4 2 2" xfId="17118" xr:uid="{00000000-0005-0000-0000-000019680000}"/>
    <cellStyle name="Normal 2 3 3 2 3 4 2 2 2" xfId="52334" xr:uid="{00000000-0005-0000-0000-00001A680000}"/>
    <cellStyle name="Normal 2 3 3 2 3 4 2 3" xfId="39737" xr:uid="{00000000-0005-0000-0000-00001B680000}"/>
    <cellStyle name="Normal 2 3 3 2 3 4 2 4" xfId="29723" xr:uid="{00000000-0005-0000-0000-00001C680000}"/>
    <cellStyle name="Normal 2 3 3 2 3 4 3" xfId="5941" xr:uid="{00000000-0005-0000-0000-00001D680000}"/>
    <cellStyle name="Normal 2 3 3 2 3 4 3 2" xfId="18572" xr:uid="{00000000-0005-0000-0000-00001E680000}"/>
    <cellStyle name="Normal 2 3 3 2 3 4 3 2 2" xfId="53788" xr:uid="{00000000-0005-0000-0000-00001F680000}"/>
    <cellStyle name="Normal 2 3 3 2 3 4 3 3" xfId="41191" xr:uid="{00000000-0005-0000-0000-000020680000}"/>
    <cellStyle name="Normal 2 3 3 2 3 4 3 4" xfId="31177" xr:uid="{00000000-0005-0000-0000-000021680000}"/>
    <cellStyle name="Normal 2 3 3 2 3 4 4" xfId="7400" xr:uid="{00000000-0005-0000-0000-000022680000}"/>
    <cellStyle name="Normal 2 3 3 2 3 4 4 2" xfId="20026" xr:uid="{00000000-0005-0000-0000-000023680000}"/>
    <cellStyle name="Normal 2 3 3 2 3 4 4 2 2" xfId="55242" xr:uid="{00000000-0005-0000-0000-000024680000}"/>
    <cellStyle name="Normal 2 3 3 2 3 4 4 3" xfId="42645" xr:uid="{00000000-0005-0000-0000-000025680000}"/>
    <cellStyle name="Normal 2 3 3 2 3 4 4 4" xfId="32631" xr:uid="{00000000-0005-0000-0000-000026680000}"/>
    <cellStyle name="Normal 2 3 3 2 3 4 5" xfId="9181" xr:uid="{00000000-0005-0000-0000-000027680000}"/>
    <cellStyle name="Normal 2 3 3 2 3 4 5 2" xfId="21802" xr:uid="{00000000-0005-0000-0000-000028680000}"/>
    <cellStyle name="Normal 2 3 3 2 3 4 5 2 2" xfId="57018" xr:uid="{00000000-0005-0000-0000-000029680000}"/>
    <cellStyle name="Normal 2 3 3 2 3 4 5 3" xfId="44421" xr:uid="{00000000-0005-0000-0000-00002A680000}"/>
    <cellStyle name="Normal 2 3 3 2 3 4 5 4" xfId="34407" xr:uid="{00000000-0005-0000-0000-00002B680000}"/>
    <cellStyle name="Normal 2 3 3 2 3 4 6" xfId="10975" xr:uid="{00000000-0005-0000-0000-00002C680000}"/>
    <cellStyle name="Normal 2 3 3 2 3 4 6 2" xfId="23578" xr:uid="{00000000-0005-0000-0000-00002D680000}"/>
    <cellStyle name="Normal 2 3 3 2 3 4 6 2 2" xfId="58794" xr:uid="{00000000-0005-0000-0000-00002E680000}"/>
    <cellStyle name="Normal 2 3 3 2 3 4 6 3" xfId="46197" xr:uid="{00000000-0005-0000-0000-00002F680000}"/>
    <cellStyle name="Normal 2 3 3 2 3 4 6 4" xfId="36183" xr:uid="{00000000-0005-0000-0000-000030680000}"/>
    <cellStyle name="Normal 2 3 3 2 3 4 7" xfId="15342" xr:uid="{00000000-0005-0000-0000-000031680000}"/>
    <cellStyle name="Normal 2 3 3 2 3 4 7 2" xfId="50558" xr:uid="{00000000-0005-0000-0000-000032680000}"/>
    <cellStyle name="Normal 2 3 3 2 3 4 7 3" xfId="27947" xr:uid="{00000000-0005-0000-0000-000033680000}"/>
    <cellStyle name="Normal 2 3 3 2 3 4 8" xfId="13564" xr:uid="{00000000-0005-0000-0000-000034680000}"/>
    <cellStyle name="Normal 2 3 3 2 3 4 8 2" xfId="48782" xr:uid="{00000000-0005-0000-0000-000035680000}"/>
    <cellStyle name="Normal 2 3 3 2 3 4 9" xfId="37961" xr:uid="{00000000-0005-0000-0000-000036680000}"/>
    <cellStyle name="Normal 2 3 3 2 3 5" xfId="3809" xr:uid="{00000000-0005-0000-0000-000037680000}"/>
    <cellStyle name="Normal 2 3 3 2 3 5 2" xfId="8532" xr:uid="{00000000-0005-0000-0000-000038680000}"/>
    <cellStyle name="Normal 2 3 3 2 3 5 2 2" xfId="21158" xr:uid="{00000000-0005-0000-0000-000039680000}"/>
    <cellStyle name="Normal 2 3 3 2 3 5 2 2 2" xfId="56374" xr:uid="{00000000-0005-0000-0000-00003A680000}"/>
    <cellStyle name="Normal 2 3 3 2 3 5 2 3" xfId="43777" xr:uid="{00000000-0005-0000-0000-00003B680000}"/>
    <cellStyle name="Normal 2 3 3 2 3 5 2 4" xfId="33763" xr:uid="{00000000-0005-0000-0000-00003C680000}"/>
    <cellStyle name="Normal 2 3 3 2 3 5 3" xfId="10313" xr:uid="{00000000-0005-0000-0000-00003D680000}"/>
    <cellStyle name="Normal 2 3 3 2 3 5 3 2" xfId="22934" xr:uid="{00000000-0005-0000-0000-00003E680000}"/>
    <cellStyle name="Normal 2 3 3 2 3 5 3 2 2" xfId="58150" xr:uid="{00000000-0005-0000-0000-00003F680000}"/>
    <cellStyle name="Normal 2 3 3 2 3 5 3 3" xfId="45553" xr:uid="{00000000-0005-0000-0000-000040680000}"/>
    <cellStyle name="Normal 2 3 3 2 3 5 3 4" xfId="35539" xr:uid="{00000000-0005-0000-0000-000041680000}"/>
    <cellStyle name="Normal 2 3 3 2 3 5 4" xfId="12109" xr:uid="{00000000-0005-0000-0000-000042680000}"/>
    <cellStyle name="Normal 2 3 3 2 3 5 4 2" xfId="24710" xr:uid="{00000000-0005-0000-0000-000043680000}"/>
    <cellStyle name="Normal 2 3 3 2 3 5 4 2 2" xfId="59926" xr:uid="{00000000-0005-0000-0000-000044680000}"/>
    <cellStyle name="Normal 2 3 3 2 3 5 4 3" xfId="47329" xr:uid="{00000000-0005-0000-0000-000045680000}"/>
    <cellStyle name="Normal 2 3 3 2 3 5 4 4" xfId="37315" xr:uid="{00000000-0005-0000-0000-000046680000}"/>
    <cellStyle name="Normal 2 3 3 2 3 5 5" xfId="16474" xr:uid="{00000000-0005-0000-0000-000047680000}"/>
    <cellStyle name="Normal 2 3 3 2 3 5 5 2" xfId="51690" xr:uid="{00000000-0005-0000-0000-000048680000}"/>
    <cellStyle name="Normal 2 3 3 2 3 5 5 3" xfId="29079" xr:uid="{00000000-0005-0000-0000-000049680000}"/>
    <cellStyle name="Normal 2 3 3 2 3 5 6" xfId="14696" xr:uid="{00000000-0005-0000-0000-00004A680000}"/>
    <cellStyle name="Normal 2 3 3 2 3 5 6 2" xfId="49914" xr:uid="{00000000-0005-0000-0000-00004B680000}"/>
    <cellStyle name="Normal 2 3 3 2 3 5 7" xfId="39093" xr:uid="{00000000-0005-0000-0000-00004C680000}"/>
    <cellStyle name="Normal 2 3 3 2 3 5 8" xfId="27303" xr:uid="{00000000-0005-0000-0000-00004D680000}"/>
    <cellStyle name="Normal 2 3 3 2 3 6" xfId="4149" xr:uid="{00000000-0005-0000-0000-00004E680000}"/>
    <cellStyle name="Normal 2 3 3 2 3 6 2" xfId="16796" xr:uid="{00000000-0005-0000-0000-00004F680000}"/>
    <cellStyle name="Normal 2 3 3 2 3 6 2 2" xfId="52012" xr:uid="{00000000-0005-0000-0000-000050680000}"/>
    <cellStyle name="Normal 2 3 3 2 3 6 2 3" xfId="29401" xr:uid="{00000000-0005-0000-0000-000051680000}"/>
    <cellStyle name="Normal 2 3 3 2 3 6 3" xfId="13242" xr:uid="{00000000-0005-0000-0000-000052680000}"/>
    <cellStyle name="Normal 2 3 3 2 3 6 3 2" xfId="48460" xr:uid="{00000000-0005-0000-0000-000053680000}"/>
    <cellStyle name="Normal 2 3 3 2 3 6 4" xfId="39415" xr:uid="{00000000-0005-0000-0000-000054680000}"/>
    <cellStyle name="Normal 2 3 3 2 3 6 5" xfId="25849" xr:uid="{00000000-0005-0000-0000-000055680000}"/>
    <cellStyle name="Normal 2 3 3 2 3 7" xfId="5619" xr:uid="{00000000-0005-0000-0000-000056680000}"/>
    <cellStyle name="Normal 2 3 3 2 3 7 2" xfId="18250" xr:uid="{00000000-0005-0000-0000-000057680000}"/>
    <cellStyle name="Normal 2 3 3 2 3 7 2 2" xfId="53466" xr:uid="{00000000-0005-0000-0000-000058680000}"/>
    <cellStyle name="Normal 2 3 3 2 3 7 3" xfId="40869" xr:uid="{00000000-0005-0000-0000-000059680000}"/>
    <cellStyle name="Normal 2 3 3 2 3 7 4" xfId="30855" xr:uid="{00000000-0005-0000-0000-00005A680000}"/>
    <cellStyle name="Normal 2 3 3 2 3 8" xfId="7078" xr:uid="{00000000-0005-0000-0000-00005B680000}"/>
    <cellStyle name="Normal 2 3 3 2 3 8 2" xfId="19704" xr:uid="{00000000-0005-0000-0000-00005C680000}"/>
    <cellStyle name="Normal 2 3 3 2 3 8 2 2" xfId="54920" xr:uid="{00000000-0005-0000-0000-00005D680000}"/>
    <cellStyle name="Normal 2 3 3 2 3 8 3" xfId="42323" xr:uid="{00000000-0005-0000-0000-00005E680000}"/>
    <cellStyle name="Normal 2 3 3 2 3 8 4" xfId="32309" xr:uid="{00000000-0005-0000-0000-00005F680000}"/>
    <cellStyle name="Normal 2 3 3 2 3 9" xfId="8859" xr:uid="{00000000-0005-0000-0000-000060680000}"/>
    <cellStyle name="Normal 2 3 3 2 3 9 2" xfId="21480" xr:uid="{00000000-0005-0000-0000-000061680000}"/>
    <cellStyle name="Normal 2 3 3 2 3 9 2 2" xfId="56696" xr:uid="{00000000-0005-0000-0000-000062680000}"/>
    <cellStyle name="Normal 2 3 3 2 3 9 3" xfId="44099" xr:uid="{00000000-0005-0000-0000-000063680000}"/>
    <cellStyle name="Normal 2 3 3 2 3 9 4" xfId="34085" xr:uid="{00000000-0005-0000-0000-000064680000}"/>
    <cellStyle name="Normal 2 3 3 2 4" xfId="2989" xr:uid="{00000000-0005-0000-0000-000065680000}"/>
    <cellStyle name="Normal 2 3 3 2 4 10" xfId="25365" xr:uid="{00000000-0005-0000-0000-000066680000}"/>
    <cellStyle name="Normal 2 3 3 2 4 11" xfId="60900" xr:uid="{00000000-0005-0000-0000-000067680000}"/>
    <cellStyle name="Normal 2 3 3 2 4 2" xfId="4796" xr:uid="{00000000-0005-0000-0000-000068680000}"/>
    <cellStyle name="Normal 2 3 3 2 4 2 2" xfId="17443" xr:uid="{00000000-0005-0000-0000-000069680000}"/>
    <cellStyle name="Normal 2 3 3 2 4 2 2 2" xfId="52659" xr:uid="{00000000-0005-0000-0000-00006A680000}"/>
    <cellStyle name="Normal 2 3 3 2 4 2 2 3" xfId="30048" xr:uid="{00000000-0005-0000-0000-00006B680000}"/>
    <cellStyle name="Normal 2 3 3 2 4 2 3" xfId="13889" xr:uid="{00000000-0005-0000-0000-00006C680000}"/>
    <cellStyle name="Normal 2 3 3 2 4 2 3 2" xfId="49107" xr:uid="{00000000-0005-0000-0000-00006D680000}"/>
    <cellStyle name="Normal 2 3 3 2 4 2 4" xfId="40062" xr:uid="{00000000-0005-0000-0000-00006E680000}"/>
    <cellStyle name="Normal 2 3 3 2 4 2 5" xfId="26496" xr:uid="{00000000-0005-0000-0000-00006F680000}"/>
    <cellStyle name="Normal 2 3 3 2 4 3" xfId="6266" xr:uid="{00000000-0005-0000-0000-000070680000}"/>
    <cellStyle name="Normal 2 3 3 2 4 3 2" xfId="18897" xr:uid="{00000000-0005-0000-0000-000071680000}"/>
    <cellStyle name="Normal 2 3 3 2 4 3 2 2" xfId="54113" xr:uid="{00000000-0005-0000-0000-000072680000}"/>
    <cellStyle name="Normal 2 3 3 2 4 3 3" xfId="41516" xr:uid="{00000000-0005-0000-0000-000073680000}"/>
    <cellStyle name="Normal 2 3 3 2 4 3 4" xfId="31502" xr:uid="{00000000-0005-0000-0000-000074680000}"/>
    <cellStyle name="Normal 2 3 3 2 4 4" xfId="7725" xr:uid="{00000000-0005-0000-0000-000075680000}"/>
    <cellStyle name="Normal 2 3 3 2 4 4 2" xfId="20351" xr:uid="{00000000-0005-0000-0000-000076680000}"/>
    <cellStyle name="Normal 2 3 3 2 4 4 2 2" xfId="55567" xr:uid="{00000000-0005-0000-0000-000077680000}"/>
    <cellStyle name="Normal 2 3 3 2 4 4 3" xfId="42970" xr:uid="{00000000-0005-0000-0000-000078680000}"/>
    <cellStyle name="Normal 2 3 3 2 4 4 4" xfId="32956" xr:uid="{00000000-0005-0000-0000-000079680000}"/>
    <cellStyle name="Normal 2 3 3 2 4 5" xfId="9506" xr:uid="{00000000-0005-0000-0000-00007A680000}"/>
    <cellStyle name="Normal 2 3 3 2 4 5 2" xfId="22127" xr:uid="{00000000-0005-0000-0000-00007B680000}"/>
    <cellStyle name="Normal 2 3 3 2 4 5 2 2" xfId="57343" xr:uid="{00000000-0005-0000-0000-00007C680000}"/>
    <cellStyle name="Normal 2 3 3 2 4 5 3" xfId="44746" xr:uid="{00000000-0005-0000-0000-00007D680000}"/>
    <cellStyle name="Normal 2 3 3 2 4 5 4" xfId="34732" xr:uid="{00000000-0005-0000-0000-00007E680000}"/>
    <cellStyle name="Normal 2 3 3 2 4 6" xfId="11300" xr:uid="{00000000-0005-0000-0000-00007F680000}"/>
    <cellStyle name="Normal 2 3 3 2 4 6 2" xfId="23903" xr:uid="{00000000-0005-0000-0000-000080680000}"/>
    <cellStyle name="Normal 2 3 3 2 4 6 2 2" xfId="59119" xr:uid="{00000000-0005-0000-0000-000081680000}"/>
    <cellStyle name="Normal 2 3 3 2 4 6 3" xfId="46522" xr:uid="{00000000-0005-0000-0000-000082680000}"/>
    <cellStyle name="Normal 2 3 3 2 4 6 4" xfId="36508" xr:uid="{00000000-0005-0000-0000-000083680000}"/>
    <cellStyle name="Normal 2 3 3 2 4 7" xfId="15667" xr:uid="{00000000-0005-0000-0000-000084680000}"/>
    <cellStyle name="Normal 2 3 3 2 4 7 2" xfId="50883" xr:uid="{00000000-0005-0000-0000-000085680000}"/>
    <cellStyle name="Normal 2 3 3 2 4 7 3" xfId="28272" xr:uid="{00000000-0005-0000-0000-000086680000}"/>
    <cellStyle name="Normal 2 3 3 2 4 8" xfId="12758" xr:uid="{00000000-0005-0000-0000-000087680000}"/>
    <cellStyle name="Normal 2 3 3 2 4 8 2" xfId="47976" xr:uid="{00000000-0005-0000-0000-000088680000}"/>
    <cellStyle name="Normal 2 3 3 2 4 9" xfId="38286" xr:uid="{00000000-0005-0000-0000-000089680000}"/>
    <cellStyle name="Normal 2 3 3 2 5" xfId="2821" xr:uid="{00000000-0005-0000-0000-00008A680000}"/>
    <cellStyle name="Normal 2 3 3 2 5 10" xfId="25210" xr:uid="{00000000-0005-0000-0000-00008B680000}"/>
    <cellStyle name="Normal 2 3 3 2 5 11" xfId="60745" xr:uid="{00000000-0005-0000-0000-00008C680000}"/>
    <cellStyle name="Normal 2 3 3 2 5 2" xfId="4641" xr:uid="{00000000-0005-0000-0000-00008D680000}"/>
    <cellStyle name="Normal 2 3 3 2 5 2 2" xfId="17288" xr:uid="{00000000-0005-0000-0000-00008E680000}"/>
    <cellStyle name="Normal 2 3 3 2 5 2 2 2" xfId="52504" xr:uid="{00000000-0005-0000-0000-00008F680000}"/>
    <cellStyle name="Normal 2 3 3 2 5 2 2 3" xfId="29893" xr:uid="{00000000-0005-0000-0000-000090680000}"/>
    <cellStyle name="Normal 2 3 3 2 5 2 3" xfId="13734" xr:uid="{00000000-0005-0000-0000-000091680000}"/>
    <cellStyle name="Normal 2 3 3 2 5 2 3 2" xfId="48952" xr:uid="{00000000-0005-0000-0000-000092680000}"/>
    <cellStyle name="Normal 2 3 3 2 5 2 4" xfId="39907" xr:uid="{00000000-0005-0000-0000-000093680000}"/>
    <cellStyle name="Normal 2 3 3 2 5 2 5" xfId="26341" xr:uid="{00000000-0005-0000-0000-000094680000}"/>
    <cellStyle name="Normal 2 3 3 2 5 3" xfId="6111" xr:uid="{00000000-0005-0000-0000-000095680000}"/>
    <cellStyle name="Normal 2 3 3 2 5 3 2" xfId="18742" xr:uid="{00000000-0005-0000-0000-000096680000}"/>
    <cellStyle name="Normal 2 3 3 2 5 3 2 2" xfId="53958" xr:uid="{00000000-0005-0000-0000-000097680000}"/>
    <cellStyle name="Normal 2 3 3 2 5 3 3" xfId="41361" xr:uid="{00000000-0005-0000-0000-000098680000}"/>
    <cellStyle name="Normal 2 3 3 2 5 3 4" xfId="31347" xr:uid="{00000000-0005-0000-0000-000099680000}"/>
    <cellStyle name="Normal 2 3 3 2 5 4" xfId="7570" xr:uid="{00000000-0005-0000-0000-00009A680000}"/>
    <cellStyle name="Normal 2 3 3 2 5 4 2" xfId="20196" xr:uid="{00000000-0005-0000-0000-00009B680000}"/>
    <cellStyle name="Normal 2 3 3 2 5 4 2 2" xfId="55412" xr:uid="{00000000-0005-0000-0000-00009C680000}"/>
    <cellStyle name="Normal 2 3 3 2 5 4 3" xfId="42815" xr:uid="{00000000-0005-0000-0000-00009D680000}"/>
    <cellStyle name="Normal 2 3 3 2 5 4 4" xfId="32801" xr:uid="{00000000-0005-0000-0000-00009E680000}"/>
    <cellStyle name="Normal 2 3 3 2 5 5" xfId="9351" xr:uid="{00000000-0005-0000-0000-00009F680000}"/>
    <cellStyle name="Normal 2 3 3 2 5 5 2" xfId="21972" xr:uid="{00000000-0005-0000-0000-0000A0680000}"/>
    <cellStyle name="Normal 2 3 3 2 5 5 2 2" xfId="57188" xr:uid="{00000000-0005-0000-0000-0000A1680000}"/>
    <cellStyle name="Normal 2 3 3 2 5 5 3" xfId="44591" xr:uid="{00000000-0005-0000-0000-0000A2680000}"/>
    <cellStyle name="Normal 2 3 3 2 5 5 4" xfId="34577" xr:uid="{00000000-0005-0000-0000-0000A3680000}"/>
    <cellStyle name="Normal 2 3 3 2 5 6" xfId="11145" xr:uid="{00000000-0005-0000-0000-0000A4680000}"/>
    <cellStyle name="Normal 2 3 3 2 5 6 2" xfId="23748" xr:uid="{00000000-0005-0000-0000-0000A5680000}"/>
    <cellStyle name="Normal 2 3 3 2 5 6 2 2" xfId="58964" xr:uid="{00000000-0005-0000-0000-0000A6680000}"/>
    <cellStyle name="Normal 2 3 3 2 5 6 3" xfId="46367" xr:uid="{00000000-0005-0000-0000-0000A7680000}"/>
    <cellStyle name="Normal 2 3 3 2 5 6 4" xfId="36353" xr:uid="{00000000-0005-0000-0000-0000A8680000}"/>
    <cellStyle name="Normal 2 3 3 2 5 7" xfId="15512" xr:uid="{00000000-0005-0000-0000-0000A9680000}"/>
    <cellStyle name="Normal 2 3 3 2 5 7 2" xfId="50728" xr:uid="{00000000-0005-0000-0000-0000AA680000}"/>
    <cellStyle name="Normal 2 3 3 2 5 7 3" xfId="28117" xr:uid="{00000000-0005-0000-0000-0000AB680000}"/>
    <cellStyle name="Normal 2 3 3 2 5 8" xfId="12603" xr:uid="{00000000-0005-0000-0000-0000AC680000}"/>
    <cellStyle name="Normal 2 3 3 2 5 8 2" xfId="47821" xr:uid="{00000000-0005-0000-0000-0000AD680000}"/>
    <cellStyle name="Normal 2 3 3 2 5 9" xfId="38131" xr:uid="{00000000-0005-0000-0000-0000AE680000}"/>
    <cellStyle name="Normal 2 3 3 2 6" xfId="3332" xr:uid="{00000000-0005-0000-0000-0000AF680000}"/>
    <cellStyle name="Normal 2 3 3 2 6 10" xfId="26828" xr:uid="{00000000-0005-0000-0000-0000B0680000}"/>
    <cellStyle name="Normal 2 3 3 2 6 11" xfId="61232" xr:uid="{00000000-0005-0000-0000-0000B1680000}"/>
    <cellStyle name="Normal 2 3 3 2 6 2" xfId="5128" xr:uid="{00000000-0005-0000-0000-0000B2680000}"/>
    <cellStyle name="Normal 2 3 3 2 6 2 2" xfId="17775" xr:uid="{00000000-0005-0000-0000-0000B3680000}"/>
    <cellStyle name="Normal 2 3 3 2 6 2 2 2" xfId="52991" xr:uid="{00000000-0005-0000-0000-0000B4680000}"/>
    <cellStyle name="Normal 2 3 3 2 6 2 3" xfId="40394" xr:uid="{00000000-0005-0000-0000-0000B5680000}"/>
    <cellStyle name="Normal 2 3 3 2 6 2 4" xfId="30380" xr:uid="{00000000-0005-0000-0000-0000B6680000}"/>
    <cellStyle name="Normal 2 3 3 2 6 3" xfId="6598" xr:uid="{00000000-0005-0000-0000-0000B7680000}"/>
    <cellStyle name="Normal 2 3 3 2 6 3 2" xfId="19229" xr:uid="{00000000-0005-0000-0000-0000B8680000}"/>
    <cellStyle name="Normal 2 3 3 2 6 3 2 2" xfId="54445" xr:uid="{00000000-0005-0000-0000-0000B9680000}"/>
    <cellStyle name="Normal 2 3 3 2 6 3 3" xfId="41848" xr:uid="{00000000-0005-0000-0000-0000BA680000}"/>
    <cellStyle name="Normal 2 3 3 2 6 3 4" xfId="31834" xr:uid="{00000000-0005-0000-0000-0000BB680000}"/>
    <cellStyle name="Normal 2 3 3 2 6 4" xfId="8057" xr:uid="{00000000-0005-0000-0000-0000BC680000}"/>
    <cellStyle name="Normal 2 3 3 2 6 4 2" xfId="20683" xr:uid="{00000000-0005-0000-0000-0000BD680000}"/>
    <cellStyle name="Normal 2 3 3 2 6 4 2 2" xfId="55899" xr:uid="{00000000-0005-0000-0000-0000BE680000}"/>
    <cellStyle name="Normal 2 3 3 2 6 4 3" xfId="43302" xr:uid="{00000000-0005-0000-0000-0000BF680000}"/>
    <cellStyle name="Normal 2 3 3 2 6 4 4" xfId="33288" xr:uid="{00000000-0005-0000-0000-0000C0680000}"/>
    <cellStyle name="Normal 2 3 3 2 6 5" xfId="9838" xr:uid="{00000000-0005-0000-0000-0000C1680000}"/>
    <cellStyle name="Normal 2 3 3 2 6 5 2" xfId="22459" xr:uid="{00000000-0005-0000-0000-0000C2680000}"/>
    <cellStyle name="Normal 2 3 3 2 6 5 2 2" xfId="57675" xr:uid="{00000000-0005-0000-0000-0000C3680000}"/>
    <cellStyle name="Normal 2 3 3 2 6 5 3" xfId="45078" xr:uid="{00000000-0005-0000-0000-0000C4680000}"/>
    <cellStyle name="Normal 2 3 3 2 6 5 4" xfId="35064" xr:uid="{00000000-0005-0000-0000-0000C5680000}"/>
    <cellStyle name="Normal 2 3 3 2 6 6" xfId="11632" xr:uid="{00000000-0005-0000-0000-0000C6680000}"/>
    <cellStyle name="Normal 2 3 3 2 6 6 2" xfId="24235" xr:uid="{00000000-0005-0000-0000-0000C7680000}"/>
    <cellStyle name="Normal 2 3 3 2 6 6 2 2" xfId="59451" xr:uid="{00000000-0005-0000-0000-0000C8680000}"/>
    <cellStyle name="Normal 2 3 3 2 6 6 3" xfId="46854" xr:uid="{00000000-0005-0000-0000-0000C9680000}"/>
    <cellStyle name="Normal 2 3 3 2 6 6 4" xfId="36840" xr:uid="{00000000-0005-0000-0000-0000CA680000}"/>
    <cellStyle name="Normal 2 3 3 2 6 7" xfId="15999" xr:uid="{00000000-0005-0000-0000-0000CB680000}"/>
    <cellStyle name="Normal 2 3 3 2 6 7 2" xfId="51215" xr:uid="{00000000-0005-0000-0000-0000CC680000}"/>
    <cellStyle name="Normal 2 3 3 2 6 7 3" xfId="28604" xr:uid="{00000000-0005-0000-0000-0000CD680000}"/>
    <cellStyle name="Normal 2 3 3 2 6 8" xfId="14221" xr:uid="{00000000-0005-0000-0000-0000CE680000}"/>
    <cellStyle name="Normal 2 3 3 2 6 8 2" xfId="49439" xr:uid="{00000000-0005-0000-0000-0000CF680000}"/>
    <cellStyle name="Normal 2 3 3 2 6 9" xfId="38618" xr:uid="{00000000-0005-0000-0000-0000D0680000}"/>
    <cellStyle name="Normal 2 3 3 2 7" xfId="2491" xr:uid="{00000000-0005-0000-0000-0000D1680000}"/>
    <cellStyle name="Normal 2 3 3 2 7 10" xfId="26019" xr:uid="{00000000-0005-0000-0000-0000D2680000}"/>
    <cellStyle name="Normal 2 3 3 2 7 11" xfId="60423" xr:uid="{00000000-0005-0000-0000-0000D3680000}"/>
    <cellStyle name="Normal 2 3 3 2 7 2" xfId="4319" xr:uid="{00000000-0005-0000-0000-0000D4680000}"/>
    <cellStyle name="Normal 2 3 3 2 7 2 2" xfId="16966" xr:uid="{00000000-0005-0000-0000-0000D5680000}"/>
    <cellStyle name="Normal 2 3 3 2 7 2 2 2" xfId="52182" xr:uid="{00000000-0005-0000-0000-0000D6680000}"/>
    <cellStyle name="Normal 2 3 3 2 7 2 3" xfId="39585" xr:uid="{00000000-0005-0000-0000-0000D7680000}"/>
    <cellStyle name="Normal 2 3 3 2 7 2 4" xfId="29571" xr:uid="{00000000-0005-0000-0000-0000D8680000}"/>
    <cellStyle name="Normal 2 3 3 2 7 3" xfId="5789" xr:uid="{00000000-0005-0000-0000-0000D9680000}"/>
    <cellStyle name="Normal 2 3 3 2 7 3 2" xfId="18420" xr:uid="{00000000-0005-0000-0000-0000DA680000}"/>
    <cellStyle name="Normal 2 3 3 2 7 3 2 2" xfId="53636" xr:uid="{00000000-0005-0000-0000-0000DB680000}"/>
    <cellStyle name="Normal 2 3 3 2 7 3 3" xfId="41039" xr:uid="{00000000-0005-0000-0000-0000DC680000}"/>
    <cellStyle name="Normal 2 3 3 2 7 3 4" xfId="31025" xr:uid="{00000000-0005-0000-0000-0000DD680000}"/>
    <cellStyle name="Normal 2 3 3 2 7 4" xfId="7248" xr:uid="{00000000-0005-0000-0000-0000DE680000}"/>
    <cellStyle name="Normal 2 3 3 2 7 4 2" xfId="19874" xr:uid="{00000000-0005-0000-0000-0000DF680000}"/>
    <cellStyle name="Normal 2 3 3 2 7 4 2 2" xfId="55090" xr:uid="{00000000-0005-0000-0000-0000E0680000}"/>
    <cellStyle name="Normal 2 3 3 2 7 4 3" xfId="42493" xr:uid="{00000000-0005-0000-0000-0000E1680000}"/>
    <cellStyle name="Normal 2 3 3 2 7 4 4" xfId="32479" xr:uid="{00000000-0005-0000-0000-0000E2680000}"/>
    <cellStyle name="Normal 2 3 3 2 7 5" xfId="9029" xr:uid="{00000000-0005-0000-0000-0000E3680000}"/>
    <cellStyle name="Normal 2 3 3 2 7 5 2" xfId="21650" xr:uid="{00000000-0005-0000-0000-0000E4680000}"/>
    <cellStyle name="Normal 2 3 3 2 7 5 2 2" xfId="56866" xr:uid="{00000000-0005-0000-0000-0000E5680000}"/>
    <cellStyle name="Normal 2 3 3 2 7 5 3" xfId="44269" xr:uid="{00000000-0005-0000-0000-0000E6680000}"/>
    <cellStyle name="Normal 2 3 3 2 7 5 4" xfId="34255" xr:uid="{00000000-0005-0000-0000-0000E7680000}"/>
    <cellStyle name="Normal 2 3 3 2 7 6" xfId="10823" xr:uid="{00000000-0005-0000-0000-0000E8680000}"/>
    <cellStyle name="Normal 2 3 3 2 7 6 2" xfId="23426" xr:uid="{00000000-0005-0000-0000-0000E9680000}"/>
    <cellStyle name="Normal 2 3 3 2 7 6 2 2" xfId="58642" xr:uid="{00000000-0005-0000-0000-0000EA680000}"/>
    <cellStyle name="Normal 2 3 3 2 7 6 3" xfId="46045" xr:uid="{00000000-0005-0000-0000-0000EB680000}"/>
    <cellStyle name="Normal 2 3 3 2 7 6 4" xfId="36031" xr:uid="{00000000-0005-0000-0000-0000EC680000}"/>
    <cellStyle name="Normal 2 3 3 2 7 7" xfId="15190" xr:uid="{00000000-0005-0000-0000-0000ED680000}"/>
    <cellStyle name="Normal 2 3 3 2 7 7 2" xfId="50406" xr:uid="{00000000-0005-0000-0000-0000EE680000}"/>
    <cellStyle name="Normal 2 3 3 2 7 7 3" xfId="27795" xr:uid="{00000000-0005-0000-0000-0000EF680000}"/>
    <cellStyle name="Normal 2 3 3 2 7 8" xfId="13412" xr:uid="{00000000-0005-0000-0000-0000F0680000}"/>
    <cellStyle name="Normal 2 3 3 2 7 8 2" xfId="48630" xr:uid="{00000000-0005-0000-0000-0000F1680000}"/>
    <cellStyle name="Normal 2 3 3 2 7 9" xfId="37809" xr:uid="{00000000-0005-0000-0000-0000F2680000}"/>
    <cellStyle name="Normal 2 3 3 2 8" xfId="3656" xr:uid="{00000000-0005-0000-0000-0000F3680000}"/>
    <cellStyle name="Normal 2 3 3 2 8 2" xfId="8380" xr:uid="{00000000-0005-0000-0000-0000F4680000}"/>
    <cellStyle name="Normal 2 3 3 2 8 2 2" xfId="21006" xr:uid="{00000000-0005-0000-0000-0000F5680000}"/>
    <cellStyle name="Normal 2 3 3 2 8 2 2 2" xfId="56222" xr:uid="{00000000-0005-0000-0000-0000F6680000}"/>
    <cellStyle name="Normal 2 3 3 2 8 2 3" xfId="43625" xr:uid="{00000000-0005-0000-0000-0000F7680000}"/>
    <cellStyle name="Normal 2 3 3 2 8 2 4" xfId="33611" xr:uid="{00000000-0005-0000-0000-0000F8680000}"/>
    <cellStyle name="Normal 2 3 3 2 8 3" xfId="10161" xr:uid="{00000000-0005-0000-0000-0000F9680000}"/>
    <cellStyle name="Normal 2 3 3 2 8 3 2" xfId="22782" xr:uid="{00000000-0005-0000-0000-0000FA680000}"/>
    <cellStyle name="Normal 2 3 3 2 8 3 2 2" xfId="57998" xr:uid="{00000000-0005-0000-0000-0000FB680000}"/>
    <cellStyle name="Normal 2 3 3 2 8 3 3" xfId="45401" xr:uid="{00000000-0005-0000-0000-0000FC680000}"/>
    <cellStyle name="Normal 2 3 3 2 8 3 4" xfId="35387" xr:uid="{00000000-0005-0000-0000-0000FD680000}"/>
    <cellStyle name="Normal 2 3 3 2 8 4" xfId="11957" xr:uid="{00000000-0005-0000-0000-0000FE680000}"/>
    <cellStyle name="Normal 2 3 3 2 8 4 2" xfId="24558" xr:uid="{00000000-0005-0000-0000-0000FF680000}"/>
    <cellStyle name="Normal 2 3 3 2 8 4 2 2" xfId="59774" xr:uid="{00000000-0005-0000-0000-000000690000}"/>
    <cellStyle name="Normal 2 3 3 2 8 4 3" xfId="47177" xr:uid="{00000000-0005-0000-0000-000001690000}"/>
    <cellStyle name="Normal 2 3 3 2 8 4 4" xfId="37163" xr:uid="{00000000-0005-0000-0000-000002690000}"/>
    <cellStyle name="Normal 2 3 3 2 8 5" xfId="16322" xr:uid="{00000000-0005-0000-0000-000003690000}"/>
    <cellStyle name="Normal 2 3 3 2 8 5 2" xfId="51538" xr:uid="{00000000-0005-0000-0000-000004690000}"/>
    <cellStyle name="Normal 2 3 3 2 8 5 3" xfId="28927" xr:uid="{00000000-0005-0000-0000-000005690000}"/>
    <cellStyle name="Normal 2 3 3 2 8 6" xfId="14544" xr:uid="{00000000-0005-0000-0000-000006690000}"/>
    <cellStyle name="Normal 2 3 3 2 8 6 2" xfId="49762" xr:uid="{00000000-0005-0000-0000-000007690000}"/>
    <cellStyle name="Normal 2 3 3 2 8 7" xfId="38941" xr:uid="{00000000-0005-0000-0000-000008690000}"/>
    <cellStyle name="Normal 2 3 3 2 8 8" xfId="27151" xr:uid="{00000000-0005-0000-0000-000009690000}"/>
    <cellStyle name="Normal 2 3 3 2 9" xfId="3988" xr:uid="{00000000-0005-0000-0000-00000A690000}"/>
    <cellStyle name="Normal 2 3 3 2 9 2" xfId="16644" xr:uid="{00000000-0005-0000-0000-00000B690000}"/>
    <cellStyle name="Normal 2 3 3 2 9 2 2" xfId="51860" xr:uid="{00000000-0005-0000-0000-00000C690000}"/>
    <cellStyle name="Normal 2 3 3 2 9 2 3" xfId="29249" xr:uid="{00000000-0005-0000-0000-00000D690000}"/>
    <cellStyle name="Normal 2 3 3 2 9 3" xfId="13090" xr:uid="{00000000-0005-0000-0000-00000E690000}"/>
    <cellStyle name="Normal 2 3 3 2 9 3 2" xfId="48308" xr:uid="{00000000-0005-0000-0000-00000F690000}"/>
    <cellStyle name="Normal 2 3 3 2 9 4" xfId="39263" xr:uid="{00000000-0005-0000-0000-000010690000}"/>
    <cellStyle name="Normal 2 3 3 2 9 5" xfId="25697" xr:uid="{00000000-0005-0000-0000-000011690000}"/>
    <cellStyle name="Normal 2 3 3 2_District Target Attainment" xfId="1134" xr:uid="{00000000-0005-0000-0000-000012690000}"/>
    <cellStyle name="Normal 2 3 3 20" xfId="60100" xr:uid="{00000000-0005-0000-0000-000013690000}"/>
    <cellStyle name="Normal 2 3 3 3" xfId="583" xr:uid="{00000000-0005-0000-0000-000014690000}"/>
    <cellStyle name="Normal 2 3 3 4" xfId="1764" xr:uid="{00000000-0005-0000-0000-000015690000}"/>
    <cellStyle name="Normal 2 3 3 4 10" xfId="6996" xr:uid="{00000000-0005-0000-0000-000016690000}"/>
    <cellStyle name="Normal 2 3 3 4 10 2" xfId="19623" xr:uid="{00000000-0005-0000-0000-000017690000}"/>
    <cellStyle name="Normal 2 3 3 4 10 2 2" xfId="54839" xr:uid="{00000000-0005-0000-0000-000018690000}"/>
    <cellStyle name="Normal 2 3 3 4 10 3" xfId="42242" xr:uid="{00000000-0005-0000-0000-000019690000}"/>
    <cellStyle name="Normal 2 3 3 4 10 4" xfId="32228" xr:uid="{00000000-0005-0000-0000-00001A690000}"/>
    <cellStyle name="Normal 2 3 3 4 11" xfId="8777" xr:uid="{00000000-0005-0000-0000-00001B690000}"/>
    <cellStyle name="Normal 2 3 3 4 11 2" xfId="21399" xr:uid="{00000000-0005-0000-0000-00001C690000}"/>
    <cellStyle name="Normal 2 3 3 4 11 2 2" xfId="56615" xr:uid="{00000000-0005-0000-0000-00001D690000}"/>
    <cellStyle name="Normal 2 3 3 4 11 3" xfId="44018" xr:uid="{00000000-0005-0000-0000-00001E690000}"/>
    <cellStyle name="Normal 2 3 3 4 11 4" xfId="34004" xr:uid="{00000000-0005-0000-0000-00001F690000}"/>
    <cellStyle name="Normal 2 3 3 4 12" xfId="10591" xr:uid="{00000000-0005-0000-0000-000020690000}"/>
    <cellStyle name="Normal 2 3 3 4 12 2" xfId="23202" xr:uid="{00000000-0005-0000-0000-000021690000}"/>
    <cellStyle name="Normal 2 3 3 4 12 2 2" xfId="58418" xr:uid="{00000000-0005-0000-0000-000022690000}"/>
    <cellStyle name="Normal 2 3 3 4 12 3" xfId="45821" xr:uid="{00000000-0005-0000-0000-000023690000}"/>
    <cellStyle name="Normal 2 3 3 4 12 4" xfId="35807" xr:uid="{00000000-0005-0000-0000-000024690000}"/>
    <cellStyle name="Normal 2 3 3 4 13" xfId="14938" xr:uid="{00000000-0005-0000-0000-000025690000}"/>
    <cellStyle name="Normal 2 3 3 4 13 2" xfId="50155" xr:uid="{00000000-0005-0000-0000-000026690000}"/>
    <cellStyle name="Normal 2 3 3 4 13 3" xfId="27544" xr:uid="{00000000-0005-0000-0000-000027690000}"/>
    <cellStyle name="Normal 2 3 3 4 14" xfId="12352" xr:uid="{00000000-0005-0000-0000-000028690000}"/>
    <cellStyle name="Normal 2 3 3 4 14 2" xfId="47570" xr:uid="{00000000-0005-0000-0000-000029690000}"/>
    <cellStyle name="Normal 2 3 3 4 15" xfId="37557" xr:uid="{00000000-0005-0000-0000-00002A690000}"/>
    <cellStyle name="Normal 2 3 3 4 16" xfId="24959" xr:uid="{00000000-0005-0000-0000-00002B690000}"/>
    <cellStyle name="Normal 2 3 3 4 17" xfId="60172" xr:uid="{00000000-0005-0000-0000-00002C690000}"/>
    <cellStyle name="Normal 2 3 3 4 2" xfId="2382" xr:uid="{00000000-0005-0000-0000-00002D690000}"/>
    <cellStyle name="Normal 2 3 3 4 2 10" xfId="10592" xr:uid="{00000000-0005-0000-0000-00002E690000}"/>
    <cellStyle name="Normal 2 3 3 4 2 10 2" xfId="23203" xr:uid="{00000000-0005-0000-0000-00002F690000}"/>
    <cellStyle name="Normal 2 3 3 4 2 10 2 2" xfId="58419" xr:uid="{00000000-0005-0000-0000-000030690000}"/>
    <cellStyle name="Normal 2 3 3 4 2 10 3" xfId="45822" xr:uid="{00000000-0005-0000-0000-000031690000}"/>
    <cellStyle name="Normal 2 3 3 4 2 10 4" xfId="35808" xr:uid="{00000000-0005-0000-0000-000032690000}"/>
    <cellStyle name="Normal 2 3 3 4 2 11" xfId="15093" xr:uid="{00000000-0005-0000-0000-000033690000}"/>
    <cellStyle name="Normal 2 3 3 4 2 11 2" xfId="50309" xr:uid="{00000000-0005-0000-0000-000034690000}"/>
    <cellStyle name="Normal 2 3 3 4 2 11 3" xfId="27698" xr:uid="{00000000-0005-0000-0000-000035690000}"/>
    <cellStyle name="Normal 2 3 3 4 2 12" xfId="12506" xr:uid="{00000000-0005-0000-0000-000036690000}"/>
    <cellStyle name="Normal 2 3 3 4 2 12 2" xfId="47724" xr:uid="{00000000-0005-0000-0000-000037690000}"/>
    <cellStyle name="Normal 2 3 3 4 2 13" xfId="37712" xr:uid="{00000000-0005-0000-0000-000038690000}"/>
    <cellStyle name="Normal 2 3 3 4 2 14" xfId="25113" xr:uid="{00000000-0005-0000-0000-000039690000}"/>
    <cellStyle name="Normal 2 3 3 4 2 15" xfId="60326" xr:uid="{00000000-0005-0000-0000-00003A690000}"/>
    <cellStyle name="Normal 2 3 3 4 2 2" xfId="3228" xr:uid="{00000000-0005-0000-0000-00003B690000}"/>
    <cellStyle name="Normal 2 3 3 4 2 2 10" xfId="25597" xr:uid="{00000000-0005-0000-0000-00003C690000}"/>
    <cellStyle name="Normal 2 3 3 4 2 2 11" xfId="61132" xr:uid="{00000000-0005-0000-0000-00003D690000}"/>
    <cellStyle name="Normal 2 3 3 4 2 2 2" xfId="5028" xr:uid="{00000000-0005-0000-0000-00003E690000}"/>
    <cellStyle name="Normal 2 3 3 4 2 2 2 2" xfId="17675" xr:uid="{00000000-0005-0000-0000-00003F690000}"/>
    <cellStyle name="Normal 2 3 3 4 2 2 2 2 2" xfId="52891" xr:uid="{00000000-0005-0000-0000-000040690000}"/>
    <cellStyle name="Normal 2 3 3 4 2 2 2 2 3" xfId="30280" xr:uid="{00000000-0005-0000-0000-000041690000}"/>
    <cellStyle name="Normal 2 3 3 4 2 2 2 3" xfId="14121" xr:uid="{00000000-0005-0000-0000-000042690000}"/>
    <cellStyle name="Normal 2 3 3 4 2 2 2 3 2" xfId="49339" xr:uid="{00000000-0005-0000-0000-000043690000}"/>
    <cellStyle name="Normal 2 3 3 4 2 2 2 4" xfId="40294" xr:uid="{00000000-0005-0000-0000-000044690000}"/>
    <cellStyle name="Normal 2 3 3 4 2 2 2 5" xfId="26728" xr:uid="{00000000-0005-0000-0000-000045690000}"/>
    <cellStyle name="Normal 2 3 3 4 2 2 3" xfId="6498" xr:uid="{00000000-0005-0000-0000-000046690000}"/>
    <cellStyle name="Normal 2 3 3 4 2 2 3 2" xfId="19129" xr:uid="{00000000-0005-0000-0000-000047690000}"/>
    <cellStyle name="Normal 2 3 3 4 2 2 3 2 2" xfId="54345" xr:uid="{00000000-0005-0000-0000-000048690000}"/>
    <cellStyle name="Normal 2 3 3 4 2 2 3 3" xfId="41748" xr:uid="{00000000-0005-0000-0000-000049690000}"/>
    <cellStyle name="Normal 2 3 3 4 2 2 3 4" xfId="31734" xr:uid="{00000000-0005-0000-0000-00004A690000}"/>
    <cellStyle name="Normal 2 3 3 4 2 2 4" xfId="7957" xr:uid="{00000000-0005-0000-0000-00004B690000}"/>
    <cellStyle name="Normal 2 3 3 4 2 2 4 2" xfId="20583" xr:uid="{00000000-0005-0000-0000-00004C690000}"/>
    <cellStyle name="Normal 2 3 3 4 2 2 4 2 2" xfId="55799" xr:uid="{00000000-0005-0000-0000-00004D690000}"/>
    <cellStyle name="Normal 2 3 3 4 2 2 4 3" xfId="43202" xr:uid="{00000000-0005-0000-0000-00004E690000}"/>
    <cellStyle name="Normal 2 3 3 4 2 2 4 4" xfId="33188" xr:uid="{00000000-0005-0000-0000-00004F690000}"/>
    <cellStyle name="Normal 2 3 3 4 2 2 5" xfId="9738" xr:uid="{00000000-0005-0000-0000-000050690000}"/>
    <cellStyle name="Normal 2 3 3 4 2 2 5 2" xfId="22359" xr:uid="{00000000-0005-0000-0000-000051690000}"/>
    <cellStyle name="Normal 2 3 3 4 2 2 5 2 2" xfId="57575" xr:uid="{00000000-0005-0000-0000-000052690000}"/>
    <cellStyle name="Normal 2 3 3 4 2 2 5 3" xfId="44978" xr:uid="{00000000-0005-0000-0000-000053690000}"/>
    <cellStyle name="Normal 2 3 3 4 2 2 5 4" xfId="34964" xr:uid="{00000000-0005-0000-0000-000054690000}"/>
    <cellStyle name="Normal 2 3 3 4 2 2 6" xfId="11532" xr:uid="{00000000-0005-0000-0000-000055690000}"/>
    <cellStyle name="Normal 2 3 3 4 2 2 6 2" xfId="24135" xr:uid="{00000000-0005-0000-0000-000056690000}"/>
    <cellStyle name="Normal 2 3 3 4 2 2 6 2 2" xfId="59351" xr:uid="{00000000-0005-0000-0000-000057690000}"/>
    <cellStyle name="Normal 2 3 3 4 2 2 6 3" xfId="46754" xr:uid="{00000000-0005-0000-0000-000058690000}"/>
    <cellStyle name="Normal 2 3 3 4 2 2 6 4" xfId="36740" xr:uid="{00000000-0005-0000-0000-000059690000}"/>
    <cellStyle name="Normal 2 3 3 4 2 2 7" xfId="15899" xr:uid="{00000000-0005-0000-0000-00005A690000}"/>
    <cellStyle name="Normal 2 3 3 4 2 2 7 2" xfId="51115" xr:uid="{00000000-0005-0000-0000-00005B690000}"/>
    <cellStyle name="Normal 2 3 3 4 2 2 7 3" xfId="28504" xr:uid="{00000000-0005-0000-0000-00005C690000}"/>
    <cellStyle name="Normal 2 3 3 4 2 2 8" xfId="12990" xr:uid="{00000000-0005-0000-0000-00005D690000}"/>
    <cellStyle name="Normal 2 3 3 4 2 2 8 2" xfId="48208" xr:uid="{00000000-0005-0000-0000-00005E690000}"/>
    <cellStyle name="Normal 2 3 3 4 2 2 9" xfId="38518" xr:uid="{00000000-0005-0000-0000-00005F690000}"/>
    <cellStyle name="Normal 2 3 3 4 2 3" xfId="3557" xr:uid="{00000000-0005-0000-0000-000060690000}"/>
    <cellStyle name="Normal 2 3 3 4 2 3 10" xfId="27053" xr:uid="{00000000-0005-0000-0000-000061690000}"/>
    <cellStyle name="Normal 2 3 3 4 2 3 11" xfId="61457" xr:uid="{00000000-0005-0000-0000-000062690000}"/>
    <cellStyle name="Normal 2 3 3 4 2 3 2" xfId="5353" xr:uid="{00000000-0005-0000-0000-000063690000}"/>
    <cellStyle name="Normal 2 3 3 4 2 3 2 2" xfId="18000" xr:uid="{00000000-0005-0000-0000-000064690000}"/>
    <cellStyle name="Normal 2 3 3 4 2 3 2 2 2" xfId="53216" xr:uid="{00000000-0005-0000-0000-000065690000}"/>
    <cellStyle name="Normal 2 3 3 4 2 3 2 3" xfId="40619" xr:uid="{00000000-0005-0000-0000-000066690000}"/>
    <cellStyle name="Normal 2 3 3 4 2 3 2 4" xfId="30605" xr:uid="{00000000-0005-0000-0000-000067690000}"/>
    <cellStyle name="Normal 2 3 3 4 2 3 3" xfId="6823" xr:uid="{00000000-0005-0000-0000-000068690000}"/>
    <cellStyle name="Normal 2 3 3 4 2 3 3 2" xfId="19454" xr:uid="{00000000-0005-0000-0000-000069690000}"/>
    <cellStyle name="Normal 2 3 3 4 2 3 3 2 2" xfId="54670" xr:uid="{00000000-0005-0000-0000-00006A690000}"/>
    <cellStyle name="Normal 2 3 3 4 2 3 3 3" xfId="42073" xr:uid="{00000000-0005-0000-0000-00006B690000}"/>
    <cellStyle name="Normal 2 3 3 4 2 3 3 4" xfId="32059" xr:uid="{00000000-0005-0000-0000-00006C690000}"/>
    <cellStyle name="Normal 2 3 3 4 2 3 4" xfId="8282" xr:uid="{00000000-0005-0000-0000-00006D690000}"/>
    <cellStyle name="Normal 2 3 3 4 2 3 4 2" xfId="20908" xr:uid="{00000000-0005-0000-0000-00006E690000}"/>
    <cellStyle name="Normal 2 3 3 4 2 3 4 2 2" xfId="56124" xr:uid="{00000000-0005-0000-0000-00006F690000}"/>
    <cellStyle name="Normal 2 3 3 4 2 3 4 3" xfId="43527" xr:uid="{00000000-0005-0000-0000-000070690000}"/>
    <cellStyle name="Normal 2 3 3 4 2 3 4 4" xfId="33513" xr:uid="{00000000-0005-0000-0000-000071690000}"/>
    <cellStyle name="Normal 2 3 3 4 2 3 5" xfId="10063" xr:uid="{00000000-0005-0000-0000-000072690000}"/>
    <cellStyle name="Normal 2 3 3 4 2 3 5 2" xfId="22684" xr:uid="{00000000-0005-0000-0000-000073690000}"/>
    <cellStyle name="Normal 2 3 3 4 2 3 5 2 2" xfId="57900" xr:uid="{00000000-0005-0000-0000-000074690000}"/>
    <cellStyle name="Normal 2 3 3 4 2 3 5 3" xfId="45303" xr:uid="{00000000-0005-0000-0000-000075690000}"/>
    <cellStyle name="Normal 2 3 3 4 2 3 5 4" xfId="35289" xr:uid="{00000000-0005-0000-0000-000076690000}"/>
    <cellStyle name="Normal 2 3 3 4 2 3 6" xfId="11857" xr:uid="{00000000-0005-0000-0000-000077690000}"/>
    <cellStyle name="Normal 2 3 3 4 2 3 6 2" xfId="24460" xr:uid="{00000000-0005-0000-0000-000078690000}"/>
    <cellStyle name="Normal 2 3 3 4 2 3 6 2 2" xfId="59676" xr:uid="{00000000-0005-0000-0000-000079690000}"/>
    <cellStyle name="Normal 2 3 3 4 2 3 6 3" xfId="47079" xr:uid="{00000000-0005-0000-0000-00007A690000}"/>
    <cellStyle name="Normal 2 3 3 4 2 3 6 4" xfId="37065" xr:uid="{00000000-0005-0000-0000-00007B690000}"/>
    <cellStyle name="Normal 2 3 3 4 2 3 7" xfId="16224" xr:uid="{00000000-0005-0000-0000-00007C690000}"/>
    <cellStyle name="Normal 2 3 3 4 2 3 7 2" xfId="51440" xr:uid="{00000000-0005-0000-0000-00007D690000}"/>
    <cellStyle name="Normal 2 3 3 4 2 3 7 3" xfId="28829" xr:uid="{00000000-0005-0000-0000-00007E690000}"/>
    <cellStyle name="Normal 2 3 3 4 2 3 8" xfId="14446" xr:uid="{00000000-0005-0000-0000-00007F690000}"/>
    <cellStyle name="Normal 2 3 3 4 2 3 8 2" xfId="49664" xr:uid="{00000000-0005-0000-0000-000080690000}"/>
    <cellStyle name="Normal 2 3 3 4 2 3 9" xfId="38843" xr:uid="{00000000-0005-0000-0000-000081690000}"/>
    <cellStyle name="Normal 2 3 3 4 2 4" xfId="2718" xr:uid="{00000000-0005-0000-0000-000082690000}"/>
    <cellStyle name="Normal 2 3 3 4 2 4 10" xfId="26244" xr:uid="{00000000-0005-0000-0000-000083690000}"/>
    <cellStyle name="Normal 2 3 3 4 2 4 11" xfId="60648" xr:uid="{00000000-0005-0000-0000-000084690000}"/>
    <cellStyle name="Normal 2 3 3 4 2 4 2" xfId="4544" xr:uid="{00000000-0005-0000-0000-000085690000}"/>
    <cellStyle name="Normal 2 3 3 4 2 4 2 2" xfId="17191" xr:uid="{00000000-0005-0000-0000-000086690000}"/>
    <cellStyle name="Normal 2 3 3 4 2 4 2 2 2" xfId="52407" xr:uid="{00000000-0005-0000-0000-000087690000}"/>
    <cellStyle name="Normal 2 3 3 4 2 4 2 3" xfId="39810" xr:uid="{00000000-0005-0000-0000-000088690000}"/>
    <cellStyle name="Normal 2 3 3 4 2 4 2 4" xfId="29796" xr:uid="{00000000-0005-0000-0000-000089690000}"/>
    <cellStyle name="Normal 2 3 3 4 2 4 3" xfId="6014" xr:uid="{00000000-0005-0000-0000-00008A690000}"/>
    <cellStyle name="Normal 2 3 3 4 2 4 3 2" xfId="18645" xr:uid="{00000000-0005-0000-0000-00008B690000}"/>
    <cellStyle name="Normal 2 3 3 4 2 4 3 2 2" xfId="53861" xr:uid="{00000000-0005-0000-0000-00008C690000}"/>
    <cellStyle name="Normal 2 3 3 4 2 4 3 3" xfId="41264" xr:uid="{00000000-0005-0000-0000-00008D690000}"/>
    <cellStyle name="Normal 2 3 3 4 2 4 3 4" xfId="31250" xr:uid="{00000000-0005-0000-0000-00008E690000}"/>
    <cellStyle name="Normal 2 3 3 4 2 4 4" xfId="7473" xr:uid="{00000000-0005-0000-0000-00008F690000}"/>
    <cellStyle name="Normal 2 3 3 4 2 4 4 2" xfId="20099" xr:uid="{00000000-0005-0000-0000-000090690000}"/>
    <cellStyle name="Normal 2 3 3 4 2 4 4 2 2" xfId="55315" xr:uid="{00000000-0005-0000-0000-000091690000}"/>
    <cellStyle name="Normal 2 3 3 4 2 4 4 3" xfId="42718" xr:uid="{00000000-0005-0000-0000-000092690000}"/>
    <cellStyle name="Normal 2 3 3 4 2 4 4 4" xfId="32704" xr:uid="{00000000-0005-0000-0000-000093690000}"/>
    <cellStyle name="Normal 2 3 3 4 2 4 5" xfId="9254" xr:uid="{00000000-0005-0000-0000-000094690000}"/>
    <cellStyle name="Normal 2 3 3 4 2 4 5 2" xfId="21875" xr:uid="{00000000-0005-0000-0000-000095690000}"/>
    <cellStyle name="Normal 2 3 3 4 2 4 5 2 2" xfId="57091" xr:uid="{00000000-0005-0000-0000-000096690000}"/>
    <cellStyle name="Normal 2 3 3 4 2 4 5 3" xfId="44494" xr:uid="{00000000-0005-0000-0000-000097690000}"/>
    <cellStyle name="Normal 2 3 3 4 2 4 5 4" xfId="34480" xr:uid="{00000000-0005-0000-0000-000098690000}"/>
    <cellStyle name="Normal 2 3 3 4 2 4 6" xfId="11048" xr:uid="{00000000-0005-0000-0000-000099690000}"/>
    <cellStyle name="Normal 2 3 3 4 2 4 6 2" xfId="23651" xr:uid="{00000000-0005-0000-0000-00009A690000}"/>
    <cellStyle name="Normal 2 3 3 4 2 4 6 2 2" xfId="58867" xr:uid="{00000000-0005-0000-0000-00009B690000}"/>
    <cellStyle name="Normal 2 3 3 4 2 4 6 3" xfId="46270" xr:uid="{00000000-0005-0000-0000-00009C690000}"/>
    <cellStyle name="Normal 2 3 3 4 2 4 6 4" xfId="36256" xr:uid="{00000000-0005-0000-0000-00009D690000}"/>
    <cellStyle name="Normal 2 3 3 4 2 4 7" xfId="15415" xr:uid="{00000000-0005-0000-0000-00009E690000}"/>
    <cellStyle name="Normal 2 3 3 4 2 4 7 2" xfId="50631" xr:uid="{00000000-0005-0000-0000-00009F690000}"/>
    <cellStyle name="Normal 2 3 3 4 2 4 7 3" xfId="28020" xr:uid="{00000000-0005-0000-0000-0000A0690000}"/>
    <cellStyle name="Normal 2 3 3 4 2 4 8" xfId="13637" xr:uid="{00000000-0005-0000-0000-0000A1690000}"/>
    <cellStyle name="Normal 2 3 3 4 2 4 8 2" xfId="48855" xr:uid="{00000000-0005-0000-0000-0000A2690000}"/>
    <cellStyle name="Normal 2 3 3 4 2 4 9" xfId="38034" xr:uid="{00000000-0005-0000-0000-0000A3690000}"/>
    <cellStyle name="Normal 2 3 3 4 2 5" xfId="3882" xr:uid="{00000000-0005-0000-0000-0000A4690000}"/>
    <cellStyle name="Normal 2 3 3 4 2 5 2" xfId="8605" xr:uid="{00000000-0005-0000-0000-0000A5690000}"/>
    <cellStyle name="Normal 2 3 3 4 2 5 2 2" xfId="21231" xr:uid="{00000000-0005-0000-0000-0000A6690000}"/>
    <cellStyle name="Normal 2 3 3 4 2 5 2 2 2" xfId="56447" xr:uid="{00000000-0005-0000-0000-0000A7690000}"/>
    <cellStyle name="Normal 2 3 3 4 2 5 2 3" xfId="43850" xr:uid="{00000000-0005-0000-0000-0000A8690000}"/>
    <cellStyle name="Normal 2 3 3 4 2 5 2 4" xfId="33836" xr:uid="{00000000-0005-0000-0000-0000A9690000}"/>
    <cellStyle name="Normal 2 3 3 4 2 5 3" xfId="10386" xr:uid="{00000000-0005-0000-0000-0000AA690000}"/>
    <cellStyle name="Normal 2 3 3 4 2 5 3 2" xfId="23007" xr:uid="{00000000-0005-0000-0000-0000AB690000}"/>
    <cellStyle name="Normal 2 3 3 4 2 5 3 2 2" xfId="58223" xr:uid="{00000000-0005-0000-0000-0000AC690000}"/>
    <cellStyle name="Normal 2 3 3 4 2 5 3 3" xfId="45626" xr:uid="{00000000-0005-0000-0000-0000AD690000}"/>
    <cellStyle name="Normal 2 3 3 4 2 5 3 4" xfId="35612" xr:uid="{00000000-0005-0000-0000-0000AE690000}"/>
    <cellStyle name="Normal 2 3 3 4 2 5 4" xfId="12182" xr:uid="{00000000-0005-0000-0000-0000AF690000}"/>
    <cellStyle name="Normal 2 3 3 4 2 5 4 2" xfId="24783" xr:uid="{00000000-0005-0000-0000-0000B0690000}"/>
    <cellStyle name="Normal 2 3 3 4 2 5 4 2 2" xfId="59999" xr:uid="{00000000-0005-0000-0000-0000B1690000}"/>
    <cellStyle name="Normal 2 3 3 4 2 5 4 3" xfId="47402" xr:uid="{00000000-0005-0000-0000-0000B2690000}"/>
    <cellStyle name="Normal 2 3 3 4 2 5 4 4" xfId="37388" xr:uid="{00000000-0005-0000-0000-0000B3690000}"/>
    <cellStyle name="Normal 2 3 3 4 2 5 5" xfId="16547" xr:uid="{00000000-0005-0000-0000-0000B4690000}"/>
    <cellStyle name="Normal 2 3 3 4 2 5 5 2" xfId="51763" xr:uid="{00000000-0005-0000-0000-0000B5690000}"/>
    <cellStyle name="Normal 2 3 3 4 2 5 5 3" xfId="29152" xr:uid="{00000000-0005-0000-0000-0000B6690000}"/>
    <cellStyle name="Normal 2 3 3 4 2 5 6" xfId="14769" xr:uid="{00000000-0005-0000-0000-0000B7690000}"/>
    <cellStyle name="Normal 2 3 3 4 2 5 6 2" xfId="49987" xr:uid="{00000000-0005-0000-0000-0000B8690000}"/>
    <cellStyle name="Normal 2 3 3 4 2 5 7" xfId="39166" xr:uid="{00000000-0005-0000-0000-0000B9690000}"/>
    <cellStyle name="Normal 2 3 3 4 2 5 8" xfId="27376" xr:uid="{00000000-0005-0000-0000-0000BA690000}"/>
    <cellStyle name="Normal 2 3 3 4 2 6" xfId="4222" xr:uid="{00000000-0005-0000-0000-0000BB690000}"/>
    <cellStyle name="Normal 2 3 3 4 2 6 2" xfId="16869" xr:uid="{00000000-0005-0000-0000-0000BC690000}"/>
    <cellStyle name="Normal 2 3 3 4 2 6 2 2" xfId="52085" xr:uid="{00000000-0005-0000-0000-0000BD690000}"/>
    <cellStyle name="Normal 2 3 3 4 2 6 2 3" xfId="29474" xr:uid="{00000000-0005-0000-0000-0000BE690000}"/>
    <cellStyle name="Normal 2 3 3 4 2 6 3" xfId="13315" xr:uid="{00000000-0005-0000-0000-0000BF690000}"/>
    <cellStyle name="Normal 2 3 3 4 2 6 3 2" xfId="48533" xr:uid="{00000000-0005-0000-0000-0000C0690000}"/>
    <cellStyle name="Normal 2 3 3 4 2 6 4" xfId="39488" xr:uid="{00000000-0005-0000-0000-0000C1690000}"/>
    <cellStyle name="Normal 2 3 3 4 2 6 5" xfId="25922" xr:uid="{00000000-0005-0000-0000-0000C2690000}"/>
    <cellStyle name="Normal 2 3 3 4 2 7" xfId="5692" xr:uid="{00000000-0005-0000-0000-0000C3690000}"/>
    <cellStyle name="Normal 2 3 3 4 2 7 2" xfId="18323" xr:uid="{00000000-0005-0000-0000-0000C4690000}"/>
    <cellStyle name="Normal 2 3 3 4 2 7 2 2" xfId="53539" xr:uid="{00000000-0005-0000-0000-0000C5690000}"/>
    <cellStyle name="Normal 2 3 3 4 2 7 3" xfId="40942" xr:uid="{00000000-0005-0000-0000-0000C6690000}"/>
    <cellStyle name="Normal 2 3 3 4 2 7 4" xfId="30928" xr:uid="{00000000-0005-0000-0000-0000C7690000}"/>
    <cellStyle name="Normal 2 3 3 4 2 8" xfId="7151" xr:uid="{00000000-0005-0000-0000-0000C8690000}"/>
    <cellStyle name="Normal 2 3 3 4 2 8 2" xfId="19777" xr:uid="{00000000-0005-0000-0000-0000C9690000}"/>
    <cellStyle name="Normal 2 3 3 4 2 8 2 2" xfId="54993" xr:uid="{00000000-0005-0000-0000-0000CA690000}"/>
    <cellStyle name="Normal 2 3 3 4 2 8 3" xfId="42396" xr:uid="{00000000-0005-0000-0000-0000CB690000}"/>
    <cellStyle name="Normal 2 3 3 4 2 8 4" xfId="32382" xr:uid="{00000000-0005-0000-0000-0000CC690000}"/>
    <cellStyle name="Normal 2 3 3 4 2 9" xfId="8932" xr:uid="{00000000-0005-0000-0000-0000CD690000}"/>
    <cellStyle name="Normal 2 3 3 4 2 9 2" xfId="21553" xr:uid="{00000000-0005-0000-0000-0000CE690000}"/>
    <cellStyle name="Normal 2 3 3 4 2 9 2 2" xfId="56769" xr:uid="{00000000-0005-0000-0000-0000CF690000}"/>
    <cellStyle name="Normal 2 3 3 4 2 9 3" xfId="44172" xr:uid="{00000000-0005-0000-0000-0000D0690000}"/>
    <cellStyle name="Normal 2 3 3 4 2 9 4" xfId="34158" xr:uid="{00000000-0005-0000-0000-0000D1690000}"/>
    <cellStyle name="Normal 2 3 3 4 3" xfId="3068" xr:uid="{00000000-0005-0000-0000-0000D2690000}"/>
    <cellStyle name="Normal 2 3 3 4 3 10" xfId="25440" xr:uid="{00000000-0005-0000-0000-0000D3690000}"/>
    <cellStyle name="Normal 2 3 3 4 3 11" xfId="60975" xr:uid="{00000000-0005-0000-0000-0000D4690000}"/>
    <cellStyle name="Normal 2 3 3 4 3 2" xfId="4871" xr:uid="{00000000-0005-0000-0000-0000D5690000}"/>
    <cellStyle name="Normal 2 3 3 4 3 2 2" xfId="17518" xr:uid="{00000000-0005-0000-0000-0000D6690000}"/>
    <cellStyle name="Normal 2 3 3 4 3 2 2 2" xfId="52734" xr:uid="{00000000-0005-0000-0000-0000D7690000}"/>
    <cellStyle name="Normal 2 3 3 4 3 2 2 3" xfId="30123" xr:uid="{00000000-0005-0000-0000-0000D8690000}"/>
    <cellStyle name="Normal 2 3 3 4 3 2 3" xfId="13964" xr:uid="{00000000-0005-0000-0000-0000D9690000}"/>
    <cellStyle name="Normal 2 3 3 4 3 2 3 2" xfId="49182" xr:uid="{00000000-0005-0000-0000-0000DA690000}"/>
    <cellStyle name="Normal 2 3 3 4 3 2 4" xfId="40137" xr:uid="{00000000-0005-0000-0000-0000DB690000}"/>
    <cellStyle name="Normal 2 3 3 4 3 2 5" xfId="26571" xr:uid="{00000000-0005-0000-0000-0000DC690000}"/>
    <cellStyle name="Normal 2 3 3 4 3 3" xfId="6341" xr:uid="{00000000-0005-0000-0000-0000DD690000}"/>
    <cellStyle name="Normal 2 3 3 4 3 3 2" xfId="18972" xr:uid="{00000000-0005-0000-0000-0000DE690000}"/>
    <cellStyle name="Normal 2 3 3 4 3 3 2 2" xfId="54188" xr:uid="{00000000-0005-0000-0000-0000DF690000}"/>
    <cellStyle name="Normal 2 3 3 4 3 3 3" xfId="41591" xr:uid="{00000000-0005-0000-0000-0000E0690000}"/>
    <cellStyle name="Normal 2 3 3 4 3 3 4" xfId="31577" xr:uid="{00000000-0005-0000-0000-0000E1690000}"/>
    <cellStyle name="Normal 2 3 3 4 3 4" xfId="7800" xr:uid="{00000000-0005-0000-0000-0000E2690000}"/>
    <cellStyle name="Normal 2 3 3 4 3 4 2" xfId="20426" xr:uid="{00000000-0005-0000-0000-0000E3690000}"/>
    <cellStyle name="Normal 2 3 3 4 3 4 2 2" xfId="55642" xr:uid="{00000000-0005-0000-0000-0000E4690000}"/>
    <cellStyle name="Normal 2 3 3 4 3 4 3" xfId="43045" xr:uid="{00000000-0005-0000-0000-0000E5690000}"/>
    <cellStyle name="Normal 2 3 3 4 3 4 4" xfId="33031" xr:uid="{00000000-0005-0000-0000-0000E6690000}"/>
    <cellStyle name="Normal 2 3 3 4 3 5" xfId="9581" xr:uid="{00000000-0005-0000-0000-0000E7690000}"/>
    <cellStyle name="Normal 2 3 3 4 3 5 2" xfId="22202" xr:uid="{00000000-0005-0000-0000-0000E8690000}"/>
    <cellStyle name="Normal 2 3 3 4 3 5 2 2" xfId="57418" xr:uid="{00000000-0005-0000-0000-0000E9690000}"/>
    <cellStyle name="Normal 2 3 3 4 3 5 3" xfId="44821" xr:uid="{00000000-0005-0000-0000-0000EA690000}"/>
    <cellStyle name="Normal 2 3 3 4 3 5 4" xfId="34807" xr:uid="{00000000-0005-0000-0000-0000EB690000}"/>
    <cellStyle name="Normal 2 3 3 4 3 6" xfId="11375" xr:uid="{00000000-0005-0000-0000-0000EC690000}"/>
    <cellStyle name="Normal 2 3 3 4 3 6 2" xfId="23978" xr:uid="{00000000-0005-0000-0000-0000ED690000}"/>
    <cellStyle name="Normal 2 3 3 4 3 6 2 2" xfId="59194" xr:uid="{00000000-0005-0000-0000-0000EE690000}"/>
    <cellStyle name="Normal 2 3 3 4 3 6 3" xfId="46597" xr:uid="{00000000-0005-0000-0000-0000EF690000}"/>
    <cellStyle name="Normal 2 3 3 4 3 6 4" xfId="36583" xr:uid="{00000000-0005-0000-0000-0000F0690000}"/>
    <cellStyle name="Normal 2 3 3 4 3 7" xfId="15742" xr:uid="{00000000-0005-0000-0000-0000F1690000}"/>
    <cellStyle name="Normal 2 3 3 4 3 7 2" xfId="50958" xr:uid="{00000000-0005-0000-0000-0000F2690000}"/>
    <cellStyle name="Normal 2 3 3 4 3 7 3" xfId="28347" xr:uid="{00000000-0005-0000-0000-0000F3690000}"/>
    <cellStyle name="Normal 2 3 3 4 3 8" xfId="12833" xr:uid="{00000000-0005-0000-0000-0000F4690000}"/>
    <cellStyle name="Normal 2 3 3 4 3 8 2" xfId="48051" xr:uid="{00000000-0005-0000-0000-0000F5690000}"/>
    <cellStyle name="Normal 2 3 3 4 3 9" xfId="38361" xr:uid="{00000000-0005-0000-0000-0000F6690000}"/>
    <cellStyle name="Normal 2 3 3 4 4" xfId="2894" xr:uid="{00000000-0005-0000-0000-0000F7690000}"/>
    <cellStyle name="Normal 2 3 3 4 4 10" xfId="25281" xr:uid="{00000000-0005-0000-0000-0000F8690000}"/>
    <cellStyle name="Normal 2 3 3 4 4 11" xfId="60816" xr:uid="{00000000-0005-0000-0000-0000F9690000}"/>
    <cellStyle name="Normal 2 3 3 4 4 2" xfId="4712" xr:uid="{00000000-0005-0000-0000-0000FA690000}"/>
    <cellStyle name="Normal 2 3 3 4 4 2 2" xfId="17359" xr:uid="{00000000-0005-0000-0000-0000FB690000}"/>
    <cellStyle name="Normal 2 3 3 4 4 2 2 2" xfId="52575" xr:uid="{00000000-0005-0000-0000-0000FC690000}"/>
    <cellStyle name="Normal 2 3 3 4 4 2 2 3" xfId="29964" xr:uid="{00000000-0005-0000-0000-0000FD690000}"/>
    <cellStyle name="Normal 2 3 3 4 4 2 3" xfId="13805" xr:uid="{00000000-0005-0000-0000-0000FE690000}"/>
    <cellStyle name="Normal 2 3 3 4 4 2 3 2" xfId="49023" xr:uid="{00000000-0005-0000-0000-0000FF690000}"/>
    <cellStyle name="Normal 2 3 3 4 4 2 4" xfId="39978" xr:uid="{00000000-0005-0000-0000-0000006A0000}"/>
    <cellStyle name="Normal 2 3 3 4 4 2 5" xfId="26412" xr:uid="{00000000-0005-0000-0000-0000016A0000}"/>
    <cellStyle name="Normal 2 3 3 4 4 3" xfId="6182" xr:uid="{00000000-0005-0000-0000-0000026A0000}"/>
    <cellStyle name="Normal 2 3 3 4 4 3 2" xfId="18813" xr:uid="{00000000-0005-0000-0000-0000036A0000}"/>
    <cellStyle name="Normal 2 3 3 4 4 3 2 2" xfId="54029" xr:uid="{00000000-0005-0000-0000-0000046A0000}"/>
    <cellStyle name="Normal 2 3 3 4 4 3 3" xfId="41432" xr:uid="{00000000-0005-0000-0000-0000056A0000}"/>
    <cellStyle name="Normal 2 3 3 4 4 3 4" xfId="31418" xr:uid="{00000000-0005-0000-0000-0000066A0000}"/>
    <cellStyle name="Normal 2 3 3 4 4 4" xfId="7641" xr:uid="{00000000-0005-0000-0000-0000076A0000}"/>
    <cellStyle name="Normal 2 3 3 4 4 4 2" xfId="20267" xr:uid="{00000000-0005-0000-0000-0000086A0000}"/>
    <cellStyle name="Normal 2 3 3 4 4 4 2 2" xfId="55483" xr:uid="{00000000-0005-0000-0000-0000096A0000}"/>
    <cellStyle name="Normal 2 3 3 4 4 4 3" xfId="42886" xr:uid="{00000000-0005-0000-0000-00000A6A0000}"/>
    <cellStyle name="Normal 2 3 3 4 4 4 4" xfId="32872" xr:uid="{00000000-0005-0000-0000-00000B6A0000}"/>
    <cellStyle name="Normal 2 3 3 4 4 5" xfId="9422" xr:uid="{00000000-0005-0000-0000-00000C6A0000}"/>
    <cellStyle name="Normal 2 3 3 4 4 5 2" xfId="22043" xr:uid="{00000000-0005-0000-0000-00000D6A0000}"/>
    <cellStyle name="Normal 2 3 3 4 4 5 2 2" xfId="57259" xr:uid="{00000000-0005-0000-0000-00000E6A0000}"/>
    <cellStyle name="Normal 2 3 3 4 4 5 3" xfId="44662" xr:uid="{00000000-0005-0000-0000-00000F6A0000}"/>
    <cellStyle name="Normal 2 3 3 4 4 5 4" xfId="34648" xr:uid="{00000000-0005-0000-0000-0000106A0000}"/>
    <cellStyle name="Normal 2 3 3 4 4 6" xfId="11216" xr:uid="{00000000-0005-0000-0000-0000116A0000}"/>
    <cellStyle name="Normal 2 3 3 4 4 6 2" xfId="23819" xr:uid="{00000000-0005-0000-0000-0000126A0000}"/>
    <cellStyle name="Normal 2 3 3 4 4 6 2 2" xfId="59035" xr:uid="{00000000-0005-0000-0000-0000136A0000}"/>
    <cellStyle name="Normal 2 3 3 4 4 6 3" xfId="46438" xr:uid="{00000000-0005-0000-0000-0000146A0000}"/>
    <cellStyle name="Normal 2 3 3 4 4 6 4" xfId="36424" xr:uid="{00000000-0005-0000-0000-0000156A0000}"/>
    <cellStyle name="Normal 2 3 3 4 4 7" xfId="15583" xr:uid="{00000000-0005-0000-0000-0000166A0000}"/>
    <cellStyle name="Normal 2 3 3 4 4 7 2" xfId="50799" xr:uid="{00000000-0005-0000-0000-0000176A0000}"/>
    <cellStyle name="Normal 2 3 3 4 4 7 3" xfId="28188" xr:uid="{00000000-0005-0000-0000-0000186A0000}"/>
    <cellStyle name="Normal 2 3 3 4 4 8" xfId="12674" xr:uid="{00000000-0005-0000-0000-0000196A0000}"/>
    <cellStyle name="Normal 2 3 3 4 4 8 2" xfId="47892" xr:uid="{00000000-0005-0000-0000-00001A6A0000}"/>
    <cellStyle name="Normal 2 3 3 4 4 9" xfId="38202" xr:uid="{00000000-0005-0000-0000-00001B6A0000}"/>
    <cellStyle name="Normal 2 3 3 4 5" xfId="3403" xr:uid="{00000000-0005-0000-0000-00001C6A0000}"/>
    <cellStyle name="Normal 2 3 3 4 5 10" xfId="26899" xr:uid="{00000000-0005-0000-0000-00001D6A0000}"/>
    <cellStyle name="Normal 2 3 3 4 5 11" xfId="61303" xr:uid="{00000000-0005-0000-0000-00001E6A0000}"/>
    <cellStyle name="Normal 2 3 3 4 5 2" xfId="5199" xr:uid="{00000000-0005-0000-0000-00001F6A0000}"/>
    <cellStyle name="Normal 2 3 3 4 5 2 2" xfId="17846" xr:uid="{00000000-0005-0000-0000-0000206A0000}"/>
    <cellStyle name="Normal 2 3 3 4 5 2 2 2" xfId="53062" xr:uid="{00000000-0005-0000-0000-0000216A0000}"/>
    <cellStyle name="Normal 2 3 3 4 5 2 3" xfId="40465" xr:uid="{00000000-0005-0000-0000-0000226A0000}"/>
    <cellStyle name="Normal 2 3 3 4 5 2 4" xfId="30451" xr:uid="{00000000-0005-0000-0000-0000236A0000}"/>
    <cellStyle name="Normal 2 3 3 4 5 3" xfId="6669" xr:uid="{00000000-0005-0000-0000-0000246A0000}"/>
    <cellStyle name="Normal 2 3 3 4 5 3 2" xfId="19300" xr:uid="{00000000-0005-0000-0000-0000256A0000}"/>
    <cellStyle name="Normal 2 3 3 4 5 3 2 2" xfId="54516" xr:uid="{00000000-0005-0000-0000-0000266A0000}"/>
    <cellStyle name="Normal 2 3 3 4 5 3 3" xfId="41919" xr:uid="{00000000-0005-0000-0000-0000276A0000}"/>
    <cellStyle name="Normal 2 3 3 4 5 3 4" xfId="31905" xr:uid="{00000000-0005-0000-0000-0000286A0000}"/>
    <cellStyle name="Normal 2 3 3 4 5 4" xfId="8128" xr:uid="{00000000-0005-0000-0000-0000296A0000}"/>
    <cellStyle name="Normal 2 3 3 4 5 4 2" xfId="20754" xr:uid="{00000000-0005-0000-0000-00002A6A0000}"/>
    <cellStyle name="Normal 2 3 3 4 5 4 2 2" xfId="55970" xr:uid="{00000000-0005-0000-0000-00002B6A0000}"/>
    <cellStyle name="Normal 2 3 3 4 5 4 3" xfId="43373" xr:uid="{00000000-0005-0000-0000-00002C6A0000}"/>
    <cellStyle name="Normal 2 3 3 4 5 4 4" xfId="33359" xr:uid="{00000000-0005-0000-0000-00002D6A0000}"/>
    <cellStyle name="Normal 2 3 3 4 5 5" xfId="9909" xr:uid="{00000000-0005-0000-0000-00002E6A0000}"/>
    <cellStyle name="Normal 2 3 3 4 5 5 2" xfId="22530" xr:uid="{00000000-0005-0000-0000-00002F6A0000}"/>
    <cellStyle name="Normal 2 3 3 4 5 5 2 2" xfId="57746" xr:uid="{00000000-0005-0000-0000-0000306A0000}"/>
    <cellStyle name="Normal 2 3 3 4 5 5 3" xfId="45149" xr:uid="{00000000-0005-0000-0000-0000316A0000}"/>
    <cellStyle name="Normal 2 3 3 4 5 5 4" xfId="35135" xr:uid="{00000000-0005-0000-0000-0000326A0000}"/>
    <cellStyle name="Normal 2 3 3 4 5 6" xfId="11703" xr:uid="{00000000-0005-0000-0000-0000336A0000}"/>
    <cellStyle name="Normal 2 3 3 4 5 6 2" xfId="24306" xr:uid="{00000000-0005-0000-0000-0000346A0000}"/>
    <cellStyle name="Normal 2 3 3 4 5 6 2 2" xfId="59522" xr:uid="{00000000-0005-0000-0000-0000356A0000}"/>
    <cellStyle name="Normal 2 3 3 4 5 6 3" xfId="46925" xr:uid="{00000000-0005-0000-0000-0000366A0000}"/>
    <cellStyle name="Normal 2 3 3 4 5 6 4" xfId="36911" xr:uid="{00000000-0005-0000-0000-0000376A0000}"/>
    <cellStyle name="Normal 2 3 3 4 5 7" xfId="16070" xr:uid="{00000000-0005-0000-0000-0000386A0000}"/>
    <cellStyle name="Normal 2 3 3 4 5 7 2" xfId="51286" xr:uid="{00000000-0005-0000-0000-0000396A0000}"/>
    <cellStyle name="Normal 2 3 3 4 5 7 3" xfId="28675" xr:uid="{00000000-0005-0000-0000-00003A6A0000}"/>
    <cellStyle name="Normal 2 3 3 4 5 8" xfId="14292" xr:uid="{00000000-0005-0000-0000-00003B6A0000}"/>
    <cellStyle name="Normal 2 3 3 4 5 8 2" xfId="49510" xr:uid="{00000000-0005-0000-0000-00003C6A0000}"/>
    <cellStyle name="Normal 2 3 3 4 5 9" xfId="38689" xr:uid="{00000000-0005-0000-0000-00003D6A0000}"/>
    <cellStyle name="Normal 2 3 3 4 6" xfId="2563" xr:uid="{00000000-0005-0000-0000-00003E6A0000}"/>
    <cellStyle name="Normal 2 3 3 4 6 10" xfId="26090" xr:uid="{00000000-0005-0000-0000-00003F6A0000}"/>
    <cellStyle name="Normal 2 3 3 4 6 11" xfId="60494" xr:uid="{00000000-0005-0000-0000-0000406A0000}"/>
    <cellStyle name="Normal 2 3 3 4 6 2" xfId="4390" xr:uid="{00000000-0005-0000-0000-0000416A0000}"/>
    <cellStyle name="Normal 2 3 3 4 6 2 2" xfId="17037" xr:uid="{00000000-0005-0000-0000-0000426A0000}"/>
    <cellStyle name="Normal 2 3 3 4 6 2 2 2" xfId="52253" xr:uid="{00000000-0005-0000-0000-0000436A0000}"/>
    <cellStyle name="Normal 2 3 3 4 6 2 3" xfId="39656" xr:uid="{00000000-0005-0000-0000-0000446A0000}"/>
    <cellStyle name="Normal 2 3 3 4 6 2 4" xfId="29642" xr:uid="{00000000-0005-0000-0000-0000456A0000}"/>
    <cellStyle name="Normal 2 3 3 4 6 3" xfId="5860" xr:uid="{00000000-0005-0000-0000-0000466A0000}"/>
    <cellStyle name="Normal 2 3 3 4 6 3 2" xfId="18491" xr:uid="{00000000-0005-0000-0000-0000476A0000}"/>
    <cellStyle name="Normal 2 3 3 4 6 3 2 2" xfId="53707" xr:uid="{00000000-0005-0000-0000-0000486A0000}"/>
    <cellStyle name="Normal 2 3 3 4 6 3 3" xfId="41110" xr:uid="{00000000-0005-0000-0000-0000496A0000}"/>
    <cellStyle name="Normal 2 3 3 4 6 3 4" xfId="31096" xr:uid="{00000000-0005-0000-0000-00004A6A0000}"/>
    <cellStyle name="Normal 2 3 3 4 6 4" xfId="7319" xr:uid="{00000000-0005-0000-0000-00004B6A0000}"/>
    <cellStyle name="Normal 2 3 3 4 6 4 2" xfId="19945" xr:uid="{00000000-0005-0000-0000-00004C6A0000}"/>
    <cellStyle name="Normal 2 3 3 4 6 4 2 2" xfId="55161" xr:uid="{00000000-0005-0000-0000-00004D6A0000}"/>
    <cellStyle name="Normal 2 3 3 4 6 4 3" xfId="42564" xr:uid="{00000000-0005-0000-0000-00004E6A0000}"/>
    <cellStyle name="Normal 2 3 3 4 6 4 4" xfId="32550" xr:uid="{00000000-0005-0000-0000-00004F6A0000}"/>
    <cellStyle name="Normal 2 3 3 4 6 5" xfId="9100" xr:uid="{00000000-0005-0000-0000-0000506A0000}"/>
    <cellStyle name="Normal 2 3 3 4 6 5 2" xfId="21721" xr:uid="{00000000-0005-0000-0000-0000516A0000}"/>
    <cellStyle name="Normal 2 3 3 4 6 5 2 2" xfId="56937" xr:uid="{00000000-0005-0000-0000-0000526A0000}"/>
    <cellStyle name="Normal 2 3 3 4 6 5 3" xfId="44340" xr:uid="{00000000-0005-0000-0000-0000536A0000}"/>
    <cellStyle name="Normal 2 3 3 4 6 5 4" xfId="34326" xr:uid="{00000000-0005-0000-0000-0000546A0000}"/>
    <cellStyle name="Normal 2 3 3 4 6 6" xfId="10894" xr:uid="{00000000-0005-0000-0000-0000556A0000}"/>
    <cellStyle name="Normal 2 3 3 4 6 6 2" xfId="23497" xr:uid="{00000000-0005-0000-0000-0000566A0000}"/>
    <cellStyle name="Normal 2 3 3 4 6 6 2 2" xfId="58713" xr:uid="{00000000-0005-0000-0000-0000576A0000}"/>
    <cellStyle name="Normal 2 3 3 4 6 6 3" xfId="46116" xr:uid="{00000000-0005-0000-0000-0000586A0000}"/>
    <cellStyle name="Normal 2 3 3 4 6 6 4" xfId="36102" xr:uid="{00000000-0005-0000-0000-0000596A0000}"/>
    <cellStyle name="Normal 2 3 3 4 6 7" xfId="15261" xr:uid="{00000000-0005-0000-0000-00005A6A0000}"/>
    <cellStyle name="Normal 2 3 3 4 6 7 2" xfId="50477" xr:uid="{00000000-0005-0000-0000-00005B6A0000}"/>
    <cellStyle name="Normal 2 3 3 4 6 7 3" xfId="27866" xr:uid="{00000000-0005-0000-0000-00005C6A0000}"/>
    <cellStyle name="Normal 2 3 3 4 6 8" xfId="13483" xr:uid="{00000000-0005-0000-0000-00005D6A0000}"/>
    <cellStyle name="Normal 2 3 3 4 6 8 2" xfId="48701" xr:uid="{00000000-0005-0000-0000-00005E6A0000}"/>
    <cellStyle name="Normal 2 3 3 4 6 9" xfId="37880" xr:uid="{00000000-0005-0000-0000-00005F6A0000}"/>
    <cellStyle name="Normal 2 3 3 4 7" xfId="3727" xr:uid="{00000000-0005-0000-0000-0000606A0000}"/>
    <cellStyle name="Normal 2 3 3 4 7 2" xfId="8451" xr:uid="{00000000-0005-0000-0000-0000616A0000}"/>
    <cellStyle name="Normal 2 3 3 4 7 2 2" xfId="21077" xr:uid="{00000000-0005-0000-0000-0000626A0000}"/>
    <cellStyle name="Normal 2 3 3 4 7 2 2 2" xfId="56293" xr:uid="{00000000-0005-0000-0000-0000636A0000}"/>
    <cellStyle name="Normal 2 3 3 4 7 2 3" xfId="43696" xr:uid="{00000000-0005-0000-0000-0000646A0000}"/>
    <cellStyle name="Normal 2 3 3 4 7 2 4" xfId="33682" xr:uid="{00000000-0005-0000-0000-0000656A0000}"/>
    <cellStyle name="Normal 2 3 3 4 7 3" xfId="10232" xr:uid="{00000000-0005-0000-0000-0000666A0000}"/>
    <cellStyle name="Normal 2 3 3 4 7 3 2" xfId="22853" xr:uid="{00000000-0005-0000-0000-0000676A0000}"/>
    <cellStyle name="Normal 2 3 3 4 7 3 2 2" xfId="58069" xr:uid="{00000000-0005-0000-0000-0000686A0000}"/>
    <cellStyle name="Normal 2 3 3 4 7 3 3" xfId="45472" xr:uid="{00000000-0005-0000-0000-0000696A0000}"/>
    <cellStyle name="Normal 2 3 3 4 7 3 4" xfId="35458" xr:uid="{00000000-0005-0000-0000-00006A6A0000}"/>
    <cellStyle name="Normal 2 3 3 4 7 4" xfId="12028" xr:uid="{00000000-0005-0000-0000-00006B6A0000}"/>
    <cellStyle name="Normal 2 3 3 4 7 4 2" xfId="24629" xr:uid="{00000000-0005-0000-0000-00006C6A0000}"/>
    <cellStyle name="Normal 2 3 3 4 7 4 2 2" xfId="59845" xr:uid="{00000000-0005-0000-0000-00006D6A0000}"/>
    <cellStyle name="Normal 2 3 3 4 7 4 3" xfId="47248" xr:uid="{00000000-0005-0000-0000-00006E6A0000}"/>
    <cellStyle name="Normal 2 3 3 4 7 4 4" xfId="37234" xr:uid="{00000000-0005-0000-0000-00006F6A0000}"/>
    <cellStyle name="Normal 2 3 3 4 7 5" xfId="16393" xr:uid="{00000000-0005-0000-0000-0000706A0000}"/>
    <cellStyle name="Normal 2 3 3 4 7 5 2" xfId="51609" xr:uid="{00000000-0005-0000-0000-0000716A0000}"/>
    <cellStyle name="Normal 2 3 3 4 7 5 3" xfId="28998" xr:uid="{00000000-0005-0000-0000-0000726A0000}"/>
    <cellStyle name="Normal 2 3 3 4 7 6" xfId="14615" xr:uid="{00000000-0005-0000-0000-0000736A0000}"/>
    <cellStyle name="Normal 2 3 3 4 7 6 2" xfId="49833" xr:uid="{00000000-0005-0000-0000-0000746A0000}"/>
    <cellStyle name="Normal 2 3 3 4 7 7" xfId="39012" xr:uid="{00000000-0005-0000-0000-0000756A0000}"/>
    <cellStyle name="Normal 2 3 3 4 7 8" xfId="27222" xr:uid="{00000000-0005-0000-0000-0000766A0000}"/>
    <cellStyle name="Normal 2 3 3 4 8" xfId="4065" xr:uid="{00000000-0005-0000-0000-0000776A0000}"/>
    <cellStyle name="Normal 2 3 3 4 8 2" xfId="16715" xr:uid="{00000000-0005-0000-0000-0000786A0000}"/>
    <cellStyle name="Normal 2 3 3 4 8 2 2" xfId="51931" xr:uid="{00000000-0005-0000-0000-0000796A0000}"/>
    <cellStyle name="Normal 2 3 3 4 8 2 3" xfId="29320" xr:uid="{00000000-0005-0000-0000-00007A6A0000}"/>
    <cellStyle name="Normal 2 3 3 4 8 3" xfId="13161" xr:uid="{00000000-0005-0000-0000-00007B6A0000}"/>
    <cellStyle name="Normal 2 3 3 4 8 3 2" xfId="48379" xr:uid="{00000000-0005-0000-0000-00007C6A0000}"/>
    <cellStyle name="Normal 2 3 3 4 8 4" xfId="39334" xr:uid="{00000000-0005-0000-0000-00007D6A0000}"/>
    <cellStyle name="Normal 2 3 3 4 8 5" xfId="25768" xr:uid="{00000000-0005-0000-0000-00007E6A0000}"/>
    <cellStyle name="Normal 2 3 3 4 9" xfId="5538" xr:uid="{00000000-0005-0000-0000-00007F6A0000}"/>
    <cellStyle name="Normal 2 3 3 4 9 2" xfId="18169" xr:uid="{00000000-0005-0000-0000-0000806A0000}"/>
    <cellStyle name="Normal 2 3 3 4 9 2 2" xfId="53385" xr:uid="{00000000-0005-0000-0000-0000816A0000}"/>
    <cellStyle name="Normal 2 3 3 4 9 3" xfId="40788" xr:uid="{00000000-0005-0000-0000-0000826A0000}"/>
    <cellStyle name="Normal 2 3 3 4 9 4" xfId="30774" xr:uid="{00000000-0005-0000-0000-0000836A0000}"/>
    <cellStyle name="Normal 2 3 3 5" xfId="2306" xr:uid="{00000000-0005-0000-0000-0000846A0000}"/>
    <cellStyle name="Normal 2 3 3 5 10" xfId="10593" xr:uid="{00000000-0005-0000-0000-0000856A0000}"/>
    <cellStyle name="Normal 2 3 3 5 10 2" xfId="23204" xr:uid="{00000000-0005-0000-0000-0000866A0000}"/>
    <cellStyle name="Normal 2 3 3 5 10 2 2" xfId="58420" xr:uid="{00000000-0005-0000-0000-0000876A0000}"/>
    <cellStyle name="Normal 2 3 3 5 10 3" xfId="45823" xr:uid="{00000000-0005-0000-0000-0000886A0000}"/>
    <cellStyle name="Normal 2 3 3 5 10 4" xfId="35809" xr:uid="{00000000-0005-0000-0000-0000896A0000}"/>
    <cellStyle name="Normal 2 3 3 5 11" xfId="15019" xr:uid="{00000000-0005-0000-0000-00008A6A0000}"/>
    <cellStyle name="Normal 2 3 3 5 11 2" xfId="50235" xr:uid="{00000000-0005-0000-0000-00008B6A0000}"/>
    <cellStyle name="Normal 2 3 3 5 11 3" xfId="27624" xr:uid="{00000000-0005-0000-0000-00008C6A0000}"/>
    <cellStyle name="Normal 2 3 3 5 12" xfId="12432" xr:uid="{00000000-0005-0000-0000-00008D6A0000}"/>
    <cellStyle name="Normal 2 3 3 5 12 2" xfId="47650" xr:uid="{00000000-0005-0000-0000-00008E6A0000}"/>
    <cellStyle name="Normal 2 3 3 5 13" xfId="37638" xr:uid="{00000000-0005-0000-0000-00008F6A0000}"/>
    <cellStyle name="Normal 2 3 3 5 14" xfId="25039" xr:uid="{00000000-0005-0000-0000-0000906A0000}"/>
    <cellStyle name="Normal 2 3 3 5 15" xfId="60252" xr:uid="{00000000-0005-0000-0000-0000916A0000}"/>
    <cellStyle name="Normal 2 3 3 5 2" xfId="3154" xr:uid="{00000000-0005-0000-0000-0000926A0000}"/>
    <cellStyle name="Normal 2 3 3 5 2 10" xfId="25523" xr:uid="{00000000-0005-0000-0000-0000936A0000}"/>
    <cellStyle name="Normal 2 3 3 5 2 11" xfId="61058" xr:uid="{00000000-0005-0000-0000-0000946A0000}"/>
    <cellStyle name="Normal 2 3 3 5 2 2" xfId="4954" xr:uid="{00000000-0005-0000-0000-0000956A0000}"/>
    <cellStyle name="Normal 2 3 3 5 2 2 2" xfId="17601" xr:uid="{00000000-0005-0000-0000-0000966A0000}"/>
    <cellStyle name="Normal 2 3 3 5 2 2 2 2" xfId="52817" xr:uid="{00000000-0005-0000-0000-0000976A0000}"/>
    <cellStyle name="Normal 2 3 3 5 2 2 2 3" xfId="30206" xr:uid="{00000000-0005-0000-0000-0000986A0000}"/>
    <cellStyle name="Normal 2 3 3 5 2 2 3" xfId="14047" xr:uid="{00000000-0005-0000-0000-0000996A0000}"/>
    <cellStyle name="Normal 2 3 3 5 2 2 3 2" xfId="49265" xr:uid="{00000000-0005-0000-0000-00009A6A0000}"/>
    <cellStyle name="Normal 2 3 3 5 2 2 4" xfId="40220" xr:uid="{00000000-0005-0000-0000-00009B6A0000}"/>
    <cellStyle name="Normal 2 3 3 5 2 2 5" xfId="26654" xr:uid="{00000000-0005-0000-0000-00009C6A0000}"/>
    <cellStyle name="Normal 2 3 3 5 2 3" xfId="6424" xr:uid="{00000000-0005-0000-0000-00009D6A0000}"/>
    <cellStyle name="Normal 2 3 3 5 2 3 2" xfId="19055" xr:uid="{00000000-0005-0000-0000-00009E6A0000}"/>
    <cellStyle name="Normal 2 3 3 5 2 3 2 2" xfId="54271" xr:uid="{00000000-0005-0000-0000-00009F6A0000}"/>
    <cellStyle name="Normal 2 3 3 5 2 3 3" xfId="41674" xr:uid="{00000000-0005-0000-0000-0000A06A0000}"/>
    <cellStyle name="Normal 2 3 3 5 2 3 4" xfId="31660" xr:uid="{00000000-0005-0000-0000-0000A16A0000}"/>
    <cellStyle name="Normal 2 3 3 5 2 4" xfId="7883" xr:uid="{00000000-0005-0000-0000-0000A26A0000}"/>
    <cellStyle name="Normal 2 3 3 5 2 4 2" xfId="20509" xr:uid="{00000000-0005-0000-0000-0000A36A0000}"/>
    <cellStyle name="Normal 2 3 3 5 2 4 2 2" xfId="55725" xr:uid="{00000000-0005-0000-0000-0000A46A0000}"/>
    <cellStyle name="Normal 2 3 3 5 2 4 3" xfId="43128" xr:uid="{00000000-0005-0000-0000-0000A56A0000}"/>
    <cellStyle name="Normal 2 3 3 5 2 4 4" xfId="33114" xr:uid="{00000000-0005-0000-0000-0000A66A0000}"/>
    <cellStyle name="Normal 2 3 3 5 2 5" xfId="9664" xr:uid="{00000000-0005-0000-0000-0000A76A0000}"/>
    <cellStyle name="Normal 2 3 3 5 2 5 2" xfId="22285" xr:uid="{00000000-0005-0000-0000-0000A86A0000}"/>
    <cellStyle name="Normal 2 3 3 5 2 5 2 2" xfId="57501" xr:uid="{00000000-0005-0000-0000-0000A96A0000}"/>
    <cellStyle name="Normal 2 3 3 5 2 5 3" xfId="44904" xr:uid="{00000000-0005-0000-0000-0000AA6A0000}"/>
    <cellStyle name="Normal 2 3 3 5 2 5 4" xfId="34890" xr:uid="{00000000-0005-0000-0000-0000AB6A0000}"/>
    <cellStyle name="Normal 2 3 3 5 2 6" xfId="11458" xr:uid="{00000000-0005-0000-0000-0000AC6A0000}"/>
    <cellStyle name="Normal 2 3 3 5 2 6 2" xfId="24061" xr:uid="{00000000-0005-0000-0000-0000AD6A0000}"/>
    <cellStyle name="Normal 2 3 3 5 2 6 2 2" xfId="59277" xr:uid="{00000000-0005-0000-0000-0000AE6A0000}"/>
    <cellStyle name="Normal 2 3 3 5 2 6 3" xfId="46680" xr:uid="{00000000-0005-0000-0000-0000AF6A0000}"/>
    <cellStyle name="Normal 2 3 3 5 2 6 4" xfId="36666" xr:uid="{00000000-0005-0000-0000-0000B06A0000}"/>
    <cellStyle name="Normal 2 3 3 5 2 7" xfId="15825" xr:uid="{00000000-0005-0000-0000-0000B16A0000}"/>
    <cellStyle name="Normal 2 3 3 5 2 7 2" xfId="51041" xr:uid="{00000000-0005-0000-0000-0000B26A0000}"/>
    <cellStyle name="Normal 2 3 3 5 2 7 3" xfId="28430" xr:uid="{00000000-0005-0000-0000-0000B36A0000}"/>
    <cellStyle name="Normal 2 3 3 5 2 8" xfId="12916" xr:uid="{00000000-0005-0000-0000-0000B46A0000}"/>
    <cellStyle name="Normal 2 3 3 5 2 8 2" xfId="48134" xr:uid="{00000000-0005-0000-0000-0000B56A0000}"/>
    <cellStyle name="Normal 2 3 3 5 2 9" xfId="38444" xr:uid="{00000000-0005-0000-0000-0000B66A0000}"/>
    <cellStyle name="Normal 2 3 3 5 3" xfId="3483" xr:uid="{00000000-0005-0000-0000-0000B76A0000}"/>
    <cellStyle name="Normal 2 3 3 5 3 10" xfId="26979" xr:uid="{00000000-0005-0000-0000-0000B86A0000}"/>
    <cellStyle name="Normal 2 3 3 5 3 11" xfId="61383" xr:uid="{00000000-0005-0000-0000-0000B96A0000}"/>
    <cellStyle name="Normal 2 3 3 5 3 2" xfId="5279" xr:uid="{00000000-0005-0000-0000-0000BA6A0000}"/>
    <cellStyle name="Normal 2 3 3 5 3 2 2" xfId="17926" xr:uid="{00000000-0005-0000-0000-0000BB6A0000}"/>
    <cellStyle name="Normal 2 3 3 5 3 2 2 2" xfId="53142" xr:uid="{00000000-0005-0000-0000-0000BC6A0000}"/>
    <cellStyle name="Normal 2 3 3 5 3 2 3" xfId="40545" xr:uid="{00000000-0005-0000-0000-0000BD6A0000}"/>
    <cellStyle name="Normal 2 3 3 5 3 2 4" xfId="30531" xr:uid="{00000000-0005-0000-0000-0000BE6A0000}"/>
    <cellStyle name="Normal 2 3 3 5 3 3" xfId="6749" xr:uid="{00000000-0005-0000-0000-0000BF6A0000}"/>
    <cellStyle name="Normal 2 3 3 5 3 3 2" xfId="19380" xr:uid="{00000000-0005-0000-0000-0000C06A0000}"/>
    <cellStyle name="Normal 2 3 3 5 3 3 2 2" xfId="54596" xr:uid="{00000000-0005-0000-0000-0000C16A0000}"/>
    <cellStyle name="Normal 2 3 3 5 3 3 3" xfId="41999" xr:uid="{00000000-0005-0000-0000-0000C26A0000}"/>
    <cellStyle name="Normal 2 3 3 5 3 3 4" xfId="31985" xr:uid="{00000000-0005-0000-0000-0000C36A0000}"/>
    <cellStyle name="Normal 2 3 3 5 3 4" xfId="8208" xr:uid="{00000000-0005-0000-0000-0000C46A0000}"/>
    <cellStyle name="Normal 2 3 3 5 3 4 2" xfId="20834" xr:uid="{00000000-0005-0000-0000-0000C56A0000}"/>
    <cellStyle name="Normal 2 3 3 5 3 4 2 2" xfId="56050" xr:uid="{00000000-0005-0000-0000-0000C66A0000}"/>
    <cellStyle name="Normal 2 3 3 5 3 4 3" xfId="43453" xr:uid="{00000000-0005-0000-0000-0000C76A0000}"/>
    <cellStyle name="Normal 2 3 3 5 3 4 4" xfId="33439" xr:uid="{00000000-0005-0000-0000-0000C86A0000}"/>
    <cellStyle name="Normal 2 3 3 5 3 5" xfId="9989" xr:uid="{00000000-0005-0000-0000-0000C96A0000}"/>
    <cellStyle name="Normal 2 3 3 5 3 5 2" xfId="22610" xr:uid="{00000000-0005-0000-0000-0000CA6A0000}"/>
    <cellStyle name="Normal 2 3 3 5 3 5 2 2" xfId="57826" xr:uid="{00000000-0005-0000-0000-0000CB6A0000}"/>
    <cellStyle name="Normal 2 3 3 5 3 5 3" xfId="45229" xr:uid="{00000000-0005-0000-0000-0000CC6A0000}"/>
    <cellStyle name="Normal 2 3 3 5 3 5 4" xfId="35215" xr:uid="{00000000-0005-0000-0000-0000CD6A0000}"/>
    <cellStyle name="Normal 2 3 3 5 3 6" xfId="11783" xr:uid="{00000000-0005-0000-0000-0000CE6A0000}"/>
    <cellStyle name="Normal 2 3 3 5 3 6 2" xfId="24386" xr:uid="{00000000-0005-0000-0000-0000CF6A0000}"/>
    <cellStyle name="Normal 2 3 3 5 3 6 2 2" xfId="59602" xr:uid="{00000000-0005-0000-0000-0000D06A0000}"/>
    <cellStyle name="Normal 2 3 3 5 3 6 3" xfId="47005" xr:uid="{00000000-0005-0000-0000-0000D16A0000}"/>
    <cellStyle name="Normal 2 3 3 5 3 6 4" xfId="36991" xr:uid="{00000000-0005-0000-0000-0000D26A0000}"/>
    <cellStyle name="Normal 2 3 3 5 3 7" xfId="16150" xr:uid="{00000000-0005-0000-0000-0000D36A0000}"/>
    <cellStyle name="Normal 2 3 3 5 3 7 2" xfId="51366" xr:uid="{00000000-0005-0000-0000-0000D46A0000}"/>
    <cellStyle name="Normal 2 3 3 5 3 7 3" xfId="28755" xr:uid="{00000000-0005-0000-0000-0000D56A0000}"/>
    <cellStyle name="Normal 2 3 3 5 3 8" xfId="14372" xr:uid="{00000000-0005-0000-0000-0000D66A0000}"/>
    <cellStyle name="Normal 2 3 3 5 3 8 2" xfId="49590" xr:uid="{00000000-0005-0000-0000-0000D76A0000}"/>
    <cellStyle name="Normal 2 3 3 5 3 9" xfId="38769" xr:uid="{00000000-0005-0000-0000-0000D86A0000}"/>
    <cellStyle name="Normal 2 3 3 5 4" xfId="2644" xr:uid="{00000000-0005-0000-0000-0000D96A0000}"/>
    <cellStyle name="Normal 2 3 3 5 4 10" xfId="26170" xr:uid="{00000000-0005-0000-0000-0000DA6A0000}"/>
    <cellStyle name="Normal 2 3 3 5 4 11" xfId="60574" xr:uid="{00000000-0005-0000-0000-0000DB6A0000}"/>
    <cellStyle name="Normal 2 3 3 5 4 2" xfId="4470" xr:uid="{00000000-0005-0000-0000-0000DC6A0000}"/>
    <cellStyle name="Normal 2 3 3 5 4 2 2" xfId="17117" xr:uid="{00000000-0005-0000-0000-0000DD6A0000}"/>
    <cellStyle name="Normal 2 3 3 5 4 2 2 2" xfId="52333" xr:uid="{00000000-0005-0000-0000-0000DE6A0000}"/>
    <cellStyle name="Normal 2 3 3 5 4 2 3" xfId="39736" xr:uid="{00000000-0005-0000-0000-0000DF6A0000}"/>
    <cellStyle name="Normal 2 3 3 5 4 2 4" xfId="29722" xr:uid="{00000000-0005-0000-0000-0000E06A0000}"/>
    <cellStyle name="Normal 2 3 3 5 4 3" xfId="5940" xr:uid="{00000000-0005-0000-0000-0000E16A0000}"/>
    <cellStyle name="Normal 2 3 3 5 4 3 2" xfId="18571" xr:uid="{00000000-0005-0000-0000-0000E26A0000}"/>
    <cellStyle name="Normal 2 3 3 5 4 3 2 2" xfId="53787" xr:uid="{00000000-0005-0000-0000-0000E36A0000}"/>
    <cellStyle name="Normal 2 3 3 5 4 3 3" xfId="41190" xr:uid="{00000000-0005-0000-0000-0000E46A0000}"/>
    <cellStyle name="Normal 2 3 3 5 4 3 4" xfId="31176" xr:uid="{00000000-0005-0000-0000-0000E56A0000}"/>
    <cellStyle name="Normal 2 3 3 5 4 4" xfId="7399" xr:uid="{00000000-0005-0000-0000-0000E66A0000}"/>
    <cellStyle name="Normal 2 3 3 5 4 4 2" xfId="20025" xr:uid="{00000000-0005-0000-0000-0000E76A0000}"/>
    <cellStyle name="Normal 2 3 3 5 4 4 2 2" xfId="55241" xr:uid="{00000000-0005-0000-0000-0000E86A0000}"/>
    <cellStyle name="Normal 2 3 3 5 4 4 3" xfId="42644" xr:uid="{00000000-0005-0000-0000-0000E96A0000}"/>
    <cellStyle name="Normal 2 3 3 5 4 4 4" xfId="32630" xr:uid="{00000000-0005-0000-0000-0000EA6A0000}"/>
    <cellStyle name="Normal 2 3 3 5 4 5" xfId="9180" xr:uid="{00000000-0005-0000-0000-0000EB6A0000}"/>
    <cellStyle name="Normal 2 3 3 5 4 5 2" xfId="21801" xr:uid="{00000000-0005-0000-0000-0000EC6A0000}"/>
    <cellStyle name="Normal 2 3 3 5 4 5 2 2" xfId="57017" xr:uid="{00000000-0005-0000-0000-0000ED6A0000}"/>
    <cellStyle name="Normal 2 3 3 5 4 5 3" xfId="44420" xr:uid="{00000000-0005-0000-0000-0000EE6A0000}"/>
    <cellStyle name="Normal 2 3 3 5 4 5 4" xfId="34406" xr:uid="{00000000-0005-0000-0000-0000EF6A0000}"/>
    <cellStyle name="Normal 2 3 3 5 4 6" xfId="10974" xr:uid="{00000000-0005-0000-0000-0000F06A0000}"/>
    <cellStyle name="Normal 2 3 3 5 4 6 2" xfId="23577" xr:uid="{00000000-0005-0000-0000-0000F16A0000}"/>
    <cellStyle name="Normal 2 3 3 5 4 6 2 2" xfId="58793" xr:uid="{00000000-0005-0000-0000-0000F26A0000}"/>
    <cellStyle name="Normal 2 3 3 5 4 6 3" xfId="46196" xr:uid="{00000000-0005-0000-0000-0000F36A0000}"/>
    <cellStyle name="Normal 2 3 3 5 4 6 4" xfId="36182" xr:uid="{00000000-0005-0000-0000-0000F46A0000}"/>
    <cellStyle name="Normal 2 3 3 5 4 7" xfId="15341" xr:uid="{00000000-0005-0000-0000-0000F56A0000}"/>
    <cellStyle name="Normal 2 3 3 5 4 7 2" xfId="50557" xr:uid="{00000000-0005-0000-0000-0000F66A0000}"/>
    <cellStyle name="Normal 2 3 3 5 4 7 3" xfId="27946" xr:uid="{00000000-0005-0000-0000-0000F76A0000}"/>
    <cellStyle name="Normal 2 3 3 5 4 8" xfId="13563" xr:uid="{00000000-0005-0000-0000-0000F86A0000}"/>
    <cellStyle name="Normal 2 3 3 5 4 8 2" xfId="48781" xr:uid="{00000000-0005-0000-0000-0000F96A0000}"/>
    <cellStyle name="Normal 2 3 3 5 4 9" xfId="37960" xr:uid="{00000000-0005-0000-0000-0000FA6A0000}"/>
    <cellStyle name="Normal 2 3 3 5 5" xfId="3808" xr:uid="{00000000-0005-0000-0000-0000FB6A0000}"/>
    <cellStyle name="Normal 2 3 3 5 5 2" xfId="8531" xr:uid="{00000000-0005-0000-0000-0000FC6A0000}"/>
    <cellStyle name="Normal 2 3 3 5 5 2 2" xfId="21157" xr:uid="{00000000-0005-0000-0000-0000FD6A0000}"/>
    <cellStyle name="Normal 2 3 3 5 5 2 2 2" xfId="56373" xr:uid="{00000000-0005-0000-0000-0000FE6A0000}"/>
    <cellStyle name="Normal 2 3 3 5 5 2 3" xfId="43776" xr:uid="{00000000-0005-0000-0000-0000FF6A0000}"/>
    <cellStyle name="Normal 2 3 3 5 5 2 4" xfId="33762" xr:uid="{00000000-0005-0000-0000-0000006B0000}"/>
    <cellStyle name="Normal 2 3 3 5 5 3" xfId="10312" xr:uid="{00000000-0005-0000-0000-0000016B0000}"/>
    <cellStyle name="Normal 2 3 3 5 5 3 2" xfId="22933" xr:uid="{00000000-0005-0000-0000-0000026B0000}"/>
    <cellStyle name="Normal 2 3 3 5 5 3 2 2" xfId="58149" xr:uid="{00000000-0005-0000-0000-0000036B0000}"/>
    <cellStyle name="Normal 2 3 3 5 5 3 3" xfId="45552" xr:uid="{00000000-0005-0000-0000-0000046B0000}"/>
    <cellStyle name="Normal 2 3 3 5 5 3 4" xfId="35538" xr:uid="{00000000-0005-0000-0000-0000056B0000}"/>
    <cellStyle name="Normal 2 3 3 5 5 4" xfId="12108" xr:uid="{00000000-0005-0000-0000-0000066B0000}"/>
    <cellStyle name="Normal 2 3 3 5 5 4 2" xfId="24709" xr:uid="{00000000-0005-0000-0000-0000076B0000}"/>
    <cellStyle name="Normal 2 3 3 5 5 4 2 2" xfId="59925" xr:uid="{00000000-0005-0000-0000-0000086B0000}"/>
    <cellStyle name="Normal 2 3 3 5 5 4 3" xfId="47328" xr:uid="{00000000-0005-0000-0000-0000096B0000}"/>
    <cellStyle name="Normal 2 3 3 5 5 4 4" xfId="37314" xr:uid="{00000000-0005-0000-0000-00000A6B0000}"/>
    <cellStyle name="Normal 2 3 3 5 5 5" xfId="16473" xr:uid="{00000000-0005-0000-0000-00000B6B0000}"/>
    <cellStyle name="Normal 2 3 3 5 5 5 2" xfId="51689" xr:uid="{00000000-0005-0000-0000-00000C6B0000}"/>
    <cellStyle name="Normal 2 3 3 5 5 5 3" xfId="29078" xr:uid="{00000000-0005-0000-0000-00000D6B0000}"/>
    <cellStyle name="Normal 2 3 3 5 5 6" xfId="14695" xr:uid="{00000000-0005-0000-0000-00000E6B0000}"/>
    <cellStyle name="Normal 2 3 3 5 5 6 2" xfId="49913" xr:uid="{00000000-0005-0000-0000-00000F6B0000}"/>
    <cellStyle name="Normal 2 3 3 5 5 7" xfId="39092" xr:uid="{00000000-0005-0000-0000-0000106B0000}"/>
    <cellStyle name="Normal 2 3 3 5 5 8" xfId="27302" xr:uid="{00000000-0005-0000-0000-0000116B0000}"/>
    <cellStyle name="Normal 2 3 3 5 6" xfId="4148" xr:uid="{00000000-0005-0000-0000-0000126B0000}"/>
    <cellStyle name="Normal 2 3 3 5 6 2" xfId="16795" xr:uid="{00000000-0005-0000-0000-0000136B0000}"/>
    <cellStyle name="Normal 2 3 3 5 6 2 2" xfId="52011" xr:uid="{00000000-0005-0000-0000-0000146B0000}"/>
    <cellStyle name="Normal 2 3 3 5 6 2 3" xfId="29400" xr:uid="{00000000-0005-0000-0000-0000156B0000}"/>
    <cellStyle name="Normal 2 3 3 5 6 3" xfId="13241" xr:uid="{00000000-0005-0000-0000-0000166B0000}"/>
    <cellStyle name="Normal 2 3 3 5 6 3 2" xfId="48459" xr:uid="{00000000-0005-0000-0000-0000176B0000}"/>
    <cellStyle name="Normal 2 3 3 5 6 4" xfId="39414" xr:uid="{00000000-0005-0000-0000-0000186B0000}"/>
    <cellStyle name="Normal 2 3 3 5 6 5" xfId="25848" xr:uid="{00000000-0005-0000-0000-0000196B0000}"/>
    <cellStyle name="Normal 2 3 3 5 7" xfId="5618" xr:uid="{00000000-0005-0000-0000-00001A6B0000}"/>
    <cellStyle name="Normal 2 3 3 5 7 2" xfId="18249" xr:uid="{00000000-0005-0000-0000-00001B6B0000}"/>
    <cellStyle name="Normal 2 3 3 5 7 2 2" xfId="53465" xr:uid="{00000000-0005-0000-0000-00001C6B0000}"/>
    <cellStyle name="Normal 2 3 3 5 7 3" xfId="40868" xr:uid="{00000000-0005-0000-0000-00001D6B0000}"/>
    <cellStyle name="Normal 2 3 3 5 7 4" xfId="30854" xr:uid="{00000000-0005-0000-0000-00001E6B0000}"/>
    <cellStyle name="Normal 2 3 3 5 8" xfId="7077" xr:uid="{00000000-0005-0000-0000-00001F6B0000}"/>
    <cellStyle name="Normal 2 3 3 5 8 2" xfId="19703" xr:uid="{00000000-0005-0000-0000-0000206B0000}"/>
    <cellStyle name="Normal 2 3 3 5 8 2 2" xfId="54919" xr:uid="{00000000-0005-0000-0000-0000216B0000}"/>
    <cellStyle name="Normal 2 3 3 5 8 3" xfId="42322" xr:uid="{00000000-0005-0000-0000-0000226B0000}"/>
    <cellStyle name="Normal 2 3 3 5 8 4" xfId="32308" xr:uid="{00000000-0005-0000-0000-0000236B0000}"/>
    <cellStyle name="Normal 2 3 3 5 9" xfId="8858" xr:uid="{00000000-0005-0000-0000-0000246B0000}"/>
    <cellStyle name="Normal 2 3 3 5 9 2" xfId="21479" xr:uid="{00000000-0005-0000-0000-0000256B0000}"/>
    <cellStyle name="Normal 2 3 3 5 9 2 2" xfId="56695" xr:uid="{00000000-0005-0000-0000-0000266B0000}"/>
    <cellStyle name="Normal 2 3 3 5 9 3" xfId="44098" xr:uid="{00000000-0005-0000-0000-0000276B0000}"/>
    <cellStyle name="Normal 2 3 3 5 9 4" xfId="34084" xr:uid="{00000000-0005-0000-0000-0000286B0000}"/>
    <cellStyle name="Normal 2 3 3 6" xfId="2988" xr:uid="{00000000-0005-0000-0000-0000296B0000}"/>
    <cellStyle name="Normal 2 3 3 6 10" xfId="25364" xr:uid="{00000000-0005-0000-0000-00002A6B0000}"/>
    <cellStyle name="Normal 2 3 3 6 11" xfId="60899" xr:uid="{00000000-0005-0000-0000-00002B6B0000}"/>
    <cellStyle name="Normal 2 3 3 6 2" xfId="4795" xr:uid="{00000000-0005-0000-0000-00002C6B0000}"/>
    <cellStyle name="Normal 2 3 3 6 2 2" xfId="17442" xr:uid="{00000000-0005-0000-0000-00002D6B0000}"/>
    <cellStyle name="Normal 2 3 3 6 2 2 2" xfId="52658" xr:uid="{00000000-0005-0000-0000-00002E6B0000}"/>
    <cellStyle name="Normal 2 3 3 6 2 2 3" xfId="30047" xr:uid="{00000000-0005-0000-0000-00002F6B0000}"/>
    <cellStyle name="Normal 2 3 3 6 2 3" xfId="13888" xr:uid="{00000000-0005-0000-0000-0000306B0000}"/>
    <cellStyle name="Normal 2 3 3 6 2 3 2" xfId="49106" xr:uid="{00000000-0005-0000-0000-0000316B0000}"/>
    <cellStyle name="Normal 2 3 3 6 2 4" xfId="40061" xr:uid="{00000000-0005-0000-0000-0000326B0000}"/>
    <cellStyle name="Normal 2 3 3 6 2 5" xfId="26495" xr:uid="{00000000-0005-0000-0000-0000336B0000}"/>
    <cellStyle name="Normal 2 3 3 6 3" xfId="6265" xr:uid="{00000000-0005-0000-0000-0000346B0000}"/>
    <cellStyle name="Normal 2 3 3 6 3 2" xfId="18896" xr:uid="{00000000-0005-0000-0000-0000356B0000}"/>
    <cellStyle name="Normal 2 3 3 6 3 2 2" xfId="54112" xr:uid="{00000000-0005-0000-0000-0000366B0000}"/>
    <cellStyle name="Normal 2 3 3 6 3 3" xfId="41515" xr:uid="{00000000-0005-0000-0000-0000376B0000}"/>
    <cellStyle name="Normal 2 3 3 6 3 4" xfId="31501" xr:uid="{00000000-0005-0000-0000-0000386B0000}"/>
    <cellStyle name="Normal 2 3 3 6 4" xfId="7724" xr:uid="{00000000-0005-0000-0000-0000396B0000}"/>
    <cellStyle name="Normal 2 3 3 6 4 2" xfId="20350" xr:uid="{00000000-0005-0000-0000-00003A6B0000}"/>
    <cellStyle name="Normal 2 3 3 6 4 2 2" xfId="55566" xr:uid="{00000000-0005-0000-0000-00003B6B0000}"/>
    <cellStyle name="Normal 2 3 3 6 4 3" xfId="42969" xr:uid="{00000000-0005-0000-0000-00003C6B0000}"/>
    <cellStyle name="Normal 2 3 3 6 4 4" xfId="32955" xr:uid="{00000000-0005-0000-0000-00003D6B0000}"/>
    <cellStyle name="Normal 2 3 3 6 5" xfId="9505" xr:uid="{00000000-0005-0000-0000-00003E6B0000}"/>
    <cellStyle name="Normal 2 3 3 6 5 2" xfId="22126" xr:uid="{00000000-0005-0000-0000-00003F6B0000}"/>
    <cellStyle name="Normal 2 3 3 6 5 2 2" xfId="57342" xr:uid="{00000000-0005-0000-0000-0000406B0000}"/>
    <cellStyle name="Normal 2 3 3 6 5 3" xfId="44745" xr:uid="{00000000-0005-0000-0000-0000416B0000}"/>
    <cellStyle name="Normal 2 3 3 6 5 4" xfId="34731" xr:uid="{00000000-0005-0000-0000-0000426B0000}"/>
    <cellStyle name="Normal 2 3 3 6 6" xfId="11299" xr:uid="{00000000-0005-0000-0000-0000436B0000}"/>
    <cellStyle name="Normal 2 3 3 6 6 2" xfId="23902" xr:uid="{00000000-0005-0000-0000-0000446B0000}"/>
    <cellStyle name="Normal 2 3 3 6 6 2 2" xfId="59118" xr:uid="{00000000-0005-0000-0000-0000456B0000}"/>
    <cellStyle name="Normal 2 3 3 6 6 3" xfId="46521" xr:uid="{00000000-0005-0000-0000-0000466B0000}"/>
    <cellStyle name="Normal 2 3 3 6 6 4" xfId="36507" xr:uid="{00000000-0005-0000-0000-0000476B0000}"/>
    <cellStyle name="Normal 2 3 3 6 7" xfId="15666" xr:uid="{00000000-0005-0000-0000-0000486B0000}"/>
    <cellStyle name="Normal 2 3 3 6 7 2" xfId="50882" xr:uid="{00000000-0005-0000-0000-0000496B0000}"/>
    <cellStyle name="Normal 2 3 3 6 7 3" xfId="28271" xr:uid="{00000000-0005-0000-0000-00004A6B0000}"/>
    <cellStyle name="Normal 2 3 3 6 8" xfId="12757" xr:uid="{00000000-0005-0000-0000-00004B6B0000}"/>
    <cellStyle name="Normal 2 3 3 6 8 2" xfId="47975" xr:uid="{00000000-0005-0000-0000-00004C6B0000}"/>
    <cellStyle name="Normal 2 3 3 6 9" xfId="38285" xr:uid="{00000000-0005-0000-0000-00004D6B0000}"/>
    <cellStyle name="Normal 2 3 3 7" xfId="2820" xr:uid="{00000000-0005-0000-0000-00004E6B0000}"/>
    <cellStyle name="Normal 2 3 3 7 10" xfId="25209" xr:uid="{00000000-0005-0000-0000-00004F6B0000}"/>
    <cellStyle name="Normal 2 3 3 7 11" xfId="60744" xr:uid="{00000000-0005-0000-0000-0000506B0000}"/>
    <cellStyle name="Normal 2 3 3 7 2" xfId="4640" xr:uid="{00000000-0005-0000-0000-0000516B0000}"/>
    <cellStyle name="Normal 2 3 3 7 2 2" xfId="17287" xr:uid="{00000000-0005-0000-0000-0000526B0000}"/>
    <cellStyle name="Normal 2 3 3 7 2 2 2" xfId="52503" xr:uid="{00000000-0005-0000-0000-0000536B0000}"/>
    <cellStyle name="Normal 2 3 3 7 2 2 3" xfId="29892" xr:uid="{00000000-0005-0000-0000-0000546B0000}"/>
    <cellStyle name="Normal 2 3 3 7 2 3" xfId="13733" xr:uid="{00000000-0005-0000-0000-0000556B0000}"/>
    <cellStyle name="Normal 2 3 3 7 2 3 2" xfId="48951" xr:uid="{00000000-0005-0000-0000-0000566B0000}"/>
    <cellStyle name="Normal 2 3 3 7 2 4" xfId="39906" xr:uid="{00000000-0005-0000-0000-0000576B0000}"/>
    <cellStyle name="Normal 2 3 3 7 2 5" xfId="26340" xr:uid="{00000000-0005-0000-0000-0000586B0000}"/>
    <cellStyle name="Normal 2 3 3 7 3" xfId="6110" xr:uid="{00000000-0005-0000-0000-0000596B0000}"/>
    <cellStyle name="Normal 2 3 3 7 3 2" xfId="18741" xr:uid="{00000000-0005-0000-0000-00005A6B0000}"/>
    <cellStyle name="Normal 2 3 3 7 3 2 2" xfId="53957" xr:uid="{00000000-0005-0000-0000-00005B6B0000}"/>
    <cellStyle name="Normal 2 3 3 7 3 3" xfId="41360" xr:uid="{00000000-0005-0000-0000-00005C6B0000}"/>
    <cellStyle name="Normal 2 3 3 7 3 4" xfId="31346" xr:uid="{00000000-0005-0000-0000-00005D6B0000}"/>
    <cellStyle name="Normal 2 3 3 7 4" xfId="7569" xr:uid="{00000000-0005-0000-0000-00005E6B0000}"/>
    <cellStyle name="Normal 2 3 3 7 4 2" xfId="20195" xr:uid="{00000000-0005-0000-0000-00005F6B0000}"/>
    <cellStyle name="Normal 2 3 3 7 4 2 2" xfId="55411" xr:uid="{00000000-0005-0000-0000-0000606B0000}"/>
    <cellStyle name="Normal 2 3 3 7 4 3" xfId="42814" xr:uid="{00000000-0005-0000-0000-0000616B0000}"/>
    <cellStyle name="Normal 2 3 3 7 4 4" xfId="32800" xr:uid="{00000000-0005-0000-0000-0000626B0000}"/>
    <cellStyle name="Normal 2 3 3 7 5" xfId="9350" xr:uid="{00000000-0005-0000-0000-0000636B0000}"/>
    <cellStyle name="Normal 2 3 3 7 5 2" xfId="21971" xr:uid="{00000000-0005-0000-0000-0000646B0000}"/>
    <cellStyle name="Normal 2 3 3 7 5 2 2" xfId="57187" xr:uid="{00000000-0005-0000-0000-0000656B0000}"/>
    <cellStyle name="Normal 2 3 3 7 5 3" xfId="44590" xr:uid="{00000000-0005-0000-0000-0000666B0000}"/>
    <cellStyle name="Normal 2 3 3 7 5 4" xfId="34576" xr:uid="{00000000-0005-0000-0000-0000676B0000}"/>
    <cellStyle name="Normal 2 3 3 7 6" xfId="11144" xr:uid="{00000000-0005-0000-0000-0000686B0000}"/>
    <cellStyle name="Normal 2 3 3 7 6 2" xfId="23747" xr:uid="{00000000-0005-0000-0000-0000696B0000}"/>
    <cellStyle name="Normal 2 3 3 7 6 2 2" xfId="58963" xr:uid="{00000000-0005-0000-0000-00006A6B0000}"/>
    <cellStyle name="Normal 2 3 3 7 6 3" xfId="46366" xr:uid="{00000000-0005-0000-0000-00006B6B0000}"/>
    <cellStyle name="Normal 2 3 3 7 6 4" xfId="36352" xr:uid="{00000000-0005-0000-0000-00006C6B0000}"/>
    <cellStyle name="Normal 2 3 3 7 7" xfId="15511" xr:uid="{00000000-0005-0000-0000-00006D6B0000}"/>
    <cellStyle name="Normal 2 3 3 7 7 2" xfId="50727" xr:uid="{00000000-0005-0000-0000-00006E6B0000}"/>
    <cellStyle name="Normal 2 3 3 7 7 3" xfId="28116" xr:uid="{00000000-0005-0000-0000-00006F6B0000}"/>
    <cellStyle name="Normal 2 3 3 7 8" xfId="12602" xr:uid="{00000000-0005-0000-0000-0000706B0000}"/>
    <cellStyle name="Normal 2 3 3 7 8 2" xfId="47820" xr:uid="{00000000-0005-0000-0000-0000716B0000}"/>
    <cellStyle name="Normal 2 3 3 7 9" xfId="38130" xr:uid="{00000000-0005-0000-0000-0000726B0000}"/>
    <cellStyle name="Normal 2 3 3 8" xfId="3331" xr:uid="{00000000-0005-0000-0000-0000736B0000}"/>
    <cellStyle name="Normal 2 3 3 8 10" xfId="26827" xr:uid="{00000000-0005-0000-0000-0000746B0000}"/>
    <cellStyle name="Normal 2 3 3 8 11" xfId="61231" xr:uid="{00000000-0005-0000-0000-0000756B0000}"/>
    <cellStyle name="Normal 2 3 3 8 2" xfId="5127" xr:uid="{00000000-0005-0000-0000-0000766B0000}"/>
    <cellStyle name="Normal 2 3 3 8 2 2" xfId="17774" xr:uid="{00000000-0005-0000-0000-0000776B0000}"/>
    <cellStyle name="Normal 2 3 3 8 2 2 2" xfId="52990" xr:uid="{00000000-0005-0000-0000-0000786B0000}"/>
    <cellStyle name="Normal 2 3 3 8 2 3" xfId="40393" xr:uid="{00000000-0005-0000-0000-0000796B0000}"/>
    <cellStyle name="Normal 2 3 3 8 2 4" xfId="30379" xr:uid="{00000000-0005-0000-0000-00007A6B0000}"/>
    <cellStyle name="Normal 2 3 3 8 3" xfId="6597" xr:uid="{00000000-0005-0000-0000-00007B6B0000}"/>
    <cellStyle name="Normal 2 3 3 8 3 2" xfId="19228" xr:uid="{00000000-0005-0000-0000-00007C6B0000}"/>
    <cellStyle name="Normal 2 3 3 8 3 2 2" xfId="54444" xr:uid="{00000000-0005-0000-0000-00007D6B0000}"/>
    <cellStyle name="Normal 2 3 3 8 3 3" xfId="41847" xr:uid="{00000000-0005-0000-0000-00007E6B0000}"/>
    <cellStyle name="Normal 2 3 3 8 3 4" xfId="31833" xr:uid="{00000000-0005-0000-0000-00007F6B0000}"/>
    <cellStyle name="Normal 2 3 3 8 4" xfId="8056" xr:uid="{00000000-0005-0000-0000-0000806B0000}"/>
    <cellStyle name="Normal 2 3 3 8 4 2" xfId="20682" xr:uid="{00000000-0005-0000-0000-0000816B0000}"/>
    <cellStyle name="Normal 2 3 3 8 4 2 2" xfId="55898" xr:uid="{00000000-0005-0000-0000-0000826B0000}"/>
    <cellStyle name="Normal 2 3 3 8 4 3" xfId="43301" xr:uid="{00000000-0005-0000-0000-0000836B0000}"/>
    <cellStyle name="Normal 2 3 3 8 4 4" xfId="33287" xr:uid="{00000000-0005-0000-0000-0000846B0000}"/>
    <cellStyle name="Normal 2 3 3 8 5" xfId="9837" xr:uid="{00000000-0005-0000-0000-0000856B0000}"/>
    <cellStyle name="Normal 2 3 3 8 5 2" xfId="22458" xr:uid="{00000000-0005-0000-0000-0000866B0000}"/>
    <cellStyle name="Normal 2 3 3 8 5 2 2" xfId="57674" xr:uid="{00000000-0005-0000-0000-0000876B0000}"/>
    <cellStyle name="Normal 2 3 3 8 5 3" xfId="45077" xr:uid="{00000000-0005-0000-0000-0000886B0000}"/>
    <cellStyle name="Normal 2 3 3 8 5 4" xfId="35063" xr:uid="{00000000-0005-0000-0000-0000896B0000}"/>
    <cellStyle name="Normal 2 3 3 8 6" xfId="11631" xr:uid="{00000000-0005-0000-0000-00008A6B0000}"/>
    <cellStyle name="Normal 2 3 3 8 6 2" xfId="24234" xr:uid="{00000000-0005-0000-0000-00008B6B0000}"/>
    <cellStyle name="Normal 2 3 3 8 6 2 2" xfId="59450" xr:uid="{00000000-0005-0000-0000-00008C6B0000}"/>
    <cellStyle name="Normal 2 3 3 8 6 3" xfId="46853" xr:uid="{00000000-0005-0000-0000-00008D6B0000}"/>
    <cellStyle name="Normal 2 3 3 8 6 4" xfId="36839" xr:uid="{00000000-0005-0000-0000-00008E6B0000}"/>
    <cellStyle name="Normal 2 3 3 8 7" xfId="15998" xr:uid="{00000000-0005-0000-0000-00008F6B0000}"/>
    <cellStyle name="Normal 2 3 3 8 7 2" xfId="51214" xr:uid="{00000000-0005-0000-0000-0000906B0000}"/>
    <cellStyle name="Normal 2 3 3 8 7 3" xfId="28603" xr:uid="{00000000-0005-0000-0000-0000916B0000}"/>
    <cellStyle name="Normal 2 3 3 8 8" xfId="14220" xr:uid="{00000000-0005-0000-0000-0000926B0000}"/>
    <cellStyle name="Normal 2 3 3 8 8 2" xfId="49438" xr:uid="{00000000-0005-0000-0000-0000936B0000}"/>
    <cellStyle name="Normal 2 3 3 8 9" xfId="38617" xr:uid="{00000000-0005-0000-0000-0000946B0000}"/>
    <cellStyle name="Normal 2 3 3 9" xfId="2490" xr:uid="{00000000-0005-0000-0000-0000956B0000}"/>
    <cellStyle name="Normal 2 3 3 9 10" xfId="26018" xr:uid="{00000000-0005-0000-0000-0000966B0000}"/>
    <cellStyle name="Normal 2 3 3 9 11" xfId="60422" xr:uid="{00000000-0005-0000-0000-0000976B0000}"/>
    <cellStyle name="Normal 2 3 3 9 2" xfId="4318" xr:uid="{00000000-0005-0000-0000-0000986B0000}"/>
    <cellStyle name="Normal 2 3 3 9 2 2" xfId="16965" xr:uid="{00000000-0005-0000-0000-0000996B0000}"/>
    <cellStyle name="Normal 2 3 3 9 2 2 2" xfId="52181" xr:uid="{00000000-0005-0000-0000-00009A6B0000}"/>
    <cellStyle name="Normal 2 3 3 9 2 3" xfId="39584" xr:uid="{00000000-0005-0000-0000-00009B6B0000}"/>
    <cellStyle name="Normal 2 3 3 9 2 4" xfId="29570" xr:uid="{00000000-0005-0000-0000-00009C6B0000}"/>
    <cellStyle name="Normal 2 3 3 9 3" xfId="5788" xr:uid="{00000000-0005-0000-0000-00009D6B0000}"/>
    <cellStyle name="Normal 2 3 3 9 3 2" xfId="18419" xr:uid="{00000000-0005-0000-0000-00009E6B0000}"/>
    <cellStyle name="Normal 2 3 3 9 3 2 2" xfId="53635" xr:uid="{00000000-0005-0000-0000-00009F6B0000}"/>
    <cellStyle name="Normal 2 3 3 9 3 3" xfId="41038" xr:uid="{00000000-0005-0000-0000-0000A06B0000}"/>
    <cellStyle name="Normal 2 3 3 9 3 4" xfId="31024" xr:uid="{00000000-0005-0000-0000-0000A16B0000}"/>
    <cellStyle name="Normal 2 3 3 9 4" xfId="7247" xr:uid="{00000000-0005-0000-0000-0000A26B0000}"/>
    <cellStyle name="Normal 2 3 3 9 4 2" xfId="19873" xr:uid="{00000000-0005-0000-0000-0000A36B0000}"/>
    <cellStyle name="Normal 2 3 3 9 4 2 2" xfId="55089" xr:uid="{00000000-0005-0000-0000-0000A46B0000}"/>
    <cellStyle name="Normal 2 3 3 9 4 3" xfId="42492" xr:uid="{00000000-0005-0000-0000-0000A56B0000}"/>
    <cellStyle name="Normal 2 3 3 9 4 4" xfId="32478" xr:uid="{00000000-0005-0000-0000-0000A66B0000}"/>
    <cellStyle name="Normal 2 3 3 9 5" xfId="9028" xr:uid="{00000000-0005-0000-0000-0000A76B0000}"/>
    <cellStyle name="Normal 2 3 3 9 5 2" xfId="21649" xr:uid="{00000000-0005-0000-0000-0000A86B0000}"/>
    <cellStyle name="Normal 2 3 3 9 5 2 2" xfId="56865" xr:uid="{00000000-0005-0000-0000-0000A96B0000}"/>
    <cellStyle name="Normal 2 3 3 9 5 3" xfId="44268" xr:uid="{00000000-0005-0000-0000-0000AA6B0000}"/>
    <cellStyle name="Normal 2 3 3 9 5 4" xfId="34254" xr:uid="{00000000-0005-0000-0000-0000AB6B0000}"/>
    <cellStyle name="Normal 2 3 3 9 6" xfId="10822" xr:uid="{00000000-0005-0000-0000-0000AC6B0000}"/>
    <cellStyle name="Normal 2 3 3 9 6 2" xfId="23425" xr:uid="{00000000-0005-0000-0000-0000AD6B0000}"/>
    <cellStyle name="Normal 2 3 3 9 6 2 2" xfId="58641" xr:uid="{00000000-0005-0000-0000-0000AE6B0000}"/>
    <cellStyle name="Normal 2 3 3 9 6 3" xfId="46044" xr:uid="{00000000-0005-0000-0000-0000AF6B0000}"/>
    <cellStyle name="Normal 2 3 3 9 6 4" xfId="36030" xr:uid="{00000000-0005-0000-0000-0000B06B0000}"/>
    <cellStyle name="Normal 2 3 3 9 7" xfId="15189" xr:uid="{00000000-0005-0000-0000-0000B16B0000}"/>
    <cellStyle name="Normal 2 3 3 9 7 2" xfId="50405" xr:uid="{00000000-0005-0000-0000-0000B26B0000}"/>
    <cellStyle name="Normal 2 3 3 9 7 3" xfId="27794" xr:uid="{00000000-0005-0000-0000-0000B36B0000}"/>
    <cellStyle name="Normal 2 3 3 9 8" xfId="13411" xr:uid="{00000000-0005-0000-0000-0000B46B0000}"/>
    <cellStyle name="Normal 2 3 3 9 8 2" xfId="48629" xr:uid="{00000000-0005-0000-0000-0000B56B0000}"/>
    <cellStyle name="Normal 2 3 3 9 9" xfId="37808" xr:uid="{00000000-0005-0000-0000-0000B66B0000}"/>
    <cellStyle name="Normal 2 3 3_District Target Attainment" xfId="1133" xr:uid="{00000000-0005-0000-0000-0000B76B0000}"/>
    <cellStyle name="Normal 2 3 4" xfId="584" xr:uid="{00000000-0005-0000-0000-0000B86B0000}"/>
    <cellStyle name="Normal 2 3 4 2" xfId="1766" xr:uid="{00000000-0005-0000-0000-0000B96B0000}"/>
    <cellStyle name="Normal 2 3 4_District Target Attainment" xfId="1135" xr:uid="{00000000-0005-0000-0000-0000BA6B0000}"/>
    <cellStyle name="Normal 2 3 5" xfId="585" xr:uid="{00000000-0005-0000-0000-0000BB6B0000}"/>
    <cellStyle name="Normal 2 3 5 2" xfId="1767" xr:uid="{00000000-0005-0000-0000-0000BC6B0000}"/>
    <cellStyle name="Normal 2 3 5_District Target Attainment" xfId="1136" xr:uid="{00000000-0005-0000-0000-0000BD6B0000}"/>
    <cellStyle name="Normal 2 3 6" xfId="1758" xr:uid="{00000000-0005-0000-0000-0000BE6B0000}"/>
    <cellStyle name="Normal 2 3 7" xfId="2246" xr:uid="{00000000-0005-0000-0000-0000BF6B0000}"/>
    <cellStyle name="Normal 2 3 8" xfId="2303" xr:uid="{00000000-0005-0000-0000-0000C06B0000}"/>
    <cellStyle name="Normal 2 3 9" xfId="2414" xr:uid="{00000000-0005-0000-0000-0000C16B0000}"/>
    <cellStyle name="Normal 2 3_District Target Attainment" xfId="1127" xr:uid="{00000000-0005-0000-0000-0000C26B0000}"/>
    <cellStyle name="Normal 2 30" xfId="4097" xr:uid="{00000000-0005-0000-0000-0000C36B0000}"/>
    <cellStyle name="Normal 2 31" xfId="5409" xr:uid="{00000000-0005-0000-0000-0000C46B0000}"/>
    <cellStyle name="Normal 2 32" xfId="4019" xr:uid="{00000000-0005-0000-0000-0000C56B0000}"/>
    <cellStyle name="Normal 2 33" xfId="3986" xr:uid="{00000000-0005-0000-0000-0000C66B0000}"/>
    <cellStyle name="Normal 2 34" xfId="5415" xr:uid="{00000000-0005-0000-0000-0000C76B0000}"/>
    <cellStyle name="Normal 2 35" xfId="4017" xr:uid="{00000000-0005-0000-0000-0000C86B0000}"/>
    <cellStyle name="Normal 2 36" xfId="3955" xr:uid="{00000000-0005-0000-0000-0000C96B0000}"/>
    <cellStyle name="Normal 2 37" xfId="5418" xr:uid="{00000000-0005-0000-0000-0000CA6B0000}"/>
    <cellStyle name="Normal 2 38" xfId="3961" xr:uid="{00000000-0005-0000-0000-0000CB6B0000}"/>
    <cellStyle name="Normal 2 39" xfId="5420" xr:uid="{00000000-0005-0000-0000-0000CC6B0000}"/>
    <cellStyle name="Normal 2 4" xfId="586" xr:uid="{00000000-0005-0000-0000-0000CD6B0000}"/>
    <cellStyle name="Normal 2 4 10" xfId="2934" xr:uid="{00000000-0005-0000-0000-0000CE6B0000}"/>
    <cellStyle name="Normal 2 4 11" xfId="2822" xr:uid="{00000000-0005-0000-0000-0000CF6B0000}"/>
    <cellStyle name="Normal 2 4 12" xfId="2492" xr:uid="{00000000-0005-0000-0000-0000D06B0000}"/>
    <cellStyle name="Normal 2 4 2" xfId="587" xr:uid="{00000000-0005-0000-0000-0000D16B0000}"/>
    <cellStyle name="Normal 2 4 2 2" xfId="1769" xr:uid="{00000000-0005-0000-0000-0000D26B0000}"/>
    <cellStyle name="Normal 2 4 2_District Target Attainment" xfId="1138" xr:uid="{00000000-0005-0000-0000-0000D36B0000}"/>
    <cellStyle name="Normal 2 4 3" xfId="1768" xr:uid="{00000000-0005-0000-0000-0000D46B0000}"/>
    <cellStyle name="Normal 2 4 4" xfId="2248" xr:uid="{00000000-0005-0000-0000-0000D56B0000}"/>
    <cellStyle name="Normal 2 4 5" xfId="2308" xr:uid="{00000000-0005-0000-0000-0000D66B0000}"/>
    <cellStyle name="Normal 2 4 6" xfId="2413" xr:uid="{00000000-0005-0000-0000-0000D76B0000}"/>
    <cellStyle name="Normal 2 4 7" xfId="2990" xr:uid="{00000000-0005-0000-0000-0000D86B0000}"/>
    <cellStyle name="Normal 2 4 8" xfId="3021" xr:uid="{00000000-0005-0000-0000-0000D96B0000}"/>
    <cellStyle name="Normal 2 4 9" xfId="3024" xr:uid="{00000000-0005-0000-0000-0000DA6B0000}"/>
    <cellStyle name="Normal 2 4_District Target Attainment" xfId="1137" xr:uid="{00000000-0005-0000-0000-0000DB6B0000}"/>
    <cellStyle name="Normal 2 40" xfId="5414" xr:uid="{00000000-0005-0000-0000-0000DC6B0000}"/>
    <cellStyle name="Normal 2 41" xfId="5410" xr:uid="{00000000-0005-0000-0000-0000DD6B0000}"/>
    <cellStyle name="Normal 2 42" xfId="4018" xr:uid="{00000000-0005-0000-0000-0000DE6B0000}"/>
    <cellStyle name="Normal 2 43" xfId="5408" xr:uid="{00000000-0005-0000-0000-0000DF6B0000}"/>
    <cellStyle name="Normal 2 44" xfId="5416" xr:uid="{00000000-0005-0000-0000-0000E06B0000}"/>
    <cellStyle name="Normal 2 45" xfId="5431" xr:uid="{00000000-0005-0000-0000-0000E16B0000}"/>
    <cellStyle name="Normal 2 46" xfId="6887" xr:uid="{00000000-0005-0000-0000-0000E26B0000}"/>
    <cellStyle name="Normal 2 47" xfId="6952" xr:uid="{00000000-0005-0000-0000-0000E36B0000}"/>
    <cellStyle name="Normal 2 48" xfId="6953" xr:uid="{00000000-0005-0000-0000-0000E46B0000}"/>
    <cellStyle name="Normal 2 49" xfId="8669" xr:uid="{00000000-0005-0000-0000-0000E56B0000}"/>
    <cellStyle name="Normal 2 5" xfId="588" xr:uid="{00000000-0005-0000-0000-0000E66B0000}"/>
    <cellStyle name="Normal 2 5 2" xfId="1770" xr:uid="{00000000-0005-0000-0000-0000E76B0000}"/>
    <cellStyle name="Normal 2 5_District Target Attainment" xfId="1139" xr:uid="{00000000-0005-0000-0000-0000E86B0000}"/>
    <cellStyle name="Normal 2 50" xfId="8807" xr:uid="{00000000-0005-0000-0000-0000E96B0000}"/>
    <cellStyle name="Normal 2 51" xfId="10441" xr:uid="{00000000-0005-0000-0000-0000EA6B0000}"/>
    <cellStyle name="Normal 2 52" xfId="10769" xr:uid="{00000000-0005-0000-0000-0000EB6B0000}"/>
    <cellStyle name="Normal 2 53" xfId="10777" xr:uid="{00000000-0005-0000-0000-0000EC6B0000}"/>
    <cellStyle name="Normal 2 54" xfId="10472" xr:uid="{00000000-0005-0000-0000-0000ED6B0000}"/>
    <cellStyle name="Normal 2 55" xfId="10778" xr:uid="{00000000-0005-0000-0000-0000EE6B0000}"/>
    <cellStyle name="Normal 2 56" xfId="10446" xr:uid="{00000000-0005-0000-0000-0000EF6B0000}"/>
    <cellStyle name="Normal 2 57" xfId="10774" xr:uid="{00000000-0005-0000-0000-0000F06B0000}"/>
    <cellStyle name="Normal 2 58" xfId="11912" xr:uid="{00000000-0005-0000-0000-0000F16B0000}"/>
    <cellStyle name="Normal 2 59" xfId="10445" xr:uid="{00000000-0005-0000-0000-0000F26B0000}"/>
    <cellStyle name="Normal 2 6" xfId="589" xr:uid="{00000000-0005-0000-0000-0000F36B0000}"/>
    <cellStyle name="Normal 2 6 2" xfId="1771" xr:uid="{00000000-0005-0000-0000-0000F46B0000}"/>
    <cellStyle name="Normal 2 6_District Target Attainment" xfId="1140" xr:uid="{00000000-0005-0000-0000-0000F56B0000}"/>
    <cellStyle name="Normal 2 60" xfId="10467" xr:uid="{00000000-0005-0000-0000-0000F66B0000}"/>
    <cellStyle name="Normal 2 61" xfId="10458" xr:uid="{00000000-0005-0000-0000-0000F76B0000}"/>
    <cellStyle name="Normal 2 62" xfId="14831" xr:uid="{00000000-0005-0000-0000-0000F86B0000}"/>
    <cellStyle name="Normal 2 63" xfId="14968" xr:uid="{00000000-0005-0000-0000-0000F96B0000}"/>
    <cellStyle name="Normal 2 64" xfId="24838" xr:uid="{00000000-0005-0000-0000-0000FA6B0000}"/>
    <cellStyle name="Normal 2 65" xfId="24840" xr:uid="{00000000-0005-0000-0000-0000FB6B0000}"/>
    <cellStyle name="Normal 2 66" xfId="24841" xr:uid="{00000000-0005-0000-0000-0000FC6B0000}"/>
    <cellStyle name="Normal 2 67" xfId="12245" xr:uid="{00000000-0005-0000-0000-0000FD6B0000}"/>
    <cellStyle name="Normal 2 68" xfId="37450" xr:uid="{00000000-0005-0000-0000-0000FE6B0000}"/>
    <cellStyle name="Normal 2 69" xfId="37587" xr:uid="{00000000-0005-0000-0000-0000FF6B0000}"/>
    <cellStyle name="Normal 2 7" xfId="590" xr:uid="{00000000-0005-0000-0000-0000006C0000}"/>
    <cellStyle name="Normal 2 7 2" xfId="1772" xr:uid="{00000000-0005-0000-0000-0000016C0000}"/>
    <cellStyle name="Normal 2 7_District Target Attainment" xfId="1141" xr:uid="{00000000-0005-0000-0000-0000026C0000}"/>
    <cellStyle name="Normal 2 70" xfId="60053" xr:uid="{00000000-0005-0000-0000-0000036C0000}"/>
    <cellStyle name="Normal 2 71" xfId="24852" xr:uid="{00000000-0005-0000-0000-0000046C0000}"/>
    <cellStyle name="Normal 2 72" xfId="60065" xr:uid="{00000000-0005-0000-0000-0000056C0000}"/>
    <cellStyle name="Normal 2 8" xfId="591" xr:uid="{00000000-0005-0000-0000-0000066C0000}"/>
    <cellStyle name="Normal 2 8 10" xfId="5468" xr:uid="{00000000-0005-0000-0000-0000076C0000}"/>
    <cellStyle name="Normal 2 8 10 2" xfId="18099" xr:uid="{00000000-0005-0000-0000-0000086C0000}"/>
    <cellStyle name="Normal 2 8 10 2 2" xfId="53315" xr:uid="{00000000-0005-0000-0000-0000096C0000}"/>
    <cellStyle name="Normal 2 8 10 3" xfId="40718" xr:uid="{00000000-0005-0000-0000-00000A6C0000}"/>
    <cellStyle name="Normal 2 8 10 4" xfId="30704" xr:uid="{00000000-0005-0000-0000-00000B6C0000}"/>
    <cellStyle name="Normal 2 8 11" xfId="6924" xr:uid="{00000000-0005-0000-0000-00000C6C0000}"/>
    <cellStyle name="Normal 2 8 11 2" xfId="19553" xr:uid="{00000000-0005-0000-0000-00000D6C0000}"/>
    <cellStyle name="Normal 2 8 11 2 2" xfId="54769" xr:uid="{00000000-0005-0000-0000-00000E6C0000}"/>
    <cellStyle name="Normal 2 8 11 3" xfId="42172" xr:uid="{00000000-0005-0000-0000-00000F6C0000}"/>
    <cellStyle name="Normal 2 8 11 4" xfId="32158" xr:uid="{00000000-0005-0000-0000-0000106C0000}"/>
    <cellStyle name="Normal 2 8 12" xfId="8706" xr:uid="{00000000-0005-0000-0000-0000116C0000}"/>
    <cellStyle name="Normal 2 8 12 2" xfId="21329" xr:uid="{00000000-0005-0000-0000-0000126C0000}"/>
    <cellStyle name="Normal 2 8 12 2 2" xfId="56545" xr:uid="{00000000-0005-0000-0000-0000136C0000}"/>
    <cellStyle name="Normal 2 8 12 3" xfId="43948" xr:uid="{00000000-0005-0000-0000-0000146C0000}"/>
    <cellStyle name="Normal 2 8 12 4" xfId="33934" xr:uid="{00000000-0005-0000-0000-0000156C0000}"/>
    <cellStyle name="Normal 2 8 13" xfId="10594" xr:uid="{00000000-0005-0000-0000-0000166C0000}"/>
    <cellStyle name="Normal 2 8 13 2" xfId="23205" xr:uid="{00000000-0005-0000-0000-0000176C0000}"/>
    <cellStyle name="Normal 2 8 13 2 2" xfId="58421" xr:uid="{00000000-0005-0000-0000-0000186C0000}"/>
    <cellStyle name="Normal 2 8 13 3" xfId="45824" xr:uid="{00000000-0005-0000-0000-0000196C0000}"/>
    <cellStyle name="Normal 2 8 13 4" xfId="35810" xr:uid="{00000000-0005-0000-0000-00001A6C0000}"/>
    <cellStyle name="Normal 2 8 14" xfId="14868" xr:uid="{00000000-0005-0000-0000-00001B6C0000}"/>
    <cellStyle name="Normal 2 8 14 2" xfId="50085" xr:uid="{00000000-0005-0000-0000-00001C6C0000}"/>
    <cellStyle name="Normal 2 8 14 3" xfId="27474" xr:uid="{00000000-0005-0000-0000-00001D6C0000}"/>
    <cellStyle name="Normal 2 8 15" xfId="12282" xr:uid="{00000000-0005-0000-0000-00001E6C0000}"/>
    <cellStyle name="Normal 2 8 15 2" xfId="47500" xr:uid="{00000000-0005-0000-0000-00001F6C0000}"/>
    <cellStyle name="Normal 2 8 16" xfId="37487" xr:uid="{00000000-0005-0000-0000-0000206C0000}"/>
    <cellStyle name="Normal 2 8 17" xfId="24889" xr:uid="{00000000-0005-0000-0000-0000216C0000}"/>
    <cellStyle name="Normal 2 8 18" xfId="60102" xr:uid="{00000000-0005-0000-0000-0000226C0000}"/>
    <cellStyle name="Normal 2 8 2" xfId="1773" xr:uid="{00000000-0005-0000-0000-0000236C0000}"/>
    <cellStyle name="Normal 2 8 2 10" xfId="6998" xr:uid="{00000000-0005-0000-0000-0000246C0000}"/>
    <cellStyle name="Normal 2 8 2 10 2" xfId="19625" xr:uid="{00000000-0005-0000-0000-0000256C0000}"/>
    <cellStyle name="Normal 2 8 2 10 2 2" xfId="54841" xr:uid="{00000000-0005-0000-0000-0000266C0000}"/>
    <cellStyle name="Normal 2 8 2 10 3" xfId="42244" xr:uid="{00000000-0005-0000-0000-0000276C0000}"/>
    <cellStyle name="Normal 2 8 2 10 4" xfId="32230" xr:uid="{00000000-0005-0000-0000-0000286C0000}"/>
    <cellStyle name="Normal 2 8 2 11" xfId="8779" xr:uid="{00000000-0005-0000-0000-0000296C0000}"/>
    <cellStyle name="Normal 2 8 2 11 2" xfId="21401" xr:uid="{00000000-0005-0000-0000-00002A6C0000}"/>
    <cellStyle name="Normal 2 8 2 11 2 2" xfId="56617" xr:uid="{00000000-0005-0000-0000-00002B6C0000}"/>
    <cellStyle name="Normal 2 8 2 11 3" xfId="44020" xr:uid="{00000000-0005-0000-0000-00002C6C0000}"/>
    <cellStyle name="Normal 2 8 2 11 4" xfId="34006" xr:uid="{00000000-0005-0000-0000-00002D6C0000}"/>
    <cellStyle name="Normal 2 8 2 12" xfId="10595" xr:uid="{00000000-0005-0000-0000-00002E6C0000}"/>
    <cellStyle name="Normal 2 8 2 12 2" xfId="23206" xr:uid="{00000000-0005-0000-0000-00002F6C0000}"/>
    <cellStyle name="Normal 2 8 2 12 2 2" xfId="58422" xr:uid="{00000000-0005-0000-0000-0000306C0000}"/>
    <cellStyle name="Normal 2 8 2 12 3" xfId="45825" xr:uid="{00000000-0005-0000-0000-0000316C0000}"/>
    <cellStyle name="Normal 2 8 2 12 4" xfId="35811" xr:uid="{00000000-0005-0000-0000-0000326C0000}"/>
    <cellStyle name="Normal 2 8 2 13" xfId="14940" xr:uid="{00000000-0005-0000-0000-0000336C0000}"/>
    <cellStyle name="Normal 2 8 2 13 2" xfId="50157" xr:uid="{00000000-0005-0000-0000-0000346C0000}"/>
    <cellStyle name="Normal 2 8 2 13 3" xfId="27546" xr:uid="{00000000-0005-0000-0000-0000356C0000}"/>
    <cellStyle name="Normal 2 8 2 14" xfId="12354" xr:uid="{00000000-0005-0000-0000-0000366C0000}"/>
    <cellStyle name="Normal 2 8 2 14 2" xfId="47572" xr:uid="{00000000-0005-0000-0000-0000376C0000}"/>
    <cellStyle name="Normal 2 8 2 15" xfId="37559" xr:uid="{00000000-0005-0000-0000-0000386C0000}"/>
    <cellStyle name="Normal 2 8 2 16" xfId="24961" xr:uid="{00000000-0005-0000-0000-0000396C0000}"/>
    <cellStyle name="Normal 2 8 2 17" xfId="60174" xr:uid="{00000000-0005-0000-0000-00003A6C0000}"/>
    <cellStyle name="Normal 2 8 2 2" xfId="2384" xr:uid="{00000000-0005-0000-0000-00003B6C0000}"/>
    <cellStyle name="Normal 2 8 2 2 10" xfId="10596" xr:uid="{00000000-0005-0000-0000-00003C6C0000}"/>
    <cellStyle name="Normal 2 8 2 2 10 2" xfId="23207" xr:uid="{00000000-0005-0000-0000-00003D6C0000}"/>
    <cellStyle name="Normal 2 8 2 2 10 2 2" xfId="58423" xr:uid="{00000000-0005-0000-0000-00003E6C0000}"/>
    <cellStyle name="Normal 2 8 2 2 10 3" xfId="45826" xr:uid="{00000000-0005-0000-0000-00003F6C0000}"/>
    <cellStyle name="Normal 2 8 2 2 10 4" xfId="35812" xr:uid="{00000000-0005-0000-0000-0000406C0000}"/>
    <cellStyle name="Normal 2 8 2 2 11" xfId="15095" xr:uid="{00000000-0005-0000-0000-0000416C0000}"/>
    <cellStyle name="Normal 2 8 2 2 11 2" xfId="50311" xr:uid="{00000000-0005-0000-0000-0000426C0000}"/>
    <cellStyle name="Normal 2 8 2 2 11 3" xfId="27700" xr:uid="{00000000-0005-0000-0000-0000436C0000}"/>
    <cellStyle name="Normal 2 8 2 2 12" xfId="12508" xr:uid="{00000000-0005-0000-0000-0000446C0000}"/>
    <cellStyle name="Normal 2 8 2 2 12 2" xfId="47726" xr:uid="{00000000-0005-0000-0000-0000456C0000}"/>
    <cellStyle name="Normal 2 8 2 2 13" xfId="37714" xr:uid="{00000000-0005-0000-0000-0000466C0000}"/>
    <cellStyle name="Normal 2 8 2 2 14" xfId="25115" xr:uid="{00000000-0005-0000-0000-0000476C0000}"/>
    <cellStyle name="Normal 2 8 2 2 15" xfId="60328" xr:uid="{00000000-0005-0000-0000-0000486C0000}"/>
    <cellStyle name="Normal 2 8 2 2 2" xfId="3230" xr:uid="{00000000-0005-0000-0000-0000496C0000}"/>
    <cellStyle name="Normal 2 8 2 2 2 10" xfId="25599" xr:uid="{00000000-0005-0000-0000-00004A6C0000}"/>
    <cellStyle name="Normal 2 8 2 2 2 11" xfId="61134" xr:uid="{00000000-0005-0000-0000-00004B6C0000}"/>
    <cellStyle name="Normal 2 8 2 2 2 2" xfId="5030" xr:uid="{00000000-0005-0000-0000-00004C6C0000}"/>
    <cellStyle name="Normal 2 8 2 2 2 2 2" xfId="17677" xr:uid="{00000000-0005-0000-0000-00004D6C0000}"/>
    <cellStyle name="Normal 2 8 2 2 2 2 2 2" xfId="52893" xr:uid="{00000000-0005-0000-0000-00004E6C0000}"/>
    <cellStyle name="Normal 2 8 2 2 2 2 2 3" xfId="30282" xr:uid="{00000000-0005-0000-0000-00004F6C0000}"/>
    <cellStyle name="Normal 2 8 2 2 2 2 3" xfId="14123" xr:uid="{00000000-0005-0000-0000-0000506C0000}"/>
    <cellStyle name="Normal 2 8 2 2 2 2 3 2" xfId="49341" xr:uid="{00000000-0005-0000-0000-0000516C0000}"/>
    <cellStyle name="Normal 2 8 2 2 2 2 4" xfId="40296" xr:uid="{00000000-0005-0000-0000-0000526C0000}"/>
    <cellStyle name="Normal 2 8 2 2 2 2 5" xfId="26730" xr:uid="{00000000-0005-0000-0000-0000536C0000}"/>
    <cellStyle name="Normal 2 8 2 2 2 3" xfId="6500" xr:uid="{00000000-0005-0000-0000-0000546C0000}"/>
    <cellStyle name="Normal 2 8 2 2 2 3 2" xfId="19131" xr:uid="{00000000-0005-0000-0000-0000556C0000}"/>
    <cellStyle name="Normal 2 8 2 2 2 3 2 2" xfId="54347" xr:uid="{00000000-0005-0000-0000-0000566C0000}"/>
    <cellStyle name="Normal 2 8 2 2 2 3 3" xfId="41750" xr:uid="{00000000-0005-0000-0000-0000576C0000}"/>
    <cellStyle name="Normal 2 8 2 2 2 3 4" xfId="31736" xr:uid="{00000000-0005-0000-0000-0000586C0000}"/>
    <cellStyle name="Normal 2 8 2 2 2 4" xfId="7959" xr:uid="{00000000-0005-0000-0000-0000596C0000}"/>
    <cellStyle name="Normal 2 8 2 2 2 4 2" xfId="20585" xr:uid="{00000000-0005-0000-0000-00005A6C0000}"/>
    <cellStyle name="Normal 2 8 2 2 2 4 2 2" xfId="55801" xr:uid="{00000000-0005-0000-0000-00005B6C0000}"/>
    <cellStyle name="Normal 2 8 2 2 2 4 3" xfId="43204" xr:uid="{00000000-0005-0000-0000-00005C6C0000}"/>
    <cellStyle name="Normal 2 8 2 2 2 4 4" xfId="33190" xr:uid="{00000000-0005-0000-0000-00005D6C0000}"/>
    <cellStyle name="Normal 2 8 2 2 2 5" xfId="9740" xr:uid="{00000000-0005-0000-0000-00005E6C0000}"/>
    <cellStyle name="Normal 2 8 2 2 2 5 2" xfId="22361" xr:uid="{00000000-0005-0000-0000-00005F6C0000}"/>
    <cellStyle name="Normal 2 8 2 2 2 5 2 2" xfId="57577" xr:uid="{00000000-0005-0000-0000-0000606C0000}"/>
    <cellStyle name="Normal 2 8 2 2 2 5 3" xfId="44980" xr:uid="{00000000-0005-0000-0000-0000616C0000}"/>
    <cellStyle name="Normal 2 8 2 2 2 5 4" xfId="34966" xr:uid="{00000000-0005-0000-0000-0000626C0000}"/>
    <cellStyle name="Normal 2 8 2 2 2 6" xfId="11534" xr:uid="{00000000-0005-0000-0000-0000636C0000}"/>
    <cellStyle name="Normal 2 8 2 2 2 6 2" xfId="24137" xr:uid="{00000000-0005-0000-0000-0000646C0000}"/>
    <cellStyle name="Normal 2 8 2 2 2 6 2 2" xfId="59353" xr:uid="{00000000-0005-0000-0000-0000656C0000}"/>
    <cellStyle name="Normal 2 8 2 2 2 6 3" xfId="46756" xr:uid="{00000000-0005-0000-0000-0000666C0000}"/>
    <cellStyle name="Normal 2 8 2 2 2 6 4" xfId="36742" xr:uid="{00000000-0005-0000-0000-0000676C0000}"/>
    <cellStyle name="Normal 2 8 2 2 2 7" xfId="15901" xr:uid="{00000000-0005-0000-0000-0000686C0000}"/>
    <cellStyle name="Normal 2 8 2 2 2 7 2" xfId="51117" xr:uid="{00000000-0005-0000-0000-0000696C0000}"/>
    <cellStyle name="Normal 2 8 2 2 2 7 3" xfId="28506" xr:uid="{00000000-0005-0000-0000-00006A6C0000}"/>
    <cellStyle name="Normal 2 8 2 2 2 8" xfId="12992" xr:uid="{00000000-0005-0000-0000-00006B6C0000}"/>
    <cellStyle name="Normal 2 8 2 2 2 8 2" xfId="48210" xr:uid="{00000000-0005-0000-0000-00006C6C0000}"/>
    <cellStyle name="Normal 2 8 2 2 2 9" xfId="38520" xr:uid="{00000000-0005-0000-0000-00006D6C0000}"/>
    <cellStyle name="Normal 2 8 2 2 3" xfId="3559" xr:uid="{00000000-0005-0000-0000-00006E6C0000}"/>
    <cellStyle name="Normal 2 8 2 2 3 10" xfId="27055" xr:uid="{00000000-0005-0000-0000-00006F6C0000}"/>
    <cellStyle name="Normal 2 8 2 2 3 11" xfId="61459" xr:uid="{00000000-0005-0000-0000-0000706C0000}"/>
    <cellStyle name="Normal 2 8 2 2 3 2" xfId="5355" xr:uid="{00000000-0005-0000-0000-0000716C0000}"/>
    <cellStyle name="Normal 2 8 2 2 3 2 2" xfId="18002" xr:uid="{00000000-0005-0000-0000-0000726C0000}"/>
    <cellStyle name="Normal 2 8 2 2 3 2 2 2" xfId="53218" xr:uid="{00000000-0005-0000-0000-0000736C0000}"/>
    <cellStyle name="Normal 2 8 2 2 3 2 3" xfId="40621" xr:uid="{00000000-0005-0000-0000-0000746C0000}"/>
    <cellStyle name="Normal 2 8 2 2 3 2 4" xfId="30607" xr:uid="{00000000-0005-0000-0000-0000756C0000}"/>
    <cellStyle name="Normal 2 8 2 2 3 3" xfId="6825" xr:uid="{00000000-0005-0000-0000-0000766C0000}"/>
    <cellStyle name="Normal 2 8 2 2 3 3 2" xfId="19456" xr:uid="{00000000-0005-0000-0000-0000776C0000}"/>
    <cellStyle name="Normal 2 8 2 2 3 3 2 2" xfId="54672" xr:uid="{00000000-0005-0000-0000-0000786C0000}"/>
    <cellStyle name="Normal 2 8 2 2 3 3 3" xfId="42075" xr:uid="{00000000-0005-0000-0000-0000796C0000}"/>
    <cellStyle name="Normal 2 8 2 2 3 3 4" xfId="32061" xr:uid="{00000000-0005-0000-0000-00007A6C0000}"/>
    <cellStyle name="Normal 2 8 2 2 3 4" xfId="8284" xr:uid="{00000000-0005-0000-0000-00007B6C0000}"/>
    <cellStyle name="Normal 2 8 2 2 3 4 2" xfId="20910" xr:uid="{00000000-0005-0000-0000-00007C6C0000}"/>
    <cellStyle name="Normal 2 8 2 2 3 4 2 2" xfId="56126" xr:uid="{00000000-0005-0000-0000-00007D6C0000}"/>
    <cellStyle name="Normal 2 8 2 2 3 4 3" xfId="43529" xr:uid="{00000000-0005-0000-0000-00007E6C0000}"/>
    <cellStyle name="Normal 2 8 2 2 3 4 4" xfId="33515" xr:uid="{00000000-0005-0000-0000-00007F6C0000}"/>
    <cellStyle name="Normal 2 8 2 2 3 5" xfId="10065" xr:uid="{00000000-0005-0000-0000-0000806C0000}"/>
    <cellStyle name="Normal 2 8 2 2 3 5 2" xfId="22686" xr:uid="{00000000-0005-0000-0000-0000816C0000}"/>
    <cellStyle name="Normal 2 8 2 2 3 5 2 2" xfId="57902" xr:uid="{00000000-0005-0000-0000-0000826C0000}"/>
    <cellStyle name="Normal 2 8 2 2 3 5 3" xfId="45305" xr:uid="{00000000-0005-0000-0000-0000836C0000}"/>
    <cellStyle name="Normal 2 8 2 2 3 5 4" xfId="35291" xr:uid="{00000000-0005-0000-0000-0000846C0000}"/>
    <cellStyle name="Normal 2 8 2 2 3 6" xfId="11859" xr:uid="{00000000-0005-0000-0000-0000856C0000}"/>
    <cellStyle name="Normal 2 8 2 2 3 6 2" xfId="24462" xr:uid="{00000000-0005-0000-0000-0000866C0000}"/>
    <cellStyle name="Normal 2 8 2 2 3 6 2 2" xfId="59678" xr:uid="{00000000-0005-0000-0000-0000876C0000}"/>
    <cellStyle name="Normal 2 8 2 2 3 6 3" xfId="47081" xr:uid="{00000000-0005-0000-0000-0000886C0000}"/>
    <cellStyle name="Normal 2 8 2 2 3 6 4" xfId="37067" xr:uid="{00000000-0005-0000-0000-0000896C0000}"/>
    <cellStyle name="Normal 2 8 2 2 3 7" xfId="16226" xr:uid="{00000000-0005-0000-0000-00008A6C0000}"/>
    <cellStyle name="Normal 2 8 2 2 3 7 2" xfId="51442" xr:uid="{00000000-0005-0000-0000-00008B6C0000}"/>
    <cellStyle name="Normal 2 8 2 2 3 7 3" xfId="28831" xr:uid="{00000000-0005-0000-0000-00008C6C0000}"/>
    <cellStyle name="Normal 2 8 2 2 3 8" xfId="14448" xr:uid="{00000000-0005-0000-0000-00008D6C0000}"/>
    <cellStyle name="Normal 2 8 2 2 3 8 2" xfId="49666" xr:uid="{00000000-0005-0000-0000-00008E6C0000}"/>
    <cellStyle name="Normal 2 8 2 2 3 9" xfId="38845" xr:uid="{00000000-0005-0000-0000-00008F6C0000}"/>
    <cellStyle name="Normal 2 8 2 2 4" xfId="2720" xr:uid="{00000000-0005-0000-0000-0000906C0000}"/>
    <cellStyle name="Normal 2 8 2 2 4 10" xfId="26246" xr:uid="{00000000-0005-0000-0000-0000916C0000}"/>
    <cellStyle name="Normal 2 8 2 2 4 11" xfId="60650" xr:uid="{00000000-0005-0000-0000-0000926C0000}"/>
    <cellStyle name="Normal 2 8 2 2 4 2" xfId="4546" xr:uid="{00000000-0005-0000-0000-0000936C0000}"/>
    <cellStyle name="Normal 2 8 2 2 4 2 2" xfId="17193" xr:uid="{00000000-0005-0000-0000-0000946C0000}"/>
    <cellStyle name="Normal 2 8 2 2 4 2 2 2" xfId="52409" xr:uid="{00000000-0005-0000-0000-0000956C0000}"/>
    <cellStyle name="Normal 2 8 2 2 4 2 3" xfId="39812" xr:uid="{00000000-0005-0000-0000-0000966C0000}"/>
    <cellStyle name="Normal 2 8 2 2 4 2 4" xfId="29798" xr:uid="{00000000-0005-0000-0000-0000976C0000}"/>
    <cellStyle name="Normal 2 8 2 2 4 3" xfId="6016" xr:uid="{00000000-0005-0000-0000-0000986C0000}"/>
    <cellStyle name="Normal 2 8 2 2 4 3 2" xfId="18647" xr:uid="{00000000-0005-0000-0000-0000996C0000}"/>
    <cellStyle name="Normal 2 8 2 2 4 3 2 2" xfId="53863" xr:uid="{00000000-0005-0000-0000-00009A6C0000}"/>
    <cellStyle name="Normal 2 8 2 2 4 3 3" xfId="41266" xr:uid="{00000000-0005-0000-0000-00009B6C0000}"/>
    <cellStyle name="Normal 2 8 2 2 4 3 4" xfId="31252" xr:uid="{00000000-0005-0000-0000-00009C6C0000}"/>
    <cellStyle name="Normal 2 8 2 2 4 4" xfId="7475" xr:uid="{00000000-0005-0000-0000-00009D6C0000}"/>
    <cellStyle name="Normal 2 8 2 2 4 4 2" xfId="20101" xr:uid="{00000000-0005-0000-0000-00009E6C0000}"/>
    <cellStyle name="Normal 2 8 2 2 4 4 2 2" xfId="55317" xr:uid="{00000000-0005-0000-0000-00009F6C0000}"/>
    <cellStyle name="Normal 2 8 2 2 4 4 3" xfId="42720" xr:uid="{00000000-0005-0000-0000-0000A06C0000}"/>
    <cellStyle name="Normal 2 8 2 2 4 4 4" xfId="32706" xr:uid="{00000000-0005-0000-0000-0000A16C0000}"/>
    <cellStyle name="Normal 2 8 2 2 4 5" xfId="9256" xr:uid="{00000000-0005-0000-0000-0000A26C0000}"/>
    <cellStyle name="Normal 2 8 2 2 4 5 2" xfId="21877" xr:uid="{00000000-0005-0000-0000-0000A36C0000}"/>
    <cellStyle name="Normal 2 8 2 2 4 5 2 2" xfId="57093" xr:uid="{00000000-0005-0000-0000-0000A46C0000}"/>
    <cellStyle name="Normal 2 8 2 2 4 5 3" xfId="44496" xr:uid="{00000000-0005-0000-0000-0000A56C0000}"/>
    <cellStyle name="Normal 2 8 2 2 4 5 4" xfId="34482" xr:uid="{00000000-0005-0000-0000-0000A66C0000}"/>
    <cellStyle name="Normal 2 8 2 2 4 6" xfId="11050" xr:uid="{00000000-0005-0000-0000-0000A76C0000}"/>
    <cellStyle name="Normal 2 8 2 2 4 6 2" xfId="23653" xr:uid="{00000000-0005-0000-0000-0000A86C0000}"/>
    <cellStyle name="Normal 2 8 2 2 4 6 2 2" xfId="58869" xr:uid="{00000000-0005-0000-0000-0000A96C0000}"/>
    <cellStyle name="Normal 2 8 2 2 4 6 3" xfId="46272" xr:uid="{00000000-0005-0000-0000-0000AA6C0000}"/>
    <cellStyle name="Normal 2 8 2 2 4 6 4" xfId="36258" xr:uid="{00000000-0005-0000-0000-0000AB6C0000}"/>
    <cellStyle name="Normal 2 8 2 2 4 7" xfId="15417" xr:uid="{00000000-0005-0000-0000-0000AC6C0000}"/>
    <cellStyle name="Normal 2 8 2 2 4 7 2" xfId="50633" xr:uid="{00000000-0005-0000-0000-0000AD6C0000}"/>
    <cellStyle name="Normal 2 8 2 2 4 7 3" xfId="28022" xr:uid="{00000000-0005-0000-0000-0000AE6C0000}"/>
    <cellStyle name="Normal 2 8 2 2 4 8" xfId="13639" xr:uid="{00000000-0005-0000-0000-0000AF6C0000}"/>
    <cellStyle name="Normal 2 8 2 2 4 8 2" xfId="48857" xr:uid="{00000000-0005-0000-0000-0000B06C0000}"/>
    <cellStyle name="Normal 2 8 2 2 4 9" xfId="38036" xr:uid="{00000000-0005-0000-0000-0000B16C0000}"/>
    <cellStyle name="Normal 2 8 2 2 5" xfId="3884" xr:uid="{00000000-0005-0000-0000-0000B26C0000}"/>
    <cellStyle name="Normal 2 8 2 2 5 2" xfId="8607" xr:uid="{00000000-0005-0000-0000-0000B36C0000}"/>
    <cellStyle name="Normal 2 8 2 2 5 2 2" xfId="21233" xr:uid="{00000000-0005-0000-0000-0000B46C0000}"/>
    <cellStyle name="Normal 2 8 2 2 5 2 2 2" xfId="56449" xr:uid="{00000000-0005-0000-0000-0000B56C0000}"/>
    <cellStyle name="Normal 2 8 2 2 5 2 3" xfId="43852" xr:uid="{00000000-0005-0000-0000-0000B66C0000}"/>
    <cellStyle name="Normal 2 8 2 2 5 2 4" xfId="33838" xr:uid="{00000000-0005-0000-0000-0000B76C0000}"/>
    <cellStyle name="Normal 2 8 2 2 5 3" xfId="10388" xr:uid="{00000000-0005-0000-0000-0000B86C0000}"/>
    <cellStyle name="Normal 2 8 2 2 5 3 2" xfId="23009" xr:uid="{00000000-0005-0000-0000-0000B96C0000}"/>
    <cellStyle name="Normal 2 8 2 2 5 3 2 2" xfId="58225" xr:uid="{00000000-0005-0000-0000-0000BA6C0000}"/>
    <cellStyle name="Normal 2 8 2 2 5 3 3" xfId="45628" xr:uid="{00000000-0005-0000-0000-0000BB6C0000}"/>
    <cellStyle name="Normal 2 8 2 2 5 3 4" xfId="35614" xr:uid="{00000000-0005-0000-0000-0000BC6C0000}"/>
    <cellStyle name="Normal 2 8 2 2 5 4" xfId="12184" xr:uid="{00000000-0005-0000-0000-0000BD6C0000}"/>
    <cellStyle name="Normal 2 8 2 2 5 4 2" xfId="24785" xr:uid="{00000000-0005-0000-0000-0000BE6C0000}"/>
    <cellStyle name="Normal 2 8 2 2 5 4 2 2" xfId="60001" xr:uid="{00000000-0005-0000-0000-0000BF6C0000}"/>
    <cellStyle name="Normal 2 8 2 2 5 4 3" xfId="47404" xr:uid="{00000000-0005-0000-0000-0000C06C0000}"/>
    <cellStyle name="Normal 2 8 2 2 5 4 4" xfId="37390" xr:uid="{00000000-0005-0000-0000-0000C16C0000}"/>
    <cellStyle name="Normal 2 8 2 2 5 5" xfId="16549" xr:uid="{00000000-0005-0000-0000-0000C26C0000}"/>
    <cellStyle name="Normal 2 8 2 2 5 5 2" xfId="51765" xr:uid="{00000000-0005-0000-0000-0000C36C0000}"/>
    <cellStyle name="Normal 2 8 2 2 5 5 3" xfId="29154" xr:uid="{00000000-0005-0000-0000-0000C46C0000}"/>
    <cellStyle name="Normal 2 8 2 2 5 6" xfId="14771" xr:uid="{00000000-0005-0000-0000-0000C56C0000}"/>
    <cellStyle name="Normal 2 8 2 2 5 6 2" xfId="49989" xr:uid="{00000000-0005-0000-0000-0000C66C0000}"/>
    <cellStyle name="Normal 2 8 2 2 5 7" xfId="39168" xr:uid="{00000000-0005-0000-0000-0000C76C0000}"/>
    <cellStyle name="Normal 2 8 2 2 5 8" xfId="27378" xr:uid="{00000000-0005-0000-0000-0000C86C0000}"/>
    <cellStyle name="Normal 2 8 2 2 6" xfId="4224" xr:uid="{00000000-0005-0000-0000-0000C96C0000}"/>
    <cellStyle name="Normal 2 8 2 2 6 2" xfId="16871" xr:uid="{00000000-0005-0000-0000-0000CA6C0000}"/>
    <cellStyle name="Normal 2 8 2 2 6 2 2" xfId="52087" xr:uid="{00000000-0005-0000-0000-0000CB6C0000}"/>
    <cellStyle name="Normal 2 8 2 2 6 2 3" xfId="29476" xr:uid="{00000000-0005-0000-0000-0000CC6C0000}"/>
    <cellStyle name="Normal 2 8 2 2 6 3" xfId="13317" xr:uid="{00000000-0005-0000-0000-0000CD6C0000}"/>
    <cellStyle name="Normal 2 8 2 2 6 3 2" xfId="48535" xr:uid="{00000000-0005-0000-0000-0000CE6C0000}"/>
    <cellStyle name="Normal 2 8 2 2 6 4" xfId="39490" xr:uid="{00000000-0005-0000-0000-0000CF6C0000}"/>
    <cellStyle name="Normal 2 8 2 2 6 5" xfId="25924" xr:uid="{00000000-0005-0000-0000-0000D06C0000}"/>
    <cellStyle name="Normal 2 8 2 2 7" xfId="5694" xr:uid="{00000000-0005-0000-0000-0000D16C0000}"/>
    <cellStyle name="Normal 2 8 2 2 7 2" xfId="18325" xr:uid="{00000000-0005-0000-0000-0000D26C0000}"/>
    <cellStyle name="Normal 2 8 2 2 7 2 2" xfId="53541" xr:uid="{00000000-0005-0000-0000-0000D36C0000}"/>
    <cellStyle name="Normal 2 8 2 2 7 3" xfId="40944" xr:uid="{00000000-0005-0000-0000-0000D46C0000}"/>
    <cellStyle name="Normal 2 8 2 2 7 4" xfId="30930" xr:uid="{00000000-0005-0000-0000-0000D56C0000}"/>
    <cellStyle name="Normal 2 8 2 2 8" xfId="7153" xr:uid="{00000000-0005-0000-0000-0000D66C0000}"/>
    <cellStyle name="Normal 2 8 2 2 8 2" xfId="19779" xr:uid="{00000000-0005-0000-0000-0000D76C0000}"/>
    <cellStyle name="Normal 2 8 2 2 8 2 2" xfId="54995" xr:uid="{00000000-0005-0000-0000-0000D86C0000}"/>
    <cellStyle name="Normal 2 8 2 2 8 3" xfId="42398" xr:uid="{00000000-0005-0000-0000-0000D96C0000}"/>
    <cellStyle name="Normal 2 8 2 2 8 4" xfId="32384" xr:uid="{00000000-0005-0000-0000-0000DA6C0000}"/>
    <cellStyle name="Normal 2 8 2 2 9" xfId="8934" xr:uid="{00000000-0005-0000-0000-0000DB6C0000}"/>
    <cellStyle name="Normal 2 8 2 2 9 2" xfId="21555" xr:uid="{00000000-0005-0000-0000-0000DC6C0000}"/>
    <cellStyle name="Normal 2 8 2 2 9 2 2" xfId="56771" xr:uid="{00000000-0005-0000-0000-0000DD6C0000}"/>
    <cellStyle name="Normal 2 8 2 2 9 3" xfId="44174" xr:uid="{00000000-0005-0000-0000-0000DE6C0000}"/>
    <cellStyle name="Normal 2 8 2 2 9 4" xfId="34160" xr:uid="{00000000-0005-0000-0000-0000DF6C0000}"/>
    <cellStyle name="Normal 2 8 2 3" xfId="3070" xr:uid="{00000000-0005-0000-0000-0000E06C0000}"/>
    <cellStyle name="Normal 2 8 2 3 10" xfId="25442" xr:uid="{00000000-0005-0000-0000-0000E16C0000}"/>
    <cellStyle name="Normal 2 8 2 3 11" xfId="60977" xr:uid="{00000000-0005-0000-0000-0000E26C0000}"/>
    <cellStyle name="Normal 2 8 2 3 2" xfId="4873" xr:uid="{00000000-0005-0000-0000-0000E36C0000}"/>
    <cellStyle name="Normal 2 8 2 3 2 2" xfId="17520" xr:uid="{00000000-0005-0000-0000-0000E46C0000}"/>
    <cellStyle name="Normal 2 8 2 3 2 2 2" xfId="52736" xr:uid="{00000000-0005-0000-0000-0000E56C0000}"/>
    <cellStyle name="Normal 2 8 2 3 2 2 3" xfId="30125" xr:uid="{00000000-0005-0000-0000-0000E66C0000}"/>
    <cellStyle name="Normal 2 8 2 3 2 3" xfId="13966" xr:uid="{00000000-0005-0000-0000-0000E76C0000}"/>
    <cellStyle name="Normal 2 8 2 3 2 3 2" xfId="49184" xr:uid="{00000000-0005-0000-0000-0000E86C0000}"/>
    <cellStyle name="Normal 2 8 2 3 2 4" xfId="40139" xr:uid="{00000000-0005-0000-0000-0000E96C0000}"/>
    <cellStyle name="Normal 2 8 2 3 2 5" xfId="26573" xr:uid="{00000000-0005-0000-0000-0000EA6C0000}"/>
    <cellStyle name="Normal 2 8 2 3 3" xfId="6343" xr:uid="{00000000-0005-0000-0000-0000EB6C0000}"/>
    <cellStyle name="Normal 2 8 2 3 3 2" xfId="18974" xr:uid="{00000000-0005-0000-0000-0000EC6C0000}"/>
    <cellStyle name="Normal 2 8 2 3 3 2 2" xfId="54190" xr:uid="{00000000-0005-0000-0000-0000ED6C0000}"/>
    <cellStyle name="Normal 2 8 2 3 3 3" xfId="41593" xr:uid="{00000000-0005-0000-0000-0000EE6C0000}"/>
    <cellStyle name="Normal 2 8 2 3 3 4" xfId="31579" xr:uid="{00000000-0005-0000-0000-0000EF6C0000}"/>
    <cellStyle name="Normal 2 8 2 3 4" xfId="7802" xr:uid="{00000000-0005-0000-0000-0000F06C0000}"/>
    <cellStyle name="Normal 2 8 2 3 4 2" xfId="20428" xr:uid="{00000000-0005-0000-0000-0000F16C0000}"/>
    <cellStyle name="Normal 2 8 2 3 4 2 2" xfId="55644" xr:uid="{00000000-0005-0000-0000-0000F26C0000}"/>
    <cellStyle name="Normal 2 8 2 3 4 3" xfId="43047" xr:uid="{00000000-0005-0000-0000-0000F36C0000}"/>
    <cellStyle name="Normal 2 8 2 3 4 4" xfId="33033" xr:uid="{00000000-0005-0000-0000-0000F46C0000}"/>
    <cellStyle name="Normal 2 8 2 3 5" xfId="9583" xr:uid="{00000000-0005-0000-0000-0000F56C0000}"/>
    <cellStyle name="Normal 2 8 2 3 5 2" xfId="22204" xr:uid="{00000000-0005-0000-0000-0000F66C0000}"/>
    <cellStyle name="Normal 2 8 2 3 5 2 2" xfId="57420" xr:uid="{00000000-0005-0000-0000-0000F76C0000}"/>
    <cellStyle name="Normal 2 8 2 3 5 3" xfId="44823" xr:uid="{00000000-0005-0000-0000-0000F86C0000}"/>
    <cellStyle name="Normal 2 8 2 3 5 4" xfId="34809" xr:uid="{00000000-0005-0000-0000-0000F96C0000}"/>
    <cellStyle name="Normal 2 8 2 3 6" xfId="11377" xr:uid="{00000000-0005-0000-0000-0000FA6C0000}"/>
    <cellStyle name="Normal 2 8 2 3 6 2" xfId="23980" xr:uid="{00000000-0005-0000-0000-0000FB6C0000}"/>
    <cellStyle name="Normal 2 8 2 3 6 2 2" xfId="59196" xr:uid="{00000000-0005-0000-0000-0000FC6C0000}"/>
    <cellStyle name="Normal 2 8 2 3 6 3" xfId="46599" xr:uid="{00000000-0005-0000-0000-0000FD6C0000}"/>
    <cellStyle name="Normal 2 8 2 3 6 4" xfId="36585" xr:uid="{00000000-0005-0000-0000-0000FE6C0000}"/>
    <cellStyle name="Normal 2 8 2 3 7" xfId="15744" xr:uid="{00000000-0005-0000-0000-0000FF6C0000}"/>
    <cellStyle name="Normal 2 8 2 3 7 2" xfId="50960" xr:uid="{00000000-0005-0000-0000-0000006D0000}"/>
    <cellStyle name="Normal 2 8 2 3 7 3" xfId="28349" xr:uid="{00000000-0005-0000-0000-0000016D0000}"/>
    <cellStyle name="Normal 2 8 2 3 8" xfId="12835" xr:uid="{00000000-0005-0000-0000-0000026D0000}"/>
    <cellStyle name="Normal 2 8 2 3 8 2" xfId="48053" xr:uid="{00000000-0005-0000-0000-0000036D0000}"/>
    <cellStyle name="Normal 2 8 2 3 9" xfId="38363" xr:uid="{00000000-0005-0000-0000-0000046D0000}"/>
    <cellStyle name="Normal 2 8 2 4" xfId="2896" xr:uid="{00000000-0005-0000-0000-0000056D0000}"/>
    <cellStyle name="Normal 2 8 2 4 10" xfId="25283" xr:uid="{00000000-0005-0000-0000-0000066D0000}"/>
    <cellStyle name="Normal 2 8 2 4 11" xfId="60818" xr:uid="{00000000-0005-0000-0000-0000076D0000}"/>
    <cellStyle name="Normal 2 8 2 4 2" xfId="4714" xr:uid="{00000000-0005-0000-0000-0000086D0000}"/>
    <cellStyle name="Normal 2 8 2 4 2 2" xfId="17361" xr:uid="{00000000-0005-0000-0000-0000096D0000}"/>
    <cellStyle name="Normal 2 8 2 4 2 2 2" xfId="52577" xr:uid="{00000000-0005-0000-0000-00000A6D0000}"/>
    <cellStyle name="Normal 2 8 2 4 2 2 3" xfId="29966" xr:uid="{00000000-0005-0000-0000-00000B6D0000}"/>
    <cellStyle name="Normal 2 8 2 4 2 3" xfId="13807" xr:uid="{00000000-0005-0000-0000-00000C6D0000}"/>
    <cellStyle name="Normal 2 8 2 4 2 3 2" xfId="49025" xr:uid="{00000000-0005-0000-0000-00000D6D0000}"/>
    <cellStyle name="Normal 2 8 2 4 2 4" xfId="39980" xr:uid="{00000000-0005-0000-0000-00000E6D0000}"/>
    <cellStyle name="Normal 2 8 2 4 2 5" xfId="26414" xr:uid="{00000000-0005-0000-0000-00000F6D0000}"/>
    <cellStyle name="Normal 2 8 2 4 3" xfId="6184" xr:uid="{00000000-0005-0000-0000-0000106D0000}"/>
    <cellStyle name="Normal 2 8 2 4 3 2" xfId="18815" xr:uid="{00000000-0005-0000-0000-0000116D0000}"/>
    <cellStyle name="Normal 2 8 2 4 3 2 2" xfId="54031" xr:uid="{00000000-0005-0000-0000-0000126D0000}"/>
    <cellStyle name="Normal 2 8 2 4 3 3" xfId="41434" xr:uid="{00000000-0005-0000-0000-0000136D0000}"/>
    <cellStyle name="Normal 2 8 2 4 3 4" xfId="31420" xr:uid="{00000000-0005-0000-0000-0000146D0000}"/>
    <cellStyle name="Normal 2 8 2 4 4" xfId="7643" xr:uid="{00000000-0005-0000-0000-0000156D0000}"/>
    <cellStyle name="Normal 2 8 2 4 4 2" xfId="20269" xr:uid="{00000000-0005-0000-0000-0000166D0000}"/>
    <cellStyle name="Normal 2 8 2 4 4 2 2" xfId="55485" xr:uid="{00000000-0005-0000-0000-0000176D0000}"/>
    <cellStyle name="Normal 2 8 2 4 4 3" xfId="42888" xr:uid="{00000000-0005-0000-0000-0000186D0000}"/>
    <cellStyle name="Normal 2 8 2 4 4 4" xfId="32874" xr:uid="{00000000-0005-0000-0000-0000196D0000}"/>
    <cellStyle name="Normal 2 8 2 4 5" xfId="9424" xr:uid="{00000000-0005-0000-0000-00001A6D0000}"/>
    <cellStyle name="Normal 2 8 2 4 5 2" xfId="22045" xr:uid="{00000000-0005-0000-0000-00001B6D0000}"/>
    <cellStyle name="Normal 2 8 2 4 5 2 2" xfId="57261" xr:uid="{00000000-0005-0000-0000-00001C6D0000}"/>
    <cellStyle name="Normal 2 8 2 4 5 3" xfId="44664" xr:uid="{00000000-0005-0000-0000-00001D6D0000}"/>
    <cellStyle name="Normal 2 8 2 4 5 4" xfId="34650" xr:uid="{00000000-0005-0000-0000-00001E6D0000}"/>
    <cellStyle name="Normal 2 8 2 4 6" xfId="11218" xr:uid="{00000000-0005-0000-0000-00001F6D0000}"/>
    <cellStyle name="Normal 2 8 2 4 6 2" xfId="23821" xr:uid="{00000000-0005-0000-0000-0000206D0000}"/>
    <cellStyle name="Normal 2 8 2 4 6 2 2" xfId="59037" xr:uid="{00000000-0005-0000-0000-0000216D0000}"/>
    <cellStyle name="Normal 2 8 2 4 6 3" xfId="46440" xr:uid="{00000000-0005-0000-0000-0000226D0000}"/>
    <cellStyle name="Normal 2 8 2 4 6 4" xfId="36426" xr:uid="{00000000-0005-0000-0000-0000236D0000}"/>
    <cellStyle name="Normal 2 8 2 4 7" xfId="15585" xr:uid="{00000000-0005-0000-0000-0000246D0000}"/>
    <cellStyle name="Normal 2 8 2 4 7 2" xfId="50801" xr:uid="{00000000-0005-0000-0000-0000256D0000}"/>
    <cellStyle name="Normal 2 8 2 4 7 3" xfId="28190" xr:uid="{00000000-0005-0000-0000-0000266D0000}"/>
    <cellStyle name="Normal 2 8 2 4 8" xfId="12676" xr:uid="{00000000-0005-0000-0000-0000276D0000}"/>
    <cellStyle name="Normal 2 8 2 4 8 2" xfId="47894" xr:uid="{00000000-0005-0000-0000-0000286D0000}"/>
    <cellStyle name="Normal 2 8 2 4 9" xfId="38204" xr:uid="{00000000-0005-0000-0000-0000296D0000}"/>
    <cellStyle name="Normal 2 8 2 5" xfId="3405" xr:uid="{00000000-0005-0000-0000-00002A6D0000}"/>
    <cellStyle name="Normal 2 8 2 5 10" xfId="26901" xr:uid="{00000000-0005-0000-0000-00002B6D0000}"/>
    <cellStyle name="Normal 2 8 2 5 11" xfId="61305" xr:uid="{00000000-0005-0000-0000-00002C6D0000}"/>
    <cellStyle name="Normal 2 8 2 5 2" xfId="5201" xr:uid="{00000000-0005-0000-0000-00002D6D0000}"/>
    <cellStyle name="Normal 2 8 2 5 2 2" xfId="17848" xr:uid="{00000000-0005-0000-0000-00002E6D0000}"/>
    <cellStyle name="Normal 2 8 2 5 2 2 2" xfId="53064" xr:uid="{00000000-0005-0000-0000-00002F6D0000}"/>
    <cellStyle name="Normal 2 8 2 5 2 3" xfId="40467" xr:uid="{00000000-0005-0000-0000-0000306D0000}"/>
    <cellStyle name="Normal 2 8 2 5 2 4" xfId="30453" xr:uid="{00000000-0005-0000-0000-0000316D0000}"/>
    <cellStyle name="Normal 2 8 2 5 3" xfId="6671" xr:uid="{00000000-0005-0000-0000-0000326D0000}"/>
    <cellStyle name="Normal 2 8 2 5 3 2" xfId="19302" xr:uid="{00000000-0005-0000-0000-0000336D0000}"/>
    <cellStyle name="Normal 2 8 2 5 3 2 2" xfId="54518" xr:uid="{00000000-0005-0000-0000-0000346D0000}"/>
    <cellStyle name="Normal 2 8 2 5 3 3" xfId="41921" xr:uid="{00000000-0005-0000-0000-0000356D0000}"/>
    <cellStyle name="Normal 2 8 2 5 3 4" xfId="31907" xr:uid="{00000000-0005-0000-0000-0000366D0000}"/>
    <cellStyle name="Normal 2 8 2 5 4" xfId="8130" xr:uid="{00000000-0005-0000-0000-0000376D0000}"/>
    <cellStyle name="Normal 2 8 2 5 4 2" xfId="20756" xr:uid="{00000000-0005-0000-0000-0000386D0000}"/>
    <cellStyle name="Normal 2 8 2 5 4 2 2" xfId="55972" xr:uid="{00000000-0005-0000-0000-0000396D0000}"/>
    <cellStyle name="Normal 2 8 2 5 4 3" xfId="43375" xr:uid="{00000000-0005-0000-0000-00003A6D0000}"/>
    <cellStyle name="Normal 2 8 2 5 4 4" xfId="33361" xr:uid="{00000000-0005-0000-0000-00003B6D0000}"/>
    <cellStyle name="Normal 2 8 2 5 5" xfId="9911" xr:uid="{00000000-0005-0000-0000-00003C6D0000}"/>
    <cellStyle name="Normal 2 8 2 5 5 2" xfId="22532" xr:uid="{00000000-0005-0000-0000-00003D6D0000}"/>
    <cellStyle name="Normal 2 8 2 5 5 2 2" xfId="57748" xr:uid="{00000000-0005-0000-0000-00003E6D0000}"/>
    <cellStyle name="Normal 2 8 2 5 5 3" xfId="45151" xr:uid="{00000000-0005-0000-0000-00003F6D0000}"/>
    <cellStyle name="Normal 2 8 2 5 5 4" xfId="35137" xr:uid="{00000000-0005-0000-0000-0000406D0000}"/>
    <cellStyle name="Normal 2 8 2 5 6" xfId="11705" xr:uid="{00000000-0005-0000-0000-0000416D0000}"/>
    <cellStyle name="Normal 2 8 2 5 6 2" xfId="24308" xr:uid="{00000000-0005-0000-0000-0000426D0000}"/>
    <cellStyle name="Normal 2 8 2 5 6 2 2" xfId="59524" xr:uid="{00000000-0005-0000-0000-0000436D0000}"/>
    <cellStyle name="Normal 2 8 2 5 6 3" xfId="46927" xr:uid="{00000000-0005-0000-0000-0000446D0000}"/>
    <cellStyle name="Normal 2 8 2 5 6 4" xfId="36913" xr:uid="{00000000-0005-0000-0000-0000456D0000}"/>
    <cellStyle name="Normal 2 8 2 5 7" xfId="16072" xr:uid="{00000000-0005-0000-0000-0000466D0000}"/>
    <cellStyle name="Normal 2 8 2 5 7 2" xfId="51288" xr:uid="{00000000-0005-0000-0000-0000476D0000}"/>
    <cellStyle name="Normal 2 8 2 5 7 3" xfId="28677" xr:uid="{00000000-0005-0000-0000-0000486D0000}"/>
    <cellStyle name="Normal 2 8 2 5 8" xfId="14294" xr:uid="{00000000-0005-0000-0000-0000496D0000}"/>
    <cellStyle name="Normal 2 8 2 5 8 2" xfId="49512" xr:uid="{00000000-0005-0000-0000-00004A6D0000}"/>
    <cellStyle name="Normal 2 8 2 5 9" xfId="38691" xr:uid="{00000000-0005-0000-0000-00004B6D0000}"/>
    <cellStyle name="Normal 2 8 2 6" xfId="2565" xr:uid="{00000000-0005-0000-0000-00004C6D0000}"/>
    <cellStyle name="Normal 2 8 2 6 10" xfId="26092" xr:uid="{00000000-0005-0000-0000-00004D6D0000}"/>
    <cellStyle name="Normal 2 8 2 6 11" xfId="60496" xr:uid="{00000000-0005-0000-0000-00004E6D0000}"/>
    <cellStyle name="Normal 2 8 2 6 2" xfId="4392" xr:uid="{00000000-0005-0000-0000-00004F6D0000}"/>
    <cellStyle name="Normal 2 8 2 6 2 2" xfId="17039" xr:uid="{00000000-0005-0000-0000-0000506D0000}"/>
    <cellStyle name="Normal 2 8 2 6 2 2 2" xfId="52255" xr:uid="{00000000-0005-0000-0000-0000516D0000}"/>
    <cellStyle name="Normal 2 8 2 6 2 3" xfId="39658" xr:uid="{00000000-0005-0000-0000-0000526D0000}"/>
    <cellStyle name="Normal 2 8 2 6 2 4" xfId="29644" xr:uid="{00000000-0005-0000-0000-0000536D0000}"/>
    <cellStyle name="Normal 2 8 2 6 3" xfId="5862" xr:uid="{00000000-0005-0000-0000-0000546D0000}"/>
    <cellStyle name="Normal 2 8 2 6 3 2" xfId="18493" xr:uid="{00000000-0005-0000-0000-0000556D0000}"/>
    <cellStyle name="Normal 2 8 2 6 3 2 2" xfId="53709" xr:uid="{00000000-0005-0000-0000-0000566D0000}"/>
    <cellStyle name="Normal 2 8 2 6 3 3" xfId="41112" xr:uid="{00000000-0005-0000-0000-0000576D0000}"/>
    <cellStyle name="Normal 2 8 2 6 3 4" xfId="31098" xr:uid="{00000000-0005-0000-0000-0000586D0000}"/>
    <cellStyle name="Normal 2 8 2 6 4" xfId="7321" xr:uid="{00000000-0005-0000-0000-0000596D0000}"/>
    <cellStyle name="Normal 2 8 2 6 4 2" xfId="19947" xr:uid="{00000000-0005-0000-0000-00005A6D0000}"/>
    <cellStyle name="Normal 2 8 2 6 4 2 2" xfId="55163" xr:uid="{00000000-0005-0000-0000-00005B6D0000}"/>
    <cellStyle name="Normal 2 8 2 6 4 3" xfId="42566" xr:uid="{00000000-0005-0000-0000-00005C6D0000}"/>
    <cellStyle name="Normal 2 8 2 6 4 4" xfId="32552" xr:uid="{00000000-0005-0000-0000-00005D6D0000}"/>
    <cellStyle name="Normal 2 8 2 6 5" xfId="9102" xr:uid="{00000000-0005-0000-0000-00005E6D0000}"/>
    <cellStyle name="Normal 2 8 2 6 5 2" xfId="21723" xr:uid="{00000000-0005-0000-0000-00005F6D0000}"/>
    <cellStyle name="Normal 2 8 2 6 5 2 2" xfId="56939" xr:uid="{00000000-0005-0000-0000-0000606D0000}"/>
    <cellStyle name="Normal 2 8 2 6 5 3" xfId="44342" xr:uid="{00000000-0005-0000-0000-0000616D0000}"/>
    <cellStyle name="Normal 2 8 2 6 5 4" xfId="34328" xr:uid="{00000000-0005-0000-0000-0000626D0000}"/>
    <cellStyle name="Normal 2 8 2 6 6" xfId="10896" xr:uid="{00000000-0005-0000-0000-0000636D0000}"/>
    <cellStyle name="Normal 2 8 2 6 6 2" xfId="23499" xr:uid="{00000000-0005-0000-0000-0000646D0000}"/>
    <cellStyle name="Normal 2 8 2 6 6 2 2" xfId="58715" xr:uid="{00000000-0005-0000-0000-0000656D0000}"/>
    <cellStyle name="Normal 2 8 2 6 6 3" xfId="46118" xr:uid="{00000000-0005-0000-0000-0000666D0000}"/>
    <cellStyle name="Normal 2 8 2 6 6 4" xfId="36104" xr:uid="{00000000-0005-0000-0000-0000676D0000}"/>
    <cellStyle name="Normal 2 8 2 6 7" xfId="15263" xr:uid="{00000000-0005-0000-0000-0000686D0000}"/>
    <cellStyle name="Normal 2 8 2 6 7 2" xfId="50479" xr:uid="{00000000-0005-0000-0000-0000696D0000}"/>
    <cellStyle name="Normal 2 8 2 6 7 3" xfId="27868" xr:uid="{00000000-0005-0000-0000-00006A6D0000}"/>
    <cellStyle name="Normal 2 8 2 6 8" xfId="13485" xr:uid="{00000000-0005-0000-0000-00006B6D0000}"/>
    <cellStyle name="Normal 2 8 2 6 8 2" xfId="48703" xr:uid="{00000000-0005-0000-0000-00006C6D0000}"/>
    <cellStyle name="Normal 2 8 2 6 9" xfId="37882" xr:uid="{00000000-0005-0000-0000-00006D6D0000}"/>
    <cellStyle name="Normal 2 8 2 7" xfId="3729" xr:uid="{00000000-0005-0000-0000-00006E6D0000}"/>
    <cellStyle name="Normal 2 8 2 7 2" xfId="8453" xr:uid="{00000000-0005-0000-0000-00006F6D0000}"/>
    <cellStyle name="Normal 2 8 2 7 2 2" xfId="21079" xr:uid="{00000000-0005-0000-0000-0000706D0000}"/>
    <cellStyle name="Normal 2 8 2 7 2 2 2" xfId="56295" xr:uid="{00000000-0005-0000-0000-0000716D0000}"/>
    <cellStyle name="Normal 2 8 2 7 2 3" xfId="43698" xr:uid="{00000000-0005-0000-0000-0000726D0000}"/>
    <cellStyle name="Normal 2 8 2 7 2 4" xfId="33684" xr:uid="{00000000-0005-0000-0000-0000736D0000}"/>
    <cellStyle name="Normal 2 8 2 7 3" xfId="10234" xr:uid="{00000000-0005-0000-0000-0000746D0000}"/>
    <cellStyle name="Normal 2 8 2 7 3 2" xfId="22855" xr:uid="{00000000-0005-0000-0000-0000756D0000}"/>
    <cellStyle name="Normal 2 8 2 7 3 2 2" xfId="58071" xr:uid="{00000000-0005-0000-0000-0000766D0000}"/>
    <cellStyle name="Normal 2 8 2 7 3 3" xfId="45474" xr:uid="{00000000-0005-0000-0000-0000776D0000}"/>
    <cellStyle name="Normal 2 8 2 7 3 4" xfId="35460" xr:uid="{00000000-0005-0000-0000-0000786D0000}"/>
    <cellStyle name="Normal 2 8 2 7 4" xfId="12030" xr:uid="{00000000-0005-0000-0000-0000796D0000}"/>
    <cellStyle name="Normal 2 8 2 7 4 2" xfId="24631" xr:uid="{00000000-0005-0000-0000-00007A6D0000}"/>
    <cellStyle name="Normal 2 8 2 7 4 2 2" xfId="59847" xr:uid="{00000000-0005-0000-0000-00007B6D0000}"/>
    <cellStyle name="Normal 2 8 2 7 4 3" xfId="47250" xr:uid="{00000000-0005-0000-0000-00007C6D0000}"/>
    <cellStyle name="Normal 2 8 2 7 4 4" xfId="37236" xr:uid="{00000000-0005-0000-0000-00007D6D0000}"/>
    <cellStyle name="Normal 2 8 2 7 5" xfId="16395" xr:uid="{00000000-0005-0000-0000-00007E6D0000}"/>
    <cellStyle name="Normal 2 8 2 7 5 2" xfId="51611" xr:uid="{00000000-0005-0000-0000-00007F6D0000}"/>
    <cellStyle name="Normal 2 8 2 7 5 3" xfId="29000" xr:uid="{00000000-0005-0000-0000-0000806D0000}"/>
    <cellStyle name="Normal 2 8 2 7 6" xfId="14617" xr:uid="{00000000-0005-0000-0000-0000816D0000}"/>
    <cellStyle name="Normal 2 8 2 7 6 2" xfId="49835" xr:uid="{00000000-0005-0000-0000-0000826D0000}"/>
    <cellStyle name="Normal 2 8 2 7 7" xfId="39014" xr:uid="{00000000-0005-0000-0000-0000836D0000}"/>
    <cellStyle name="Normal 2 8 2 7 8" xfId="27224" xr:uid="{00000000-0005-0000-0000-0000846D0000}"/>
    <cellStyle name="Normal 2 8 2 8" xfId="4067" xr:uid="{00000000-0005-0000-0000-0000856D0000}"/>
    <cellStyle name="Normal 2 8 2 8 2" xfId="16717" xr:uid="{00000000-0005-0000-0000-0000866D0000}"/>
    <cellStyle name="Normal 2 8 2 8 2 2" xfId="51933" xr:uid="{00000000-0005-0000-0000-0000876D0000}"/>
    <cellStyle name="Normal 2 8 2 8 2 3" xfId="29322" xr:uid="{00000000-0005-0000-0000-0000886D0000}"/>
    <cellStyle name="Normal 2 8 2 8 3" xfId="13163" xr:uid="{00000000-0005-0000-0000-0000896D0000}"/>
    <cellStyle name="Normal 2 8 2 8 3 2" xfId="48381" xr:uid="{00000000-0005-0000-0000-00008A6D0000}"/>
    <cellStyle name="Normal 2 8 2 8 4" xfId="39336" xr:uid="{00000000-0005-0000-0000-00008B6D0000}"/>
    <cellStyle name="Normal 2 8 2 8 5" xfId="25770" xr:uid="{00000000-0005-0000-0000-00008C6D0000}"/>
    <cellStyle name="Normal 2 8 2 9" xfId="5540" xr:uid="{00000000-0005-0000-0000-00008D6D0000}"/>
    <cellStyle name="Normal 2 8 2 9 2" xfId="18171" xr:uid="{00000000-0005-0000-0000-00008E6D0000}"/>
    <cellStyle name="Normal 2 8 2 9 2 2" xfId="53387" xr:uid="{00000000-0005-0000-0000-00008F6D0000}"/>
    <cellStyle name="Normal 2 8 2 9 3" xfId="40790" xr:uid="{00000000-0005-0000-0000-0000906D0000}"/>
    <cellStyle name="Normal 2 8 2 9 4" xfId="30776" xr:uid="{00000000-0005-0000-0000-0000916D0000}"/>
    <cellStyle name="Normal 2 8 3" xfId="2309" xr:uid="{00000000-0005-0000-0000-0000926D0000}"/>
    <cellStyle name="Normal 2 8 3 10" xfId="10597" xr:uid="{00000000-0005-0000-0000-0000936D0000}"/>
    <cellStyle name="Normal 2 8 3 10 2" xfId="23208" xr:uid="{00000000-0005-0000-0000-0000946D0000}"/>
    <cellStyle name="Normal 2 8 3 10 2 2" xfId="58424" xr:uid="{00000000-0005-0000-0000-0000956D0000}"/>
    <cellStyle name="Normal 2 8 3 10 3" xfId="45827" xr:uid="{00000000-0005-0000-0000-0000966D0000}"/>
    <cellStyle name="Normal 2 8 3 10 4" xfId="35813" xr:uid="{00000000-0005-0000-0000-0000976D0000}"/>
    <cellStyle name="Normal 2 8 3 11" xfId="15021" xr:uid="{00000000-0005-0000-0000-0000986D0000}"/>
    <cellStyle name="Normal 2 8 3 11 2" xfId="50237" xr:uid="{00000000-0005-0000-0000-0000996D0000}"/>
    <cellStyle name="Normal 2 8 3 11 3" xfId="27626" xr:uid="{00000000-0005-0000-0000-00009A6D0000}"/>
    <cellStyle name="Normal 2 8 3 12" xfId="12434" xr:uid="{00000000-0005-0000-0000-00009B6D0000}"/>
    <cellStyle name="Normal 2 8 3 12 2" xfId="47652" xr:uid="{00000000-0005-0000-0000-00009C6D0000}"/>
    <cellStyle name="Normal 2 8 3 13" xfId="37640" xr:uid="{00000000-0005-0000-0000-00009D6D0000}"/>
    <cellStyle name="Normal 2 8 3 14" xfId="25041" xr:uid="{00000000-0005-0000-0000-00009E6D0000}"/>
    <cellStyle name="Normal 2 8 3 15" xfId="60254" xr:uid="{00000000-0005-0000-0000-00009F6D0000}"/>
    <cellStyle name="Normal 2 8 3 2" xfId="3156" xr:uid="{00000000-0005-0000-0000-0000A06D0000}"/>
    <cellStyle name="Normal 2 8 3 2 10" xfId="25525" xr:uid="{00000000-0005-0000-0000-0000A16D0000}"/>
    <cellStyle name="Normal 2 8 3 2 11" xfId="61060" xr:uid="{00000000-0005-0000-0000-0000A26D0000}"/>
    <cellStyle name="Normal 2 8 3 2 2" xfId="4956" xr:uid="{00000000-0005-0000-0000-0000A36D0000}"/>
    <cellStyle name="Normal 2 8 3 2 2 2" xfId="17603" xr:uid="{00000000-0005-0000-0000-0000A46D0000}"/>
    <cellStyle name="Normal 2 8 3 2 2 2 2" xfId="52819" xr:uid="{00000000-0005-0000-0000-0000A56D0000}"/>
    <cellStyle name="Normal 2 8 3 2 2 2 3" xfId="30208" xr:uid="{00000000-0005-0000-0000-0000A66D0000}"/>
    <cellStyle name="Normal 2 8 3 2 2 3" xfId="14049" xr:uid="{00000000-0005-0000-0000-0000A76D0000}"/>
    <cellStyle name="Normal 2 8 3 2 2 3 2" xfId="49267" xr:uid="{00000000-0005-0000-0000-0000A86D0000}"/>
    <cellStyle name="Normal 2 8 3 2 2 4" xfId="40222" xr:uid="{00000000-0005-0000-0000-0000A96D0000}"/>
    <cellStyle name="Normal 2 8 3 2 2 5" xfId="26656" xr:uid="{00000000-0005-0000-0000-0000AA6D0000}"/>
    <cellStyle name="Normal 2 8 3 2 3" xfId="6426" xr:uid="{00000000-0005-0000-0000-0000AB6D0000}"/>
    <cellStyle name="Normal 2 8 3 2 3 2" xfId="19057" xr:uid="{00000000-0005-0000-0000-0000AC6D0000}"/>
    <cellStyle name="Normal 2 8 3 2 3 2 2" xfId="54273" xr:uid="{00000000-0005-0000-0000-0000AD6D0000}"/>
    <cellStyle name="Normal 2 8 3 2 3 3" xfId="41676" xr:uid="{00000000-0005-0000-0000-0000AE6D0000}"/>
    <cellStyle name="Normal 2 8 3 2 3 4" xfId="31662" xr:uid="{00000000-0005-0000-0000-0000AF6D0000}"/>
    <cellStyle name="Normal 2 8 3 2 4" xfId="7885" xr:uid="{00000000-0005-0000-0000-0000B06D0000}"/>
    <cellStyle name="Normal 2 8 3 2 4 2" xfId="20511" xr:uid="{00000000-0005-0000-0000-0000B16D0000}"/>
    <cellStyle name="Normal 2 8 3 2 4 2 2" xfId="55727" xr:uid="{00000000-0005-0000-0000-0000B26D0000}"/>
    <cellStyle name="Normal 2 8 3 2 4 3" xfId="43130" xr:uid="{00000000-0005-0000-0000-0000B36D0000}"/>
    <cellStyle name="Normal 2 8 3 2 4 4" xfId="33116" xr:uid="{00000000-0005-0000-0000-0000B46D0000}"/>
    <cellStyle name="Normal 2 8 3 2 5" xfId="9666" xr:uid="{00000000-0005-0000-0000-0000B56D0000}"/>
    <cellStyle name="Normal 2 8 3 2 5 2" xfId="22287" xr:uid="{00000000-0005-0000-0000-0000B66D0000}"/>
    <cellStyle name="Normal 2 8 3 2 5 2 2" xfId="57503" xr:uid="{00000000-0005-0000-0000-0000B76D0000}"/>
    <cellStyle name="Normal 2 8 3 2 5 3" xfId="44906" xr:uid="{00000000-0005-0000-0000-0000B86D0000}"/>
    <cellStyle name="Normal 2 8 3 2 5 4" xfId="34892" xr:uid="{00000000-0005-0000-0000-0000B96D0000}"/>
    <cellStyle name="Normal 2 8 3 2 6" xfId="11460" xr:uid="{00000000-0005-0000-0000-0000BA6D0000}"/>
    <cellStyle name="Normal 2 8 3 2 6 2" xfId="24063" xr:uid="{00000000-0005-0000-0000-0000BB6D0000}"/>
    <cellStyle name="Normal 2 8 3 2 6 2 2" xfId="59279" xr:uid="{00000000-0005-0000-0000-0000BC6D0000}"/>
    <cellStyle name="Normal 2 8 3 2 6 3" xfId="46682" xr:uid="{00000000-0005-0000-0000-0000BD6D0000}"/>
    <cellStyle name="Normal 2 8 3 2 6 4" xfId="36668" xr:uid="{00000000-0005-0000-0000-0000BE6D0000}"/>
    <cellStyle name="Normal 2 8 3 2 7" xfId="15827" xr:uid="{00000000-0005-0000-0000-0000BF6D0000}"/>
    <cellStyle name="Normal 2 8 3 2 7 2" xfId="51043" xr:uid="{00000000-0005-0000-0000-0000C06D0000}"/>
    <cellStyle name="Normal 2 8 3 2 7 3" xfId="28432" xr:uid="{00000000-0005-0000-0000-0000C16D0000}"/>
    <cellStyle name="Normal 2 8 3 2 8" xfId="12918" xr:uid="{00000000-0005-0000-0000-0000C26D0000}"/>
    <cellStyle name="Normal 2 8 3 2 8 2" xfId="48136" xr:uid="{00000000-0005-0000-0000-0000C36D0000}"/>
    <cellStyle name="Normal 2 8 3 2 9" xfId="38446" xr:uid="{00000000-0005-0000-0000-0000C46D0000}"/>
    <cellStyle name="Normal 2 8 3 3" xfId="3485" xr:uid="{00000000-0005-0000-0000-0000C56D0000}"/>
    <cellStyle name="Normal 2 8 3 3 10" xfId="26981" xr:uid="{00000000-0005-0000-0000-0000C66D0000}"/>
    <cellStyle name="Normal 2 8 3 3 11" xfId="61385" xr:uid="{00000000-0005-0000-0000-0000C76D0000}"/>
    <cellStyle name="Normal 2 8 3 3 2" xfId="5281" xr:uid="{00000000-0005-0000-0000-0000C86D0000}"/>
    <cellStyle name="Normal 2 8 3 3 2 2" xfId="17928" xr:uid="{00000000-0005-0000-0000-0000C96D0000}"/>
    <cellStyle name="Normal 2 8 3 3 2 2 2" xfId="53144" xr:uid="{00000000-0005-0000-0000-0000CA6D0000}"/>
    <cellStyle name="Normal 2 8 3 3 2 3" xfId="40547" xr:uid="{00000000-0005-0000-0000-0000CB6D0000}"/>
    <cellStyle name="Normal 2 8 3 3 2 4" xfId="30533" xr:uid="{00000000-0005-0000-0000-0000CC6D0000}"/>
    <cellStyle name="Normal 2 8 3 3 3" xfId="6751" xr:uid="{00000000-0005-0000-0000-0000CD6D0000}"/>
    <cellStyle name="Normal 2 8 3 3 3 2" xfId="19382" xr:uid="{00000000-0005-0000-0000-0000CE6D0000}"/>
    <cellStyle name="Normal 2 8 3 3 3 2 2" xfId="54598" xr:uid="{00000000-0005-0000-0000-0000CF6D0000}"/>
    <cellStyle name="Normal 2 8 3 3 3 3" xfId="42001" xr:uid="{00000000-0005-0000-0000-0000D06D0000}"/>
    <cellStyle name="Normal 2 8 3 3 3 4" xfId="31987" xr:uid="{00000000-0005-0000-0000-0000D16D0000}"/>
    <cellStyle name="Normal 2 8 3 3 4" xfId="8210" xr:uid="{00000000-0005-0000-0000-0000D26D0000}"/>
    <cellStyle name="Normal 2 8 3 3 4 2" xfId="20836" xr:uid="{00000000-0005-0000-0000-0000D36D0000}"/>
    <cellStyle name="Normal 2 8 3 3 4 2 2" xfId="56052" xr:uid="{00000000-0005-0000-0000-0000D46D0000}"/>
    <cellStyle name="Normal 2 8 3 3 4 3" xfId="43455" xr:uid="{00000000-0005-0000-0000-0000D56D0000}"/>
    <cellStyle name="Normal 2 8 3 3 4 4" xfId="33441" xr:uid="{00000000-0005-0000-0000-0000D66D0000}"/>
    <cellStyle name="Normal 2 8 3 3 5" xfId="9991" xr:uid="{00000000-0005-0000-0000-0000D76D0000}"/>
    <cellStyle name="Normal 2 8 3 3 5 2" xfId="22612" xr:uid="{00000000-0005-0000-0000-0000D86D0000}"/>
    <cellStyle name="Normal 2 8 3 3 5 2 2" xfId="57828" xr:uid="{00000000-0005-0000-0000-0000D96D0000}"/>
    <cellStyle name="Normal 2 8 3 3 5 3" xfId="45231" xr:uid="{00000000-0005-0000-0000-0000DA6D0000}"/>
    <cellStyle name="Normal 2 8 3 3 5 4" xfId="35217" xr:uid="{00000000-0005-0000-0000-0000DB6D0000}"/>
    <cellStyle name="Normal 2 8 3 3 6" xfId="11785" xr:uid="{00000000-0005-0000-0000-0000DC6D0000}"/>
    <cellStyle name="Normal 2 8 3 3 6 2" xfId="24388" xr:uid="{00000000-0005-0000-0000-0000DD6D0000}"/>
    <cellStyle name="Normal 2 8 3 3 6 2 2" xfId="59604" xr:uid="{00000000-0005-0000-0000-0000DE6D0000}"/>
    <cellStyle name="Normal 2 8 3 3 6 3" xfId="47007" xr:uid="{00000000-0005-0000-0000-0000DF6D0000}"/>
    <cellStyle name="Normal 2 8 3 3 6 4" xfId="36993" xr:uid="{00000000-0005-0000-0000-0000E06D0000}"/>
    <cellStyle name="Normal 2 8 3 3 7" xfId="16152" xr:uid="{00000000-0005-0000-0000-0000E16D0000}"/>
    <cellStyle name="Normal 2 8 3 3 7 2" xfId="51368" xr:uid="{00000000-0005-0000-0000-0000E26D0000}"/>
    <cellStyle name="Normal 2 8 3 3 7 3" xfId="28757" xr:uid="{00000000-0005-0000-0000-0000E36D0000}"/>
    <cellStyle name="Normal 2 8 3 3 8" xfId="14374" xr:uid="{00000000-0005-0000-0000-0000E46D0000}"/>
    <cellStyle name="Normal 2 8 3 3 8 2" xfId="49592" xr:uid="{00000000-0005-0000-0000-0000E56D0000}"/>
    <cellStyle name="Normal 2 8 3 3 9" xfId="38771" xr:uid="{00000000-0005-0000-0000-0000E66D0000}"/>
    <cellStyle name="Normal 2 8 3 4" xfId="2646" xr:uid="{00000000-0005-0000-0000-0000E76D0000}"/>
    <cellStyle name="Normal 2 8 3 4 10" xfId="26172" xr:uid="{00000000-0005-0000-0000-0000E86D0000}"/>
    <cellStyle name="Normal 2 8 3 4 11" xfId="60576" xr:uid="{00000000-0005-0000-0000-0000E96D0000}"/>
    <cellStyle name="Normal 2 8 3 4 2" xfId="4472" xr:uid="{00000000-0005-0000-0000-0000EA6D0000}"/>
    <cellStyle name="Normal 2 8 3 4 2 2" xfId="17119" xr:uid="{00000000-0005-0000-0000-0000EB6D0000}"/>
    <cellStyle name="Normal 2 8 3 4 2 2 2" xfId="52335" xr:uid="{00000000-0005-0000-0000-0000EC6D0000}"/>
    <cellStyle name="Normal 2 8 3 4 2 3" xfId="39738" xr:uid="{00000000-0005-0000-0000-0000ED6D0000}"/>
    <cellStyle name="Normal 2 8 3 4 2 4" xfId="29724" xr:uid="{00000000-0005-0000-0000-0000EE6D0000}"/>
    <cellStyle name="Normal 2 8 3 4 3" xfId="5942" xr:uid="{00000000-0005-0000-0000-0000EF6D0000}"/>
    <cellStyle name="Normal 2 8 3 4 3 2" xfId="18573" xr:uid="{00000000-0005-0000-0000-0000F06D0000}"/>
    <cellStyle name="Normal 2 8 3 4 3 2 2" xfId="53789" xr:uid="{00000000-0005-0000-0000-0000F16D0000}"/>
    <cellStyle name="Normal 2 8 3 4 3 3" xfId="41192" xr:uid="{00000000-0005-0000-0000-0000F26D0000}"/>
    <cellStyle name="Normal 2 8 3 4 3 4" xfId="31178" xr:uid="{00000000-0005-0000-0000-0000F36D0000}"/>
    <cellStyle name="Normal 2 8 3 4 4" xfId="7401" xr:uid="{00000000-0005-0000-0000-0000F46D0000}"/>
    <cellStyle name="Normal 2 8 3 4 4 2" xfId="20027" xr:uid="{00000000-0005-0000-0000-0000F56D0000}"/>
    <cellStyle name="Normal 2 8 3 4 4 2 2" xfId="55243" xr:uid="{00000000-0005-0000-0000-0000F66D0000}"/>
    <cellStyle name="Normal 2 8 3 4 4 3" xfId="42646" xr:uid="{00000000-0005-0000-0000-0000F76D0000}"/>
    <cellStyle name="Normal 2 8 3 4 4 4" xfId="32632" xr:uid="{00000000-0005-0000-0000-0000F86D0000}"/>
    <cellStyle name="Normal 2 8 3 4 5" xfId="9182" xr:uid="{00000000-0005-0000-0000-0000F96D0000}"/>
    <cellStyle name="Normal 2 8 3 4 5 2" xfId="21803" xr:uid="{00000000-0005-0000-0000-0000FA6D0000}"/>
    <cellStyle name="Normal 2 8 3 4 5 2 2" xfId="57019" xr:uid="{00000000-0005-0000-0000-0000FB6D0000}"/>
    <cellStyle name="Normal 2 8 3 4 5 3" xfId="44422" xr:uid="{00000000-0005-0000-0000-0000FC6D0000}"/>
    <cellStyle name="Normal 2 8 3 4 5 4" xfId="34408" xr:uid="{00000000-0005-0000-0000-0000FD6D0000}"/>
    <cellStyle name="Normal 2 8 3 4 6" xfId="10976" xr:uid="{00000000-0005-0000-0000-0000FE6D0000}"/>
    <cellStyle name="Normal 2 8 3 4 6 2" xfId="23579" xr:uid="{00000000-0005-0000-0000-0000FF6D0000}"/>
    <cellStyle name="Normal 2 8 3 4 6 2 2" xfId="58795" xr:uid="{00000000-0005-0000-0000-0000006E0000}"/>
    <cellStyle name="Normal 2 8 3 4 6 3" xfId="46198" xr:uid="{00000000-0005-0000-0000-0000016E0000}"/>
    <cellStyle name="Normal 2 8 3 4 6 4" xfId="36184" xr:uid="{00000000-0005-0000-0000-0000026E0000}"/>
    <cellStyle name="Normal 2 8 3 4 7" xfId="15343" xr:uid="{00000000-0005-0000-0000-0000036E0000}"/>
    <cellStyle name="Normal 2 8 3 4 7 2" xfId="50559" xr:uid="{00000000-0005-0000-0000-0000046E0000}"/>
    <cellStyle name="Normal 2 8 3 4 7 3" xfId="27948" xr:uid="{00000000-0005-0000-0000-0000056E0000}"/>
    <cellStyle name="Normal 2 8 3 4 8" xfId="13565" xr:uid="{00000000-0005-0000-0000-0000066E0000}"/>
    <cellStyle name="Normal 2 8 3 4 8 2" xfId="48783" xr:uid="{00000000-0005-0000-0000-0000076E0000}"/>
    <cellStyle name="Normal 2 8 3 4 9" xfId="37962" xr:uid="{00000000-0005-0000-0000-0000086E0000}"/>
    <cellStyle name="Normal 2 8 3 5" xfId="3810" xr:uid="{00000000-0005-0000-0000-0000096E0000}"/>
    <cellStyle name="Normal 2 8 3 5 2" xfId="8533" xr:uid="{00000000-0005-0000-0000-00000A6E0000}"/>
    <cellStyle name="Normal 2 8 3 5 2 2" xfId="21159" xr:uid="{00000000-0005-0000-0000-00000B6E0000}"/>
    <cellStyle name="Normal 2 8 3 5 2 2 2" xfId="56375" xr:uid="{00000000-0005-0000-0000-00000C6E0000}"/>
    <cellStyle name="Normal 2 8 3 5 2 3" xfId="43778" xr:uid="{00000000-0005-0000-0000-00000D6E0000}"/>
    <cellStyle name="Normal 2 8 3 5 2 4" xfId="33764" xr:uid="{00000000-0005-0000-0000-00000E6E0000}"/>
    <cellStyle name="Normal 2 8 3 5 3" xfId="10314" xr:uid="{00000000-0005-0000-0000-00000F6E0000}"/>
    <cellStyle name="Normal 2 8 3 5 3 2" xfId="22935" xr:uid="{00000000-0005-0000-0000-0000106E0000}"/>
    <cellStyle name="Normal 2 8 3 5 3 2 2" xfId="58151" xr:uid="{00000000-0005-0000-0000-0000116E0000}"/>
    <cellStyle name="Normal 2 8 3 5 3 3" xfId="45554" xr:uid="{00000000-0005-0000-0000-0000126E0000}"/>
    <cellStyle name="Normal 2 8 3 5 3 4" xfId="35540" xr:uid="{00000000-0005-0000-0000-0000136E0000}"/>
    <cellStyle name="Normal 2 8 3 5 4" xfId="12110" xr:uid="{00000000-0005-0000-0000-0000146E0000}"/>
    <cellStyle name="Normal 2 8 3 5 4 2" xfId="24711" xr:uid="{00000000-0005-0000-0000-0000156E0000}"/>
    <cellStyle name="Normal 2 8 3 5 4 2 2" xfId="59927" xr:uid="{00000000-0005-0000-0000-0000166E0000}"/>
    <cellStyle name="Normal 2 8 3 5 4 3" xfId="47330" xr:uid="{00000000-0005-0000-0000-0000176E0000}"/>
    <cellStyle name="Normal 2 8 3 5 4 4" xfId="37316" xr:uid="{00000000-0005-0000-0000-0000186E0000}"/>
    <cellStyle name="Normal 2 8 3 5 5" xfId="16475" xr:uid="{00000000-0005-0000-0000-0000196E0000}"/>
    <cellStyle name="Normal 2 8 3 5 5 2" xfId="51691" xr:uid="{00000000-0005-0000-0000-00001A6E0000}"/>
    <cellStyle name="Normal 2 8 3 5 5 3" xfId="29080" xr:uid="{00000000-0005-0000-0000-00001B6E0000}"/>
    <cellStyle name="Normal 2 8 3 5 6" xfId="14697" xr:uid="{00000000-0005-0000-0000-00001C6E0000}"/>
    <cellStyle name="Normal 2 8 3 5 6 2" xfId="49915" xr:uid="{00000000-0005-0000-0000-00001D6E0000}"/>
    <cellStyle name="Normal 2 8 3 5 7" xfId="39094" xr:uid="{00000000-0005-0000-0000-00001E6E0000}"/>
    <cellStyle name="Normal 2 8 3 5 8" xfId="27304" xr:uid="{00000000-0005-0000-0000-00001F6E0000}"/>
    <cellStyle name="Normal 2 8 3 6" xfId="4150" xr:uid="{00000000-0005-0000-0000-0000206E0000}"/>
    <cellStyle name="Normal 2 8 3 6 2" xfId="16797" xr:uid="{00000000-0005-0000-0000-0000216E0000}"/>
    <cellStyle name="Normal 2 8 3 6 2 2" xfId="52013" xr:uid="{00000000-0005-0000-0000-0000226E0000}"/>
    <cellStyle name="Normal 2 8 3 6 2 3" xfId="29402" xr:uid="{00000000-0005-0000-0000-0000236E0000}"/>
    <cellStyle name="Normal 2 8 3 6 3" xfId="13243" xr:uid="{00000000-0005-0000-0000-0000246E0000}"/>
    <cellStyle name="Normal 2 8 3 6 3 2" xfId="48461" xr:uid="{00000000-0005-0000-0000-0000256E0000}"/>
    <cellStyle name="Normal 2 8 3 6 4" xfId="39416" xr:uid="{00000000-0005-0000-0000-0000266E0000}"/>
    <cellStyle name="Normal 2 8 3 6 5" xfId="25850" xr:uid="{00000000-0005-0000-0000-0000276E0000}"/>
    <cellStyle name="Normal 2 8 3 7" xfId="5620" xr:uid="{00000000-0005-0000-0000-0000286E0000}"/>
    <cellStyle name="Normal 2 8 3 7 2" xfId="18251" xr:uid="{00000000-0005-0000-0000-0000296E0000}"/>
    <cellStyle name="Normal 2 8 3 7 2 2" xfId="53467" xr:uid="{00000000-0005-0000-0000-00002A6E0000}"/>
    <cellStyle name="Normal 2 8 3 7 3" xfId="40870" xr:uid="{00000000-0005-0000-0000-00002B6E0000}"/>
    <cellStyle name="Normal 2 8 3 7 4" xfId="30856" xr:uid="{00000000-0005-0000-0000-00002C6E0000}"/>
    <cellStyle name="Normal 2 8 3 8" xfId="7079" xr:uid="{00000000-0005-0000-0000-00002D6E0000}"/>
    <cellStyle name="Normal 2 8 3 8 2" xfId="19705" xr:uid="{00000000-0005-0000-0000-00002E6E0000}"/>
    <cellStyle name="Normal 2 8 3 8 2 2" xfId="54921" xr:uid="{00000000-0005-0000-0000-00002F6E0000}"/>
    <cellStyle name="Normal 2 8 3 8 3" xfId="42324" xr:uid="{00000000-0005-0000-0000-0000306E0000}"/>
    <cellStyle name="Normal 2 8 3 8 4" xfId="32310" xr:uid="{00000000-0005-0000-0000-0000316E0000}"/>
    <cellStyle name="Normal 2 8 3 9" xfId="8860" xr:uid="{00000000-0005-0000-0000-0000326E0000}"/>
    <cellStyle name="Normal 2 8 3 9 2" xfId="21481" xr:uid="{00000000-0005-0000-0000-0000336E0000}"/>
    <cellStyle name="Normal 2 8 3 9 2 2" xfId="56697" xr:uid="{00000000-0005-0000-0000-0000346E0000}"/>
    <cellStyle name="Normal 2 8 3 9 3" xfId="44100" xr:uid="{00000000-0005-0000-0000-0000356E0000}"/>
    <cellStyle name="Normal 2 8 3 9 4" xfId="34086" xr:uid="{00000000-0005-0000-0000-0000366E0000}"/>
    <cellStyle name="Normal 2 8 4" xfId="2991" xr:uid="{00000000-0005-0000-0000-0000376E0000}"/>
    <cellStyle name="Normal 2 8 4 10" xfId="25366" xr:uid="{00000000-0005-0000-0000-0000386E0000}"/>
    <cellStyle name="Normal 2 8 4 11" xfId="60901" xr:uid="{00000000-0005-0000-0000-0000396E0000}"/>
    <cellStyle name="Normal 2 8 4 2" xfId="4797" xr:uid="{00000000-0005-0000-0000-00003A6E0000}"/>
    <cellStyle name="Normal 2 8 4 2 2" xfId="17444" xr:uid="{00000000-0005-0000-0000-00003B6E0000}"/>
    <cellStyle name="Normal 2 8 4 2 2 2" xfId="52660" xr:uid="{00000000-0005-0000-0000-00003C6E0000}"/>
    <cellStyle name="Normal 2 8 4 2 2 3" xfId="30049" xr:uid="{00000000-0005-0000-0000-00003D6E0000}"/>
    <cellStyle name="Normal 2 8 4 2 3" xfId="13890" xr:uid="{00000000-0005-0000-0000-00003E6E0000}"/>
    <cellStyle name="Normal 2 8 4 2 3 2" xfId="49108" xr:uid="{00000000-0005-0000-0000-00003F6E0000}"/>
    <cellStyle name="Normal 2 8 4 2 4" xfId="40063" xr:uid="{00000000-0005-0000-0000-0000406E0000}"/>
    <cellStyle name="Normal 2 8 4 2 5" xfId="26497" xr:uid="{00000000-0005-0000-0000-0000416E0000}"/>
    <cellStyle name="Normal 2 8 4 3" xfId="6267" xr:uid="{00000000-0005-0000-0000-0000426E0000}"/>
    <cellStyle name="Normal 2 8 4 3 2" xfId="18898" xr:uid="{00000000-0005-0000-0000-0000436E0000}"/>
    <cellStyle name="Normal 2 8 4 3 2 2" xfId="54114" xr:uid="{00000000-0005-0000-0000-0000446E0000}"/>
    <cellStyle name="Normal 2 8 4 3 3" xfId="41517" xr:uid="{00000000-0005-0000-0000-0000456E0000}"/>
    <cellStyle name="Normal 2 8 4 3 4" xfId="31503" xr:uid="{00000000-0005-0000-0000-0000466E0000}"/>
    <cellStyle name="Normal 2 8 4 4" xfId="7726" xr:uid="{00000000-0005-0000-0000-0000476E0000}"/>
    <cellStyle name="Normal 2 8 4 4 2" xfId="20352" xr:uid="{00000000-0005-0000-0000-0000486E0000}"/>
    <cellStyle name="Normal 2 8 4 4 2 2" xfId="55568" xr:uid="{00000000-0005-0000-0000-0000496E0000}"/>
    <cellStyle name="Normal 2 8 4 4 3" xfId="42971" xr:uid="{00000000-0005-0000-0000-00004A6E0000}"/>
    <cellStyle name="Normal 2 8 4 4 4" xfId="32957" xr:uid="{00000000-0005-0000-0000-00004B6E0000}"/>
    <cellStyle name="Normal 2 8 4 5" xfId="9507" xr:uid="{00000000-0005-0000-0000-00004C6E0000}"/>
    <cellStyle name="Normal 2 8 4 5 2" xfId="22128" xr:uid="{00000000-0005-0000-0000-00004D6E0000}"/>
    <cellStyle name="Normal 2 8 4 5 2 2" xfId="57344" xr:uid="{00000000-0005-0000-0000-00004E6E0000}"/>
    <cellStyle name="Normal 2 8 4 5 3" xfId="44747" xr:uid="{00000000-0005-0000-0000-00004F6E0000}"/>
    <cellStyle name="Normal 2 8 4 5 4" xfId="34733" xr:uid="{00000000-0005-0000-0000-0000506E0000}"/>
    <cellStyle name="Normal 2 8 4 6" xfId="11301" xr:uid="{00000000-0005-0000-0000-0000516E0000}"/>
    <cellStyle name="Normal 2 8 4 6 2" xfId="23904" xr:uid="{00000000-0005-0000-0000-0000526E0000}"/>
    <cellStyle name="Normal 2 8 4 6 2 2" xfId="59120" xr:uid="{00000000-0005-0000-0000-0000536E0000}"/>
    <cellStyle name="Normal 2 8 4 6 3" xfId="46523" xr:uid="{00000000-0005-0000-0000-0000546E0000}"/>
    <cellStyle name="Normal 2 8 4 6 4" xfId="36509" xr:uid="{00000000-0005-0000-0000-0000556E0000}"/>
    <cellStyle name="Normal 2 8 4 7" xfId="15668" xr:uid="{00000000-0005-0000-0000-0000566E0000}"/>
    <cellStyle name="Normal 2 8 4 7 2" xfId="50884" xr:uid="{00000000-0005-0000-0000-0000576E0000}"/>
    <cellStyle name="Normal 2 8 4 7 3" xfId="28273" xr:uid="{00000000-0005-0000-0000-0000586E0000}"/>
    <cellStyle name="Normal 2 8 4 8" xfId="12759" xr:uid="{00000000-0005-0000-0000-0000596E0000}"/>
    <cellStyle name="Normal 2 8 4 8 2" xfId="47977" xr:uid="{00000000-0005-0000-0000-00005A6E0000}"/>
    <cellStyle name="Normal 2 8 4 9" xfId="38287" xr:uid="{00000000-0005-0000-0000-00005B6E0000}"/>
    <cellStyle name="Normal 2 8 5" xfId="2823" xr:uid="{00000000-0005-0000-0000-00005C6E0000}"/>
    <cellStyle name="Normal 2 8 5 10" xfId="25211" xr:uid="{00000000-0005-0000-0000-00005D6E0000}"/>
    <cellStyle name="Normal 2 8 5 11" xfId="60746" xr:uid="{00000000-0005-0000-0000-00005E6E0000}"/>
    <cellStyle name="Normal 2 8 5 2" xfId="4642" xr:uid="{00000000-0005-0000-0000-00005F6E0000}"/>
    <cellStyle name="Normal 2 8 5 2 2" xfId="17289" xr:uid="{00000000-0005-0000-0000-0000606E0000}"/>
    <cellStyle name="Normal 2 8 5 2 2 2" xfId="52505" xr:uid="{00000000-0005-0000-0000-0000616E0000}"/>
    <cellStyle name="Normal 2 8 5 2 2 3" xfId="29894" xr:uid="{00000000-0005-0000-0000-0000626E0000}"/>
    <cellStyle name="Normal 2 8 5 2 3" xfId="13735" xr:uid="{00000000-0005-0000-0000-0000636E0000}"/>
    <cellStyle name="Normal 2 8 5 2 3 2" xfId="48953" xr:uid="{00000000-0005-0000-0000-0000646E0000}"/>
    <cellStyle name="Normal 2 8 5 2 4" xfId="39908" xr:uid="{00000000-0005-0000-0000-0000656E0000}"/>
    <cellStyle name="Normal 2 8 5 2 5" xfId="26342" xr:uid="{00000000-0005-0000-0000-0000666E0000}"/>
    <cellStyle name="Normal 2 8 5 3" xfId="6112" xr:uid="{00000000-0005-0000-0000-0000676E0000}"/>
    <cellStyle name="Normal 2 8 5 3 2" xfId="18743" xr:uid="{00000000-0005-0000-0000-0000686E0000}"/>
    <cellStyle name="Normal 2 8 5 3 2 2" xfId="53959" xr:uid="{00000000-0005-0000-0000-0000696E0000}"/>
    <cellStyle name="Normal 2 8 5 3 3" xfId="41362" xr:uid="{00000000-0005-0000-0000-00006A6E0000}"/>
    <cellStyle name="Normal 2 8 5 3 4" xfId="31348" xr:uid="{00000000-0005-0000-0000-00006B6E0000}"/>
    <cellStyle name="Normal 2 8 5 4" xfId="7571" xr:uid="{00000000-0005-0000-0000-00006C6E0000}"/>
    <cellStyle name="Normal 2 8 5 4 2" xfId="20197" xr:uid="{00000000-0005-0000-0000-00006D6E0000}"/>
    <cellStyle name="Normal 2 8 5 4 2 2" xfId="55413" xr:uid="{00000000-0005-0000-0000-00006E6E0000}"/>
    <cellStyle name="Normal 2 8 5 4 3" xfId="42816" xr:uid="{00000000-0005-0000-0000-00006F6E0000}"/>
    <cellStyle name="Normal 2 8 5 4 4" xfId="32802" xr:uid="{00000000-0005-0000-0000-0000706E0000}"/>
    <cellStyle name="Normal 2 8 5 5" xfId="9352" xr:uid="{00000000-0005-0000-0000-0000716E0000}"/>
    <cellStyle name="Normal 2 8 5 5 2" xfId="21973" xr:uid="{00000000-0005-0000-0000-0000726E0000}"/>
    <cellStyle name="Normal 2 8 5 5 2 2" xfId="57189" xr:uid="{00000000-0005-0000-0000-0000736E0000}"/>
    <cellStyle name="Normal 2 8 5 5 3" xfId="44592" xr:uid="{00000000-0005-0000-0000-0000746E0000}"/>
    <cellStyle name="Normal 2 8 5 5 4" xfId="34578" xr:uid="{00000000-0005-0000-0000-0000756E0000}"/>
    <cellStyle name="Normal 2 8 5 6" xfId="11146" xr:uid="{00000000-0005-0000-0000-0000766E0000}"/>
    <cellStyle name="Normal 2 8 5 6 2" xfId="23749" xr:uid="{00000000-0005-0000-0000-0000776E0000}"/>
    <cellStyle name="Normal 2 8 5 6 2 2" xfId="58965" xr:uid="{00000000-0005-0000-0000-0000786E0000}"/>
    <cellStyle name="Normal 2 8 5 6 3" xfId="46368" xr:uid="{00000000-0005-0000-0000-0000796E0000}"/>
    <cellStyle name="Normal 2 8 5 6 4" xfId="36354" xr:uid="{00000000-0005-0000-0000-00007A6E0000}"/>
    <cellStyle name="Normal 2 8 5 7" xfId="15513" xr:uid="{00000000-0005-0000-0000-00007B6E0000}"/>
    <cellStyle name="Normal 2 8 5 7 2" xfId="50729" xr:uid="{00000000-0005-0000-0000-00007C6E0000}"/>
    <cellStyle name="Normal 2 8 5 7 3" xfId="28118" xr:uid="{00000000-0005-0000-0000-00007D6E0000}"/>
    <cellStyle name="Normal 2 8 5 8" xfId="12604" xr:uid="{00000000-0005-0000-0000-00007E6E0000}"/>
    <cellStyle name="Normal 2 8 5 8 2" xfId="47822" xr:uid="{00000000-0005-0000-0000-00007F6E0000}"/>
    <cellStyle name="Normal 2 8 5 9" xfId="38132" xr:uid="{00000000-0005-0000-0000-0000806E0000}"/>
    <cellStyle name="Normal 2 8 6" xfId="3333" xr:uid="{00000000-0005-0000-0000-0000816E0000}"/>
    <cellStyle name="Normal 2 8 6 10" xfId="26829" xr:uid="{00000000-0005-0000-0000-0000826E0000}"/>
    <cellStyle name="Normal 2 8 6 11" xfId="61233" xr:uid="{00000000-0005-0000-0000-0000836E0000}"/>
    <cellStyle name="Normal 2 8 6 2" xfId="5129" xr:uid="{00000000-0005-0000-0000-0000846E0000}"/>
    <cellStyle name="Normal 2 8 6 2 2" xfId="17776" xr:uid="{00000000-0005-0000-0000-0000856E0000}"/>
    <cellStyle name="Normal 2 8 6 2 2 2" xfId="52992" xr:uid="{00000000-0005-0000-0000-0000866E0000}"/>
    <cellStyle name="Normal 2 8 6 2 3" xfId="40395" xr:uid="{00000000-0005-0000-0000-0000876E0000}"/>
    <cellStyle name="Normal 2 8 6 2 4" xfId="30381" xr:uid="{00000000-0005-0000-0000-0000886E0000}"/>
    <cellStyle name="Normal 2 8 6 3" xfId="6599" xr:uid="{00000000-0005-0000-0000-0000896E0000}"/>
    <cellStyle name="Normal 2 8 6 3 2" xfId="19230" xr:uid="{00000000-0005-0000-0000-00008A6E0000}"/>
    <cellStyle name="Normal 2 8 6 3 2 2" xfId="54446" xr:uid="{00000000-0005-0000-0000-00008B6E0000}"/>
    <cellStyle name="Normal 2 8 6 3 3" xfId="41849" xr:uid="{00000000-0005-0000-0000-00008C6E0000}"/>
    <cellStyle name="Normal 2 8 6 3 4" xfId="31835" xr:uid="{00000000-0005-0000-0000-00008D6E0000}"/>
    <cellStyle name="Normal 2 8 6 4" xfId="8058" xr:uid="{00000000-0005-0000-0000-00008E6E0000}"/>
    <cellStyle name="Normal 2 8 6 4 2" xfId="20684" xr:uid="{00000000-0005-0000-0000-00008F6E0000}"/>
    <cellStyle name="Normal 2 8 6 4 2 2" xfId="55900" xr:uid="{00000000-0005-0000-0000-0000906E0000}"/>
    <cellStyle name="Normal 2 8 6 4 3" xfId="43303" xr:uid="{00000000-0005-0000-0000-0000916E0000}"/>
    <cellStyle name="Normal 2 8 6 4 4" xfId="33289" xr:uid="{00000000-0005-0000-0000-0000926E0000}"/>
    <cellStyle name="Normal 2 8 6 5" xfId="9839" xr:uid="{00000000-0005-0000-0000-0000936E0000}"/>
    <cellStyle name="Normal 2 8 6 5 2" xfId="22460" xr:uid="{00000000-0005-0000-0000-0000946E0000}"/>
    <cellStyle name="Normal 2 8 6 5 2 2" xfId="57676" xr:uid="{00000000-0005-0000-0000-0000956E0000}"/>
    <cellStyle name="Normal 2 8 6 5 3" xfId="45079" xr:uid="{00000000-0005-0000-0000-0000966E0000}"/>
    <cellStyle name="Normal 2 8 6 5 4" xfId="35065" xr:uid="{00000000-0005-0000-0000-0000976E0000}"/>
    <cellStyle name="Normal 2 8 6 6" xfId="11633" xr:uid="{00000000-0005-0000-0000-0000986E0000}"/>
    <cellStyle name="Normal 2 8 6 6 2" xfId="24236" xr:uid="{00000000-0005-0000-0000-0000996E0000}"/>
    <cellStyle name="Normal 2 8 6 6 2 2" xfId="59452" xr:uid="{00000000-0005-0000-0000-00009A6E0000}"/>
    <cellStyle name="Normal 2 8 6 6 3" xfId="46855" xr:uid="{00000000-0005-0000-0000-00009B6E0000}"/>
    <cellStyle name="Normal 2 8 6 6 4" xfId="36841" xr:uid="{00000000-0005-0000-0000-00009C6E0000}"/>
    <cellStyle name="Normal 2 8 6 7" xfId="16000" xr:uid="{00000000-0005-0000-0000-00009D6E0000}"/>
    <cellStyle name="Normal 2 8 6 7 2" xfId="51216" xr:uid="{00000000-0005-0000-0000-00009E6E0000}"/>
    <cellStyle name="Normal 2 8 6 7 3" xfId="28605" xr:uid="{00000000-0005-0000-0000-00009F6E0000}"/>
    <cellStyle name="Normal 2 8 6 8" xfId="14222" xr:uid="{00000000-0005-0000-0000-0000A06E0000}"/>
    <cellStyle name="Normal 2 8 6 8 2" xfId="49440" xr:uid="{00000000-0005-0000-0000-0000A16E0000}"/>
    <cellStyle name="Normal 2 8 6 9" xfId="38619" xr:uid="{00000000-0005-0000-0000-0000A26E0000}"/>
    <cellStyle name="Normal 2 8 7" xfId="2493" xr:uid="{00000000-0005-0000-0000-0000A36E0000}"/>
    <cellStyle name="Normal 2 8 7 10" xfId="26020" xr:uid="{00000000-0005-0000-0000-0000A46E0000}"/>
    <cellStyle name="Normal 2 8 7 11" xfId="60424" xr:uid="{00000000-0005-0000-0000-0000A56E0000}"/>
    <cellStyle name="Normal 2 8 7 2" xfId="4320" xr:uid="{00000000-0005-0000-0000-0000A66E0000}"/>
    <cellStyle name="Normal 2 8 7 2 2" xfId="16967" xr:uid="{00000000-0005-0000-0000-0000A76E0000}"/>
    <cellStyle name="Normal 2 8 7 2 2 2" xfId="52183" xr:uid="{00000000-0005-0000-0000-0000A86E0000}"/>
    <cellStyle name="Normal 2 8 7 2 3" xfId="39586" xr:uid="{00000000-0005-0000-0000-0000A96E0000}"/>
    <cellStyle name="Normal 2 8 7 2 4" xfId="29572" xr:uid="{00000000-0005-0000-0000-0000AA6E0000}"/>
    <cellStyle name="Normal 2 8 7 3" xfId="5790" xr:uid="{00000000-0005-0000-0000-0000AB6E0000}"/>
    <cellStyle name="Normal 2 8 7 3 2" xfId="18421" xr:uid="{00000000-0005-0000-0000-0000AC6E0000}"/>
    <cellStyle name="Normal 2 8 7 3 2 2" xfId="53637" xr:uid="{00000000-0005-0000-0000-0000AD6E0000}"/>
    <cellStyle name="Normal 2 8 7 3 3" xfId="41040" xr:uid="{00000000-0005-0000-0000-0000AE6E0000}"/>
    <cellStyle name="Normal 2 8 7 3 4" xfId="31026" xr:uid="{00000000-0005-0000-0000-0000AF6E0000}"/>
    <cellStyle name="Normal 2 8 7 4" xfId="7249" xr:uid="{00000000-0005-0000-0000-0000B06E0000}"/>
    <cellStyle name="Normal 2 8 7 4 2" xfId="19875" xr:uid="{00000000-0005-0000-0000-0000B16E0000}"/>
    <cellStyle name="Normal 2 8 7 4 2 2" xfId="55091" xr:uid="{00000000-0005-0000-0000-0000B26E0000}"/>
    <cellStyle name="Normal 2 8 7 4 3" xfId="42494" xr:uid="{00000000-0005-0000-0000-0000B36E0000}"/>
    <cellStyle name="Normal 2 8 7 4 4" xfId="32480" xr:uid="{00000000-0005-0000-0000-0000B46E0000}"/>
    <cellStyle name="Normal 2 8 7 5" xfId="9030" xr:uid="{00000000-0005-0000-0000-0000B56E0000}"/>
    <cellStyle name="Normal 2 8 7 5 2" xfId="21651" xr:uid="{00000000-0005-0000-0000-0000B66E0000}"/>
    <cellStyle name="Normal 2 8 7 5 2 2" xfId="56867" xr:uid="{00000000-0005-0000-0000-0000B76E0000}"/>
    <cellStyle name="Normal 2 8 7 5 3" xfId="44270" xr:uid="{00000000-0005-0000-0000-0000B86E0000}"/>
    <cellStyle name="Normal 2 8 7 5 4" xfId="34256" xr:uid="{00000000-0005-0000-0000-0000B96E0000}"/>
    <cellStyle name="Normal 2 8 7 6" xfId="10824" xr:uid="{00000000-0005-0000-0000-0000BA6E0000}"/>
    <cellStyle name="Normal 2 8 7 6 2" xfId="23427" xr:uid="{00000000-0005-0000-0000-0000BB6E0000}"/>
    <cellStyle name="Normal 2 8 7 6 2 2" xfId="58643" xr:uid="{00000000-0005-0000-0000-0000BC6E0000}"/>
    <cellStyle name="Normal 2 8 7 6 3" xfId="46046" xr:uid="{00000000-0005-0000-0000-0000BD6E0000}"/>
    <cellStyle name="Normal 2 8 7 6 4" xfId="36032" xr:uid="{00000000-0005-0000-0000-0000BE6E0000}"/>
    <cellStyle name="Normal 2 8 7 7" xfId="15191" xr:uid="{00000000-0005-0000-0000-0000BF6E0000}"/>
    <cellStyle name="Normal 2 8 7 7 2" xfId="50407" xr:uid="{00000000-0005-0000-0000-0000C06E0000}"/>
    <cellStyle name="Normal 2 8 7 7 3" xfId="27796" xr:uid="{00000000-0005-0000-0000-0000C16E0000}"/>
    <cellStyle name="Normal 2 8 7 8" xfId="13413" xr:uid="{00000000-0005-0000-0000-0000C26E0000}"/>
    <cellStyle name="Normal 2 8 7 8 2" xfId="48631" xr:uid="{00000000-0005-0000-0000-0000C36E0000}"/>
    <cellStyle name="Normal 2 8 7 9" xfId="37810" xr:uid="{00000000-0005-0000-0000-0000C46E0000}"/>
    <cellStyle name="Normal 2 8 8" xfId="3657" xr:uid="{00000000-0005-0000-0000-0000C56E0000}"/>
    <cellStyle name="Normal 2 8 8 2" xfId="8381" xr:uid="{00000000-0005-0000-0000-0000C66E0000}"/>
    <cellStyle name="Normal 2 8 8 2 2" xfId="21007" xr:uid="{00000000-0005-0000-0000-0000C76E0000}"/>
    <cellStyle name="Normal 2 8 8 2 2 2" xfId="56223" xr:uid="{00000000-0005-0000-0000-0000C86E0000}"/>
    <cellStyle name="Normal 2 8 8 2 3" xfId="43626" xr:uid="{00000000-0005-0000-0000-0000C96E0000}"/>
    <cellStyle name="Normal 2 8 8 2 4" xfId="33612" xr:uid="{00000000-0005-0000-0000-0000CA6E0000}"/>
    <cellStyle name="Normal 2 8 8 3" xfId="10162" xr:uid="{00000000-0005-0000-0000-0000CB6E0000}"/>
    <cellStyle name="Normal 2 8 8 3 2" xfId="22783" xr:uid="{00000000-0005-0000-0000-0000CC6E0000}"/>
    <cellStyle name="Normal 2 8 8 3 2 2" xfId="57999" xr:uid="{00000000-0005-0000-0000-0000CD6E0000}"/>
    <cellStyle name="Normal 2 8 8 3 3" xfId="45402" xr:uid="{00000000-0005-0000-0000-0000CE6E0000}"/>
    <cellStyle name="Normal 2 8 8 3 4" xfId="35388" xr:uid="{00000000-0005-0000-0000-0000CF6E0000}"/>
    <cellStyle name="Normal 2 8 8 4" xfId="11958" xr:uid="{00000000-0005-0000-0000-0000D06E0000}"/>
    <cellStyle name="Normal 2 8 8 4 2" xfId="24559" xr:uid="{00000000-0005-0000-0000-0000D16E0000}"/>
    <cellStyle name="Normal 2 8 8 4 2 2" xfId="59775" xr:uid="{00000000-0005-0000-0000-0000D26E0000}"/>
    <cellStyle name="Normal 2 8 8 4 3" xfId="47178" xr:uid="{00000000-0005-0000-0000-0000D36E0000}"/>
    <cellStyle name="Normal 2 8 8 4 4" xfId="37164" xr:uid="{00000000-0005-0000-0000-0000D46E0000}"/>
    <cellStyle name="Normal 2 8 8 5" xfId="16323" xr:uid="{00000000-0005-0000-0000-0000D56E0000}"/>
    <cellStyle name="Normal 2 8 8 5 2" xfId="51539" xr:uid="{00000000-0005-0000-0000-0000D66E0000}"/>
    <cellStyle name="Normal 2 8 8 5 3" xfId="28928" xr:uid="{00000000-0005-0000-0000-0000D76E0000}"/>
    <cellStyle name="Normal 2 8 8 6" xfId="14545" xr:uid="{00000000-0005-0000-0000-0000D86E0000}"/>
    <cellStyle name="Normal 2 8 8 6 2" xfId="49763" xr:uid="{00000000-0005-0000-0000-0000D96E0000}"/>
    <cellStyle name="Normal 2 8 8 7" xfId="38942" xr:uid="{00000000-0005-0000-0000-0000DA6E0000}"/>
    <cellStyle name="Normal 2 8 8 8" xfId="27152" xr:uid="{00000000-0005-0000-0000-0000DB6E0000}"/>
    <cellStyle name="Normal 2 8 9" xfId="3989" xr:uid="{00000000-0005-0000-0000-0000DC6E0000}"/>
    <cellStyle name="Normal 2 8 9 2" xfId="16645" xr:uid="{00000000-0005-0000-0000-0000DD6E0000}"/>
    <cellStyle name="Normal 2 8 9 2 2" xfId="51861" xr:uid="{00000000-0005-0000-0000-0000DE6E0000}"/>
    <cellStyle name="Normal 2 8 9 2 3" xfId="29250" xr:uid="{00000000-0005-0000-0000-0000DF6E0000}"/>
    <cellStyle name="Normal 2 8 9 3" xfId="13091" xr:uid="{00000000-0005-0000-0000-0000E06E0000}"/>
    <cellStyle name="Normal 2 8 9 3 2" xfId="48309" xr:uid="{00000000-0005-0000-0000-0000E16E0000}"/>
    <cellStyle name="Normal 2 8 9 4" xfId="39264" xr:uid="{00000000-0005-0000-0000-0000E26E0000}"/>
    <cellStyle name="Normal 2 8 9 5" xfId="25698" xr:uid="{00000000-0005-0000-0000-0000E36E0000}"/>
    <cellStyle name="Normal 2 8_District Target Attainment" xfId="1142" xr:uid="{00000000-0005-0000-0000-0000E46E0000}"/>
    <cellStyle name="Normal 2 9" xfId="592" xr:uid="{00000000-0005-0000-0000-0000E56E0000}"/>
    <cellStyle name="Normal 2 9 2" xfId="1774" xr:uid="{00000000-0005-0000-0000-0000E66E0000}"/>
    <cellStyle name="Normal 2 9_District Target Attainment" xfId="1143" xr:uid="{00000000-0005-0000-0000-0000E76E0000}"/>
    <cellStyle name="Normal 2_Attachment Two A" xfId="593" xr:uid="{00000000-0005-0000-0000-0000E86E0000}"/>
    <cellStyle name="Normal 20" xfId="594" xr:uid="{00000000-0005-0000-0000-0000E96E0000}"/>
    <cellStyle name="Normal 20 10" xfId="5469" xr:uid="{00000000-0005-0000-0000-0000EA6E0000}"/>
    <cellStyle name="Normal 20 10 2" xfId="18100" xr:uid="{00000000-0005-0000-0000-0000EB6E0000}"/>
    <cellStyle name="Normal 20 10 2 2" xfId="53316" xr:uid="{00000000-0005-0000-0000-0000EC6E0000}"/>
    <cellStyle name="Normal 20 10 3" xfId="40719" xr:uid="{00000000-0005-0000-0000-0000ED6E0000}"/>
    <cellStyle name="Normal 20 10 4" xfId="30705" xr:uid="{00000000-0005-0000-0000-0000EE6E0000}"/>
    <cellStyle name="Normal 20 11" xfId="6925" xr:uid="{00000000-0005-0000-0000-0000EF6E0000}"/>
    <cellStyle name="Normal 20 11 2" xfId="19554" xr:uid="{00000000-0005-0000-0000-0000F06E0000}"/>
    <cellStyle name="Normal 20 11 2 2" xfId="54770" xr:uid="{00000000-0005-0000-0000-0000F16E0000}"/>
    <cellStyle name="Normal 20 11 3" xfId="42173" xr:uid="{00000000-0005-0000-0000-0000F26E0000}"/>
    <cellStyle name="Normal 20 11 4" xfId="32159" xr:uid="{00000000-0005-0000-0000-0000F36E0000}"/>
    <cellStyle name="Normal 20 12" xfId="8707" xr:uid="{00000000-0005-0000-0000-0000F46E0000}"/>
    <cellStyle name="Normal 20 12 2" xfId="21330" xr:uid="{00000000-0005-0000-0000-0000F56E0000}"/>
    <cellStyle name="Normal 20 12 2 2" xfId="56546" xr:uid="{00000000-0005-0000-0000-0000F66E0000}"/>
    <cellStyle name="Normal 20 12 3" xfId="43949" xr:uid="{00000000-0005-0000-0000-0000F76E0000}"/>
    <cellStyle name="Normal 20 12 4" xfId="33935" xr:uid="{00000000-0005-0000-0000-0000F86E0000}"/>
    <cellStyle name="Normal 20 13" xfId="10598" xr:uid="{00000000-0005-0000-0000-0000F96E0000}"/>
    <cellStyle name="Normal 20 13 2" xfId="23209" xr:uid="{00000000-0005-0000-0000-0000FA6E0000}"/>
    <cellStyle name="Normal 20 13 2 2" xfId="58425" xr:uid="{00000000-0005-0000-0000-0000FB6E0000}"/>
    <cellStyle name="Normal 20 13 3" xfId="45828" xr:uid="{00000000-0005-0000-0000-0000FC6E0000}"/>
    <cellStyle name="Normal 20 13 4" xfId="35814" xr:uid="{00000000-0005-0000-0000-0000FD6E0000}"/>
    <cellStyle name="Normal 20 14" xfId="14869" xr:uid="{00000000-0005-0000-0000-0000FE6E0000}"/>
    <cellStyle name="Normal 20 14 2" xfId="50086" xr:uid="{00000000-0005-0000-0000-0000FF6E0000}"/>
    <cellStyle name="Normal 20 14 3" xfId="27475" xr:uid="{00000000-0005-0000-0000-0000006F0000}"/>
    <cellStyle name="Normal 20 15" xfId="12283" xr:uid="{00000000-0005-0000-0000-0000016F0000}"/>
    <cellStyle name="Normal 20 15 2" xfId="47501" xr:uid="{00000000-0005-0000-0000-0000026F0000}"/>
    <cellStyle name="Normal 20 16" xfId="37488" xr:uid="{00000000-0005-0000-0000-0000036F0000}"/>
    <cellStyle name="Normal 20 17" xfId="24890" xr:uid="{00000000-0005-0000-0000-0000046F0000}"/>
    <cellStyle name="Normal 20 18" xfId="60103" xr:uid="{00000000-0005-0000-0000-0000056F0000}"/>
    <cellStyle name="Normal 20 2" xfId="1775" xr:uid="{00000000-0005-0000-0000-0000066F0000}"/>
    <cellStyle name="Normal 20 2 10" xfId="6999" xr:uid="{00000000-0005-0000-0000-0000076F0000}"/>
    <cellStyle name="Normal 20 2 10 2" xfId="19626" xr:uid="{00000000-0005-0000-0000-0000086F0000}"/>
    <cellStyle name="Normal 20 2 10 2 2" xfId="54842" xr:uid="{00000000-0005-0000-0000-0000096F0000}"/>
    <cellStyle name="Normal 20 2 10 3" xfId="42245" xr:uid="{00000000-0005-0000-0000-00000A6F0000}"/>
    <cellStyle name="Normal 20 2 10 4" xfId="32231" xr:uid="{00000000-0005-0000-0000-00000B6F0000}"/>
    <cellStyle name="Normal 20 2 11" xfId="8780" xr:uid="{00000000-0005-0000-0000-00000C6F0000}"/>
    <cellStyle name="Normal 20 2 11 2" xfId="21402" xr:uid="{00000000-0005-0000-0000-00000D6F0000}"/>
    <cellStyle name="Normal 20 2 11 2 2" xfId="56618" xr:uid="{00000000-0005-0000-0000-00000E6F0000}"/>
    <cellStyle name="Normal 20 2 11 3" xfId="44021" xr:uid="{00000000-0005-0000-0000-00000F6F0000}"/>
    <cellStyle name="Normal 20 2 11 4" xfId="34007" xr:uid="{00000000-0005-0000-0000-0000106F0000}"/>
    <cellStyle name="Normal 20 2 12" xfId="10599" xr:uid="{00000000-0005-0000-0000-0000116F0000}"/>
    <cellStyle name="Normal 20 2 12 2" xfId="23210" xr:uid="{00000000-0005-0000-0000-0000126F0000}"/>
    <cellStyle name="Normal 20 2 12 2 2" xfId="58426" xr:uid="{00000000-0005-0000-0000-0000136F0000}"/>
    <cellStyle name="Normal 20 2 12 3" xfId="45829" xr:uid="{00000000-0005-0000-0000-0000146F0000}"/>
    <cellStyle name="Normal 20 2 12 4" xfId="35815" xr:uid="{00000000-0005-0000-0000-0000156F0000}"/>
    <cellStyle name="Normal 20 2 13" xfId="14941" xr:uid="{00000000-0005-0000-0000-0000166F0000}"/>
    <cellStyle name="Normal 20 2 13 2" xfId="50158" xr:uid="{00000000-0005-0000-0000-0000176F0000}"/>
    <cellStyle name="Normal 20 2 13 3" xfId="27547" xr:uid="{00000000-0005-0000-0000-0000186F0000}"/>
    <cellStyle name="Normal 20 2 14" xfId="12355" xr:uid="{00000000-0005-0000-0000-0000196F0000}"/>
    <cellStyle name="Normal 20 2 14 2" xfId="47573" xr:uid="{00000000-0005-0000-0000-00001A6F0000}"/>
    <cellStyle name="Normal 20 2 15" xfId="37560" xr:uid="{00000000-0005-0000-0000-00001B6F0000}"/>
    <cellStyle name="Normal 20 2 16" xfId="24962" xr:uid="{00000000-0005-0000-0000-00001C6F0000}"/>
    <cellStyle name="Normal 20 2 17" xfId="60175" xr:uid="{00000000-0005-0000-0000-00001D6F0000}"/>
    <cellStyle name="Normal 20 2 2" xfId="2385" xr:uid="{00000000-0005-0000-0000-00001E6F0000}"/>
    <cellStyle name="Normal 20 2 2 10" xfId="10600" xr:uid="{00000000-0005-0000-0000-00001F6F0000}"/>
    <cellStyle name="Normal 20 2 2 10 2" xfId="23211" xr:uid="{00000000-0005-0000-0000-0000206F0000}"/>
    <cellStyle name="Normal 20 2 2 10 2 2" xfId="58427" xr:uid="{00000000-0005-0000-0000-0000216F0000}"/>
    <cellStyle name="Normal 20 2 2 10 3" xfId="45830" xr:uid="{00000000-0005-0000-0000-0000226F0000}"/>
    <cellStyle name="Normal 20 2 2 10 4" xfId="35816" xr:uid="{00000000-0005-0000-0000-0000236F0000}"/>
    <cellStyle name="Normal 20 2 2 11" xfId="15096" xr:uid="{00000000-0005-0000-0000-0000246F0000}"/>
    <cellStyle name="Normal 20 2 2 11 2" xfId="50312" xr:uid="{00000000-0005-0000-0000-0000256F0000}"/>
    <cellStyle name="Normal 20 2 2 11 3" xfId="27701" xr:uid="{00000000-0005-0000-0000-0000266F0000}"/>
    <cellStyle name="Normal 20 2 2 12" xfId="12509" xr:uid="{00000000-0005-0000-0000-0000276F0000}"/>
    <cellStyle name="Normal 20 2 2 12 2" xfId="47727" xr:uid="{00000000-0005-0000-0000-0000286F0000}"/>
    <cellStyle name="Normal 20 2 2 13" xfId="37715" xr:uid="{00000000-0005-0000-0000-0000296F0000}"/>
    <cellStyle name="Normal 20 2 2 14" xfId="25116" xr:uid="{00000000-0005-0000-0000-00002A6F0000}"/>
    <cellStyle name="Normal 20 2 2 15" xfId="60329" xr:uid="{00000000-0005-0000-0000-00002B6F0000}"/>
    <cellStyle name="Normal 20 2 2 2" xfId="3231" xr:uid="{00000000-0005-0000-0000-00002C6F0000}"/>
    <cellStyle name="Normal 20 2 2 2 10" xfId="25600" xr:uid="{00000000-0005-0000-0000-00002D6F0000}"/>
    <cellStyle name="Normal 20 2 2 2 11" xfId="61135" xr:uid="{00000000-0005-0000-0000-00002E6F0000}"/>
    <cellStyle name="Normal 20 2 2 2 2" xfId="5031" xr:uid="{00000000-0005-0000-0000-00002F6F0000}"/>
    <cellStyle name="Normal 20 2 2 2 2 2" xfId="17678" xr:uid="{00000000-0005-0000-0000-0000306F0000}"/>
    <cellStyle name="Normal 20 2 2 2 2 2 2" xfId="52894" xr:uid="{00000000-0005-0000-0000-0000316F0000}"/>
    <cellStyle name="Normal 20 2 2 2 2 2 3" xfId="30283" xr:uid="{00000000-0005-0000-0000-0000326F0000}"/>
    <cellStyle name="Normal 20 2 2 2 2 3" xfId="14124" xr:uid="{00000000-0005-0000-0000-0000336F0000}"/>
    <cellStyle name="Normal 20 2 2 2 2 3 2" xfId="49342" xr:uid="{00000000-0005-0000-0000-0000346F0000}"/>
    <cellStyle name="Normal 20 2 2 2 2 4" xfId="40297" xr:uid="{00000000-0005-0000-0000-0000356F0000}"/>
    <cellStyle name="Normal 20 2 2 2 2 5" xfId="26731" xr:uid="{00000000-0005-0000-0000-0000366F0000}"/>
    <cellStyle name="Normal 20 2 2 2 3" xfId="6501" xr:uid="{00000000-0005-0000-0000-0000376F0000}"/>
    <cellStyle name="Normal 20 2 2 2 3 2" xfId="19132" xr:uid="{00000000-0005-0000-0000-0000386F0000}"/>
    <cellStyle name="Normal 20 2 2 2 3 2 2" xfId="54348" xr:uid="{00000000-0005-0000-0000-0000396F0000}"/>
    <cellStyle name="Normal 20 2 2 2 3 3" xfId="41751" xr:uid="{00000000-0005-0000-0000-00003A6F0000}"/>
    <cellStyle name="Normal 20 2 2 2 3 4" xfId="31737" xr:uid="{00000000-0005-0000-0000-00003B6F0000}"/>
    <cellStyle name="Normal 20 2 2 2 4" xfId="7960" xr:uid="{00000000-0005-0000-0000-00003C6F0000}"/>
    <cellStyle name="Normal 20 2 2 2 4 2" xfId="20586" xr:uid="{00000000-0005-0000-0000-00003D6F0000}"/>
    <cellStyle name="Normal 20 2 2 2 4 2 2" xfId="55802" xr:uid="{00000000-0005-0000-0000-00003E6F0000}"/>
    <cellStyle name="Normal 20 2 2 2 4 3" xfId="43205" xr:uid="{00000000-0005-0000-0000-00003F6F0000}"/>
    <cellStyle name="Normal 20 2 2 2 4 4" xfId="33191" xr:uid="{00000000-0005-0000-0000-0000406F0000}"/>
    <cellStyle name="Normal 20 2 2 2 5" xfId="9741" xr:uid="{00000000-0005-0000-0000-0000416F0000}"/>
    <cellStyle name="Normal 20 2 2 2 5 2" xfId="22362" xr:uid="{00000000-0005-0000-0000-0000426F0000}"/>
    <cellStyle name="Normal 20 2 2 2 5 2 2" xfId="57578" xr:uid="{00000000-0005-0000-0000-0000436F0000}"/>
    <cellStyle name="Normal 20 2 2 2 5 3" xfId="44981" xr:uid="{00000000-0005-0000-0000-0000446F0000}"/>
    <cellStyle name="Normal 20 2 2 2 5 4" xfId="34967" xr:uid="{00000000-0005-0000-0000-0000456F0000}"/>
    <cellStyle name="Normal 20 2 2 2 6" xfId="11535" xr:uid="{00000000-0005-0000-0000-0000466F0000}"/>
    <cellStyle name="Normal 20 2 2 2 6 2" xfId="24138" xr:uid="{00000000-0005-0000-0000-0000476F0000}"/>
    <cellStyle name="Normal 20 2 2 2 6 2 2" xfId="59354" xr:uid="{00000000-0005-0000-0000-0000486F0000}"/>
    <cellStyle name="Normal 20 2 2 2 6 3" xfId="46757" xr:uid="{00000000-0005-0000-0000-0000496F0000}"/>
    <cellStyle name="Normal 20 2 2 2 6 4" xfId="36743" xr:uid="{00000000-0005-0000-0000-00004A6F0000}"/>
    <cellStyle name="Normal 20 2 2 2 7" xfId="15902" xr:uid="{00000000-0005-0000-0000-00004B6F0000}"/>
    <cellStyle name="Normal 20 2 2 2 7 2" xfId="51118" xr:uid="{00000000-0005-0000-0000-00004C6F0000}"/>
    <cellStyle name="Normal 20 2 2 2 7 3" xfId="28507" xr:uid="{00000000-0005-0000-0000-00004D6F0000}"/>
    <cellStyle name="Normal 20 2 2 2 8" xfId="12993" xr:uid="{00000000-0005-0000-0000-00004E6F0000}"/>
    <cellStyle name="Normal 20 2 2 2 8 2" xfId="48211" xr:uid="{00000000-0005-0000-0000-00004F6F0000}"/>
    <cellStyle name="Normal 20 2 2 2 9" xfId="38521" xr:uid="{00000000-0005-0000-0000-0000506F0000}"/>
    <cellStyle name="Normal 20 2 2 3" xfId="3560" xr:uid="{00000000-0005-0000-0000-0000516F0000}"/>
    <cellStyle name="Normal 20 2 2 3 10" xfId="27056" xr:uid="{00000000-0005-0000-0000-0000526F0000}"/>
    <cellStyle name="Normal 20 2 2 3 11" xfId="61460" xr:uid="{00000000-0005-0000-0000-0000536F0000}"/>
    <cellStyle name="Normal 20 2 2 3 2" xfId="5356" xr:uid="{00000000-0005-0000-0000-0000546F0000}"/>
    <cellStyle name="Normal 20 2 2 3 2 2" xfId="18003" xr:uid="{00000000-0005-0000-0000-0000556F0000}"/>
    <cellStyle name="Normal 20 2 2 3 2 2 2" xfId="53219" xr:uid="{00000000-0005-0000-0000-0000566F0000}"/>
    <cellStyle name="Normal 20 2 2 3 2 3" xfId="40622" xr:uid="{00000000-0005-0000-0000-0000576F0000}"/>
    <cellStyle name="Normal 20 2 2 3 2 4" xfId="30608" xr:uid="{00000000-0005-0000-0000-0000586F0000}"/>
    <cellStyle name="Normal 20 2 2 3 3" xfId="6826" xr:uid="{00000000-0005-0000-0000-0000596F0000}"/>
    <cellStyle name="Normal 20 2 2 3 3 2" xfId="19457" xr:uid="{00000000-0005-0000-0000-00005A6F0000}"/>
    <cellStyle name="Normal 20 2 2 3 3 2 2" xfId="54673" xr:uid="{00000000-0005-0000-0000-00005B6F0000}"/>
    <cellStyle name="Normal 20 2 2 3 3 3" xfId="42076" xr:uid="{00000000-0005-0000-0000-00005C6F0000}"/>
    <cellStyle name="Normal 20 2 2 3 3 4" xfId="32062" xr:uid="{00000000-0005-0000-0000-00005D6F0000}"/>
    <cellStyle name="Normal 20 2 2 3 4" xfId="8285" xr:uid="{00000000-0005-0000-0000-00005E6F0000}"/>
    <cellStyle name="Normal 20 2 2 3 4 2" xfId="20911" xr:uid="{00000000-0005-0000-0000-00005F6F0000}"/>
    <cellStyle name="Normal 20 2 2 3 4 2 2" xfId="56127" xr:uid="{00000000-0005-0000-0000-0000606F0000}"/>
    <cellStyle name="Normal 20 2 2 3 4 3" xfId="43530" xr:uid="{00000000-0005-0000-0000-0000616F0000}"/>
    <cellStyle name="Normal 20 2 2 3 4 4" xfId="33516" xr:uid="{00000000-0005-0000-0000-0000626F0000}"/>
    <cellStyle name="Normal 20 2 2 3 5" xfId="10066" xr:uid="{00000000-0005-0000-0000-0000636F0000}"/>
    <cellStyle name="Normal 20 2 2 3 5 2" xfId="22687" xr:uid="{00000000-0005-0000-0000-0000646F0000}"/>
    <cellStyle name="Normal 20 2 2 3 5 2 2" xfId="57903" xr:uid="{00000000-0005-0000-0000-0000656F0000}"/>
    <cellStyle name="Normal 20 2 2 3 5 3" xfId="45306" xr:uid="{00000000-0005-0000-0000-0000666F0000}"/>
    <cellStyle name="Normal 20 2 2 3 5 4" xfId="35292" xr:uid="{00000000-0005-0000-0000-0000676F0000}"/>
    <cellStyle name="Normal 20 2 2 3 6" xfId="11860" xr:uid="{00000000-0005-0000-0000-0000686F0000}"/>
    <cellStyle name="Normal 20 2 2 3 6 2" xfId="24463" xr:uid="{00000000-0005-0000-0000-0000696F0000}"/>
    <cellStyle name="Normal 20 2 2 3 6 2 2" xfId="59679" xr:uid="{00000000-0005-0000-0000-00006A6F0000}"/>
    <cellStyle name="Normal 20 2 2 3 6 3" xfId="47082" xr:uid="{00000000-0005-0000-0000-00006B6F0000}"/>
    <cellStyle name="Normal 20 2 2 3 6 4" xfId="37068" xr:uid="{00000000-0005-0000-0000-00006C6F0000}"/>
    <cellStyle name="Normal 20 2 2 3 7" xfId="16227" xr:uid="{00000000-0005-0000-0000-00006D6F0000}"/>
    <cellStyle name="Normal 20 2 2 3 7 2" xfId="51443" xr:uid="{00000000-0005-0000-0000-00006E6F0000}"/>
    <cellStyle name="Normal 20 2 2 3 7 3" xfId="28832" xr:uid="{00000000-0005-0000-0000-00006F6F0000}"/>
    <cellStyle name="Normal 20 2 2 3 8" xfId="14449" xr:uid="{00000000-0005-0000-0000-0000706F0000}"/>
    <cellStyle name="Normal 20 2 2 3 8 2" xfId="49667" xr:uid="{00000000-0005-0000-0000-0000716F0000}"/>
    <cellStyle name="Normal 20 2 2 3 9" xfId="38846" xr:uid="{00000000-0005-0000-0000-0000726F0000}"/>
    <cellStyle name="Normal 20 2 2 4" xfId="2721" xr:uid="{00000000-0005-0000-0000-0000736F0000}"/>
    <cellStyle name="Normal 20 2 2 4 10" xfId="26247" xr:uid="{00000000-0005-0000-0000-0000746F0000}"/>
    <cellStyle name="Normal 20 2 2 4 11" xfId="60651" xr:uid="{00000000-0005-0000-0000-0000756F0000}"/>
    <cellStyle name="Normal 20 2 2 4 2" xfId="4547" xr:uid="{00000000-0005-0000-0000-0000766F0000}"/>
    <cellStyle name="Normal 20 2 2 4 2 2" xfId="17194" xr:uid="{00000000-0005-0000-0000-0000776F0000}"/>
    <cellStyle name="Normal 20 2 2 4 2 2 2" xfId="52410" xr:uid="{00000000-0005-0000-0000-0000786F0000}"/>
    <cellStyle name="Normal 20 2 2 4 2 3" xfId="39813" xr:uid="{00000000-0005-0000-0000-0000796F0000}"/>
    <cellStyle name="Normal 20 2 2 4 2 4" xfId="29799" xr:uid="{00000000-0005-0000-0000-00007A6F0000}"/>
    <cellStyle name="Normal 20 2 2 4 3" xfId="6017" xr:uid="{00000000-0005-0000-0000-00007B6F0000}"/>
    <cellStyle name="Normal 20 2 2 4 3 2" xfId="18648" xr:uid="{00000000-0005-0000-0000-00007C6F0000}"/>
    <cellStyle name="Normal 20 2 2 4 3 2 2" xfId="53864" xr:uid="{00000000-0005-0000-0000-00007D6F0000}"/>
    <cellStyle name="Normal 20 2 2 4 3 3" xfId="41267" xr:uid="{00000000-0005-0000-0000-00007E6F0000}"/>
    <cellStyle name="Normal 20 2 2 4 3 4" xfId="31253" xr:uid="{00000000-0005-0000-0000-00007F6F0000}"/>
    <cellStyle name="Normal 20 2 2 4 4" xfId="7476" xr:uid="{00000000-0005-0000-0000-0000806F0000}"/>
    <cellStyle name="Normal 20 2 2 4 4 2" xfId="20102" xr:uid="{00000000-0005-0000-0000-0000816F0000}"/>
    <cellStyle name="Normal 20 2 2 4 4 2 2" xfId="55318" xr:uid="{00000000-0005-0000-0000-0000826F0000}"/>
    <cellStyle name="Normal 20 2 2 4 4 3" xfId="42721" xr:uid="{00000000-0005-0000-0000-0000836F0000}"/>
    <cellStyle name="Normal 20 2 2 4 4 4" xfId="32707" xr:uid="{00000000-0005-0000-0000-0000846F0000}"/>
    <cellStyle name="Normal 20 2 2 4 5" xfId="9257" xr:uid="{00000000-0005-0000-0000-0000856F0000}"/>
    <cellStyle name="Normal 20 2 2 4 5 2" xfId="21878" xr:uid="{00000000-0005-0000-0000-0000866F0000}"/>
    <cellStyle name="Normal 20 2 2 4 5 2 2" xfId="57094" xr:uid="{00000000-0005-0000-0000-0000876F0000}"/>
    <cellStyle name="Normal 20 2 2 4 5 3" xfId="44497" xr:uid="{00000000-0005-0000-0000-0000886F0000}"/>
    <cellStyle name="Normal 20 2 2 4 5 4" xfId="34483" xr:uid="{00000000-0005-0000-0000-0000896F0000}"/>
    <cellStyle name="Normal 20 2 2 4 6" xfId="11051" xr:uid="{00000000-0005-0000-0000-00008A6F0000}"/>
    <cellStyle name="Normal 20 2 2 4 6 2" xfId="23654" xr:uid="{00000000-0005-0000-0000-00008B6F0000}"/>
    <cellStyle name="Normal 20 2 2 4 6 2 2" xfId="58870" xr:uid="{00000000-0005-0000-0000-00008C6F0000}"/>
    <cellStyle name="Normal 20 2 2 4 6 3" xfId="46273" xr:uid="{00000000-0005-0000-0000-00008D6F0000}"/>
    <cellStyle name="Normal 20 2 2 4 6 4" xfId="36259" xr:uid="{00000000-0005-0000-0000-00008E6F0000}"/>
    <cellStyle name="Normal 20 2 2 4 7" xfId="15418" xr:uid="{00000000-0005-0000-0000-00008F6F0000}"/>
    <cellStyle name="Normal 20 2 2 4 7 2" xfId="50634" xr:uid="{00000000-0005-0000-0000-0000906F0000}"/>
    <cellStyle name="Normal 20 2 2 4 7 3" xfId="28023" xr:uid="{00000000-0005-0000-0000-0000916F0000}"/>
    <cellStyle name="Normal 20 2 2 4 8" xfId="13640" xr:uid="{00000000-0005-0000-0000-0000926F0000}"/>
    <cellStyle name="Normal 20 2 2 4 8 2" xfId="48858" xr:uid="{00000000-0005-0000-0000-0000936F0000}"/>
    <cellStyle name="Normal 20 2 2 4 9" xfId="38037" xr:uid="{00000000-0005-0000-0000-0000946F0000}"/>
    <cellStyle name="Normal 20 2 2 5" xfId="3885" xr:uid="{00000000-0005-0000-0000-0000956F0000}"/>
    <cellStyle name="Normal 20 2 2 5 2" xfId="8608" xr:uid="{00000000-0005-0000-0000-0000966F0000}"/>
    <cellStyle name="Normal 20 2 2 5 2 2" xfId="21234" xr:uid="{00000000-0005-0000-0000-0000976F0000}"/>
    <cellStyle name="Normal 20 2 2 5 2 2 2" xfId="56450" xr:uid="{00000000-0005-0000-0000-0000986F0000}"/>
    <cellStyle name="Normal 20 2 2 5 2 3" xfId="43853" xr:uid="{00000000-0005-0000-0000-0000996F0000}"/>
    <cellStyle name="Normal 20 2 2 5 2 4" xfId="33839" xr:uid="{00000000-0005-0000-0000-00009A6F0000}"/>
    <cellStyle name="Normal 20 2 2 5 3" xfId="10389" xr:uid="{00000000-0005-0000-0000-00009B6F0000}"/>
    <cellStyle name="Normal 20 2 2 5 3 2" xfId="23010" xr:uid="{00000000-0005-0000-0000-00009C6F0000}"/>
    <cellStyle name="Normal 20 2 2 5 3 2 2" xfId="58226" xr:uid="{00000000-0005-0000-0000-00009D6F0000}"/>
    <cellStyle name="Normal 20 2 2 5 3 3" xfId="45629" xr:uid="{00000000-0005-0000-0000-00009E6F0000}"/>
    <cellStyle name="Normal 20 2 2 5 3 4" xfId="35615" xr:uid="{00000000-0005-0000-0000-00009F6F0000}"/>
    <cellStyle name="Normal 20 2 2 5 4" xfId="12185" xr:uid="{00000000-0005-0000-0000-0000A06F0000}"/>
    <cellStyle name="Normal 20 2 2 5 4 2" xfId="24786" xr:uid="{00000000-0005-0000-0000-0000A16F0000}"/>
    <cellStyle name="Normal 20 2 2 5 4 2 2" xfId="60002" xr:uid="{00000000-0005-0000-0000-0000A26F0000}"/>
    <cellStyle name="Normal 20 2 2 5 4 3" xfId="47405" xr:uid="{00000000-0005-0000-0000-0000A36F0000}"/>
    <cellStyle name="Normal 20 2 2 5 4 4" xfId="37391" xr:uid="{00000000-0005-0000-0000-0000A46F0000}"/>
    <cellStyle name="Normal 20 2 2 5 5" xfId="16550" xr:uid="{00000000-0005-0000-0000-0000A56F0000}"/>
    <cellStyle name="Normal 20 2 2 5 5 2" xfId="51766" xr:uid="{00000000-0005-0000-0000-0000A66F0000}"/>
    <cellStyle name="Normal 20 2 2 5 5 3" xfId="29155" xr:uid="{00000000-0005-0000-0000-0000A76F0000}"/>
    <cellStyle name="Normal 20 2 2 5 6" xfId="14772" xr:uid="{00000000-0005-0000-0000-0000A86F0000}"/>
    <cellStyle name="Normal 20 2 2 5 6 2" xfId="49990" xr:uid="{00000000-0005-0000-0000-0000A96F0000}"/>
    <cellStyle name="Normal 20 2 2 5 7" xfId="39169" xr:uid="{00000000-0005-0000-0000-0000AA6F0000}"/>
    <cellStyle name="Normal 20 2 2 5 8" xfId="27379" xr:uid="{00000000-0005-0000-0000-0000AB6F0000}"/>
    <cellStyle name="Normal 20 2 2 6" xfId="4225" xr:uid="{00000000-0005-0000-0000-0000AC6F0000}"/>
    <cellStyle name="Normal 20 2 2 6 2" xfId="16872" xr:uid="{00000000-0005-0000-0000-0000AD6F0000}"/>
    <cellStyle name="Normal 20 2 2 6 2 2" xfId="52088" xr:uid="{00000000-0005-0000-0000-0000AE6F0000}"/>
    <cellStyle name="Normal 20 2 2 6 2 3" xfId="29477" xr:uid="{00000000-0005-0000-0000-0000AF6F0000}"/>
    <cellStyle name="Normal 20 2 2 6 3" xfId="13318" xr:uid="{00000000-0005-0000-0000-0000B06F0000}"/>
    <cellStyle name="Normal 20 2 2 6 3 2" xfId="48536" xr:uid="{00000000-0005-0000-0000-0000B16F0000}"/>
    <cellStyle name="Normal 20 2 2 6 4" xfId="39491" xr:uid="{00000000-0005-0000-0000-0000B26F0000}"/>
    <cellStyle name="Normal 20 2 2 6 5" xfId="25925" xr:uid="{00000000-0005-0000-0000-0000B36F0000}"/>
    <cellStyle name="Normal 20 2 2 7" xfId="5695" xr:uid="{00000000-0005-0000-0000-0000B46F0000}"/>
    <cellStyle name="Normal 20 2 2 7 2" xfId="18326" xr:uid="{00000000-0005-0000-0000-0000B56F0000}"/>
    <cellStyle name="Normal 20 2 2 7 2 2" xfId="53542" xr:uid="{00000000-0005-0000-0000-0000B66F0000}"/>
    <cellStyle name="Normal 20 2 2 7 3" xfId="40945" xr:uid="{00000000-0005-0000-0000-0000B76F0000}"/>
    <cellStyle name="Normal 20 2 2 7 4" xfId="30931" xr:uid="{00000000-0005-0000-0000-0000B86F0000}"/>
    <cellStyle name="Normal 20 2 2 8" xfId="7154" xr:uid="{00000000-0005-0000-0000-0000B96F0000}"/>
    <cellStyle name="Normal 20 2 2 8 2" xfId="19780" xr:uid="{00000000-0005-0000-0000-0000BA6F0000}"/>
    <cellStyle name="Normal 20 2 2 8 2 2" xfId="54996" xr:uid="{00000000-0005-0000-0000-0000BB6F0000}"/>
    <cellStyle name="Normal 20 2 2 8 3" xfId="42399" xr:uid="{00000000-0005-0000-0000-0000BC6F0000}"/>
    <cellStyle name="Normal 20 2 2 8 4" xfId="32385" xr:uid="{00000000-0005-0000-0000-0000BD6F0000}"/>
    <cellStyle name="Normal 20 2 2 9" xfId="8935" xr:uid="{00000000-0005-0000-0000-0000BE6F0000}"/>
    <cellStyle name="Normal 20 2 2 9 2" xfId="21556" xr:uid="{00000000-0005-0000-0000-0000BF6F0000}"/>
    <cellStyle name="Normal 20 2 2 9 2 2" xfId="56772" xr:uid="{00000000-0005-0000-0000-0000C06F0000}"/>
    <cellStyle name="Normal 20 2 2 9 3" xfId="44175" xr:uid="{00000000-0005-0000-0000-0000C16F0000}"/>
    <cellStyle name="Normal 20 2 2 9 4" xfId="34161" xr:uid="{00000000-0005-0000-0000-0000C26F0000}"/>
    <cellStyle name="Normal 20 2 3" xfId="3071" xr:uid="{00000000-0005-0000-0000-0000C36F0000}"/>
    <cellStyle name="Normal 20 2 3 10" xfId="25443" xr:uid="{00000000-0005-0000-0000-0000C46F0000}"/>
    <cellStyle name="Normal 20 2 3 11" xfId="60978" xr:uid="{00000000-0005-0000-0000-0000C56F0000}"/>
    <cellStyle name="Normal 20 2 3 2" xfId="4874" xr:uid="{00000000-0005-0000-0000-0000C66F0000}"/>
    <cellStyle name="Normal 20 2 3 2 2" xfId="17521" xr:uid="{00000000-0005-0000-0000-0000C76F0000}"/>
    <cellStyle name="Normal 20 2 3 2 2 2" xfId="52737" xr:uid="{00000000-0005-0000-0000-0000C86F0000}"/>
    <cellStyle name="Normal 20 2 3 2 2 3" xfId="30126" xr:uid="{00000000-0005-0000-0000-0000C96F0000}"/>
    <cellStyle name="Normal 20 2 3 2 3" xfId="13967" xr:uid="{00000000-0005-0000-0000-0000CA6F0000}"/>
    <cellStyle name="Normal 20 2 3 2 3 2" xfId="49185" xr:uid="{00000000-0005-0000-0000-0000CB6F0000}"/>
    <cellStyle name="Normal 20 2 3 2 4" xfId="40140" xr:uid="{00000000-0005-0000-0000-0000CC6F0000}"/>
    <cellStyle name="Normal 20 2 3 2 5" xfId="26574" xr:uid="{00000000-0005-0000-0000-0000CD6F0000}"/>
    <cellStyle name="Normal 20 2 3 3" xfId="6344" xr:uid="{00000000-0005-0000-0000-0000CE6F0000}"/>
    <cellStyle name="Normal 20 2 3 3 2" xfId="18975" xr:uid="{00000000-0005-0000-0000-0000CF6F0000}"/>
    <cellStyle name="Normal 20 2 3 3 2 2" xfId="54191" xr:uid="{00000000-0005-0000-0000-0000D06F0000}"/>
    <cellStyle name="Normal 20 2 3 3 3" xfId="41594" xr:uid="{00000000-0005-0000-0000-0000D16F0000}"/>
    <cellStyle name="Normal 20 2 3 3 4" xfId="31580" xr:uid="{00000000-0005-0000-0000-0000D26F0000}"/>
    <cellStyle name="Normal 20 2 3 4" xfId="7803" xr:uid="{00000000-0005-0000-0000-0000D36F0000}"/>
    <cellStyle name="Normal 20 2 3 4 2" xfId="20429" xr:uid="{00000000-0005-0000-0000-0000D46F0000}"/>
    <cellStyle name="Normal 20 2 3 4 2 2" xfId="55645" xr:uid="{00000000-0005-0000-0000-0000D56F0000}"/>
    <cellStyle name="Normal 20 2 3 4 3" xfId="43048" xr:uid="{00000000-0005-0000-0000-0000D66F0000}"/>
    <cellStyle name="Normal 20 2 3 4 4" xfId="33034" xr:uid="{00000000-0005-0000-0000-0000D76F0000}"/>
    <cellStyle name="Normal 20 2 3 5" xfId="9584" xr:uid="{00000000-0005-0000-0000-0000D86F0000}"/>
    <cellStyle name="Normal 20 2 3 5 2" xfId="22205" xr:uid="{00000000-0005-0000-0000-0000D96F0000}"/>
    <cellStyle name="Normal 20 2 3 5 2 2" xfId="57421" xr:uid="{00000000-0005-0000-0000-0000DA6F0000}"/>
    <cellStyle name="Normal 20 2 3 5 3" xfId="44824" xr:uid="{00000000-0005-0000-0000-0000DB6F0000}"/>
    <cellStyle name="Normal 20 2 3 5 4" xfId="34810" xr:uid="{00000000-0005-0000-0000-0000DC6F0000}"/>
    <cellStyle name="Normal 20 2 3 6" xfId="11378" xr:uid="{00000000-0005-0000-0000-0000DD6F0000}"/>
    <cellStyle name="Normal 20 2 3 6 2" xfId="23981" xr:uid="{00000000-0005-0000-0000-0000DE6F0000}"/>
    <cellStyle name="Normal 20 2 3 6 2 2" xfId="59197" xr:uid="{00000000-0005-0000-0000-0000DF6F0000}"/>
    <cellStyle name="Normal 20 2 3 6 3" xfId="46600" xr:uid="{00000000-0005-0000-0000-0000E06F0000}"/>
    <cellStyle name="Normal 20 2 3 6 4" xfId="36586" xr:uid="{00000000-0005-0000-0000-0000E16F0000}"/>
    <cellStyle name="Normal 20 2 3 7" xfId="15745" xr:uid="{00000000-0005-0000-0000-0000E26F0000}"/>
    <cellStyle name="Normal 20 2 3 7 2" xfId="50961" xr:uid="{00000000-0005-0000-0000-0000E36F0000}"/>
    <cellStyle name="Normal 20 2 3 7 3" xfId="28350" xr:uid="{00000000-0005-0000-0000-0000E46F0000}"/>
    <cellStyle name="Normal 20 2 3 8" xfId="12836" xr:uid="{00000000-0005-0000-0000-0000E56F0000}"/>
    <cellStyle name="Normal 20 2 3 8 2" xfId="48054" xr:uid="{00000000-0005-0000-0000-0000E66F0000}"/>
    <cellStyle name="Normal 20 2 3 9" xfId="38364" xr:uid="{00000000-0005-0000-0000-0000E76F0000}"/>
    <cellStyle name="Normal 20 2 4" xfId="2897" xr:uid="{00000000-0005-0000-0000-0000E86F0000}"/>
    <cellStyle name="Normal 20 2 4 10" xfId="25284" xr:uid="{00000000-0005-0000-0000-0000E96F0000}"/>
    <cellStyle name="Normal 20 2 4 11" xfId="60819" xr:uid="{00000000-0005-0000-0000-0000EA6F0000}"/>
    <cellStyle name="Normal 20 2 4 2" xfId="4715" xr:uid="{00000000-0005-0000-0000-0000EB6F0000}"/>
    <cellStyle name="Normal 20 2 4 2 2" xfId="17362" xr:uid="{00000000-0005-0000-0000-0000EC6F0000}"/>
    <cellStyle name="Normal 20 2 4 2 2 2" xfId="52578" xr:uid="{00000000-0005-0000-0000-0000ED6F0000}"/>
    <cellStyle name="Normal 20 2 4 2 2 3" xfId="29967" xr:uid="{00000000-0005-0000-0000-0000EE6F0000}"/>
    <cellStyle name="Normal 20 2 4 2 3" xfId="13808" xr:uid="{00000000-0005-0000-0000-0000EF6F0000}"/>
    <cellStyle name="Normal 20 2 4 2 3 2" xfId="49026" xr:uid="{00000000-0005-0000-0000-0000F06F0000}"/>
    <cellStyle name="Normal 20 2 4 2 4" xfId="39981" xr:uid="{00000000-0005-0000-0000-0000F16F0000}"/>
    <cellStyle name="Normal 20 2 4 2 5" xfId="26415" xr:uid="{00000000-0005-0000-0000-0000F26F0000}"/>
    <cellStyle name="Normal 20 2 4 3" xfId="6185" xr:uid="{00000000-0005-0000-0000-0000F36F0000}"/>
    <cellStyle name="Normal 20 2 4 3 2" xfId="18816" xr:uid="{00000000-0005-0000-0000-0000F46F0000}"/>
    <cellStyle name="Normal 20 2 4 3 2 2" xfId="54032" xr:uid="{00000000-0005-0000-0000-0000F56F0000}"/>
    <cellStyle name="Normal 20 2 4 3 3" xfId="41435" xr:uid="{00000000-0005-0000-0000-0000F66F0000}"/>
    <cellStyle name="Normal 20 2 4 3 4" xfId="31421" xr:uid="{00000000-0005-0000-0000-0000F76F0000}"/>
    <cellStyle name="Normal 20 2 4 4" xfId="7644" xr:uid="{00000000-0005-0000-0000-0000F86F0000}"/>
    <cellStyle name="Normal 20 2 4 4 2" xfId="20270" xr:uid="{00000000-0005-0000-0000-0000F96F0000}"/>
    <cellStyle name="Normal 20 2 4 4 2 2" xfId="55486" xr:uid="{00000000-0005-0000-0000-0000FA6F0000}"/>
    <cellStyle name="Normal 20 2 4 4 3" xfId="42889" xr:uid="{00000000-0005-0000-0000-0000FB6F0000}"/>
    <cellStyle name="Normal 20 2 4 4 4" xfId="32875" xr:uid="{00000000-0005-0000-0000-0000FC6F0000}"/>
    <cellStyle name="Normal 20 2 4 5" xfId="9425" xr:uid="{00000000-0005-0000-0000-0000FD6F0000}"/>
    <cellStyle name="Normal 20 2 4 5 2" xfId="22046" xr:uid="{00000000-0005-0000-0000-0000FE6F0000}"/>
    <cellStyle name="Normal 20 2 4 5 2 2" xfId="57262" xr:uid="{00000000-0005-0000-0000-0000FF6F0000}"/>
    <cellStyle name="Normal 20 2 4 5 3" xfId="44665" xr:uid="{00000000-0005-0000-0000-000000700000}"/>
    <cellStyle name="Normal 20 2 4 5 4" xfId="34651" xr:uid="{00000000-0005-0000-0000-000001700000}"/>
    <cellStyle name="Normal 20 2 4 6" xfId="11219" xr:uid="{00000000-0005-0000-0000-000002700000}"/>
    <cellStyle name="Normal 20 2 4 6 2" xfId="23822" xr:uid="{00000000-0005-0000-0000-000003700000}"/>
    <cellStyle name="Normal 20 2 4 6 2 2" xfId="59038" xr:uid="{00000000-0005-0000-0000-000004700000}"/>
    <cellStyle name="Normal 20 2 4 6 3" xfId="46441" xr:uid="{00000000-0005-0000-0000-000005700000}"/>
    <cellStyle name="Normal 20 2 4 6 4" xfId="36427" xr:uid="{00000000-0005-0000-0000-000006700000}"/>
    <cellStyle name="Normal 20 2 4 7" xfId="15586" xr:uid="{00000000-0005-0000-0000-000007700000}"/>
    <cellStyle name="Normal 20 2 4 7 2" xfId="50802" xr:uid="{00000000-0005-0000-0000-000008700000}"/>
    <cellStyle name="Normal 20 2 4 7 3" xfId="28191" xr:uid="{00000000-0005-0000-0000-000009700000}"/>
    <cellStyle name="Normal 20 2 4 8" xfId="12677" xr:uid="{00000000-0005-0000-0000-00000A700000}"/>
    <cellStyle name="Normal 20 2 4 8 2" xfId="47895" xr:uid="{00000000-0005-0000-0000-00000B700000}"/>
    <cellStyle name="Normal 20 2 4 9" xfId="38205" xr:uid="{00000000-0005-0000-0000-00000C700000}"/>
    <cellStyle name="Normal 20 2 5" xfId="3406" xr:uid="{00000000-0005-0000-0000-00000D700000}"/>
    <cellStyle name="Normal 20 2 5 10" xfId="26902" xr:uid="{00000000-0005-0000-0000-00000E700000}"/>
    <cellStyle name="Normal 20 2 5 11" xfId="61306" xr:uid="{00000000-0005-0000-0000-00000F700000}"/>
    <cellStyle name="Normal 20 2 5 2" xfId="5202" xr:uid="{00000000-0005-0000-0000-000010700000}"/>
    <cellStyle name="Normal 20 2 5 2 2" xfId="17849" xr:uid="{00000000-0005-0000-0000-000011700000}"/>
    <cellStyle name="Normal 20 2 5 2 2 2" xfId="53065" xr:uid="{00000000-0005-0000-0000-000012700000}"/>
    <cellStyle name="Normal 20 2 5 2 3" xfId="40468" xr:uid="{00000000-0005-0000-0000-000013700000}"/>
    <cellStyle name="Normal 20 2 5 2 4" xfId="30454" xr:uid="{00000000-0005-0000-0000-000014700000}"/>
    <cellStyle name="Normal 20 2 5 3" xfId="6672" xr:uid="{00000000-0005-0000-0000-000015700000}"/>
    <cellStyle name="Normal 20 2 5 3 2" xfId="19303" xr:uid="{00000000-0005-0000-0000-000016700000}"/>
    <cellStyle name="Normal 20 2 5 3 2 2" xfId="54519" xr:uid="{00000000-0005-0000-0000-000017700000}"/>
    <cellStyle name="Normal 20 2 5 3 3" xfId="41922" xr:uid="{00000000-0005-0000-0000-000018700000}"/>
    <cellStyle name="Normal 20 2 5 3 4" xfId="31908" xr:uid="{00000000-0005-0000-0000-000019700000}"/>
    <cellStyle name="Normal 20 2 5 4" xfId="8131" xr:uid="{00000000-0005-0000-0000-00001A700000}"/>
    <cellStyle name="Normal 20 2 5 4 2" xfId="20757" xr:uid="{00000000-0005-0000-0000-00001B700000}"/>
    <cellStyle name="Normal 20 2 5 4 2 2" xfId="55973" xr:uid="{00000000-0005-0000-0000-00001C700000}"/>
    <cellStyle name="Normal 20 2 5 4 3" xfId="43376" xr:uid="{00000000-0005-0000-0000-00001D700000}"/>
    <cellStyle name="Normal 20 2 5 4 4" xfId="33362" xr:uid="{00000000-0005-0000-0000-00001E700000}"/>
    <cellStyle name="Normal 20 2 5 5" xfId="9912" xr:uid="{00000000-0005-0000-0000-00001F700000}"/>
    <cellStyle name="Normal 20 2 5 5 2" xfId="22533" xr:uid="{00000000-0005-0000-0000-000020700000}"/>
    <cellStyle name="Normal 20 2 5 5 2 2" xfId="57749" xr:uid="{00000000-0005-0000-0000-000021700000}"/>
    <cellStyle name="Normal 20 2 5 5 3" xfId="45152" xr:uid="{00000000-0005-0000-0000-000022700000}"/>
    <cellStyle name="Normal 20 2 5 5 4" xfId="35138" xr:uid="{00000000-0005-0000-0000-000023700000}"/>
    <cellStyle name="Normal 20 2 5 6" xfId="11706" xr:uid="{00000000-0005-0000-0000-000024700000}"/>
    <cellStyle name="Normal 20 2 5 6 2" xfId="24309" xr:uid="{00000000-0005-0000-0000-000025700000}"/>
    <cellStyle name="Normal 20 2 5 6 2 2" xfId="59525" xr:uid="{00000000-0005-0000-0000-000026700000}"/>
    <cellStyle name="Normal 20 2 5 6 3" xfId="46928" xr:uid="{00000000-0005-0000-0000-000027700000}"/>
    <cellStyle name="Normal 20 2 5 6 4" xfId="36914" xr:uid="{00000000-0005-0000-0000-000028700000}"/>
    <cellStyle name="Normal 20 2 5 7" xfId="16073" xr:uid="{00000000-0005-0000-0000-000029700000}"/>
    <cellStyle name="Normal 20 2 5 7 2" xfId="51289" xr:uid="{00000000-0005-0000-0000-00002A700000}"/>
    <cellStyle name="Normal 20 2 5 7 3" xfId="28678" xr:uid="{00000000-0005-0000-0000-00002B700000}"/>
    <cellStyle name="Normal 20 2 5 8" xfId="14295" xr:uid="{00000000-0005-0000-0000-00002C700000}"/>
    <cellStyle name="Normal 20 2 5 8 2" xfId="49513" xr:uid="{00000000-0005-0000-0000-00002D700000}"/>
    <cellStyle name="Normal 20 2 5 9" xfId="38692" xr:uid="{00000000-0005-0000-0000-00002E700000}"/>
    <cellStyle name="Normal 20 2 6" xfId="2566" xr:uid="{00000000-0005-0000-0000-00002F700000}"/>
    <cellStyle name="Normal 20 2 6 10" xfId="26093" xr:uid="{00000000-0005-0000-0000-000030700000}"/>
    <cellStyle name="Normal 20 2 6 11" xfId="60497" xr:uid="{00000000-0005-0000-0000-000031700000}"/>
    <cellStyle name="Normal 20 2 6 2" xfId="4393" xr:uid="{00000000-0005-0000-0000-000032700000}"/>
    <cellStyle name="Normal 20 2 6 2 2" xfId="17040" xr:uid="{00000000-0005-0000-0000-000033700000}"/>
    <cellStyle name="Normal 20 2 6 2 2 2" xfId="52256" xr:uid="{00000000-0005-0000-0000-000034700000}"/>
    <cellStyle name="Normal 20 2 6 2 3" xfId="39659" xr:uid="{00000000-0005-0000-0000-000035700000}"/>
    <cellStyle name="Normal 20 2 6 2 4" xfId="29645" xr:uid="{00000000-0005-0000-0000-000036700000}"/>
    <cellStyle name="Normal 20 2 6 3" xfId="5863" xr:uid="{00000000-0005-0000-0000-000037700000}"/>
    <cellStyle name="Normal 20 2 6 3 2" xfId="18494" xr:uid="{00000000-0005-0000-0000-000038700000}"/>
    <cellStyle name="Normal 20 2 6 3 2 2" xfId="53710" xr:uid="{00000000-0005-0000-0000-000039700000}"/>
    <cellStyle name="Normal 20 2 6 3 3" xfId="41113" xr:uid="{00000000-0005-0000-0000-00003A700000}"/>
    <cellStyle name="Normal 20 2 6 3 4" xfId="31099" xr:uid="{00000000-0005-0000-0000-00003B700000}"/>
    <cellStyle name="Normal 20 2 6 4" xfId="7322" xr:uid="{00000000-0005-0000-0000-00003C700000}"/>
    <cellStyle name="Normal 20 2 6 4 2" xfId="19948" xr:uid="{00000000-0005-0000-0000-00003D700000}"/>
    <cellStyle name="Normal 20 2 6 4 2 2" xfId="55164" xr:uid="{00000000-0005-0000-0000-00003E700000}"/>
    <cellStyle name="Normal 20 2 6 4 3" xfId="42567" xr:uid="{00000000-0005-0000-0000-00003F700000}"/>
    <cellStyle name="Normal 20 2 6 4 4" xfId="32553" xr:uid="{00000000-0005-0000-0000-000040700000}"/>
    <cellStyle name="Normal 20 2 6 5" xfId="9103" xr:uid="{00000000-0005-0000-0000-000041700000}"/>
    <cellStyle name="Normal 20 2 6 5 2" xfId="21724" xr:uid="{00000000-0005-0000-0000-000042700000}"/>
    <cellStyle name="Normal 20 2 6 5 2 2" xfId="56940" xr:uid="{00000000-0005-0000-0000-000043700000}"/>
    <cellStyle name="Normal 20 2 6 5 3" xfId="44343" xr:uid="{00000000-0005-0000-0000-000044700000}"/>
    <cellStyle name="Normal 20 2 6 5 4" xfId="34329" xr:uid="{00000000-0005-0000-0000-000045700000}"/>
    <cellStyle name="Normal 20 2 6 6" xfId="10897" xr:uid="{00000000-0005-0000-0000-000046700000}"/>
    <cellStyle name="Normal 20 2 6 6 2" xfId="23500" xr:uid="{00000000-0005-0000-0000-000047700000}"/>
    <cellStyle name="Normal 20 2 6 6 2 2" xfId="58716" xr:uid="{00000000-0005-0000-0000-000048700000}"/>
    <cellStyle name="Normal 20 2 6 6 3" xfId="46119" xr:uid="{00000000-0005-0000-0000-000049700000}"/>
    <cellStyle name="Normal 20 2 6 6 4" xfId="36105" xr:uid="{00000000-0005-0000-0000-00004A700000}"/>
    <cellStyle name="Normal 20 2 6 7" xfId="15264" xr:uid="{00000000-0005-0000-0000-00004B700000}"/>
    <cellStyle name="Normal 20 2 6 7 2" xfId="50480" xr:uid="{00000000-0005-0000-0000-00004C700000}"/>
    <cellStyle name="Normal 20 2 6 7 3" xfId="27869" xr:uid="{00000000-0005-0000-0000-00004D700000}"/>
    <cellStyle name="Normal 20 2 6 8" xfId="13486" xr:uid="{00000000-0005-0000-0000-00004E700000}"/>
    <cellStyle name="Normal 20 2 6 8 2" xfId="48704" xr:uid="{00000000-0005-0000-0000-00004F700000}"/>
    <cellStyle name="Normal 20 2 6 9" xfId="37883" xr:uid="{00000000-0005-0000-0000-000050700000}"/>
    <cellStyle name="Normal 20 2 7" xfId="3730" xr:uid="{00000000-0005-0000-0000-000051700000}"/>
    <cellStyle name="Normal 20 2 7 2" xfId="8454" xr:uid="{00000000-0005-0000-0000-000052700000}"/>
    <cellStyle name="Normal 20 2 7 2 2" xfId="21080" xr:uid="{00000000-0005-0000-0000-000053700000}"/>
    <cellStyle name="Normal 20 2 7 2 2 2" xfId="56296" xr:uid="{00000000-0005-0000-0000-000054700000}"/>
    <cellStyle name="Normal 20 2 7 2 3" xfId="43699" xr:uid="{00000000-0005-0000-0000-000055700000}"/>
    <cellStyle name="Normal 20 2 7 2 4" xfId="33685" xr:uid="{00000000-0005-0000-0000-000056700000}"/>
    <cellStyle name="Normal 20 2 7 3" xfId="10235" xr:uid="{00000000-0005-0000-0000-000057700000}"/>
    <cellStyle name="Normal 20 2 7 3 2" xfId="22856" xr:uid="{00000000-0005-0000-0000-000058700000}"/>
    <cellStyle name="Normal 20 2 7 3 2 2" xfId="58072" xr:uid="{00000000-0005-0000-0000-000059700000}"/>
    <cellStyle name="Normal 20 2 7 3 3" xfId="45475" xr:uid="{00000000-0005-0000-0000-00005A700000}"/>
    <cellStyle name="Normal 20 2 7 3 4" xfId="35461" xr:uid="{00000000-0005-0000-0000-00005B700000}"/>
    <cellStyle name="Normal 20 2 7 4" xfId="12031" xr:uid="{00000000-0005-0000-0000-00005C700000}"/>
    <cellStyle name="Normal 20 2 7 4 2" xfId="24632" xr:uid="{00000000-0005-0000-0000-00005D700000}"/>
    <cellStyle name="Normal 20 2 7 4 2 2" xfId="59848" xr:uid="{00000000-0005-0000-0000-00005E700000}"/>
    <cellStyle name="Normal 20 2 7 4 3" xfId="47251" xr:uid="{00000000-0005-0000-0000-00005F700000}"/>
    <cellStyle name="Normal 20 2 7 4 4" xfId="37237" xr:uid="{00000000-0005-0000-0000-000060700000}"/>
    <cellStyle name="Normal 20 2 7 5" xfId="16396" xr:uid="{00000000-0005-0000-0000-000061700000}"/>
    <cellStyle name="Normal 20 2 7 5 2" xfId="51612" xr:uid="{00000000-0005-0000-0000-000062700000}"/>
    <cellStyle name="Normal 20 2 7 5 3" xfId="29001" xr:uid="{00000000-0005-0000-0000-000063700000}"/>
    <cellStyle name="Normal 20 2 7 6" xfId="14618" xr:uid="{00000000-0005-0000-0000-000064700000}"/>
    <cellStyle name="Normal 20 2 7 6 2" xfId="49836" xr:uid="{00000000-0005-0000-0000-000065700000}"/>
    <cellStyle name="Normal 20 2 7 7" xfId="39015" xr:uid="{00000000-0005-0000-0000-000066700000}"/>
    <cellStyle name="Normal 20 2 7 8" xfId="27225" xr:uid="{00000000-0005-0000-0000-000067700000}"/>
    <cellStyle name="Normal 20 2 8" xfId="4068" xr:uid="{00000000-0005-0000-0000-000068700000}"/>
    <cellStyle name="Normal 20 2 8 2" xfId="16718" xr:uid="{00000000-0005-0000-0000-000069700000}"/>
    <cellStyle name="Normal 20 2 8 2 2" xfId="51934" xr:uid="{00000000-0005-0000-0000-00006A700000}"/>
    <cellStyle name="Normal 20 2 8 2 3" xfId="29323" xr:uid="{00000000-0005-0000-0000-00006B700000}"/>
    <cellStyle name="Normal 20 2 8 3" xfId="13164" xr:uid="{00000000-0005-0000-0000-00006C700000}"/>
    <cellStyle name="Normal 20 2 8 3 2" xfId="48382" xr:uid="{00000000-0005-0000-0000-00006D700000}"/>
    <cellStyle name="Normal 20 2 8 4" xfId="39337" xr:uid="{00000000-0005-0000-0000-00006E700000}"/>
    <cellStyle name="Normal 20 2 8 5" xfId="25771" xr:uid="{00000000-0005-0000-0000-00006F700000}"/>
    <cellStyle name="Normal 20 2 9" xfId="5541" xr:uid="{00000000-0005-0000-0000-000070700000}"/>
    <cellStyle name="Normal 20 2 9 2" xfId="18172" xr:uid="{00000000-0005-0000-0000-000071700000}"/>
    <cellStyle name="Normal 20 2 9 2 2" xfId="53388" xr:uid="{00000000-0005-0000-0000-000072700000}"/>
    <cellStyle name="Normal 20 2 9 3" xfId="40791" xr:uid="{00000000-0005-0000-0000-000073700000}"/>
    <cellStyle name="Normal 20 2 9 4" xfId="30777" xr:uid="{00000000-0005-0000-0000-000074700000}"/>
    <cellStyle name="Normal 20 3" xfId="2310" xr:uid="{00000000-0005-0000-0000-000075700000}"/>
    <cellStyle name="Normal 20 3 10" xfId="10601" xr:uid="{00000000-0005-0000-0000-000076700000}"/>
    <cellStyle name="Normal 20 3 10 2" xfId="23212" xr:uid="{00000000-0005-0000-0000-000077700000}"/>
    <cellStyle name="Normal 20 3 10 2 2" xfId="58428" xr:uid="{00000000-0005-0000-0000-000078700000}"/>
    <cellStyle name="Normal 20 3 10 3" xfId="45831" xr:uid="{00000000-0005-0000-0000-000079700000}"/>
    <cellStyle name="Normal 20 3 10 4" xfId="35817" xr:uid="{00000000-0005-0000-0000-00007A700000}"/>
    <cellStyle name="Normal 20 3 11" xfId="15022" xr:uid="{00000000-0005-0000-0000-00007B700000}"/>
    <cellStyle name="Normal 20 3 11 2" xfId="50238" xr:uid="{00000000-0005-0000-0000-00007C700000}"/>
    <cellStyle name="Normal 20 3 11 3" xfId="27627" xr:uid="{00000000-0005-0000-0000-00007D700000}"/>
    <cellStyle name="Normal 20 3 12" xfId="12435" xr:uid="{00000000-0005-0000-0000-00007E700000}"/>
    <cellStyle name="Normal 20 3 12 2" xfId="47653" xr:uid="{00000000-0005-0000-0000-00007F700000}"/>
    <cellStyle name="Normal 20 3 13" xfId="37641" xr:uid="{00000000-0005-0000-0000-000080700000}"/>
    <cellStyle name="Normal 20 3 14" xfId="25042" xr:uid="{00000000-0005-0000-0000-000081700000}"/>
    <cellStyle name="Normal 20 3 15" xfId="60255" xr:uid="{00000000-0005-0000-0000-000082700000}"/>
    <cellStyle name="Normal 20 3 2" xfId="3157" xr:uid="{00000000-0005-0000-0000-000083700000}"/>
    <cellStyle name="Normal 20 3 2 10" xfId="25526" xr:uid="{00000000-0005-0000-0000-000084700000}"/>
    <cellStyle name="Normal 20 3 2 11" xfId="61061" xr:uid="{00000000-0005-0000-0000-000085700000}"/>
    <cellStyle name="Normal 20 3 2 2" xfId="4957" xr:uid="{00000000-0005-0000-0000-000086700000}"/>
    <cellStyle name="Normal 20 3 2 2 2" xfId="17604" xr:uid="{00000000-0005-0000-0000-000087700000}"/>
    <cellStyle name="Normal 20 3 2 2 2 2" xfId="52820" xr:uid="{00000000-0005-0000-0000-000088700000}"/>
    <cellStyle name="Normal 20 3 2 2 2 3" xfId="30209" xr:uid="{00000000-0005-0000-0000-000089700000}"/>
    <cellStyle name="Normal 20 3 2 2 3" xfId="14050" xr:uid="{00000000-0005-0000-0000-00008A700000}"/>
    <cellStyle name="Normal 20 3 2 2 3 2" xfId="49268" xr:uid="{00000000-0005-0000-0000-00008B700000}"/>
    <cellStyle name="Normal 20 3 2 2 4" xfId="40223" xr:uid="{00000000-0005-0000-0000-00008C700000}"/>
    <cellStyle name="Normal 20 3 2 2 5" xfId="26657" xr:uid="{00000000-0005-0000-0000-00008D700000}"/>
    <cellStyle name="Normal 20 3 2 3" xfId="6427" xr:uid="{00000000-0005-0000-0000-00008E700000}"/>
    <cellStyle name="Normal 20 3 2 3 2" xfId="19058" xr:uid="{00000000-0005-0000-0000-00008F700000}"/>
    <cellStyle name="Normal 20 3 2 3 2 2" xfId="54274" xr:uid="{00000000-0005-0000-0000-000090700000}"/>
    <cellStyle name="Normal 20 3 2 3 3" xfId="41677" xr:uid="{00000000-0005-0000-0000-000091700000}"/>
    <cellStyle name="Normal 20 3 2 3 4" xfId="31663" xr:uid="{00000000-0005-0000-0000-000092700000}"/>
    <cellStyle name="Normal 20 3 2 4" xfId="7886" xr:uid="{00000000-0005-0000-0000-000093700000}"/>
    <cellStyle name="Normal 20 3 2 4 2" xfId="20512" xr:uid="{00000000-0005-0000-0000-000094700000}"/>
    <cellStyle name="Normal 20 3 2 4 2 2" xfId="55728" xr:uid="{00000000-0005-0000-0000-000095700000}"/>
    <cellStyle name="Normal 20 3 2 4 3" xfId="43131" xr:uid="{00000000-0005-0000-0000-000096700000}"/>
    <cellStyle name="Normal 20 3 2 4 4" xfId="33117" xr:uid="{00000000-0005-0000-0000-000097700000}"/>
    <cellStyle name="Normal 20 3 2 5" xfId="9667" xr:uid="{00000000-0005-0000-0000-000098700000}"/>
    <cellStyle name="Normal 20 3 2 5 2" xfId="22288" xr:uid="{00000000-0005-0000-0000-000099700000}"/>
    <cellStyle name="Normal 20 3 2 5 2 2" xfId="57504" xr:uid="{00000000-0005-0000-0000-00009A700000}"/>
    <cellStyle name="Normal 20 3 2 5 3" xfId="44907" xr:uid="{00000000-0005-0000-0000-00009B700000}"/>
    <cellStyle name="Normal 20 3 2 5 4" xfId="34893" xr:uid="{00000000-0005-0000-0000-00009C700000}"/>
    <cellStyle name="Normal 20 3 2 6" xfId="11461" xr:uid="{00000000-0005-0000-0000-00009D700000}"/>
    <cellStyle name="Normal 20 3 2 6 2" xfId="24064" xr:uid="{00000000-0005-0000-0000-00009E700000}"/>
    <cellStyle name="Normal 20 3 2 6 2 2" xfId="59280" xr:uid="{00000000-0005-0000-0000-00009F700000}"/>
    <cellStyle name="Normal 20 3 2 6 3" xfId="46683" xr:uid="{00000000-0005-0000-0000-0000A0700000}"/>
    <cellStyle name="Normal 20 3 2 6 4" xfId="36669" xr:uid="{00000000-0005-0000-0000-0000A1700000}"/>
    <cellStyle name="Normal 20 3 2 7" xfId="15828" xr:uid="{00000000-0005-0000-0000-0000A2700000}"/>
    <cellStyle name="Normal 20 3 2 7 2" xfId="51044" xr:uid="{00000000-0005-0000-0000-0000A3700000}"/>
    <cellStyle name="Normal 20 3 2 7 3" xfId="28433" xr:uid="{00000000-0005-0000-0000-0000A4700000}"/>
    <cellStyle name="Normal 20 3 2 8" xfId="12919" xr:uid="{00000000-0005-0000-0000-0000A5700000}"/>
    <cellStyle name="Normal 20 3 2 8 2" xfId="48137" xr:uid="{00000000-0005-0000-0000-0000A6700000}"/>
    <cellStyle name="Normal 20 3 2 9" xfId="38447" xr:uid="{00000000-0005-0000-0000-0000A7700000}"/>
    <cellStyle name="Normal 20 3 3" xfId="3486" xr:uid="{00000000-0005-0000-0000-0000A8700000}"/>
    <cellStyle name="Normal 20 3 3 10" xfId="26982" xr:uid="{00000000-0005-0000-0000-0000A9700000}"/>
    <cellStyle name="Normal 20 3 3 11" xfId="61386" xr:uid="{00000000-0005-0000-0000-0000AA700000}"/>
    <cellStyle name="Normal 20 3 3 2" xfId="5282" xr:uid="{00000000-0005-0000-0000-0000AB700000}"/>
    <cellStyle name="Normal 20 3 3 2 2" xfId="17929" xr:uid="{00000000-0005-0000-0000-0000AC700000}"/>
    <cellStyle name="Normal 20 3 3 2 2 2" xfId="53145" xr:uid="{00000000-0005-0000-0000-0000AD700000}"/>
    <cellStyle name="Normal 20 3 3 2 3" xfId="40548" xr:uid="{00000000-0005-0000-0000-0000AE700000}"/>
    <cellStyle name="Normal 20 3 3 2 4" xfId="30534" xr:uid="{00000000-0005-0000-0000-0000AF700000}"/>
    <cellStyle name="Normal 20 3 3 3" xfId="6752" xr:uid="{00000000-0005-0000-0000-0000B0700000}"/>
    <cellStyle name="Normal 20 3 3 3 2" xfId="19383" xr:uid="{00000000-0005-0000-0000-0000B1700000}"/>
    <cellStyle name="Normal 20 3 3 3 2 2" xfId="54599" xr:uid="{00000000-0005-0000-0000-0000B2700000}"/>
    <cellStyle name="Normal 20 3 3 3 3" xfId="42002" xr:uid="{00000000-0005-0000-0000-0000B3700000}"/>
    <cellStyle name="Normal 20 3 3 3 4" xfId="31988" xr:uid="{00000000-0005-0000-0000-0000B4700000}"/>
    <cellStyle name="Normal 20 3 3 4" xfId="8211" xr:uid="{00000000-0005-0000-0000-0000B5700000}"/>
    <cellStyle name="Normal 20 3 3 4 2" xfId="20837" xr:uid="{00000000-0005-0000-0000-0000B6700000}"/>
    <cellStyle name="Normal 20 3 3 4 2 2" xfId="56053" xr:uid="{00000000-0005-0000-0000-0000B7700000}"/>
    <cellStyle name="Normal 20 3 3 4 3" xfId="43456" xr:uid="{00000000-0005-0000-0000-0000B8700000}"/>
    <cellStyle name="Normal 20 3 3 4 4" xfId="33442" xr:uid="{00000000-0005-0000-0000-0000B9700000}"/>
    <cellStyle name="Normal 20 3 3 5" xfId="9992" xr:uid="{00000000-0005-0000-0000-0000BA700000}"/>
    <cellStyle name="Normal 20 3 3 5 2" xfId="22613" xr:uid="{00000000-0005-0000-0000-0000BB700000}"/>
    <cellStyle name="Normal 20 3 3 5 2 2" xfId="57829" xr:uid="{00000000-0005-0000-0000-0000BC700000}"/>
    <cellStyle name="Normal 20 3 3 5 3" xfId="45232" xr:uid="{00000000-0005-0000-0000-0000BD700000}"/>
    <cellStyle name="Normal 20 3 3 5 4" xfId="35218" xr:uid="{00000000-0005-0000-0000-0000BE700000}"/>
    <cellStyle name="Normal 20 3 3 6" xfId="11786" xr:uid="{00000000-0005-0000-0000-0000BF700000}"/>
    <cellStyle name="Normal 20 3 3 6 2" xfId="24389" xr:uid="{00000000-0005-0000-0000-0000C0700000}"/>
    <cellStyle name="Normal 20 3 3 6 2 2" xfId="59605" xr:uid="{00000000-0005-0000-0000-0000C1700000}"/>
    <cellStyle name="Normal 20 3 3 6 3" xfId="47008" xr:uid="{00000000-0005-0000-0000-0000C2700000}"/>
    <cellStyle name="Normal 20 3 3 6 4" xfId="36994" xr:uid="{00000000-0005-0000-0000-0000C3700000}"/>
    <cellStyle name="Normal 20 3 3 7" xfId="16153" xr:uid="{00000000-0005-0000-0000-0000C4700000}"/>
    <cellStyle name="Normal 20 3 3 7 2" xfId="51369" xr:uid="{00000000-0005-0000-0000-0000C5700000}"/>
    <cellStyle name="Normal 20 3 3 7 3" xfId="28758" xr:uid="{00000000-0005-0000-0000-0000C6700000}"/>
    <cellStyle name="Normal 20 3 3 8" xfId="14375" xr:uid="{00000000-0005-0000-0000-0000C7700000}"/>
    <cellStyle name="Normal 20 3 3 8 2" xfId="49593" xr:uid="{00000000-0005-0000-0000-0000C8700000}"/>
    <cellStyle name="Normal 20 3 3 9" xfId="38772" xr:uid="{00000000-0005-0000-0000-0000C9700000}"/>
    <cellStyle name="Normal 20 3 4" xfId="2647" xr:uid="{00000000-0005-0000-0000-0000CA700000}"/>
    <cellStyle name="Normal 20 3 4 10" xfId="26173" xr:uid="{00000000-0005-0000-0000-0000CB700000}"/>
    <cellStyle name="Normal 20 3 4 11" xfId="60577" xr:uid="{00000000-0005-0000-0000-0000CC700000}"/>
    <cellStyle name="Normal 20 3 4 2" xfId="4473" xr:uid="{00000000-0005-0000-0000-0000CD700000}"/>
    <cellStyle name="Normal 20 3 4 2 2" xfId="17120" xr:uid="{00000000-0005-0000-0000-0000CE700000}"/>
    <cellStyle name="Normal 20 3 4 2 2 2" xfId="52336" xr:uid="{00000000-0005-0000-0000-0000CF700000}"/>
    <cellStyle name="Normal 20 3 4 2 3" xfId="39739" xr:uid="{00000000-0005-0000-0000-0000D0700000}"/>
    <cellStyle name="Normal 20 3 4 2 4" xfId="29725" xr:uid="{00000000-0005-0000-0000-0000D1700000}"/>
    <cellStyle name="Normal 20 3 4 3" xfId="5943" xr:uid="{00000000-0005-0000-0000-0000D2700000}"/>
    <cellStyle name="Normal 20 3 4 3 2" xfId="18574" xr:uid="{00000000-0005-0000-0000-0000D3700000}"/>
    <cellStyle name="Normal 20 3 4 3 2 2" xfId="53790" xr:uid="{00000000-0005-0000-0000-0000D4700000}"/>
    <cellStyle name="Normal 20 3 4 3 3" xfId="41193" xr:uid="{00000000-0005-0000-0000-0000D5700000}"/>
    <cellStyle name="Normal 20 3 4 3 4" xfId="31179" xr:uid="{00000000-0005-0000-0000-0000D6700000}"/>
    <cellStyle name="Normal 20 3 4 4" xfId="7402" xr:uid="{00000000-0005-0000-0000-0000D7700000}"/>
    <cellStyle name="Normal 20 3 4 4 2" xfId="20028" xr:uid="{00000000-0005-0000-0000-0000D8700000}"/>
    <cellStyle name="Normal 20 3 4 4 2 2" xfId="55244" xr:uid="{00000000-0005-0000-0000-0000D9700000}"/>
    <cellStyle name="Normal 20 3 4 4 3" xfId="42647" xr:uid="{00000000-0005-0000-0000-0000DA700000}"/>
    <cellStyle name="Normal 20 3 4 4 4" xfId="32633" xr:uid="{00000000-0005-0000-0000-0000DB700000}"/>
    <cellStyle name="Normal 20 3 4 5" xfId="9183" xr:uid="{00000000-0005-0000-0000-0000DC700000}"/>
    <cellStyle name="Normal 20 3 4 5 2" xfId="21804" xr:uid="{00000000-0005-0000-0000-0000DD700000}"/>
    <cellStyle name="Normal 20 3 4 5 2 2" xfId="57020" xr:uid="{00000000-0005-0000-0000-0000DE700000}"/>
    <cellStyle name="Normal 20 3 4 5 3" xfId="44423" xr:uid="{00000000-0005-0000-0000-0000DF700000}"/>
    <cellStyle name="Normal 20 3 4 5 4" xfId="34409" xr:uid="{00000000-0005-0000-0000-0000E0700000}"/>
    <cellStyle name="Normal 20 3 4 6" xfId="10977" xr:uid="{00000000-0005-0000-0000-0000E1700000}"/>
    <cellStyle name="Normal 20 3 4 6 2" xfId="23580" xr:uid="{00000000-0005-0000-0000-0000E2700000}"/>
    <cellStyle name="Normal 20 3 4 6 2 2" xfId="58796" xr:uid="{00000000-0005-0000-0000-0000E3700000}"/>
    <cellStyle name="Normal 20 3 4 6 3" xfId="46199" xr:uid="{00000000-0005-0000-0000-0000E4700000}"/>
    <cellStyle name="Normal 20 3 4 6 4" xfId="36185" xr:uid="{00000000-0005-0000-0000-0000E5700000}"/>
    <cellStyle name="Normal 20 3 4 7" xfId="15344" xr:uid="{00000000-0005-0000-0000-0000E6700000}"/>
    <cellStyle name="Normal 20 3 4 7 2" xfId="50560" xr:uid="{00000000-0005-0000-0000-0000E7700000}"/>
    <cellStyle name="Normal 20 3 4 7 3" xfId="27949" xr:uid="{00000000-0005-0000-0000-0000E8700000}"/>
    <cellStyle name="Normal 20 3 4 8" xfId="13566" xr:uid="{00000000-0005-0000-0000-0000E9700000}"/>
    <cellStyle name="Normal 20 3 4 8 2" xfId="48784" xr:uid="{00000000-0005-0000-0000-0000EA700000}"/>
    <cellStyle name="Normal 20 3 4 9" xfId="37963" xr:uid="{00000000-0005-0000-0000-0000EB700000}"/>
    <cellStyle name="Normal 20 3 5" xfId="3811" xr:uid="{00000000-0005-0000-0000-0000EC700000}"/>
    <cellStyle name="Normal 20 3 5 2" xfId="8534" xr:uid="{00000000-0005-0000-0000-0000ED700000}"/>
    <cellStyle name="Normal 20 3 5 2 2" xfId="21160" xr:uid="{00000000-0005-0000-0000-0000EE700000}"/>
    <cellStyle name="Normal 20 3 5 2 2 2" xfId="56376" xr:uid="{00000000-0005-0000-0000-0000EF700000}"/>
    <cellStyle name="Normal 20 3 5 2 3" xfId="43779" xr:uid="{00000000-0005-0000-0000-0000F0700000}"/>
    <cellStyle name="Normal 20 3 5 2 4" xfId="33765" xr:uid="{00000000-0005-0000-0000-0000F1700000}"/>
    <cellStyle name="Normal 20 3 5 3" xfId="10315" xr:uid="{00000000-0005-0000-0000-0000F2700000}"/>
    <cellStyle name="Normal 20 3 5 3 2" xfId="22936" xr:uid="{00000000-0005-0000-0000-0000F3700000}"/>
    <cellStyle name="Normal 20 3 5 3 2 2" xfId="58152" xr:uid="{00000000-0005-0000-0000-0000F4700000}"/>
    <cellStyle name="Normal 20 3 5 3 3" xfId="45555" xr:uid="{00000000-0005-0000-0000-0000F5700000}"/>
    <cellStyle name="Normal 20 3 5 3 4" xfId="35541" xr:uid="{00000000-0005-0000-0000-0000F6700000}"/>
    <cellStyle name="Normal 20 3 5 4" xfId="12111" xr:uid="{00000000-0005-0000-0000-0000F7700000}"/>
    <cellStyle name="Normal 20 3 5 4 2" xfId="24712" xr:uid="{00000000-0005-0000-0000-0000F8700000}"/>
    <cellStyle name="Normal 20 3 5 4 2 2" xfId="59928" xr:uid="{00000000-0005-0000-0000-0000F9700000}"/>
    <cellStyle name="Normal 20 3 5 4 3" xfId="47331" xr:uid="{00000000-0005-0000-0000-0000FA700000}"/>
    <cellStyle name="Normal 20 3 5 4 4" xfId="37317" xr:uid="{00000000-0005-0000-0000-0000FB700000}"/>
    <cellStyle name="Normal 20 3 5 5" xfId="16476" xr:uid="{00000000-0005-0000-0000-0000FC700000}"/>
    <cellStyle name="Normal 20 3 5 5 2" xfId="51692" xr:uid="{00000000-0005-0000-0000-0000FD700000}"/>
    <cellStyle name="Normal 20 3 5 5 3" xfId="29081" xr:uid="{00000000-0005-0000-0000-0000FE700000}"/>
    <cellStyle name="Normal 20 3 5 6" xfId="14698" xr:uid="{00000000-0005-0000-0000-0000FF700000}"/>
    <cellStyle name="Normal 20 3 5 6 2" xfId="49916" xr:uid="{00000000-0005-0000-0000-000000710000}"/>
    <cellStyle name="Normal 20 3 5 7" xfId="39095" xr:uid="{00000000-0005-0000-0000-000001710000}"/>
    <cellStyle name="Normal 20 3 5 8" xfId="27305" xr:uid="{00000000-0005-0000-0000-000002710000}"/>
    <cellStyle name="Normal 20 3 6" xfId="4151" xr:uid="{00000000-0005-0000-0000-000003710000}"/>
    <cellStyle name="Normal 20 3 6 2" xfId="16798" xr:uid="{00000000-0005-0000-0000-000004710000}"/>
    <cellStyle name="Normal 20 3 6 2 2" xfId="52014" xr:uid="{00000000-0005-0000-0000-000005710000}"/>
    <cellStyle name="Normal 20 3 6 2 3" xfId="29403" xr:uid="{00000000-0005-0000-0000-000006710000}"/>
    <cellStyle name="Normal 20 3 6 3" xfId="13244" xr:uid="{00000000-0005-0000-0000-000007710000}"/>
    <cellStyle name="Normal 20 3 6 3 2" xfId="48462" xr:uid="{00000000-0005-0000-0000-000008710000}"/>
    <cellStyle name="Normal 20 3 6 4" xfId="39417" xr:uid="{00000000-0005-0000-0000-000009710000}"/>
    <cellStyle name="Normal 20 3 6 5" xfId="25851" xr:uid="{00000000-0005-0000-0000-00000A710000}"/>
    <cellStyle name="Normal 20 3 7" xfId="5621" xr:uid="{00000000-0005-0000-0000-00000B710000}"/>
    <cellStyle name="Normal 20 3 7 2" xfId="18252" xr:uid="{00000000-0005-0000-0000-00000C710000}"/>
    <cellStyle name="Normal 20 3 7 2 2" xfId="53468" xr:uid="{00000000-0005-0000-0000-00000D710000}"/>
    <cellStyle name="Normal 20 3 7 3" xfId="40871" xr:uid="{00000000-0005-0000-0000-00000E710000}"/>
    <cellStyle name="Normal 20 3 7 4" xfId="30857" xr:uid="{00000000-0005-0000-0000-00000F710000}"/>
    <cellStyle name="Normal 20 3 8" xfId="7080" xr:uid="{00000000-0005-0000-0000-000010710000}"/>
    <cellStyle name="Normal 20 3 8 2" xfId="19706" xr:uid="{00000000-0005-0000-0000-000011710000}"/>
    <cellStyle name="Normal 20 3 8 2 2" xfId="54922" xr:uid="{00000000-0005-0000-0000-000012710000}"/>
    <cellStyle name="Normal 20 3 8 3" xfId="42325" xr:uid="{00000000-0005-0000-0000-000013710000}"/>
    <cellStyle name="Normal 20 3 8 4" xfId="32311" xr:uid="{00000000-0005-0000-0000-000014710000}"/>
    <cellStyle name="Normal 20 3 9" xfId="8861" xr:uid="{00000000-0005-0000-0000-000015710000}"/>
    <cellStyle name="Normal 20 3 9 2" xfId="21482" xr:uid="{00000000-0005-0000-0000-000016710000}"/>
    <cellStyle name="Normal 20 3 9 2 2" xfId="56698" xr:uid="{00000000-0005-0000-0000-000017710000}"/>
    <cellStyle name="Normal 20 3 9 3" xfId="44101" xr:uid="{00000000-0005-0000-0000-000018710000}"/>
    <cellStyle name="Normal 20 3 9 4" xfId="34087" xr:uid="{00000000-0005-0000-0000-000019710000}"/>
    <cellStyle name="Normal 20 4" xfId="2992" xr:uid="{00000000-0005-0000-0000-00001A710000}"/>
    <cellStyle name="Normal 20 4 10" xfId="25367" xr:uid="{00000000-0005-0000-0000-00001B710000}"/>
    <cellStyle name="Normal 20 4 11" xfId="60902" xr:uid="{00000000-0005-0000-0000-00001C710000}"/>
    <cellStyle name="Normal 20 4 2" xfId="4798" xr:uid="{00000000-0005-0000-0000-00001D710000}"/>
    <cellStyle name="Normal 20 4 2 2" xfId="17445" xr:uid="{00000000-0005-0000-0000-00001E710000}"/>
    <cellStyle name="Normal 20 4 2 2 2" xfId="52661" xr:uid="{00000000-0005-0000-0000-00001F710000}"/>
    <cellStyle name="Normal 20 4 2 2 3" xfId="30050" xr:uid="{00000000-0005-0000-0000-000020710000}"/>
    <cellStyle name="Normal 20 4 2 3" xfId="13891" xr:uid="{00000000-0005-0000-0000-000021710000}"/>
    <cellStyle name="Normal 20 4 2 3 2" xfId="49109" xr:uid="{00000000-0005-0000-0000-000022710000}"/>
    <cellStyle name="Normal 20 4 2 4" xfId="40064" xr:uid="{00000000-0005-0000-0000-000023710000}"/>
    <cellStyle name="Normal 20 4 2 5" xfId="26498" xr:uid="{00000000-0005-0000-0000-000024710000}"/>
    <cellStyle name="Normal 20 4 3" xfId="6268" xr:uid="{00000000-0005-0000-0000-000025710000}"/>
    <cellStyle name="Normal 20 4 3 2" xfId="18899" xr:uid="{00000000-0005-0000-0000-000026710000}"/>
    <cellStyle name="Normal 20 4 3 2 2" xfId="54115" xr:uid="{00000000-0005-0000-0000-000027710000}"/>
    <cellStyle name="Normal 20 4 3 3" xfId="41518" xr:uid="{00000000-0005-0000-0000-000028710000}"/>
    <cellStyle name="Normal 20 4 3 4" xfId="31504" xr:uid="{00000000-0005-0000-0000-000029710000}"/>
    <cellStyle name="Normal 20 4 4" xfId="7727" xr:uid="{00000000-0005-0000-0000-00002A710000}"/>
    <cellStyle name="Normal 20 4 4 2" xfId="20353" xr:uid="{00000000-0005-0000-0000-00002B710000}"/>
    <cellStyle name="Normal 20 4 4 2 2" xfId="55569" xr:uid="{00000000-0005-0000-0000-00002C710000}"/>
    <cellStyle name="Normal 20 4 4 3" xfId="42972" xr:uid="{00000000-0005-0000-0000-00002D710000}"/>
    <cellStyle name="Normal 20 4 4 4" xfId="32958" xr:uid="{00000000-0005-0000-0000-00002E710000}"/>
    <cellStyle name="Normal 20 4 5" xfId="9508" xr:uid="{00000000-0005-0000-0000-00002F710000}"/>
    <cellStyle name="Normal 20 4 5 2" xfId="22129" xr:uid="{00000000-0005-0000-0000-000030710000}"/>
    <cellStyle name="Normal 20 4 5 2 2" xfId="57345" xr:uid="{00000000-0005-0000-0000-000031710000}"/>
    <cellStyle name="Normal 20 4 5 3" xfId="44748" xr:uid="{00000000-0005-0000-0000-000032710000}"/>
    <cellStyle name="Normal 20 4 5 4" xfId="34734" xr:uid="{00000000-0005-0000-0000-000033710000}"/>
    <cellStyle name="Normal 20 4 6" xfId="11302" xr:uid="{00000000-0005-0000-0000-000034710000}"/>
    <cellStyle name="Normal 20 4 6 2" xfId="23905" xr:uid="{00000000-0005-0000-0000-000035710000}"/>
    <cellStyle name="Normal 20 4 6 2 2" xfId="59121" xr:uid="{00000000-0005-0000-0000-000036710000}"/>
    <cellStyle name="Normal 20 4 6 3" xfId="46524" xr:uid="{00000000-0005-0000-0000-000037710000}"/>
    <cellStyle name="Normal 20 4 6 4" xfId="36510" xr:uid="{00000000-0005-0000-0000-000038710000}"/>
    <cellStyle name="Normal 20 4 7" xfId="15669" xr:uid="{00000000-0005-0000-0000-000039710000}"/>
    <cellStyle name="Normal 20 4 7 2" xfId="50885" xr:uid="{00000000-0005-0000-0000-00003A710000}"/>
    <cellStyle name="Normal 20 4 7 3" xfId="28274" xr:uid="{00000000-0005-0000-0000-00003B710000}"/>
    <cellStyle name="Normal 20 4 8" xfId="12760" xr:uid="{00000000-0005-0000-0000-00003C710000}"/>
    <cellStyle name="Normal 20 4 8 2" xfId="47978" xr:uid="{00000000-0005-0000-0000-00003D710000}"/>
    <cellStyle name="Normal 20 4 9" xfId="38288" xr:uid="{00000000-0005-0000-0000-00003E710000}"/>
    <cellStyle name="Normal 20 5" xfId="2824" xr:uid="{00000000-0005-0000-0000-00003F710000}"/>
    <cellStyle name="Normal 20 5 10" xfId="25212" xr:uid="{00000000-0005-0000-0000-000040710000}"/>
    <cellStyle name="Normal 20 5 11" xfId="60747" xr:uid="{00000000-0005-0000-0000-000041710000}"/>
    <cellStyle name="Normal 20 5 2" xfId="4643" xr:uid="{00000000-0005-0000-0000-000042710000}"/>
    <cellStyle name="Normal 20 5 2 2" xfId="17290" xr:uid="{00000000-0005-0000-0000-000043710000}"/>
    <cellStyle name="Normal 20 5 2 2 2" xfId="52506" xr:uid="{00000000-0005-0000-0000-000044710000}"/>
    <cellStyle name="Normal 20 5 2 2 3" xfId="29895" xr:uid="{00000000-0005-0000-0000-000045710000}"/>
    <cellStyle name="Normal 20 5 2 3" xfId="13736" xr:uid="{00000000-0005-0000-0000-000046710000}"/>
    <cellStyle name="Normal 20 5 2 3 2" xfId="48954" xr:uid="{00000000-0005-0000-0000-000047710000}"/>
    <cellStyle name="Normal 20 5 2 4" xfId="39909" xr:uid="{00000000-0005-0000-0000-000048710000}"/>
    <cellStyle name="Normal 20 5 2 5" xfId="26343" xr:uid="{00000000-0005-0000-0000-000049710000}"/>
    <cellStyle name="Normal 20 5 3" xfId="6113" xr:uid="{00000000-0005-0000-0000-00004A710000}"/>
    <cellStyle name="Normal 20 5 3 2" xfId="18744" xr:uid="{00000000-0005-0000-0000-00004B710000}"/>
    <cellStyle name="Normal 20 5 3 2 2" xfId="53960" xr:uid="{00000000-0005-0000-0000-00004C710000}"/>
    <cellStyle name="Normal 20 5 3 3" xfId="41363" xr:uid="{00000000-0005-0000-0000-00004D710000}"/>
    <cellStyle name="Normal 20 5 3 4" xfId="31349" xr:uid="{00000000-0005-0000-0000-00004E710000}"/>
    <cellStyle name="Normal 20 5 4" xfId="7572" xr:uid="{00000000-0005-0000-0000-00004F710000}"/>
    <cellStyle name="Normal 20 5 4 2" xfId="20198" xr:uid="{00000000-0005-0000-0000-000050710000}"/>
    <cellStyle name="Normal 20 5 4 2 2" xfId="55414" xr:uid="{00000000-0005-0000-0000-000051710000}"/>
    <cellStyle name="Normal 20 5 4 3" xfId="42817" xr:uid="{00000000-0005-0000-0000-000052710000}"/>
    <cellStyle name="Normal 20 5 4 4" xfId="32803" xr:uid="{00000000-0005-0000-0000-000053710000}"/>
    <cellStyle name="Normal 20 5 5" xfId="9353" xr:uid="{00000000-0005-0000-0000-000054710000}"/>
    <cellStyle name="Normal 20 5 5 2" xfId="21974" xr:uid="{00000000-0005-0000-0000-000055710000}"/>
    <cellStyle name="Normal 20 5 5 2 2" xfId="57190" xr:uid="{00000000-0005-0000-0000-000056710000}"/>
    <cellStyle name="Normal 20 5 5 3" xfId="44593" xr:uid="{00000000-0005-0000-0000-000057710000}"/>
    <cellStyle name="Normal 20 5 5 4" xfId="34579" xr:uid="{00000000-0005-0000-0000-000058710000}"/>
    <cellStyle name="Normal 20 5 6" xfId="11147" xr:uid="{00000000-0005-0000-0000-000059710000}"/>
    <cellStyle name="Normal 20 5 6 2" xfId="23750" xr:uid="{00000000-0005-0000-0000-00005A710000}"/>
    <cellStyle name="Normal 20 5 6 2 2" xfId="58966" xr:uid="{00000000-0005-0000-0000-00005B710000}"/>
    <cellStyle name="Normal 20 5 6 3" xfId="46369" xr:uid="{00000000-0005-0000-0000-00005C710000}"/>
    <cellStyle name="Normal 20 5 6 4" xfId="36355" xr:uid="{00000000-0005-0000-0000-00005D710000}"/>
    <cellStyle name="Normal 20 5 7" xfId="15514" xr:uid="{00000000-0005-0000-0000-00005E710000}"/>
    <cellStyle name="Normal 20 5 7 2" xfId="50730" xr:uid="{00000000-0005-0000-0000-00005F710000}"/>
    <cellStyle name="Normal 20 5 7 3" xfId="28119" xr:uid="{00000000-0005-0000-0000-000060710000}"/>
    <cellStyle name="Normal 20 5 8" xfId="12605" xr:uid="{00000000-0005-0000-0000-000061710000}"/>
    <cellStyle name="Normal 20 5 8 2" xfId="47823" xr:uid="{00000000-0005-0000-0000-000062710000}"/>
    <cellStyle name="Normal 20 5 9" xfId="38133" xr:uid="{00000000-0005-0000-0000-000063710000}"/>
    <cellStyle name="Normal 20 6" xfId="3334" xr:uid="{00000000-0005-0000-0000-000064710000}"/>
    <cellStyle name="Normal 20 6 10" xfId="26830" xr:uid="{00000000-0005-0000-0000-000065710000}"/>
    <cellStyle name="Normal 20 6 11" xfId="61234" xr:uid="{00000000-0005-0000-0000-000066710000}"/>
    <cellStyle name="Normal 20 6 2" xfId="5130" xr:uid="{00000000-0005-0000-0000-000067710000}"/>
    <cellStyle name="Normal 20 6 2 2" xfId="17777" xr:uid="{00000000-0005-0000-0000-000068710000}"/>
    <cellStyle name="Normal 20 6 2 2 2" xfId="52993" xr:uid="{00000000-0005-0000-0000-000069710000}"/>
    <cellStyle name="Normal 20 6 2 3" xfId="40396" xr:uid="{00000000-0005-0000-0000-00006A710000}"/>
    <cellStyle name="Normal 20 6 2 4" xfId="30382" xr:uid="{00000000-0005-0000-0000-00006B710000}"/>
    <cellStyle name="Normal 20 6 3" xfId="6600" xr:uid="{00000000-0005-0000-0000-00006C710000}"/>
    <cellStyle name="Normal 20 6 3 2" xfId="19231" xr:uid="{00000000-0005-0000-0000-00006D710000}"/>
    <cellStyle name="Normal 20 6 3 2 2" xfId="54447" xr:uid="{00000000-0005-0000-0000-00006E710000}"/>
    <cellStyle name="Normal 20 6 3 3" xfId="41850" xr:uid="{00000000-0005-0000-0000-00006F710000}"/>
    <cellStyle name="Normal 20 6 3 4" xfId="31836" xr:uid="{00000000-0005-0000-0000-000070710000}"/>
    <cellStyle name="Normal 20 6 4" xfId="8059" xr:uid="{00000000-0005-0000-0000-000071710000}"/>
    <cellStyle name="Normal 20 6 4 2" xfId="20685" xr:uid="{00000000-0005-0000-0000-000072710000}"/>
    <cellStyle name="Normal 20 6 4 2 2" xfId="55901" xr:uid="{00000000-0005-0000-0000-000073710000}"/>
    <cellStyle name="Normal 20 6 4 3" xfId="43304" xr:uid="{00000000-0005-0000-0000-000074710000}"/>
    <cellStyle name="Normal 20 6 4 4" xfId="33290" xr:uid="{00000000-0005-0000-0000-000075710000}"/>
    <cellStyle name="Normal 20 6 5" xfId="9840" xr:uid="{00000000-0005-0000-0000-000076710000}"/>
    <cellStyle name="Normal 20 6 5 2" xfId="22461" xr:uid="{00000000-0005-0000-0000-000077710000}"/>
    <cellStyle name="Normal 20 6 5 2 2" xfId="57677" xr:uid="{00000000-0005-0000-0000-000078710000}"/>
    <cellStyle name="Normal 20 6 5 3" xfId="45080" xr:uid="{00000000-0005-0000-0000-000079710000}"/>
    <cellStyle name="Normal 20 6 5 4" xfId="35066" xr:uid="{00000000-0005-0000-0000-00007A710000}"/>
    <cellStyle name="Normal 20 6 6" xfId="11634" xr:uid="{00000000-0005-0000-0000-00007B710000}"/>
    <cellStyle name="Normal 20 6 6 2" xfId="24237" xr:uid="{00000000-0005-0000-0000-00007C710000}"/>
    <cellStyle name="Normal 20 6 6 2 2" xfId="59453" xr:uid="{00000000-0005-0000-0000-00007D710000}"/>
    <cellStyle name="Normal 20 6 6 3" xfId="46856" xr:uid="{00000000-0005-0000-0000-00007E710000}"/>
    <cellStyle name="Normal 20 6 6 4" xfId="36842" xr:uid="{00000000-0005-0000-0000-00007F710000}"/>
    <cellStyle name="Normal 20 6 7" xfId="16001" xr:uid="{00000000-0005-0000-0000-000080710000}"/>
    <cellStyle name="Normal 20 6 7 2" xfId="51217" xr:uid="{00000000-0005-0000-0000-000081710000}"/>
    <cellStyle name="Normal 20 6 7 3" xfId="28606" xr:uid="{00000000-0005-0000-0000-000082710000}"/>
    <cellStyle name="Normal 20 6 8" xfId="14223" xr:uid="{00000000-0005-0000-0000-000083710000}"/>
    <cellStyle name="Normal 20 6 8 2" xfId="49441" xr:uid="{00000000-0005-0000-0000-000084710000}"/>
    <cellStyle name="Normal 20 6 9" xfId="38620" xr:uid="{00000000-0005-0000-0000-000085710000}"/>
    <cellStyle name="Normal 20 7" xfId="2494" xr:uid="{00000000-0005-0000-0000-000086710000}"/>
    <cellStyle name="Normal 20 7 10" xfId="26021" xr:uid="{00000000-0005-0000-0000-000087710000}"/>
    <cellStyle name="Normal 20 7 11" xfId="60425" xr:uid="{00000000-0005-0000-0000-000088710000}"/>
    <cellStyle name="Normal 20 7 2" xfId="4321" xr:uid="{00000000-0005-0000-0000-000089710000}"/>
    <cellStyle name="Normal 20 7 2 2" xfId="16968" xr:uid="{00000000-0005-0000-0000-00008A710000}"/>
    <cellStyle name="Normal 20 7 2 2 2" xfId="52184" xr:uid="{00000000-0005-0000-0000-00008B710000}"/>
    <cellStyle name="Normal 20 7 2 3" xfId="39587" xr:uid="{00000000-0005-0000-0000-00008C710000}"/>
    <cellStyle name="Normal 20 7 2 4" xfId="29573" xr:uid="{00000000-0005-0000-0000-00008D710000}"/>
    <cellStyle name="Normal 20 7 3" xfId="5791" xr:uid="{00000000-0005-0000-0000-00008E710000}"/>
    <cellStyle name="Normal 20 7 3 2" xfId="18422" xr:uid="{00000000-0005-0000-0000-00008F710000}"/>
    <cellStyle name="Normal 20 7 3 2 2" xfId="53638" xr:uid="{00000000-0005-0000-0000-000090710000}"/>
    <cellStyle name="Normal 20 7 3 3" xfId="41041" xr:uid="{00000000-0005-0000-0000-000091710000}"/>
    <cellStyle name="Normal 20 7 3 4" xfId="31027" xr:uid="{00000000-0005-0000-0000-000092710000}"/>
    <cellStyle name="Normal 20 7 4" xfId="7250" xr:uid="{00000000-0005-0000-0000-000093710000}"/>
    <cellStyle name="Normal 20 7 4 2" xfId="19876" xr:uid="{00000000-0005-0000-0000-000094710000}"/>
    <cellStyle name="Normal 20 7 4 2 2" xfId="55092" xr:uid="{00000000-0005-0000-0000-000095710000}"/>
    <cellStyle name="Normal 20 7 4 3" xfId="42495" xr:uid="{00000000-0005-0000-0000-000096710000}"/>
    <cellStyle name="Normal 20 7 4 4" xfId="32481" xr:uid="{00000000-0005-0000-0000-000097710000}"/>
    <cellStyle name="Normal 20 7 5" xfId="9031" xr:uid="{00000000-0005-0000-0000-000098710000}"/>
    <cellStyle name="Normal 20 7 5 2" xfId="21652" xr:uid="{00000000-0005-0000-0000-000099710000}"/>
    <cellStyle name="Normal 20 7 5 2 2" xfId="56868" xr:uid="{00000000-0005-0000-0000-00009A710000}"/>
    <cellStyle name="Normal 20 7 5 3" xfId="44271" xr:uid="{00000000-0005-0000-0000-00009B710000}"/>
    <cellStyle name="Normal 20 7 5 4" xfId="34257" xr:uid="{00000000-0005-0000-0000-00009C710000}"/>
    <cellStyle name="Normal 20 7 6" xfId="10825" xr:uid="{00000000-0005-0000-0000-00009D710000}"/>
    <cellStyle name="Normal 20 7 6 2" xfId="23428" xr:uid="{00000000-0005-0000-0000-00009E710000}"/>
    <cellStyle name="Normal 20 7 6 2 2" xfId="58644" xr:uid="{00000000-0005-0000-0000-00009F710000}"/>
    <cellStyle name="Normal 20 7 6 3" xfId="46047" xr:uid="{00000000-0005-0000-0000-0000A0710000}"/>
    <cellStyle name="Normal 20 7 6 4" xfId="36033" xr:uid="{00000000-0005-0000-0000-0000A1710000}"/>
    <cellStyle name="Normal 20 7 7" xfId="15192" xr:uid="{00000000-0005-0000-0000-0000A2710000}"/>
    <cellStyle name="Normal 20 7 7 2" xfId="50408" xr:uid="{00000000-0005-0000-0000-0000A3710000}"/>
    <cellStyle name="Normal 20 7 7 3" xfId="27797" xr:uid="{00000000-0005-0000-0000-0000A4710000}"/>
    <cellStyle name="Normal 20 7 8" xfId="13414" xr:uid="{00000000-0005-0000-0000-0000A5710000}"/>
    <cellStyle name="Normal 20 7 8 2" xfId="48632" xr:uid="{00000000-0005-0000-0000-0000A6710000}"/>
    <cellStyle name="Normal 20 7 9" xfId="37811" xr:uid="{00000000-0005-0000-0000-0000A7710000}"/>
    <cellStyle name="Normal 20 8" xfId="3658" xr:uid="{00000000-0005-0000-0000-0000A8710000}"/>
    <cellStyle name="Normal 20 8 2" xfId="8382" xr:uid="{00000000-0005-0000-0000-0000A9710000}"/>
    <cellStyle name="Normal 20 8 2 2" xfId="21008" xr:uid="{00000000-0005-0000-0000-0000AA710000}"/>
    <cellStyle name="Normal 20 8 2 2 2" xfId="56224" xr:uid="{00000000-0005-0000-0000-0000AB710000}"/>
    <cellStyle name="Normal 20 8 2 3" xfId="43627" xr:uid="{00000000-0005-0000-0000-0000AC710000}"/>
    <cellStyle name="Normal 20 8 2 4" xfId="33613" xr:uid="{00000000-0005-0000-0000-0000AD710000}"/>
    <cellStyle name="Normal 20 8 3" xfId="10163" xr:uid="{00000000-0005-0000-0000-0000AE710000}"/>
    <cellStyle name="Normal 20 8 3 2" xfId="22784" xr:uid="{00000000-0005-0000-0000-0000AF710000}"/>
    <cellStyle name="Normal 20 8 3 2 2" xfId="58000" xr:uid="{00000000-0005-0000-0000-0000B0710000}"/>
    <cellStyle name="Normal 20 8 3 3" xfId="45403" xr:uid="{00000000-0005-0000-0000-0000B1710000}"/>
    <cellStyle name="Normal 20 8 3 4" xfId="35389" xr:uid="{00000000-0005-0000-0000-0000B2710000}"/>
    <cellStyle name="Normal 20 8 4" xfId="11959" xr:uid="{00000000-0005-0000-0000-0000B3710000}"/>
    <cellStyle name="Normal 20 8 4 2" xfId="24560" xr:uid="{00000000-0005-0000-0000-0000B4710000}"/>
    <cellStyle name="Normal 20 8 4 2 2" xfId="59776" xr:uid="{00000000-0005-0000-0000-0000B5710000}"/>
    <cellStyle name="Normal 20 8 4 3" xfId="47179" xr:uid="{00000000-0005-0000-0000-0000B6710000}"/>
    <cellStyle name="Normal 20 8 4 4" xfId="37165" xr:uid="{00000000-0005-0000-0000-0000B7710000}"/>
    <cellStyle name="Normal 20 8 5" xfId="16324" xr:uid="{00000000-0005-0000-0000-0000B8710000}"/>
    <cellStyle name="Normal 20 8 5 2" xfId="51540" xr:uid="{00000000-0005-0000-0000-0000B9710000}"/>
    <cellStyle name="Normal 20 8 5 3" xfId="28929" xr:uid="{00000000-0005-0000-0000-0000BA710000}"/>
    <cellStyle name="Normal 20 8 6" xfId="14546" xr:uid="{00000000-0005-0000-0000-0000BB710000}"/>
    <cellStyle name="Normal 20 8 6 2" xfId="49764" xr:uid="{00000000-0005-0000-0000-0000BC710000}"/>
    <cellStyle name="Normal 20 8 7" xfId="38943" xr:uid="{00000000-0005-0000-0000-0000BD710000}"/>
    <cellStyle name="Normal 20 8 8" xfId="27153" xr:uid="{00000000-0005-0000-0000-0000BE710000}"/>
    <cellStyle name="Normal 20 9" xfId="3990" xr:uid="{00000000-0005-0000-0000-0000BF710000}"/>
    <cellStyle name="Normal 20 9 2" xfId="16646" xr:uid="{00000000-0005-0000-0000-0000C0710000}"/>
    <cellStyle name="Normal 20 9 2 2" xfId="51862" xr:uid="{00000000-0005-0000-0000-0000C1710000}"/>
    <cellStyle name="Normal 20 9 2 3" xfId="29251" xr:uid="{00000000-0005-0000-0000-0000C2710000}"/>
    <cellStyle name="Normal 20 9 3" xfId="13092" xr:uid="{00000000-0005-0000-0000-0000C3710000}"/>
    <cellStyle name="Normal 20 9 3 2" xfId="48310" xr:uid="{00000000-0005-0000-0000-0000C4710000}"/>
    <cellStyle name="Normal 20 9 4" xfId="39265" xr:uid="{00000000-0005-0000-0000-0000C5710000}"/>
    <cellStyle name="Normal 20 9 5" xfId="25699" xr:uid="{00000000-0005-0000-0000-0000C6710000}"/>
    <cellStyle name="Normal 20_District Target Attainment" xfId="1144" xr:uid="{00000000-0005-0000-0000-0000C7710000}"/>
    <cellStyle name="Normal 21" xfId="2426" xr:uid="{00000000-0005-0000-0000-0000C8710000}"/>
    <cellStyle name="Normal 21 10" xfId="10602" xr:uid="{00000000-0005-0000-0000-0000C9710000}"/>
    <cellStyle name="Normal 21 10 2" xfId="23213" xr:uid="{00000000-0005-0000-0000-0000CA710000}"/>
    <cellStyle name="Normal 21 10 2 2" xfId="58429" xr:uid="{00000000-0005-0000-0000-0000CB710000}"/>
    <cellStyle name="Normal 21 10 3" xfId="45832" xr:uid="{00000000-0005-0000-0000-0000CC710000}"/>
    <cellStyle name="Normal 21 10 4" xfId="35818" xr:uid="{00000000-0005-0000-0000-0000CD710000}"/>
    <cellStyle name="Normal 21 11" xfId="15131" xr:uid="{00000000-0005-0000-0000-0000CE710000}"/>
    <cellStyle name="Normal 21 11 2" xfId="50347" xr:uid="{00000000-0005-0000-0000-0000CF710000}"/>
    <cellStyle name="Normal 21 11 3" xfId="27736" xr:uid="{00000000-0005-0000-0000-0000D0710000}"/>
    <cellStyle name="Normal 21 12" xfId="12544" xr:uid="{00000000-0005-0000-0000-0000D1710000}"/>
    <cellStyle name="Normal 21 12 2" xfId="47762" xr:uid="{00000000-0005-0000-0000-0000D2710000}"/>
    <cellStyle name="Normal 21 13" xfId="37750" xr:uid="{00000000-0005-0000-0000-0000D3710000}"/>
    <cellStyle name="Normal 21 14" xfId="25151" xr:uid="{00000000-0005-0000-0000-0000D4710000}"/>
    <cellStyle name="Normal 21 15" xfId="60364" xr:uid="{00000000-0005-0000-0000-0000D5710000}"/>
    <cellStyle name="Normal 21 2" xfId="3266" xr:uid="{00000000-0005-0000-0000-0000D6710000}"/>
    <cellStyle name="Normal 21 2 10" xfId="25635" xr:uid="{00000000-0005-0000-0000-0000D7710000}"/>
    <cellStyle name="Normal 21 2 11" xfId="61170" xr:uid="{00000000-0005-0000-0000-0000D8710000}"/>
    <cellStyle name="Normal 21 2 2" xfId="5066" xr:uid="{00000000-0005-0000-0000-0000D9710000}"/>
    <cellStyle name="Normal 21 2 2 2" xfId="17713" xr:uid="{00000000-0005-0000-0000-0000DA710000}"/>
    <cellStyle name="Normal 21 2 2 2 2" xfId="52929" xr:uid="{00000000-0005-0000-0000-0000DB710000}"/>
    <cellStyle name="Normal 21 2 2 2 3" xfId="30318" xr:uid="{00000000-0005-0000-0000-0000DC710000}"/>
    <cellStyle name="Normal 21 2 2 3" xfId="14159" xr:uid="{00000000-0005-0000-0000-0000DD710000}"/>
    <cellStyle name="Normal 21 2 2 3 2" xfId="49377" xr:uid="{00000000-0005-0000-0000-0000DE710000}"/>
    <cellStyle name="Normal 21 2 2 4" xfId="40332" xr:uid="{00000000-0005-0000-0000-0000DF710000}"/>
    <cellStyle name="Normal 21 2 2 5" xfId="26766" xr:uid="{00000000-0005-0000-0000-0000E0710000}"/>
    <cellStyle name="Normal 21 2 3" xfId="6536" xr:uid="{00000000-0005-0000-0000-0000E1710000}"/>
    <cellStyle name="Normal 21 2 3 2" xfId="19167" xr:uid="{00000000-0005-0000-0000-0000E2710000}"/>
    <cellStyle name="Normal 21 2 3 2 2" xfId="54383" xr:uid="{00000000-0005-0000-0000-0000E3710000}"/>
    <cellStyle name="Normal 21 2 3 3" xfId="41786" xr:uid="{00000000-0005-0000-0000-0000E4710000}"/>
    <cellStyle name="Normal 21 2 3 4" xfId="31772" xr:uid="{00000000-0005-0000-0000-0000E5710000}"/>
    <cellStyle name="Normal 21 2 4" xfId="7995" xr:uid="{00000000-0005-0000-0000-0000E6710000}"/>
    <cellStyle name="Normal 21 2 4 2" xfId="20621" xr:uid="{00000000-0005-0000-0000-0000E7710000}"/>
    <cellStyle name="Normal 21 2 4 2 2" xfId="55837" xr:uid="{00000000-0005-0000-0000-0000E8710000}"/>
    <cellStyle name="Normal 21 2 4 3" xfId="43240" xr:uid="{00000000-0005-0000-0000-0000E9710000}"/>
    <cellStyle name="Normal 21 2 4 4" xfId="33226" xr:uid="{00000000-0005-0000-0000-0000EA710000}"/>
    <cellStyle name="Normal 21 2 5" xfId="9776" xr:uid="{00000000-0005-0000-0000-0000EB710000}"/>
    <cellStyle name="Normal 21 2 5 2" xfId="22397" xr:uid="{00000000-0005-0000-0000-0000EC710000}"/>
    <cellStyle name="Normal 21 2 5 2 2" xfId="57613" xr:uid="{00000000-0005-0000-0000-0000ED710000}"/>
    <cellStyle name="Normal 21 2 5 3" xfId="45016" xr:uid="{00000000-0005-0000-0000-0000EE710000}"/>
    <cellStyle name="Normal 21 2 5 4" xfId="35002" xr:uid="{00000000-0005-0000-0000-0000EF710000}"/>
    <cellStyle name="Normal 21 2 6" xfId="11570" xr:uid="{00000000-0005-0000-0000-0000F0710000}"/>
    <cellStyle name="Normal 21 2 6 2" xfId="24173" xr:uid="{00000000-0005-0000-0000-0000F1710000}"/>
    <cellStyle name="Normal 21 2 6 2 2" xfId="59389" xr:uid="{00000000-0005-0000-0000-0000F2710000}"/>
    <cellStyle name="Normal 21 2 6 3" xfId="46792" xr:uid="{00000000-0005-0000-0000-0000F3710000}"/>
    <cellStyle name="Normal 21 2 6 4" xfId="36778" xr:uid="{00000000-0005-0000-0000-0000F4710000}"/>
    <cellStyle name="Normal 21 2 7" xfId="15937" xr:uid="{00000000-0005-0000-0000-0000F5710000}"/>
    <cellStyle name="Normal 21 2 7 2" xfId="51153" xr:uid="{00000000-0005-0000-0000-0000F6710000}"/>
    <cellStyle name="Normal 21 2 7 3" xfId="28542" xr:uid="{00000000-0005-0000-0000-0000F7710000}"/>
    <cellStyle name="Normal 21 2 8" xfId="13028" xr:uid="{00000000-0005-0000-0000-0000F8710000}"/>
    <cellStyle name="Normal 21 2 8 2" xfId="48246" xr:uid="{00000000-0005-0000-0000-0000F9710000}"/>
    <cellStyle name="Normal 21 2 9" xfId="38556" xr:uid="{00000000-0005-0000-0000-0000FA710000}"/>
    <cellStyle name="Normal 21 3" xfId="3595" xr:uid="{00000000-0005-0000-0000-0000FB710000}"/>
    <cellStyle name="Normal 21 3 10" xfId="27091" xr:uid="{00000000-0005-0000-0000-0000FC710000}"/>
    <cellStyle name="Normal 21 3 11" xfId="61495" xr:uid="{00000000-0005-0000-0000-0000FD710000}"/>
    <cellStyle name="Normal 21 3 2" xfId="5391" xr:uid="{00000000-0005-0000-0000-0000FE710000}"/>
    <cellStyle name="Normal 21 3 2 2" xfId="18038" xr:uid="{00000000-0005-0000-0000-0000FF710000}"/>
    <cellStyle name="Normal 21 3 2 2 2" xfId="53254" xr:uid="{00000000-0005-0000-0000-000000720000}"/>
    <cellStyle name="Normal 21 3 2 3" xfId="40657" xr:uid="{00000000-0005-0000-0000-000001720000}"/>
    <cellStyle name="Normal 21 3 2 4" xfId="30643" xr:uid="{00000000-0005-0000-0000-000002720000}"/>
    <cellStyle name="Normal 21 3 3" xfId="6861" xr:uid="{00000000-0005-0000-0000-000003720000}"/>
    <cellStyle name="Normal 21 3 3 2" xfId="19492" xr:uid="{00000000-0005-0000-0000-000004720000}"/>
    <cellStyle name="Normal 21 3 3 2 2" xfId="54708" xr:uid="{00000000-0005-0000-0000-000005720000}"/>
    <cellStyle name="Normal 21 3 3 3" xfId="42111" xr:uid="{00000000-0005-0000-0000-000006720000}"/>
    <cellStyle name="Normal 21 3 3 4" xfId="32097" xr:uid="{00000000-0005-0000-0000-000007720000}"/>
    <cellStyle name="Normal 21 3 4" xfId="8320" xr:uid="{00000000-0005-0000-0000-000008720000}"/>
    <cellStyle name="Normal 21 3 4 2" xfId="20946" xr:uid="{00000000-0005-0000-0000-000009720000}"/>
    <cellStyle name="Normal 21 3 4 2 2" xfId="56162" xr:uid="{00000000-0005-0000-0000-00000A720000}"/>
    <cellStyle name="Normal 21 3 4 3" xfId="43565" xr:uid="{00000000-0005-0000-0000-00000B720000}"/>
    <cellStyle name="Normal 21 3 4 4" xfId="33551" xr:uid="{00000000-0005-0000-0000-00000C720000}"/>
    <cellStyle name="Normal 21 3 5" xfId="10101" xr:uid="{00000000-0005-0000-0000-00000D720000}"/>
    <cellStyle name="Normal 21 3 5 2" xfId="22722" xr:uid="{00000000-0005-0000-0000-00000E720000}"/>
    <cellStyle name="Normal 21 3 5 2 2" xfId="57938" xr:uid="{00000000-0005-0000-0000-00000F720000}"/>
    <cellStyle name="Normal 21 3 5 3" xfId="45341" xr:uid="{00000000-0005-0000-0000-000010720000}"/>
    <cellStyle name="Normal 21 3 5 4" xfId="35327" xr:uid="{00000000-0005-0000-0000-000011720000}"/>
    <cellStyle name="Normal 21 3 6" xfId="11895" xr:uid="{00000000-0005-0000-0000-000012720000}"/>
    <cellStyle name="Normal 21 3 6 2" xfId="24498" xr:uid="{00000000-0005-0000-0000-000013720000}"/>
    <cellStyle name="Normal 21 3 6 2 2" xfId="59714" xr:uid="{00000000-0005-0000-0000-000014720000}"/>
    <cellStyle name="Normal 21 3 6 3" xfId="47117" xr:uid="{00000000-0005-0000-0000-000015720000}"/>
    <cellStyle name="Normal 21 3 6 4" xfId="37103" xr:uid="{00000000-0005-0000-0000-000016720000}"/>
    <cellStyle name="Normal 21 3 7" xfId="16262" xr:uid="{00000000-0005-0000-0000-000017720000}"/>
    <cellStyle name="Normal 21 3 7 2" xfId="51478" xr:uid="{00000000-0005-0000-0000-000018720000}"/>
    <cellStyle name="Normal 21 3 7 3" xfId="28867" xr:uid="{00000000-0005-0000-0000-000019720000}"/>
    <cellStyle name="Normal 21 3 8" xfId="14484" xr:uid="{00000000-0005-0000-0000-00001A720000}"/>
    <cellStyle name="Normal 21 3 8 2" xfId="49702" xr:uid="{00000000-0005-0000-0000-00001B720000}"/>
    <cellStyle name="Normal 21 3 9" xfId="38881" xr:uid="{00000000-0005-0000-0000-00001C720000}"/>
    <cellStyle name="Normal 21 4" xfId="2756" xr:uid="{00000000-0005-0000-0000-00001D720000}"/>
    <cellStyle name="Normal 21 4 10" xfId="26282" xr:uid="{00000000-0005-0000-0000-00001E720000}"/>
    <cellStyle name="Normal 21 4 11" xfId="60686" xr:uid="{00000000-0005-0000-0000-00001F720000}"/>
    <cellStyle name="Normal 21 4 2" xfId="4582" xr:uid="{00000000-0005-0000-0000-000020720000}"/>
    <cellStyle name="Normal 21 4 2 2" xfId="17229" xr:uid="{00000000-0005-0000-0000-000021720000}"/>
    <cellStyle name="Normal 21 4 2 2 2" xfId="52445" xr:uid="{00000000-0005-0000-0000-000022720000}"/>
    <cellStyle name="Normal 21 4 2 3" xfId="39848" xr:uid="{00000000-0005-0000-0000-000023720000}"/>
    <cellStyle name="Normal 21 4 2 4" xfId="29834" xr:uid="{00000000-0005-0000-0000-000024720000}"/>
    <cellStyle name="Normal 21 4 3" xfId="6052" xr:uid="{00000000-0005-0000-0000-000025720000}"/>
    <cellStyle name="Normal 21 4 3 2" xfId="18683" xr:uid="{00000000-0005-0000-0000-000026720000}"/>
    <cellStyle name="Normal 21 4 3 2 2" xfId="53899" xr:uid="{00000000-0005-0000-0000-000027720000}"/>
    <cellStyle name="Normal 21 4 3 3" xfId="41302" xr:uid="{00000000-0005-0000-0000-000028720000}"/>
    <cellStyle name="Normal 21 4 3 4" xfId="31288" xr:uid="{00000000-0005-0000-0000-000029720000}"/>
    <cellStyle name="Normal 21 4 4" xfId="7511" xr:uid="{00000000-0005-0000-0000-00002A720000}"/>
    <cellStyle name="Normal 21 4 4 2" xfId="20137" xr:uid="{00000000-0005-0000-0000-00002B720000}"/>
    <cellStyle name="Normal 21 4 4 2 2" xfId="55353" xr:uid="{00000000-0005-0000-0000-00002C720000}"/>
    <cellStyle name="Normal 21 4 4 3" xfId="42756" xr:uid="{00000000-0005-0000-0000-00002D720000}"/>
    <cellStyle name="Normal 21 4 4 4" xfId="32742" xr:uid="{00000000-0005-0000-0000-00002E720000}"/>
    <cellStyle name="Normal 21 4 5" xfId="9292" xr:uid="{00000000-0005-0000-0000-00002F720000}"/>
    <cellStyle name="Normal 21 4 5 2" xfId="21913" xr:uid="{00000000-0005-0000-0000-000030720000}"/>
    <cellStyle name="Normal 21 4 5 2 2" xfId="57129" xr:uid="{00000000-0005-0000-0000-000031720000}"/>
    <cellStyle name="Normal 21 4 5 3" xfId="44532" xr:uid="{00000000-0005-0000-0000-000032720000}"/>
    <cellStyle name="Normal 21 4 5 4" xfId="34518" xr:uid="{00000000-0005-0000-0000-000033720000}"/>
    <cellStyle name="Normal 21 4 6" xfId="11086" xr:uid="{00000000-0005-0000-0000-000034720000}"/>
    <cellStyle name="Normal 21 4 6 2" xfId="23689" xr:uid="{00000000-0005-0000-0000-000035720000}"/>
    <cellStyle name="Normal 21 4 6 2 2" xfId="58905" xr:uid="{00000000-0005-0000-0000-000036720000}"/>
    <cellStyle name="Normal 21 4 6 3" xfId="46308" xr:uid="{00000000-0005-0000-0000-000037720000}"/>
    <cellStyle name="Normal 21 4 6 4" xfId="36294" xr:uid="{00000000-0005-0000-0000-000038720000}"/>
    <cellStyle name="Normal 21 4 7" xfId="15453" xr:uid="{00000000-0005-0000-0000-000039720000}"/>
    <cellStyle name="Normal 21 4 7 2" xfId="50669" xr:uid="{00000000-0005-0000-0000-00003A720000}"/>
    <cellStyle name="Normal 21 4 7 3" xfId="28058" xr:uid="{00000000-0005-0000-0000-00003B720000}"/>
    <cellStyle name="Normal 21 4 8" xfId="13675" xr:uid="{00000000-0005-0000-0000-00003C720000}"/>
    <cellStyle name="Normal 21 4 8 2" xfId="48893" xr:uid="{00000000-0005-0000-0000-00003D720000}"/>
    <cellStyle name="Normal 21 4 9" xfId="38072" xr:uid="{00000000-0005-0000-0000-00003E720000}"/>
    <cellStyle name="Normal 21 5" xfId="3920" xr:uid="{00000000-0005-0000-0000-00003F720000}"/>
    <cellStyle name="Normal 21 5 2" xfId="8643" xr:uid="{00000000-0005-0000-0000-000040720000}"/>
    <cellStyle name="Normal 21 5 2 2" xfId="21269" xr:uid="{00000000-0005-0000-0000-000041720000}"/>
    <cellStyle name="Normal 21 5 2 2 2" xfId="56485" xr:uid="{00000000-0005-0000-0000-000042720000}"/>
    <cellStyle name="Normal 21 5 2 3" xfId="43888" xr:uid="{00000000-0005-0000-0000-000043720000}"/>
    <cellStyle name="Normal 21 5 2 4" xfId="33874" xr:uid="{00000000-0005-0000-0000-000044720000}"/>
    <cellStyle name="Normal 21 5 3" xfId="10424" xr:uid="{00000000-0005-0000-0000-000045720000}"/>
    <cellStyle name="Normal 21 5 3 2" xfId="23045" xr:uid="{00000000-0005-0000-0000-000046720000}"/>
    <cellStyle name="Normal 21 5 3 2 2" xfId="58261" xr:uid="{00000000-0005-0000-0000-000047720000}"/>
    <cellStyle name="Normal 21 5 3 3" xfId="45664" xr:uid="{00000000-0005-0000-0000-000048720000}"/>
    <cellStyle name="Normal 21 5 3 4" xfId="35650" xr:uid="{00000000-0005-0000-0000-000049720000}"/>
    <cellStyle name="Normal 21 5 4" xfId="12220" xr:uid="{00000000-0005-0000-0000-00004A720000}"/>
    <cellStyle name="Normal 21 5 4 2" xfId="24821" xr:uid="{00000000-0005-0000-0000-00004B720000}"/>
    <cellStyle name="Normal 21 5 4 2 2" xfId="60037" xr:uid="{00000000-0005-0000-0000-00004C720000}"/>
    <cellStyle name="Normal 21 5 4 3" xfId="47440" xr:uid="{00000000-0005-0000-0000-00004D720000}"/>
    <cellStyle name="Normal 21 5 4 4" xfId="37426" xr:uid="{00000000-0005-0000-0000-00004E720000}"/>
    <cellStyle name="Normal 21 5 5" xfId="16585" xr:uid="{00000000-0005-0000-0000-00004F720000}"/>
    <cellStyle name="Normal 21 5 5 2" xfId="51801" xr:uid="{00000000-0005-0000-0000-000050720000}"/>
    <cellStyle name="Normal 21 5 5 3" xfId="29190" xr:uid="{00000000-0005-0000-0000-000051720000}"/>
    <cellStyle name="Normal 21 5 6" xfId="14807" xr:uid="{00000000-0005-0000-0000-000052720000}"/>
    <cellStyle name="Normal 21 5 6 2" xfId="50025" xr:uid="{00000000-0005-0000-0000-000053720000}"/>
    <cellStyle name="Normal 21 5 7" xfId="39204" xr:uid="{00000000-0005-0000-0000-000054720000}"/>
    <cellStyle name="Normal 21 5 8" xfId="27414" xr:uid="{00000000-0005-0000-0000-000055720000}"/>
    <cellStyle name="Normal 21 6" xfId="4260" xr:uid="{00000000-0005-0000-0000-000056720000}"/>
    <cellStyle name="Normal 21 6 2" xfId="16907" xr:uid="{00000000-0005-0000-0000-000057720000}"/>
    <cellStyle name="Normal 21 6 2 2" xfId="52123" xr:uid="{00000000-0005-0000-0000-000058720000}"/>
    <cellStyle name="Normal 21 6 2 3" xfId="29512" xr:uid="{00000000-0005-0000-0000-000059720000}"/>
    <cellStyle name="Normal 21 6 3" xfId="13353" xr:uid="{00000000-0005-0000-0000-00005A720000}"/>
    <cellStyle name="Normal 21 6 3 2" xfId="48571" xr:uid="{00000000-0005-0000-0000-00005B720000}"/>
    <cellStyle name="Normal 21 6 4" xfId="39526" xr:uid="{00000000-0005-0000-0000-00005C720000}"/>
    <cellStyle name="Normal 21 6 5" xfId="25960" xr:uid="{00000000-0005-0000-0000-00005D720000}"/>
    <cellStyle name="Normal 21 7" xfId="5730" xr:uid="{00000000-0005-0000-0000-00005E720000}"/>
    <cellStyle name="Normal 21 7 2" xfId="18361" xr:uid="{00000000-0005-0000-0000-00005F720000}"/>
    <cellStyle name="Normal 21 7 2 2" xfId="53577" xr:uid="{00000000-0005-0000-0000-000060720000}"/>
    <cellStyle name="Normal 21 7 3" xfId="40980" xr:uid="{00000000-0005-0000-0000-000061720000}"/>
    <cellStyle name="Normal 21 7 4" xfId="30966" xr:uid="{00000000-0005-0000-0000-000062720000}"/>
    <cellStyle name="Normal 21 8" xfId="7189" xr:uid="{00000000-0005-0000-0000-000063720000}"/>
    <cellStyle name="Normal 21 8 2" xfId="19815" xr:uid="{00000000-0005-0000-0000-000064720000}"/>
    <cellStyle name="Normal 21 8 2 2" xfId="55031" xr:uid="{00000000-0005-0000-0000-000065720000}"/>
    <cellStyle name="Normal 21 8 3" xfId="42434" xr:uid="{00000000-0005-0000-0000-000066720000}"/>
    <cellStyle name="Normal 21 8 4" xfId="32420" xr:uid="{00000000-0005-0000-0000-000067720000}"/>
    <cellStyle name="Normal 21 9" xfId="8970" xr:uid="{00000000-0005-0000-0000-000068720000}"/>
    <cellStyle name="Normal 21 9 2" xfId="21591" xr:uid="{00000000-0005-0000-0000-000069720000}"/>
    <cellStyle name="Normal 21 9 2 2" xfId="56807" xr:uid="{00000000-0005-0000-0000-00006A720000}"/>
    <cellStyle name="Normal 21 9 3" xfId="44210" xr:uid="{00000000-0005-0000-0000-00006B720000}"/>
    <cellStyle name="Normal 21 9 4" xfId="34196" xr:uid="{00000000-0005-0000-0000-00006C720000}"/>
    <cellStyle name="Normal 22" xfId="2427" xr:uid="{00000000-0005-0000-0000-00006D720000}"/>
    <cellStyle name="Normal 22 10" xfId="10603" xr:uid="{00000000-0005-0000-0000-00006E720000}"/>
    <cellStyle name="Normal 22 10 2" xfId="23214" xr:uid="{00000000-0005-0000-0000-00006F720000}"/>
    <cellStyle name="Normal 22 10 2 2" xfId="58430" xr:uid="{00000000-0005-0000-0000-000070720000}"/>
    <cellStyle name="Normal 22 10 3" xfId="45833" xr:uid="{00000000-0005-0000-0000-000071720000}"/>
    <cellStyle name="Normal 22 10 4" xfId="35819" xr:uid="{00000000-0005-0000-0000-000072720000}"/>
    <cellStyle name="Normal 22 11" xfId="15132" xr:uid="{00000000-0005-0000-0000-000073720000}"/>
    <cellStyle name="Normal 22 11 2" xfId="50348" xr:uid="{00000000-0005-0000-0000-000074720000}"/>
    <cellStyle name="Normal 22 11 3" xfId="27737" xr:uid="{00000000-0005-0000-0000-000075720000}"/>
    <cellStyle name="Normal 22 12" xfId="12545" xr:uid="{00000000-0005-0000-0000-000076720000}"/>
    <cellStyle name="Normal 22 12 2" xfId="47763" xr:uid="{00000000-0005-0000-0000-000077720000}"/>
    <cellStyle name="Normal 22 13" xfId="37751" xr:uid="{00000000-0005-0000-0000-000078720000}"/>
    <cellStyle name="Normal 22 14" xfId="25152" xr:uid="{00000000-0005-0000-0000-000079720000}"/>
    <cellStyle name="Normal 22 15" xfId="60365" xr:uid="{00000000-0005-0000-0000-00007A720000}"/>
    <cellStyle name="Normal 22 2" xfId="3267" xr:uid="{00000000-0005-0000-0000-00007B720000}"/>
    <cellStyle name="Normal 22 2 10" xfId="25636" xr:uid="{00000000-0005-0000-0000-00007C720000}"/>
    <cellStyle name="Normal 22 2 11" xfId="61171" xr:uid="{00000000-0005-0000-0000-00007D720000}"/>
    <cellStyle name="Normal 22 2 2" xfId="5067" xr:uid="{00000000-0005-0000-0000-00007E720000}"/>
    <cellStyle name="Normal 22 2 2 2" xfId="17714" xr:uid="{00000000-0005-0000-0000-00007F720000}"/>
    <cellStyle name="Normal 22 2 2 2 2" xfId="52930" xr:uid="{00000000-0005-0000-0000-000080720000}"/>
    <cellStyle name="Normal 22 2 2 2 3" xfId="30319" xr:uid="{00000000-0005-0000-0000-000081720000}"/>
    <cellStyle name="Normal 22 2 2 3" xfId="14160" xr:uid="{00000000-0005-0000-0000-000082720000}"/>
    <cellStyle name="Normal 22 2 2 3 2" xfId="49378" xr:uid="{00000000-0005-0000-0000-000083720000}"/>
    <cellStyle name="Normal 22 2 2 4" xfId="40333" xr:uid="{00000000-0005-0000-0000-000084720000}"/>
    <cellStyle name="Normal 22 2 2 5" xfId="26767" xr:uid="{00000000-0005-0000-0000-000085720000}"/>
    <cellStyle name="Normal 22 2 3" xfId="6537" xr:uid="{00000000-0005-0000-0000-000086720000}"/>
    <cellStyle name="Normal 22 2 3 2" xfId="19168" xr:uid="{00000000-0005-0000-0000-000087720000}"/>
    <cellStyle name="Normal 22 2 3 2 2" xfId="54384" xr:uid="{00000000-0005-0000-0000-000088720000}"/>
    <cellStyle name="Normal 22 2 3 3" xfId="41787" xr:uid="{00000000-0005-0000-0000-000089720000}"/>
    <cellStyle name="Normal 22 2 3 4" xfId="31773" xr:uid="{00000000-0005-0000-0000-00008A720000}"/>
    <cellStyle name="Normal 22 2 4" xfId="7996" xr:uid="{00000000-0005-0000-0000-00008B720000}"/>
    <cellStyle name="Normal 22 2 4 2" xfId="20622" xr:uid="{00000000-0005-0000-0000-00008C720000}"/>
    <cellStyle name="Normal 22 2 4 2 2" xfId="55838" xr:uid="{00000000-0005-0000-0000-00008D720000}"/>
    <cellStyle name="Normal 22 2 4 3" xfId="43241" xr:uid="{00000000-0005-0000-0000-00008E720000}"/>
    <cellStyle name="Normal 22 2 4 4" xfId="33227" xr:uid="{00000000-0005-0000-0000-00008F720000}"/>
    <cellStyle name="Normal 22 2 5" xfId="9777" xr:uid="{00000000-0005-0000-0000-000090720000}"/>
    <cellStyle name="Normal 22 2 5 2" xfId="22398" xr:uid="{00000000-0005-0000-0000-000091720000}"/>
    <cellStyle name="Normal 22 2 5 2 2" xfId="57614" xr:uid="{00000000-0005-0000-0000-000092720000}"/>
    <cellStyle name="Normal 22 2 5 3" xfId="45017" xr:uid="{00000000-0005-0000-0000-000093720000}"/>
    <cellStyle name="Normal 22 2 5 4" xfId="35003" xr:uid="{00000000-0005-0000-0000-000094720000}"/>
    <cellStyle name="Normal 22 2 6" xfId="11571" xr:uid="{00000000-0005-0000-0000-000095720000}"/>
    <cellStyle name="Normal 22 2 6 2" xfId="24174" xr:uid="{00000000-0005-0000-0000-000096720000}"/>
    <cellStyle name="Normal 22 2 6 2 2" xfId="59390" xr:uid="{00000000-0005-0000-0000-000097720000}"/>
    <cellStyle name="Normal 22 2 6 3" xfId="46793" xr:uid="{00000000-0005-0000-0000-000098720000}"/>
    <cellStyle name="Normal 22 2 6 4" xfId="36779" xr:uid="{00000000-0005-0000-0000-000099720000}"/>
    <cellStyle name="Normal 22 2 7" xfId="15938" xr:uid="{00000000-0005-0000-0000-00009A720000}"/>
    <cellStyle name="Normal 22 2 7 2" xfId="51154" xr:uid="{00000000-0005-0000-0000-00009B720000}"/>
    <cellStyle name="Normal 22 2 7 3" xfId="28543" xr:uid="{00000000-0005-0000-0000-00009C720000}"/>
    <cellStyle name="Normal 22 2 8" xfId="13029" xr:uid="{00000000-0005-0000-0000-00009D720000}"/>
    <cellStyle name="Normal 22 2 8 2" xfId="48247" xr:uid="{00000000-0005-0000-0000-00009E720000}"/>
    <cellStyle name="Normal 22 2 9" xfId="38557" xr:uid="{00000000-0005-0000-0000-00009F720000}"/>
    <cellStyle name="Normal 22 3" xfId="3596" xr:uid="{00000000-0005-0000-0000-0000A0720000}"/>
    <cellStyle name="Normal 22 3 10" xfId="27092" xr:uid="{00000000-0005-0000-0000-0000A1720000}"/>
    <cellStyle name="Normal 22 3 11" xfId="61496" xr:uid="{00000000-0005-0000-0000-0000A2720000}"/>
    <cellStyle name="Normal 22 3 2" xfId="5392" xr:uid="{00000000-0005-0000-0000-0000A3720000}"/>
    <cellStyle name="Normal 22 3 2 2" xfId="18039" xr:uid="{00000000-0005-0000-0000-0000A4720000}"/>
    <cellStyle name="Normal 22 3 2 2 2" xfId="53255" xr:uid="{00000000-0005-0000-0000-0000A5720000}"/>
    <cellStyle name="Normal 22 3 2 3" xfId="40658" xr:uid="{00000000-0005-0000-0000-0000A6720000}"/>
    <cellStyle name="Normal 22 3 2 4" xfId="30644" xr:uid="{00000000-0005-0000-0000-0000A7720000}"/>
    <cellStyle name="Normal 22 3 3" xfId="6862" xr:uid="{00000000-0005-0000-0000-0000A8720000}"/>
    <cellStyle name="Normal 22 3 3 2" xfId="19493" xr:uid="{00000000-0005-0000-0000-0000A9720000}"/>
    <cellStyle name="Normal 22 3 3 2 2" xfId="54709" xr:uid="{00000000-0005-0000-0000-0000AA720000}"/>
    <cellStyle name="Normal 22 3 3 3" xfId="42112" xr:uid="{00000000-0005-0000-0000-0000AB720000}"/>
    <cellStyle name="Normal 22 3 3 4" xfId="32098" xr:uid="{00000000-0005-0000-0000-0000AC720000}"/>
    <cellStyle name="Normal 22 3 4" xfId="8321" xr:uid="{00000000-0005-0000-0000-0000AD720000}"/>
    <cellStyle name="Normal 22 3 4 2" xfId="20947" xr:uid="{00000000-0005-0000-0000-0000AE720000}"/>
    <cellStyle name="Normal 22 3 4 2 2" xfId="56163" xr:uid="{00000000-0005-0000-0000-0000AF720000}"/>
    <cellStyle name="Normal 22 3 4 3" xfId="43566" xr:uid="{00000000-0005-0000-0000-0000B0720000}"/>
    <cellStyle name="Normal 22 3 4 4" xfId="33552" xr:uid="{00000000-0005-0000-0000-0000B1720000}"/>
    <cellStyle name="Normal 22 3 5" xfId="10102" xr:uid="{00000000-0005-0000-0000-0000B2720000}"/>
    <cellStyle name="Normal 22 3 5 2" xfId="22723" xr:uid="{00000000-0005-0000-0000-0000B3720000}"/>
    <cellStyle name="Normal 22 3 5 2 2" xfId="57939" xr:uid="{00000000-0005-0000-0000-0000B4720000}"/>
    <cellStyle name="Normal 22 3 5 3" xfId="45342" xr:uid="{00000000-0005-0000-0000-0000B5720000}"/>
    <cellStyle name="Normal 22 3 5 4" xfId="35328" xr:uid="{00000000-0005-0000-0000-0000B6720000}"/>
    <cellStyle name="Normal 22 3 6" xfId="11896" xr:uid="{00000000-0005-0000-0000-0000B7720000}"/>
    <cellStyle name="Normal 22 3 6 2" xfId="24499" xr:uid="{00000000-0005-0000-0000-0000B8720000}"/>
    <cellStyle name="Normal 22 3 6 2 2" xfId="59715" xr:uid="{00000000-0005-0000-0000-0000B9720000}"/>
    <cellStyle name="Normal 22 3 6 3" xfId="47118" xr:uid="{00000000-0005-0000-0000-0000BA720000}"/>
    <cellStyle name="Normal 22 3 6 4" xfId="37104" xr:uid="{00000000-0005-0000-0000-0000BB720000}"/>
    <cellStyle name="Normal 22 3 7" xfId="16263" xr:uid="{00000000-0005-0000-0000-0000BC720000}"/>
    <cellStyle name="Normal 22 3 7 2" xfId="51479" xr:uid="{00000000-0005-0000-0000-0000BD720000}"/>
    <cellStyle name="Normal 22 3 7 3" xfId="28868" xr:uid="{00000000-0005-0000-0000-0000BE720000}"/>
    <cellStyle name="Normal 22 3 8" xfId="14485" xr:uid="{00000000-0005-0000-0000-0000BF720000}"/>
    <cellStyle name="Normal 22 3 8 2" xfId="49703" xr:uid="{00000000-0005-0000-0000-0000C0720000}"/>
    <cellStyle name="Normal 22 3 9" xfId="38882" xr:uid="{00000000-0005-0000-0000-0000C1720000}"/>
    <cellStyle name="Normal 22 4" xfId="2757" xr:uid="{00000000-0005-0000-0000-0000C2720000}"/>
    <cellStyle name="Normal 22 4 10" xfId="26283" xr:uid="{00000000-0005-0000-0000-0000C3720000}"/>
    <cellStyle name="Normal 22 4 11" xfId="60687" xr:uid="{00000000-0005-0000-0000-0000C4720000}"/>
    <cellStyle name="Normal 22 4 2" xfId="4583" xr:uid="{00000000-0005-0000-0000-0000C5720000}"/>
    <cellStyle name="Normal 22 4 2 2" xfId="17230" xr:uid="{00000000-0005-0000-0000-0000C6720000}"/>
    <cellStyle name="Normal 22 4 2 2 2" xfId="52446" xr:uid="{00000000-0005-0000-0000-0000C7720000}"/>
    <cellStyle name="Normal 22 4 2 3" xfId="39849" xr:uid="{00000000-0005-0000-0000-0000C8720000}"/>
    <cellStyle name="Normal 22 4 2 4" xfId="29835" xr:uid="{00000000-0005-0000-0000-0000C9720000}"/>
    <cellStyle name="Normal 22 4 3" xfId="6053" xr:uid="{00000000-0005-0000-0000-0000CA720000}"/>
    <cellStyle name="Normal 22 4 3 2" xfId="18684" xr:uid="{00000000-0005-0000-0000-0000CB720000}"/>
    <cellStyle name="Normal 22 4 3 2 2" xfId="53900" xr:uid="{00000000-0005-0000-0000-0000CC720000}"/>
    <cellStyle name="Normal 22 4 3 3" xfId="41303" xr:uid="{00000000-0005-0000-0000-0000CD720000}"/>
    <cellStyle name="Normal 22 4 3 4" xfId="31289" xr:uid="{00000000-0005-0000-0000-0000CE720000}"/>
    <cellStyle name="Normal 22 4 4" xfId="7512" xr:uid="{00000000-0005-0000-0000-0000CF720000}"/>
    <cellStyle name="Normal 22 4 4 2" xfId="20138" xr:uid="{00000000-0005-0000-0000-0000D0720000}"/>
    <cellStyle name="Normal 22 4 4 2 2" xfId="55354" xr:uid="{00000000-0005-0000-0000-0000D1720000}"/>
    <cellStyle name="Normal 22 4 4 3" xfId="42757" xr:uid="{00000000-0005-0000-0000-0000D2720000}"/>
    <cellStyle name="Normal 22 4 4 4" xfId="32743" xr:uid="{00000000-0005-0000-0000-0000D3720000}"/>
    <cellStyle name="Normal 22 4 5" xfId="9293" xr:uid="{00000000-0005-0000-0000-0000D4720000}"/>
    <cellStyle name="Normal 22 4 5 2" xfId="21914" xr:uid="{00000000-0005-0000-0000-0000D5720000}"/>
    <cellStyle name="Normal 22 4 5 2 2" xfId="57130" xr:uid="{00000000-0005-0000-0000-0000D6720000}"/>
    <cellStyle name="Normal 22 4 5 3" xfId="44533" xr:uid="{00000000-0005-0000-0000-0000D7720000}"/>
    <cellStyle name="Normal 22 4 5 4" xfId="34519" xr:uid="{00000000-0005-0000-0000-0000D8720000}"/>
    <cellStyle name="Normal 22 4 6" xfId="11087" xr:uid="{00000000-0005-0000-0000-0000D9720000}"/>
    <cellStyle name="Normal 22 4 6 2" xfId="23690" xr:uid="{00000000-0005-0000-0000-0000DA720000}"/>
    <cellStyle name="Normal 22 4 6 2 2" xfId="58906" xr:uid="{00000000-0005-0000-0000-0000DB720000}"/>
    <cellStyle name="Normal 22 4 6 3" xfId="46309" xr:uid="{00000000-0005-0000-0000-0000DC720000}"/>
    <cellStyle name="Normal 22 4 6 4" xfId="36295" xr:uid="{00000000-0005-0000-0000-0000DD720000}"/>
    <cellStyle name="Normal 22 4 7" xfId="15454" xr:uid="{00000000-0005-0000-0000-0000DE720000}"/>
    <cellStyle name="Normal 22 4 7 2" xfId="50670" xr:uid="{00000000-0005-0000-0000-0000DF720000}"/>
    <cellStyle name="Normal 22 4 7 3" xfId="28059" xr:uid="{00000000-0005-0000-0000-0000E0720000}"/>
    <cellStyle name="Normal 22 4 8" xfId="13676" xr:uid="{00000000-0005-0000-0000-0000E1720000}"/>
    <cellStyle name="Normal 22 4 8 2" xfId="48894" xr:uid="{00000000-0005-0000-0000-0000E2720000}"/>
    <cellStyle name="Normal 22 4 9" xfId="38073" xr:uid="{00000000-0005-0000-0000-0000E3720000}"/>
    <cellStyle name="Normal 22 5" xfId="3921" xr:uid="{00000000-0005-0000-0000-0000E4720000}"/>
    <cellStyle name="Normal 22 5 2" xfId="8644" xr:uid="{00000000-0005-0000-0000-0000E5720000}"/>
    <cellStyle name="Normal 22 5 2 2" xfId="21270" xr:uid="{00000000-0005-0000-0000-0000E6720000}"/>
    <cellStyle name="Normal 22 5 2 2 2" xfId="56486" xr:uid="{00000000-0005-0000-0000-0000E7720000}"/>
    <cellStyle name="Normal 22 5 2 3" xfId="43889" xr:uid="{00000000-0005-0000-0000-0000E8720000}"/>
    <cellStyle name="Normal 22 5 2 4" xfId="33875" xr:uid="{00000000-0005-0000-0000-0000E9720000}"/>
    <cellStyle name="Normal 22 5 3" xfId="10425" xr:uid="{00000000-0005-0000-0000-0000EA720000}"/>
    <cellStyle name="Normal 22 5 3 2" xfId="23046" xr:uid="{00000000-0005-0000-0000-0000EB720000}"/>
    <cellStyle name="Normal 22 5 3 2 2" xfId="58262" xr:uid="{00000000-0005-0000-0000-0000EC720000}"/>
    <cellStyle name="Normal 22 5 3 3" xfId="45665" xr:uid="{00000000-0005-0000-0000-0000ED720000}"/>
    <cellStyle name="Normal 22 5 3 4" xfId="35651" xr:uid="{00000000-0005-0000-0000-0000EE720000}"/>
    <cellStyle name="Normal 22 5 4" xfId="12221" xr:uid="{00000000-0005-0000-0000-0000EF720000}"/>
    <cellStyle name="Normal 22 5 4 2" xfId="24822" xr:uid="{00000000-0005-0000-0000-0000F0720000}"/>
    <cellStyle name="Normal 22 5 4 2 2" xfId="60038" xr:uid="{00000000-0005-0000-0000-0000F1720000}"/>
    <cellStyle name="Normal 22 5 4 3" xfId="47441" xr:uid="{00000000-0005-0000-0000-0000F2720000}"/>
    <cellStyle name="Normal 22 5 4 4" xfId="37427" xr:uid="{00000000-0005-0000-0000-0000F3720000}"/>
    <cellStyle name="Normal 22 5 5" xfId="16586" xr:uid="{00000000-0005-0000-0000-0000F4720000}"/>
    <cellStyle name="Normal 22 5 5 2" xfId="51802" xr:uid="{00000000-0005-0000-0000-0000F5720000}"/>
    <cellStyle name="Normal 22 5 5 3" xfId="29191" xr:uid="{00000000-0005-0000-0000-0000F6720000}"/>
    <cellStyle name="Normal 22 5 6" xfId="14808" xr:uid="{00000000-0005-0000-0000-0000F7720000}"/>
    <cellStyle name="Normal 22 5 6 2" xfId="50026" xr:uid="{00000000-0005-0000-0000-0000F8720000}"/>
    <cellStyle name="Normal 22 5 7" xfId="39205" xr:uid="{00000000-0005-0000-0000-0000F9720000}"/>
    <cellStyle name="Normal 22 5 8" xfId="27415" xr:uid="{00000000-0005-0000-0000-0000FA720000}"/>
    <cellStyle name="Normal 22 6" xfId="4261" xr:uid="{00000000-0005-0000-0000-0000FB720000}"/>
    <cellStyle name="Normal 22 6 2" xfId="16908" xr:uid="{00000000-0005-0000-0000-0000FC720000}"/>
    <cellStyle name="Normal 22 6 2 2" xfId="52124" xr:uid="{00000000-0005-0000-0000-0000FD720000}"/>
    <cellStyle name="Normal 22 6 2 3" xfId="29513" xr:uid="{00000000-0005-0000-0000-0000FE720000}"/>
    <cellStyle name="Normal 22 6 3" xfId="13354" xr:uid="{00000000-0005-0000-0000-0000FF720000}"/>
    <cellStyle name="Normal 22 6 3 2" xfId="48572" xr:uid="{00000000-0005-0000-0000-000000730000}"/>
    <cellStyle name="Normal 22 6 4" xfId="39527" xr:uid="{00000000-0005-0000-0000-000001730000}"/>
    <cellStyle name="Normal 22 6 5" xfId="25961" xr:uid="{00000000-0005-0000-0000-000002730000}"/>
    <cellStyle name="Normal 22 7" xfId="5731" xr:uid="{00000000-0005-0000-0000-000003730000}"/>
    <cellStyle name="Normal 22 7 2" xfId="18362" xr:uid="{00000000-0005-0000-0000-000004730000}"/>
    <cellStyle name="Normal 22 7 2 2" xfId="53578" xr:uid="{00000000-0005-0000-0000-000005730000}"/>
    <cellStyle name="Normal 22 7 3" xfId="40981" xr:uid="{00000000-0005-0000-0000-000006730000}"/>
    <cellStyle name="Normal 22 7 4" xfId="30967" xr:uid="{00000000-0005-0000-0000-000007730000}"/>
    <cellStyle name="Normal 22 8" xfId="7190" xr:uid="{00000000-0005-0000-0000-000008730000}"/>
    <cellStyle name="Normal 22 8 2" xfId="19816" xr:uid="{00000000-0005-0000-0000-000009730000}"/>
    <cellStyle name="Normal 22 8 2 2" xfId="55032" xr:uid="{00000000-0005-0000-0000-00000A730000}"/>
    <cellStyle name="Normal 22 8 3" xfId="42435" xr:uid="{00000000-0005-0000-0000-00000B730000}"/>
    <cellStyle name="Normal 22 8 4" xfId="32421" xr:uid="{00000000-0005-0000-0000-00000C730000}"/>
    <cellStyle name="Normal 22 9" xfId="8971" xr:uid="{00000000-0005-0000-0000-00000D730000}"/>
    <cellStyle name="Normal 22 9 2" xfId="21592" xr:uid="{00000000-0005-0000-0000-00000E730000}"/>
    <cellStyle name="Normal 22 9 2 2" xfId="56808" xr:uid="{00000000-0005-0000-0000-00000F730000}"/>
    <cellStyle name="Normal 22 9 3" xfId="44211" xr:uid="{00000000-0005-0000-0000-000010730000}"/>
    <cellStyle name="Normal 22 9 4" xfId="34197" xr:uid="{00000000-0005-0000-0000-000011730000}"/>
    <cellStyle name="Normal 23" xfId="2428" xr:uid="{00000000-0005-0000-0000-000012730000}"/>
    <cellStyle name="Normal 23 10" xfId="10604" xr:uid="{00000000-0005-0000-0000-000013730000}"/>
    <cellStyle name="Normal 23 10 2" xfId="23215" xr:uid="{00000000-0005-0000-0000-000014730000}"/>
    <cellStyle name="Normal 23 10 2 2" xfId="58431" xr:uid="{00000000-0005-0000-0000-000015730000}"/>
    <cellStyle name="Normal 23 10 3" xfId="45834" xr:uid="{00000000-0005-0000-0000-000016730000}"/>
    <cellStyle name="Normal 23 10 4" xfId="35820" xr:uid="{00000000-0005-0000-0000-000017730000}"/>
    <cellStyle name="Normal 23 11" xfId="15133" xr:uid="{00000000-0005-0000-0000-000018730000}"/>
    <cellStyle name="Normal 23 11 2" xfId="50349" xr:uid="{00000000-0005-0000-0000-000019730000}"/>
    <cellStyle name="Normal 23 11 3" xfId="27738" xr:uid="{00000000-0005-0000-0000-00001A730000}"/>
    <cellStyle name="Normal 23 12" xfId="12546" xr:uid="{00000000-0005-0000-0000-00001B730000}"/>
    <cellStyle name="Normal 23 12 2" xfId="47764" xr:uid="{00000000-0005-0000-0000-00001C730000}"/>
    <cellStyle name="Normal 23 13" xfId="37752" xr:uid="{00000000-0005-0000-0000-00001D730000}"/>
    <cellStyle name="Normal 23 14" xfId="25153" xr:uid="{00000000-0005-0000-0000-00001E730000}"/>
    <cellStyle name="Normal 23 15" xfId="60366" xr:uid="{00000000-0005-0000-0000-00001F730000}"/>
    <cellStyle name="Normal 23 2" xfId="3268" xr:uid="{00000000-0005-0000-0000-000020730000}"/>
    <cellStyle name="Normal 23 2 10" xfId="25637" xr:uid="{00000000-0005-0000-0000-000021730000}"/>
    <cellStyle name="Normal 23 2 11" xfId="61172" xr:uid="{00000000-0005-0000-0000-000022730000}"/>
    <cellStyle name="Normal 23 2 2" xfId="5068" xr:uid="{00000000-0005-0000-0000-000023730000}"/>
    <cellStyle name="Normal 23 2 2 2" xfId="17715" xr:uid="{00000000-0005-0000-0000-000024730000}"/>
    <cellStyle name="Normal 23 2 2 2 2" xfId="52931" xr:uid="{00000000-0005-0000-0000-000025730000}"/>
    <cellStyle name="Normal 23 2 2 2 3" xfId="30320" xr:uid="{00000000-0005-0000-0000-000026730000}"/>
    <cellStyle name="Normal 23 2 2 3" xfId="14161" xr:uid="{00000000-0005-0000-0000-000027730000}"/>
    <cellStyle name="Normal 23 2 2 3 2" xfId="49379" xr:uid="{00000000-0005-0000-0000-000028730000}"/>
    <cellStyle name="Normal 23 2 2 4" xfId="40334" xr:uid="{00000000-0005-0000-0000-000029730000}"/>
    <cellStyle name="Normal 23 2 2 5" xfId="26768" xr:uid="{00000000-0005-0000-0000-00002A730000}"/>
    <cellStyle name="Normal 23 2 3" xfId="6538" xr:uid="{00000000-0005-0000-0000-00002B730000}"/>
    <cellStyle name="Normal 23 2 3 2" xfId="19169" xr:uid="{00000000-0005-0000-0000-00002C730000}"/>
    <cellStyle name="Normal 23 2 3 2 2" xfId="54385" xr:uid="{00000000-0005-0000-0000-00002D730000}"/>
    <cellStyle name="Normal 23 2 3 3" xfId="41788" xr:uid="{00000000-0005-0000-0000-00002E730000}"/>
    <cellStyle name="Normal 23 2 3 4" xfId="31774" xr:uid="{00000000-0005-0000-0000-00002F730000}"/>
    <cellStyle name="Normal 23 2 4" xfId="7997" xr:uid="{00000000-0005-0000-0000-000030730000}"/>
    <cellStyle name="Normal 23 2 4 2" xfId="20623" xr:uid="{00000000-0005-0000-0000-000031730000}"/>
    <cellStyle name="Normal 23 2 4 2 2" xfId="55839" xr:uid="{00000000-0005-0000-0000-000032730000}"/>
    <cellStyle name="Normal 23 2 4 3" xfId="43242" xr:uid="{00000000-0005-0000-0000-000033730000}"/>
    <cellStyle name="Normal 23 2 4 4" xfId="33228" xr:uid="{00000000-0005-0000-0000-000034730000}"/>
    <cellStyle name="Normal 23 2 5" xfId="9778" xr:uid="{00000000-0005-0000-0000-000035730000}"/>
    <cellStyle name="Normal 23 2 5 2" xfId="22399" xr:uid="{00000000-0005-0000-0000-000036730000}"/>
    <cellStyle name="Normal 23 2 5 2 2" xfId="57615" xr:uid="{00000000-0005-0000-0000-000037730000}"/>
    <cellStyle name="Normal 23 2 5 3" xfId="45018" xr:uid="{00000000-0005-0000-0000-000038730000}"/>
    <cellStyle name="Normal 23 2 5 4" xfId="35004" xr:uid="{00000000-0005-0000-0000-000039730000}"/>
    <cellStyle name="Normal 23 2 6" xfId="11572" xr:uid="{00000000-0005-0000-0000-00003A730000}"/>
    <cellStyle name="Normal 23 2 6 2" xfId="24175" xr:uid="{00000000-0005-0000-0000-00003B730000}"/>
    <cellStyle name="Normal 23 2 6 2 2" xfId="59391" xr:uid="{00000000-0005-0000-0000-00003C730000}"/>
    <cellStyle name="Normal 23 2 6 3" xfId="46794" xr:uid="{00000000-0005-0000-0000-00003D730000}"/>
    <cellStyle name="Normal 23 2 6 4" xfId="36780" xr:uid="{00000000-0005-0000-0000-00003E730000}"/>
    <cellStyle name="Normal 23 2 7" xfId="15939" xr:uid="{00000000-0005-0000-0000-00003F730000}"/>
    <cellStyle name="Normal 23 2 7 2" xfId="51155" xr:uid="{00000000-0005-0000-0000-000040730000}"/>
    <cellStyle name="Normal 23 2 7 3" xfId="28544" xr:uid="{00000000-0005-0000-0000-000041730000}"/>
    <cellStyle name="Normal 23 2 8" xfId="13030" xr:uid="{00000000-0005-0000-0000-000042730000}"/>
    <cellStyle name="Normal 23 2 8 2" xfId="48248" xr:uid="{00000000-0005-0000-0000-000043730000}"/>
    <cellStyle name="Normal 23 2 9" xfId="38558" xr:uid="{00000000-0005-0000-0000-000044730000}"/>
    <cellStyle name="Normal 23 3" xfId="3597" xr:uid="{00000000-0005-0000-0000-000045730000}"/>
    <cellStyle name="Normal 23 3 10" xfId="27093" xr:uid="{00000000-0005-0000-0000-000046730000}"/>
    <cellStyle name="Normal 23 3 11" xfId="61497" xr:uid="{00000000-0005-0000-0000-000047730000}"/>
    <cellStyle name="Normal 23 3 2" xfId="5393" xr:uid="{00000000-0005-0000-0000-000048730000}"/>
    <cellStyle name="Normal 23 3 2 2" xfId="18040" xr:uid="{00000000-0005-0000-0000-000049730000}"/>
    <cellStyle name="Normal 23 3 2 2 2" xfId="53256" xr:uid="{00000000-0005-0000-0000-00004A730000}"/>
    <cellStyle name="Normal 23 3 2 3" xfId="40659" xr:uid="{00000000-0005-0000-0000-00004B730000}"/>
    <cellStyle name="Normal 23 3 2 4" xfId="30645" xr:uid="{00000000-0005-0000-0000-00004C730000}"/>
    <cellStyle name="Normal 23 3 3" xfId="6863" xr:uid="{00000000-0005-0000-0000-00004D730000}"/>
    <cellStyle name="Normal 23 3 3 2" xfId="19494" xr:uid="{00000000-0005-0000-0000-00004E730000}"/>
    <cellStyle name="Normal 23 3 3 2 2" xfId="54710" xr:uid="{00000000-0005-0000-0000-00004F730000}"/>
    <cellStyle name="Normal 23 3 3 3" xfId="42113" xr:uid="{00000000-0005-0000-0000-000050730000}"/>
    <cellStyle name="Normal 23 3 3 4" xfId="32099" xr:uid="{00000000-0005-0000-0000-000051730000}"/>
    <cellStyle name="Normal 23 3 4" xfId="8322" xr:uid="{00000000-0005-0000-0000-000052730000}"/>
    <cellStyle name="Normal 23 3 4 2" xfId="20948" xr:uid="{00000000-0005-0000-0000-000053730000}"/>
    <cellStyle name="Normal 23 3 4 2 2" xfId="56164" xr:uid="{00000000-0005-0000-0000-000054730000}"/>
    <cellStyle name="Normal 23 3 4 3" xfId="43567" xr:uid="{00000000-0005-0000-0000-000055730000}"/>
    <cellStyle name="Normal 23 3 4 4" xfId="33553" xr:uid="{00000000-0005-0000-0000-000056730000}"/>
    <cellStyle name="Normal 23 3 5" xfId="10103" xr:uid="{00000000-0005-0000-0000-000057730000}"/>
    <cellStyle name="Normal 23 3 5 2" xfId="22724" xr:uid="{00000000-0005-0000-0000-000058730000}"/>
    <cellStyle name="Normal 23 3 5 2 2" xfId="57940" xr:uid="{00000000-0005-0000-0000-000059730000}"/>
    <cellStyle name="Normal 23 3 5 3" xfId="45343" xr:uid="{00000000-0005-0000-0000-00005A730000}"/>
    <cellStyle name="Normal 23 3 5 4" xfId="35329" xr:uid="{00000000-0005-0000-0000-00005B730000}"/>
    <cellStyle name="Normal 23 3 6" xfId="11897" xr:uid="{00000000-0005-0000-0000-00005C730000}"/>
    <cellStyle name="Normal 23 3 6 2" xfId="24500" xr:uid="{00000000-0005-0000-0000-00005D730000}"/>
    <cellStyle name="Normal 23 3 6 2 2" xfId="59716" xr:uid="{00000000-0005-0000-0000-00005E730000}"/>
    <cellStyle name="Normal 23 3 6 3" xfId="47119" xr:uid="{00000000-0005-0000-0000-00005F730000}"/>
    <cellStyle name="Normal 23 3 6 4" xfId="37105" xr:uid="{00000000-0005-0000-0000-000060730000}"/>
    <cellStyle name="Normal 23 3 7" xfId="16264" xr:uid="{00000000-0005-0000-0000-000061730000}"/>
    <cellStyle name="Normal 23 3 7 2" xfId="51480" xr:uid="{00000000-0005-0000-0000-000062730000}"/>
    <cellStyle name="Normal 23 3 7 3" xfId="28869" xr:uid="{00000000-0005-0000-0000-000063730000}"/>
    <cellStyle name="Normal 23 3 8" xfId="14486" xr:uid="{00000000-0005-0000-0000-000064730000}"/>
    <cellStyle name="Normal 23 3 8 2" xfId="49704" xr:uid="{00000000-0005-0000-0000-000065730000}"/>
    <cellStyle name="Normal 23 3 9" xfId="38883" xr:uid="{00000000-0005-0000-0000-000066730000}"/>
    <cellStyle name="Normal 23 4" xfId="2758" xr:uid="{00000000-0005-0000-0000-000067730000}"/>
    <cellStyle name="Normal 23 4 10" xfId="26284" xr:uid="{00000000-0005-0000-0000-000068730000}"/>
    <cellStyle name="Normal 23 4 11" xfId="60688" xr:uid="{00000000-0005-0000-0000-000069730000}"/>
    <cellStyle name="Normal 23 4 2" xfId="4584" xr:uid="{00000000-0005-0000-0000-00006A730000}"/>
    <cellStyle name="Normal 23 4 2 2" xfId="17231" xr:uid="{00000000-0005-0000-0000-00006B730000}"/>
    <cellStyle name="Normal 23 4 2 2 2" xfId="52447" xr:uid="{00000000-0005-0000-0000-00006C730000}"/>
    <cellStyle name="Normal 23 4 2 3" xfId="39850" xr:uid="{00000000-0005-0000-0000-00006D730000}"/>
    <cellStyle name="Normal 23 4 2 4" xfId="29836" xr:uid="{00000000-0005-0000-0000-00006E730000}"/>
    <cellStyle name="Normal 23 4 3" xfId="6054" xr:uid="{00000000-0005-0000-0000-00006F730000}"/>
    <cellStyle name="Normal 23 4 3 2" xfId="18685" xr:uid="{00000000-0005-0000-0000-000070730000}"/>
    <cellStyle name="Normal 23 4 3 2 2" xfId="53901" xr:uid="{00000000-0005-0000-0000-000071730000}"/>
    <cellStyle name="Normal 23 4 3 3" xfId="41304" xr:uid="{00000000-0005-0000-0000-000072730000}"/>
    <cellStyle name="Normal 23 4 3 4" xfId="31290" xr:uid="{00000000-0005-0000-0000-000073730000}"/>
    <cellStyle name="Normal 23 4 4" xfId="7513" xr:uid="{00000000-0005-0000-0000-000074730000}"/>
    <cellStyle name="Normal 23 4 4 2" xfId="20139" xr:uid="{00000000-0005-0000-0000-000075730000}"/>
    <cellStyle name="Normal 23 4 4 2 2" xfId="55355" xr:uid="{00000000-0005-0000-0000-000076730000}"/>
    <cellStyle name="Normal 23 4 4 3" xfId="42758" xr:uid="{00000000-0005-0000-0000-000077730000}"/>
    <cellStyle name="Normal 23 4 4 4" xfId="32744" xr:uid="{00000000-0005-0000-0000-000078730000}"/>
    <cellStyle name="Normal 23 4 5" xfId="9294" xr:uid="{00000000-0005-0000-0000-000079730000}"/>
    <cellStyle name="Normal 23 4 5 2" xfId="21915" xr:uid="{00000000-0005-0000-0000-00007A730000}"/>
    <cellStyle name="Normal 23 4 5 2 2" xfId="57131" xr:uid="{00000000-0005-0000-0000-00007B730000}"/>
    <cellStyle name="Normal 23 4 5 3" xfId="44534" xr:uid="{00000000-0005-0000-0000-00007C730000}"/>
    <cellStyle name="Normal 23 4 5 4" xfId="34520" xr:uid="{00000000-0005-0000-0000-00007D730000}"/>
    <cellStyle name="Normal 23 4 6" xfId="11088" xr:uid="{00000000-0005-0000-0000-00007E730000}"/>
    <cellStyle name="Normal 23 4 6 2" xfId="23691" xr:uid="{00000000-0005-0000-0000-00007F730000}"/>
    <cellStyle name="Normal 23 4 6 2 2" xfId="58907" xr:uid="{00000000-0005-0000-0000-000080730000}"/>
    <cellStyle name="Normal 23 4 6 3" xfId="46310" xr:uid="{00000000-0005-0000-0000-000081730000}"/>
    <cellStyle name="Normal 23 4 6 4" xfId="36296" xr:uid="{00000000-0005-0000-0000-000082730000}"/>
    <cellStyle name="Normal 23 4 7" xfId="15455" xr:uid="{00000000-0005-0000-0000-000083730000}"/>
    <cellStyle name="Normal 23 4 7 2" xfId="50671" xr:uid="{00000000-0005-0000-0000-000084730000}"/>
    <cellStyle name="Normal 23 4 7 3" xfId="28060" xr:uid="{00000000-0005-0000-0000-000085730000}"/>
    <cellStyle name="Normal 23 4 8" xfId="13677" xr:uid="{00000000-0005-0000-0000-000086730000}"/>
    <cellStyle name="Normal 23 4 8 2" xfId="48895" xr:uid="{00000000-0005-0000-0000-000087730000}"/>
    <cellStyle name="Normal 23 4 9" xfId="38074" xr:uid="{00000000-0005-0000-0000-000088730000}"/>
    <cellStyle name="Normal 23 5" xfId="3922" xr:uid="{00000000-0005-0000-0000-000089730000}"/>
    <cellStyle name="Normal 23 5 2" xfId="8645" xr:uid="{00000000-0005-0000-0000-00008A730000}"/>
    <cellStyle name="Normal 23 5 2 2" xfId="21271" xr:uid="{00000000-0005-0000-0000-00008B730000}"/>
    <cellStyle name="Normal 23 5 2 2 2" xfId="56487" xr:uid="{00000000-0005-0000-0000-00008C730000}"/>
    <cellStyle name="Normal 23 5 2 3" xfId="43890" xr:uid="{00000000-0005-0000-0000-00008D730000}"/>
    <cellStyle name="Normal 23 5 2 4" xfId="33876" xr:uid="{00000000-0005-0000-0000-00008E730000}"/>
    <cellStyle name="Normal 23 5 3" xfId="10426" xr:uid="{00000000-0005-0000-0000-00008F730000}"/>
    <cellStyle name="Normal 23 5 3 2" xfId="23047" xr:uid="{00000000-0005-0000-0000-000090730000}"/>
    <cellStyle name="Normal 23 5 3 2 2" xfId="58263" xr:uid="{00000000-0005-0000-0000-000091730000}"/>
    <cellStyle name="Normal 23 5 3 3" xfId="45666" xr:uid="{00000000-0005-0000-0000-000092730000}"/>
    <cellStyle name="Normal 23 5 3 4" xfId="35652" xr:uid="{00000000-0005-0000-0000-000093730000}"/>
    <cellStyle name="Normal 23 5 4" xfId="12222" xr:uid="{00000000-0005-0000-0000-000094730000}"/>
    <cellStyle name="Normal 23 5 4 2" xfId="24823" xr:uid="{00000000-0005-0000-0000-000095730000}"/>
    <cellStyle name="Normal 23 5 4 2 2" xfId="60039" xr:uid="{00000000-0005-0000-0000-000096730000}"/>
    <cellStyle name="Normal 23 5 4 3" xfId="47442" xr:uid="{00000000-0005-0000-0000-000097730000}"/>
    <cellStyle name="Normal 23 5 4 4" xfId="37428" xr:uid="{00000000-0005-0000-0000-000098730000}"/>
    <cellStyle name="Normal 23 5 5" xfId="16587" xr:uid="{00000000-0005-0000-0000-000099730000}"/>
    <cellStyle name="Normal 23 5 5 2" xfId="51803" xr:uid="{00000000-0005-0000-0000-00009A730000}"/>
    <cellStyle name="Normal 23 5 5 3" xfId="29192" xr:uid="{00000000-0005-0000-0000-00009B730000}"/>
    <cellStyle name="Normal 23 5 6" xfId="14809" xr:uid="{00000000-0005-0000-0000-00009C730000}"/>
    <cellStyle name="Normal 23 5 6 2" xfId="50027" xr:uid="{00000000-0005-0000-0000-00009D730000}"/>
    <cellStyle name="Normal 23 5 7" xfId="39206" xr:uid="{00000000-0005-0000-0000-00009E730000}"/>
    <cellStyle name="Normal 23 5 8" xfId="27416" xr:uid="{00000000-0005-0000-0000-00009F730000}"/>
    <cellStyle name="Normal 23 6" xfId="4262" xr:uid="{00000000-0005-0000-0000-0000A0730000}"/>
    <cellStyle name="Normal 23 6 2" xfId="16909" xr:uid="{00000000-0005-0000-0000-0000A1730000}"/>
    <cellStyle name="Normal 23 6 2 2" xfId="52125" xr:uid="{00000000-0005-0000-0000-0000A2730000}"/>
    <cellStyle name="Normal 23 6 2 3" xfId="29514" xr:uid="{00000000-0005-0000-0000-0000A3730000}"/>
    <cellStyle name="Normal 23 6 3" xfId="13355" xr:uid="{00000000-0005-0000-0000-0000A4730000}"/>
    <cellStyle name="Normal 23 6 3 2" xfId="48573" xr:uid="{00000000-0005-0000-0000-0000A5730000}"/>
    <cellStyle name="Normal 23 6 4" xfId="39528" xr:uid="{00000000-0005-0000-0000-0000A6730000}"/>
    <cellStyle name="Normal 23 6 5" xfId="25962" xr:uid="{00000000-0005-0000-0000-0000A7730000}"/>
    <cellStyle name="Normal 23 7" xfId="5732" xr:uid="{00000000-0005-0000-0000-0000A8730000}"/>
    <cellStyle name="Normal 23 7 2" xfId="18363" xr:uid="{00000000-0005-0000-0000-0000A9730000}"/>
    <cellStyle name="Normal 23 7 2 2" xfId="53579" xr:uid="{00000000-0005-0000-0000-0000AA730000}"/>
    <cellStyle name="Normal 23 7 3" xfId="40982" xr:uid="{00000000-0005-0000-0000-0000AB730000}"/>
    <cellStyle name="Normal 23 7 4" xfId="30968" xr:uid="{00000000-0005-0000-0000-0000AC730000}"/>
    <cellStyle name="Normal 23 8" xfId="7191" xr:uid="{00000000-0005-0000-0000-0000AD730000}"/>
    <cellStyle name="Normal 23 8 2" xfId="19817" xr:uid="{00000000-0005-0000-0000-0000AE730000}"/>
    <cellStyle name="Normal 23 8 2 2" xfId="55033" xr:uid="{00000000-0005-0000-0000-0000AF730000}"/>
    <cellStyle name="Normal 23 8 3" xfId="42436" xr:uid="{00000000-0005-0000-0000-0000B0730000}"/>
    <cellStyle name="Normal 23 8 4" xfId="32422" xr:uid="{00000000-0005-0000-0000-0000B1730000}"/>
    <cellStyle name="Normal 23 9" xfId="8972" xr:uid="{00000000-0005-0000-0000-0000B2730000}"/>
    <cellStyle name="Normal 23 9 2" xfId="21593" xr:uid="{00000000-0005-0000-0000-0000B3730000}"/>
    <cellStyle name="Normal 23 9 2 2" xfId="56809" xr:uid="{00000000-0005-0000-0000-0000B4730000}"/>
    <cellStyle name="Normal 23 9 3" xfId="44212" xr:uid="{00000000-0005-0000-0000-0000B5730000}"/>
    <cellStyle name="Normal 23 9 4" xfId="34198" xr:uid="{00000000-0005-0000-0000-0000B6730000}"/>
    <cellStyle name="Normal 24" xfId="30" xr:uid="{00000000-0005-0000-0000-0000B7730000}"/>
    <cellStyle name="Normal 24 10" xfId="3946" xr:uid="{00000000-0005-0000-0000-0000B8730000}"/>
    <cellStyle name="Normal 24 10 2" xfId="16609" xr:uid="{00000000-0005-0000-0000-0000B9730000}"/>
    <cellStyle name="Normal 24 10 2 2" xfId="51825" xr:uid="{00000000-0005-0000-0000-0000BA730000}"/>
    <cellStyle name="Normal 24 10 2 3" xfId="29214" xr:uid="{00000000-0005-0000-0000-0000BB730000}"/>
    <cellStyle name="Normal 24 10 3" xfId="13055" xr:uid="{00000000-0005-0000-0000-0000BC730000}"/>
    <cellStyle name="Normal 24 10 3 2" xfId="48273" xr:uid="{00000000-0005-0000-0000-0000BD730000}"/>
    <cellStyle name="Normal 24 10 4" xfId="39228" xr:uid="{00000000-0005-0000-0000-0000BE730000}"/>
    <cellStyle name="Normal 24 10 5" xfId="25662" xr:uid="{00000000-0005-0000-0000-0000BF730000}"/>
    <cellStyle name="Normal 24 11" xfId="5432" xr:uid="{00000000-0005-0000-0000-0000C0730000}"/>
    <cellStyle name="Normal 24 11 2" xfId="18063" xr:uid="{00000000-0005-0000-0000-0000C1730000}"/>
    <cellStyle name="Normal 24 11 2 2" xfId="53279" xr:uid="{00000000-0005-0000-0000-0000C2730000}"/>
    <cellStyle name="Normal 24 11 3" xfId="40682" xr:uid="{00000000-0005-0000-0000-0000C3730000}"/>
    <cellStyle name="Normal 24 11 4" xfId="30668" xr:uid="{00000000-0005-0000-0000-0000C4730000}"/>
    <cellStyle name="Normal 24 12" xfId="6888" xr:uid="{00000000-0005-0000-0000-0000C5730000}"/>
    <cellStyle name="Normal 24 12 2" xfId="19517" xr:uid="{00000000-0005-0000-0000-0000C6730000}"/>
    <cellStyle name="Normal 24 12 2 2" xfId="54733" xr:uid="{00000000-0005-0000-0000-0000C7730000}"/>
    <cellStyle name="Normal 24 12 3" xfId="42136" xr:uid="{00000000-0005-0000-0000-0000C8730000}"/>
    <cellStyle name="Normal 24 12 4" xfId="32122" xr:uid="{00000000-0005-0000-0000-0000C9730000}"/>
    <cellStyle name="Normal 24 13" xfId="8670" xr:uid="{00000000-0005-0000-0000-0000CA730000}"/>
    <cellStyle name="Normal 24 13 2" xfId="21293" xr:uid="{00000000-0005-0000-0000-0000CB730000}"/>
    <cellStyle name="Normal 24 13 2 2" xfId="56509" xr:uid="{00000000-0005-0000-0000-0000CC730000}"/>
    <cellStyle name="Normal 24 13 3" xfId="43912" xr:uid="{00000000-0005-0000-0000-0000CD730000}"/>
    <cellStyle name="Normal 24 13 4" xfId="33898" xr:uid="{00000000-0005-0000-0000-0000CE730000}"/>
    <cellStyle name="Normal 24 14" xfId="10605" xr:uid="{00000000-0005-0000-0000-0000CF730000}"/>
    <cellStyle name="Normal 24 14 2" xfId="23216" xr:uid="{00000000-0005-0000-0000-0000D0730000}"/>
    <cellStyle name="Normal 24 14 2 2" xfId="58432" xr:uid="{00000000-0005-0000-0000-0000D1730000}"/>
    <cellStyle name="Normal 24 14 3" xfId="45835" xr:uid="{00000000-0005-0000-0000-0000D2730000}"/>
    <cellStyle name="Normal 24 14 4" xfId="35821" xr:uid="{00000000-0005-0000-0000-0000D3730000}"/>
    <cellStyle name="Normal 24 15" xfId="14832" xr:uid="{00000000-0005-0000-0000-0000D4730000}"/>
    <cellStyle name="Normal 24 15 2" xfId="50049" xr:uid="{00000000-0005-0000-0000-0000D5730000}"/>
    <cellStyle name="Normal 24 15 3" xfId="27438" xr:uid="{00000000-0005-0000-0000-0000D6730000}"/>
    <cellStyle name="Normal 24 16" xfId="12246" xr:uid="{00000000-0005-0000-0000-0000D7730000}"/>
    <cellStyle name="Normal 24 16 2" xfId="47464" xr:uid="{00000000-0005-0000-0000-0000D8730000}"/>
    <cellStyle name="Normal 24 17" xfId="37451" xr:uid="{00000000-0005-0000-0000-0000D9730000}"/>
    <cellStyle name="Normal 24 18" xfId="24853" xr:uid="{00000000-0005-0000-0000-0000DA730000}"/>
    <cellStyle name="Normal 24 19" xfId="60066" xr:uid="{00000000-0005-0000-0000-0000DB730000}"/>
    <cellStyle name="Normal 24 2" xfId="595" xr:uid="{00000000-0005-0000-0000-0000DC730000}"/>
    <cellStyle name="Normal 24 2 10" xfId="5470" xr:uid="{00000000-0005-0000-0000-0000DD730000}"/>
    <cellStyle name="Normal 24 2 10 2" xfId="18101" xr:uid="{00000000-0005-0000-0000-0000DE730000}"/>
    <cellStyle name="Normal 24 2 10 2 2" xfId="53317" xr:uid="{00000000-0005-0000-0000-0000DF730000}"/>
    <cellStyle name="Normal 24 2 10 3" xfId="40720" xr:uid="{00000000-0005-0000-0000-0000E0730000}"/>
    <cellStyle name="Normal 24 2 10 4" xfId="30706" xr:uid="{00000000-0005-0000-0000-0000E1730000}"/>
    <cellStyle name="Normal 24 2 11" xfId="6926" xr:uid="{00000000-0005-0000-0000-0000E2730000}"/>
    <cellStyle name="Normal 24 2 11 2" xfId="19555" xr:uid="{00000000-0005-0000-0000-0000E3730000}"/>
    <cellStyle name="Normal 24 2 11 2 2" xfId="54771" xr:uid="{00000000-0005-0000-0000-0000E4730000}"/>
    <cellStyle name="Normal 24 2 11 3" xfId="42174" xr:uid="{00000000-0005-0000-0000-0000E5730000}"/>
    <cellStyle name="Normal 24 2 11 4" xfId="32160" xr:uid="{00000000-0005-0000-0000-0000E6730000}"/>
    <cellStyle name="Normal 24 2 12" xfId="8708" xr:uid="{00000000-0005-0000-0000-0000E7730000}"/>
    <cellStyle name="Normal 24 2 12 2" xfId="21331" xr:uid="{00000000-0005-0000-0000-0000E8730000}"/>
    <cellStyle name="Normal 24 2 12 2 2" xfId="56547" xr:uid="{00000000-0005-0000-0000-0000E9730000}"/>
    <cellStyle name="Normal 24 2 12 3" xfId="43950" xr:uid="{00000000-0005-0000-0000-0000EA730000}"/>
    <cellStyle name="Normal 24 2 12 4" xfId="33936" xr:uid="{00000000-0005-0000-0000-0000EB730000}"/>
    <cellStyle name="Normal 24 2 13" xfId="10606" xr:uid="{00000000-0005-0000-0000-0000EC730000}"/>
    <cellStyle name="Normal 24 2 13 2" xfId="23217" xr:uid="{00000000-0005-0000-0000-0000ED730000}"/>
    <cellStyle name="Normal 24 2 13 2 2" xfId="58433" xr:uid="{00000000-0005-0000-0000-0000EE730000}"/>
    <cellStyle name="Normal 24 2 13 3" xfId="45836" xr:uid="{00000000-0005-0000-0000-0000EF730000}"/>
    <cellStyle name="Normal 24 2 13 4" xfId="35822" xr:uid="{00000000-0005-0000-0000-0000F0730000}"/>
    <cellStyle name="Normal 24 2 14" xfId="14870" xr:uid="{00000000-0005-0000-0000-0000F1730000}"/>
    <cellStyle name="Normal 24 2 14 2" xfId="50087" xr:uid="{00000000-0005-0000-0000-0000F2730000}"/>
    <cellStyle name="Normal 24 2 14 3" xfId="27476" xr:uid="{00000000-0005-0000-0000-0000F3730000}"/>
    <cellStyle name="Normal 24 2 15" xfId="12284" xr:uid="{00000000-0005-0000-0000-0000F4730000}"/>
    <cellStyle name="Normal 24 2 15 2" xfId="47502" xr:uid="{00000000-0005-0000-0000-0000F5730000}"/>
    <cellStyle name="Normal 24 2 16" xfId="37489" xr:uid="{00000000-0005-0000-0000-0000F6730000}"/>
    <cellStyle name="Normal 24 2 17" xfId="24891" xr:uid="{00000000-0005-0000-0000-0000F7730000}"/>
    <cellStyle name="Normal 24 2 18" xfId="60104" xr:uid="{00000000-0005-0000-0000-0000F8730000}"/>
    <cellStyle name="Normal 24 2 2" xfId="1776" xr:uid="{00000000-0005-0000-0000-0000F9730000}"/>
    <cellStyle name="Normal 24 2 2 10" xfId="7000" xr:uid="{00000000-0005-0000-0000-0000FA730000}"/>
    <cellStyle name="Normal 24 2 2 10 2" xfId="19627" xr:uid="{00000000-0005-0000-0000-0000FB730000}"/>
    <cellStyle name="Normal 24 2 2 10 2 2" xfId="54843" xr:uid="{00000000-0005-0000-0000-0000FC730000}"/>
    <cellStyle name="Normal 24 2 2 10 3" xfId="42246" xr:uid="{00000000-0005-0000-0000-0000FD730000}"/>
    <cellStyle name="Normal 24 2 2 10 4" xfId="32232" xr:uid="{00000000-0005-0000-0000-0000FE730000}"/>
    <cellStyle name="Normal 24 2 2 11" xfId="8781" xr:uid="{00000000-0005-0000-0000-0000FF730000}"/>
    <cellStyle name="Normal 24 2 2 11 2" xfId="21403" xr:uid="{00000000-0005-0000-0000-000000740000}"/>
    <cellStyle name="Normal 24 2 2 11 2 2" xfId="56619" xr:uid="{00000000-0005-0000-0000-000001740000}"/>
    <cellStyle name="Normal 24 2 2 11 3" xfId="44022" xr:uid="{00000000-0005-0000-0000-000002740000}"/>
    <cellStyle name="Normal 24 2 2 11 4" xfId="34008" xr:uid="{00000000-0005-0000-0000-000003740000}"/>
    <cellStyle name="Normal 24 2 2 12" xfId="10607" xr:uid="{00000000-0005-0000-0000-000004740000}"/>
    <cellStyle name="Normal 24 2 2 12 2" xfId="23218" xr:uid="{00000000-0005-0000-0000-000005740000}"/>
    <cellStyle name="Normal 24 2 2 12 2 2" xfId="58434" xr:uid="{00000000-0005-0000-0000-000006740000}"/>
    <cellStyle name="Normal 24 2 2 12 3" xfId="45837" xr:uid="{00000000-0005-0000-0000-000007740000}"/>
    <cellStyle name="Normal 24 2 2 12 4" xfId="35823" xr:uid="{00000000-0005-0000-0000-000008740000}"/>
    <cellStyle name="Normal 24 2 2 13" xfId="14942" xr:uid="{00000000-0005-0000-0000-000009740000}"/>
    <cellStyle name="Normal 24 2 2 13 2" xfId="50159" xr:uid="{00000000-0005-0000-0000-00000A740000}"/>
    <cellStyle name="Normal 24 2 2 13 3" xfId="27548" xr:uid="{00000000-0005-0000-0000-00000B740000}"/>
    <cellStyle name="Normal 24 2 2 14" xfId="12356" xr:uid="{00000000-0005-0000-0000-00000C740000}"/>
    <cellStyle name="Normal 24 2 2 14 2" xfId="47574" xr:uid="{00000000-0005-0000-0000-00000D740000}"/>
    <cellStyle name="Normal 24 2 2 15" xfId="37561" xr:uid="{00000000-0005-0000-0000-00000E740000}"/>
    <cellStyle name="Normal 24 2 2 16" xfId="24963" xr:uid="{00000000-0005-0000-0000-00000F740000}"/>
    <cellStyle name="Normal 24 2 2 17" xfId="60176" xr:uid="{00000000-0005-0000-0000-000010740000}"/>
    <cellStyle name="Normal 24 2 2 2" xfId="2386" xr:uid="{00000000-0005-0000-0000-000011740000}"/>
    <cellStyle name="Normal 24 2 2 2 10" xfId="10608" xr:uid="{00000000-0005-0000-0000-000012740000}"/>
    <cellStyle name="Normal 24 2 2 2 10 2" xfId="23219" xr:uid="{00000000-0005-0000-0000-000013740000}"/>
    <cellStyle name="Normal 24 2 2 2 10 2 2" xfId="58435" xr:uid="{00000000-0005-0000-0000-000014740000}"/>
    <cellStyle name="Normal 24 2 2 2 10 3" xfId="45838" xr:uid="{00000000-0005-0000-0000-000015740000}"/>
    <cellStyle name="Normal 24 2 2 2 10 4" xfId="35824" xr:uid="{00000000-0005-0000-0000-000016740000}"/>
    <cellStyle name="Normal 24 2 2 2 11" xfId="15097" xr:uid="{00000000-0005-0000-0000-000017740000}"/>
    <cellStyle name="Normal 24 2 2 2 11 2" xfId="50313" xr:uid="{00000000-0005-0000-0000-000018740000}"/>
    <cellStyle name="Normal 24 2 2 2 11 3" xfId="27702" xr:uid="{00000000-0005-0000-0000-000019740000}"/>
    <cellStyle name="Normal 24 2 2 2 12" xfId="12510" xr:uid="{00000000-0005-0000-0000-00001A740000}"/>
    <cellStyle name="Normal 24 2 2 2 12 2" xfId="47728" xr:uid="{00000000-0005-0000-0000-00001B740000}"/>
    <cellStyle name="Normal 24 2 2 2 13" xfId="37716" xr:uid="{00000000-0005-0000-0000-00001C740000}"/>
    <cellStyle name="Normal 24 2 2 2 14" xfId="25117" xr:uid="{00000000-0005-0000-0000-00001D740000}"/>
    <cellStyle name="Normal 24 2 2 2 15" xfId="60330" xr:uid="{00000000-0005-0000-0000-00001E740000}"/>
    <cellStyle name="Normal 24 2 2 2 2" xfId="3232" xr:uid="{00000000-0005-0000-0000-00001F740000}"/>
    <cellStyle name="Normal 24 2 2 2 2 10" xfId="25601" xr:uid="{00000000-0005-0000-0000-000020740000}"/>
    <cellStyle name="Normal 24 2 2 2 2 11" xfId="61136" xr:uid="{00000000-0005-0000-0000-000021740000}"/>
    <cellStyle name="Normal 24 2 2 2 2 2" xfId="5032" xr:uid="{00000000-0005-0000-0000-000022740000}"/>
    <cellStyle name="Normal 24 2 2 2 2 2 2" xfId="17679" xr:uid="{00000000-0005-0000-0000-000023740000}"/>
    <cellStyle name="Normal 24 2 2 2 2 2 2 2" xfId="52895" xr:uid="{00000000-0005-0000-0000-000024740000}"/>
    <cellStyle name="Normal 24 2 2 2 2 2 2 3" xfId="30284" xr:uid="{00000000-0005-0000-0000-000025740000}"/>
    <cellStyle name="Normal 24 2 2 2 2 2 3" xfId="14125" xr:uid="{00000000-0005-0000-0000-000026740000}"/>
    <cellStyle name="Normal 24 2 2 2 2 2 3 2" xfId="49343" xr:uid="{00000000-0005-0000-0000-000027740000}"/>
    <cellStyle name="Normal 24 2 2 2 2 2 4" xfId="40298" xr:uid="{00000000-0005-0000-0000-000028740000}"/>
    <cellStyle name="Normal 24 2 2 2 2 2 5" xfId="26732" xr:uid="{00000000-0005-0000-0000-000029740000}"/>
    <cellStyle name="Normal 24 2 2 2 2 3" xfId="6502" xr:uid="{00000000-0005-0000-0000-00002A740000}"/>
    <cellStyle name="Normal 24 2 2 2 2 3 2" xfId="19133" xr:uid="{00000000-0005-0000-0000-00002B740000}"/>
    <cellStyle name="Normal 24 2 2 2 2 3 2 2" xfId="54349" xr:uid="{00000000-0005-0000-0000-00002C740000}"/>
    <cellStyle name="Normal 24 2 2 2 2 3 3" xfId="41752" xr:uid="{00000000-0005-0000-0000-00002D740000}"/>
    <cellStyle name="Normal 24 2 2 2 2 3 4" xfId="31738" xr:uid="{00000000-0005-0000-0000-00002E740000}"/>
    <cellStyle name="Normal 24 2 2 2 2 4" xfId="7961" xr:uid="{00000000-0005-0000-0000-00002F740000}"/>
    <cellStyle name="Normal 24 2 2 2 2 4 2" xfId="20587" xr:uid="{00000000-0005-0000-0000-000030740000}"/>
    <cellStyle name="Normal 24 2 2 2 2 4 2 2" xfId="55803" xr:uid="{00000000-0005-0000-0000-000031740000}"/>
    <cellStyle name="Normal 24 2 2 2 2 4 3" xfId="43206" xr:uid="{00000000-0005-0000-0000-000032740000}"/>
    <cellStyle name="Normal 24 2 2 2 2 4 4" xfId="33192" xr:uid="{00000000-0005-0000-0000-000033740000}"/>
    <cellStyle name="Normal 24 2 2 2 2 5" xfId="9742" xr:uid="{00000000-0005-0000-0000-000034740000}"/>
    <cellStyle name="Normal 24 2 2 2 2 5 2" xfId="22363" xr:uid="{00000000-0005-0000-0000-000035740000}"/>
    <cellStyle name="Normal 24 2 2 2 2 5 2 2" xfId="57579" xr:uid="{00000000-0005-0000-0000-000036740000}"/>
    <cellStyle name="Normal 24 2 2 2 2 5 3" xfId="44982" xr:uid="{00000000-0005-0000-0000-000037740000}"/>
    <cellStyle name="Normal 24 2 2 2 2 5 4" xfId="34968" xr:uid="{00000000-0005-0000-0000-000038740000}"/>
    <cellStyle name="Normal 24 2 2 2 2 6" xfId="11536" xr:uid="{00000000-0005-0000-0000-000039740000}"/>
    <cellStyle name="Normal 24 2 2 2 2 6 2" xfId="24139" xr:uid="{00000000-0005-0000-0000-00003A740000}"/>
    <cellStyle name="Normal 24 2 2 2 2 6 2 2" xfId="59355" xr:uid="{00000000-0005-0000-0000-00003B740000}"/>
    <cellStyle name="Normal 24 2 2 2 2 6 3" xfId="46758" xr:uid="{00000000-0005-0000-0000-00003C740000}"/>
    <cellStyle name="Normal 24 2 2 2 2 6 4" xfId="36744" xr:uid="{00000000-0005-0000-0000-00003D740000}"/>
    <cellStyle name="Normal 24 2 2 2 2 7" xfId="15903" xr:uid="{00000000-0005-0000-0000-00003E740000}"/>
    <cellStyle name="Normal 24 2 2 2 2 7 2" xfId="51119" xr:uid="{00000000-0005-0000-0000-00003F740000}"/>
    <cellStyle name="Normal 24 2 2 2 2 7 3" xfId="28508" xr:uid="{00000000-0005-0000-0000-000040740000}"/>
    <cellStyle name="Normal 24 2 2 2 2 8" xfId="12994" xr:uid="{00000000-0005-0000-0000-000041740000}"/>
    <cellStyle name="Normal 24 2 2 2 2 8 2" xfId="48212" xr:uid="{00000000-0005-0000-0000-000042740000}"/>
    <cellStyle name="Normal 24 2 2 2 2 9" xfId="38522" xr:uid="{00000000-0005-0000-0000-000043740000}"/>
    <cellStyle name="Normal 24 2 2 2 3" xfId="3561" xr:uid="{00000000-0005-0000-0000-000044740000}"/>
    <cellStyle name="Normal 24 2 2 2 3 10" xfId="27057" xr:uid="{00000000-0005-0000-0000-000045740000}"/>
    <cellStyle name="Normal 24 2 2 2 3 11" xfId="61461" xr:uid="{00000000-0005-0000-0000-000046740000}"/>
    <cellStyle name="Normal 24 2 2 2 3 2" xfId="5357" xr:uid="{00000000-0005-0000-0000-000047740000}"/>
    <cellStyle name="Normal 24 2 2 2 3 2 2" xfId="18004" xr:uid="{00000000-0005-0000-0000-000048740000}"/>
    <cellStyle name="Normal 24 2 2 2 3 2 2 2" xfId="53220" xr:uid="{00000000-0005-0000-0000-000049740000}"/>
    <cellStyle name="Normal 24 2 2 2 3 2 3" xfId="40623" xr:uid="{00000000-0005-0000-0000-00004A740000}"/>
    <cellStyle name="Normal 24 2 2 2 3 2 4" xfId="30609" xr:uid="{00000000-0005-0000-0000-00004B740000}"/>
    <cellStyle name="Normal 24 2 2 2 3 3" xfId="6827" xr:uid="{00000000-0005-0000-0000-00004C740000}"/>
    <cellStyle name="Normal 24 2 2 2 3 3 2" xfId="19458" xr:uid="{00000000-0005-0000-0000-00004D740000}"/>
    <cellStyle name="Normal 24 2 2 2 3 3 2 2" xfId="54674" xr:uid="{00000000-0005-0000-0000-00004E740000}"/>
    <cellStyle name="Normal 24 2 2 2 3 3 3" xfId="42077" xr:uid="{00000000-0005-0000-0000-00004F740000}"/>
    <cellStyle name="Normal 24 2 2 2 3 3 4" xfId="32063" xr:uid="{00000000-0005-0000-0000-000050740000}"/>
    <cellStyle name="Normal 24 2 2 2 3 4" xfId="8286" xr:uid="{00000000-0005-0000-0000-000051740000}"/>
    <cellStyle name="Normal 24 2 2 2 3 4 2" xfId="20912" xr:uid="{00000000-0005-0000-0000-000052740000}"/>
    <cellStyle name="Normal 24 2 2 2 3 4 2 2" xfId="56128" xr:uid="{00000000-0005-0000-0000-000053740000}"/>
    <cellStyle name="Normal 24 2 2 2 3 4 3" xfId="43531" xr:uid="{00000000-0005-0000-0000-000054740000}"/>
    <cellStyle name="Normal 24 2 2 2 3 4 4" xfId="33517" xr:uid="{00000000-0005-0000-0000-000055740000}"/>
    <cellStyle name="Normal 24 2 2 2 3 5" xfId="10067" xr:uid="{00000000-0005-0000-0000-000056740000}"/>
    <cellStyle name="Normal 24 2 2 2 3 5 2" xfId="22688" xr:uid="{00000000-0005-0000-0000-000057740000}"/>
    <cellStyle name="Normal 24 2 2 2 3 5 2 2" xfId="57904" xr:uid="{00000000-0005-0000-0000-000058740000}"/>
    <cellStyle name="Normal 24 2 2 2 3 5 3" xfId="45307" xr:uid="{00000000-0005-0000-0000-000059740000}"/>
    <cellStyle name="Normal 24 2 2 2 3 5 4" xfId="35293" xr:uid="{00000000-0005-0000-0000-00005A740000}"/>
    <cellStyle name="Normal 24 2 2 2 3 6" xfId="11861" xr:uid="{00000000-0005-0000-0000-00005B740000}"/>
    <cellStyle name="Normal 24 2 2 2 3 6 2" xfId="24464" xr:uid="{00000000-0005-0000-0000-00005C740000}"/>
    <cellStyle name="Normal 24 2 2 2 3 6 2 2" xfId="59680" xr:uid="{00000000-0005-0000-0000-00005D740000}"/>
    <cellStyle name="Normal 24 2 2 2 3 6 3" xfId="47083" xr:uid="{00000000-0005-0000-0000-00005E740000}"/>
    <cellStyle name="Normal 24 2 2 2 3 6 4" xfId="37069" xr:uid="{00000000-0005-0000-0000-00005F740000}"/>
    <cellStyle name="Normal 24 2 2 2 3 7" xfId="16228" xr:uid="{00000000-0005-0000-0000-000060740000}"/>
    <cellStyle name="Normal 24 2 2 2 3 7 2" xfId="51444" xr:uid="{00000000-0005-0000-0000-000061740000}"/>
    <cellStyle name="Normal 24 2 2 2 3 7 3" xfId="28833" xr:uid="{00000000-0005-0000-0000-000062740000}"/>
    <cellStyle name="Normal 24 2 2 2 3 8" xfId="14450" xr:uid="{00000000-0005-0000-0000-000063740000}"/>
    <cellStyle name="Normal 24 2 2 2 3 8 2" xfId="49668" xr:uid="{00000000-0005-0000-0000-000064740000}"/>
    <cellStyle name="Normal 24 2 2 2 3 9" xfId="38847" xr:uid="{00000000-0005-0000-0000-000065740000}"/>
    <cellStyle name="Normal 24 2 2 2 4" xfId="2722" xr:uid="{00000000-0005-0000-0000-000066740000}"/>
    <cellStyle name="Normal 24 2 2 2 4 10" xfId="26248" xr:uid="{00000000-0005-0000-0000-000067740000}"/>
    <cellStyle name="Normal 24 2 2 2 4 11" xfId="60652" xr:uid="{00000000-0005-0000-0000-000068740000}"/>
    <cellStyle name="Normal 24 2 2 2 4 2" xfId="4548" xr:uid="{00000000-0005-0000-0000-000069740000}"/>
    <cellStyle name="Normal 24 2 2 2 4 2 2" xfId="17195" xr:uid="{00000000-0005-0000-0000-00006A740000}"/>
    <cellStyle name="Normal 24 2 2 2 4 2 2 2" xfId="52411" xr:uid="{00000000-0005-0000-0000-00006B740000}"/>
    <cellStyle name="Normal 24 2 2 2 4 2 3" xfId="39814" xr:uid="{00000000-0005-0000-0000-00006C740000}"/>
    <cellStyle name="Normal 24 2 2 2 4 2 4" xfId="29800" xr:uid="{00000000-0005-0000-0000-00006D740000}"/>
    <cellStyle name="Normal 24 2 2 2 4 3" xfId="6018" xr:uid="{00000000-0005-0000-0000-00006E740000}"/>
    <cellStyle name="Normal 24 2 2 2 4 3 2" xfId="18649" xr:uid="{00000000-0005-0000-0000-00006F740000}"/>
    <cellStyle name="Normal 24 2 2 2 4 3 2 2" xfId="53865" xr:uid="{00000000-0005-0000-0000-000070740000}"/>
    <cellStyle name="Normal 24 2 2 2 4 3 3" xfId="41268" xr:uid="{00000000-0005-0000-0000-000071740000}"/>
    <cellStyle name="Normal 24 2 2 2 4 3 4" xfId="31254" xr:uid="{00000000-0005-0000-0000-000072740000}"/>
    <cellStyle name="Normal 24 2 2 2 4 4" xfId="7477" xr:uid="{00000000-0005-0000-0000-000073740000}"/>
    <cellStyle name="Normal 24 2 2 2 4 4 2" xfId="20103" xr:uid="{00000000-0005-0000-0000-000074740000}"/>
    <cellStyle name="Normal 24 2 2 2 4 4 2 2" xfId="55319" xr:uid="{00000000-0005-0000-0000-000075740000}"/>
    <cellStyle name="Normal 24 2 2 2 4 4 3" xfId="42722" xr:uid="{00000000-0005-0000-0000-000076740000}"/>
    <cellStyle name="Normal 24 2 2 2 4 4 4" xfId="32708" xr:uid="{00000000-0005-0000-0000-000077740000}"/>
    <cellStyle name="Normal 24 2 2 2 4 5" xfId="9258" xr:uid="{00000000-0005-0000-0000-000078740000}"/>
    <cellStyle name="Normal 24 2 2 2 4 5 2" xfId="21879" xr:uid="{00000000-0005-0000-0000-000079740000}"/>
    <cellStyle name="Normal 24 2 2 2 4 5 2 2" xfId="57095" xr:uid="{00000000-0005-0000-0000-00007A740000}"/>
    <cellStyle name="Normal 24 2 2 2 4 5 3" xfId="44498" xr:uid="{00000000-0005-0000-0000-00007B740000}"/>
    <cellStyle name="Normal 24 2 2 2 4 5 4" xfId="34484" xr:uid="{00000000-0005-0000-0000-00007C740000}"/>
    <cellStyle name="Normal 24 2 2 2 4 6" xfId="11052" xr:uid="{00000000-0005-0000-0000-00007D740000}"/>
    <cellStyle name="Normal 24 2 2 2 4 6 2" xfId="23655" xr:uid="{00000000-0005-0000-0000-00007E740000}"/>
    <cellStyle name="Normal 24 2 2 2 4 6 2 2" xfId="58871" xr:uid="{00000000-0005-0000-0000-00007F740000}"/>
    <cellStyle name="Normal 24 2 2 2 4 6 3" xfId="46274" xr:uid="{00000000-0005-0000-0000-000080740000}"/>
    <cellStyle name="Normal 24 2 2 2 4 6 4" xfId="36260" xr:uid="{00000000-0005-0000-0000-000081740000}"/>
    <cellStyle name="Normal 24 2 2 2 4 7" xfId="15419" xr:uid="{00000000-0005-0000-0000-000082740000}"/>
    <cellStyle name="Normal 24 2 2 2 4 7 2" xfId="50635" xr:uid="{00000000-0005-0000-0000-000083740000}"/>
    <cellStyle name="Normal 24 2 2 2 4 7 3" xfId="28024" xr:uid="{00000000-0005-0000-0000-000084740000}"/>
    <cellStyle name="Normal 24 2 2 2 4 8" xfId="13641" xr:uid="{00000000-0005-0000-0000-000085740000}"/>
    <cellStyle name="Normal 24 2 2 2 4 8 2" xfId="48859" xr:uid="{00000000-0005-0000-0000-000086740000}"/>
    <cellStyle name="Normal 24 2 2 2 4 9" xfId="38038" xr:uid="{00000000-0005-0000-0000-000087740000}"/>
    <cellStyle name="Normal 24 2 2 2 5" xfId="3886" xr:uid="{00000000-0005-0000-0000-000088740000}"/>
    <cellStyle name="Normal 24 2 2 2 5 2" xfId="8609" xr:uid="{00000000-0005-0000-0000-000089740000}"/>
    <cellStyle name="Normal 24 2 2 2 5 2 2" xfId="21235" xr:uid="{00000000-0005-0000-0000-00008A740000}"/>
    <cellStyle name="Normal 24 2 2 2 5 2 2 2" xfId="56451" xr:uid="{00000000-0005-0000-0000-00008B740000}"/>
    <cellStyle name="Normal 24 2 2 2 5 2 3" xfId="43854" xr:uid="{00000000-0005-0000-0000-00008C740000}"/>
    <cellStyle name="Normal 24 2 2 2 5 2 4" xfId="33840" xr:uid="{00000000-0005-0000-0000-00008D740000}"/>
    <cellStyle name="Normal 24 2 2 2 5 3" xfId="10390" xr:uid="{00000000-0005-0000-0000-00008E740000}"/>
    <cellStyle name="Normal 24 2 2 2 5 3 2" xfId="23011" xr:uid="{00000000-0005-0000-0000-00008F740000}"/>
    <cellStyle name="Normal 24 2 2 2 5 3 2 2" xfId="58227" xr:uid="{00000000-0005-0000-0000-000090740000}"/>
    <cellStyle name="Normal 24 2 2 2 5 3 3" xfId="45630" xr:uid="{00000000-0005-0000-0000-000091740000}"/>
    <cellStyle name="Normal 24 2 2 2 5 3 4" xfId="35616" xr:uid="{00000000-0005-0000-0000-000092740000}"/>
    <cellStyle name="Normal 24 2 2 2 5 4" xfId="12186" xr:uid="{00000000-0005-0000-0000-000093740000}"/>
    <cellStyle name="Normal 24 2 2 2 5 4 2" xfId="24787" xr:uid="{00000000-0005-0000-0000-000094740000}"/>
    <cellStyle name="Normal 24 2 2 2 5 4 2 2" xfId="60003" xr:uid="{00000000-0005-0000-0000-000095740000}"/>
    <cellStyle name="Normal 24 2 2 2 5 4 3" xfId="47406" xr:uid="{00000000-0005-0000-0000-000096740000}"/>
    <cellStyle name="Normal 24 2 2 2 5 4 4" xfId="37392" xr:uid="{00000000-0005-0000-0000-000097740000}"/>
    <cellStyle name="Normal 24 2 2 2 5 5" xfId="16551" xr:uid="{00000000-0005-0000-0000-000098740000}"/>
    <cellStyle name="Normal 24 2 2 2 5 5 2" xfId="51767" xr:uid="{00000000-0005-0000-0000-000099740000}"/>
    <cellStyle name="Normal 24 2 2 2 5 5 3" xfId="29156" xr:uid="{00000000-0005-0000-0000-00009A740000}"/>
    <cellStyle name="Normal 24 2 2 2 5 6" xfId="14773" xr:uid="{00000000-0005-0000-0000-00009B740000}"/>
    <cellStyle name="Normal 24 2 2 2 5 6 2" xfId="49991" xr:uid="{00000000-0005-0000-0000-00009C740000}"/>
    <cellStyle name="Normal 24 2 2 2 5 7" xfId="39170" xr:uid="{00000000-0005-0000-0000-00009D740000}"/>
    <cellStyle name="Normal 24 2 2 2 5 8" xfId="27380" xr:uid="{00000000-0005-0000-0000-00009E740000}"/>
    <cellStyle name="Normal 24 2 2 2 6" xfId="4226" xr:uid="{00000000-0005-0000-0000-00009F740000}"/>
    <cellStyle name="Normal 24 2 2 2 6 2" xfId="16873" xr:uid="{00000000-0005-0000-0000-0000A0740000}"/>
    <cellStyle name="Normal 24 2 2 2 6 2 2" xfId="52089" xr:uid="{00000000-0005-0000-0000-0000A1740000}"/>
    <cellStyle name="Normal 24 2 2 2 6 2 3" xfId="29478" xr:uid="{00000000-0005-0000-0000-0000A2740000}"/>
    <cellStyle name="Normal 24 2 2 2 6 3" xfId="13319" xr:uid="{00000000-0005-0000-0000-0000A3740000}"/>
    <cellStyle name="Normal 24 2 2 2 6 3 2" xfId="48537" xr:uid="{00000000-0005-0000-0000-0000A4740000}"/>
    <cellStyle name="Normal 24 2 2 2 6 4" xfId="39492" xr:uid="{00000000-0005-0000-0000-0000A5740000}"/>
    <cellStyle name="Normal 24 2 2 2 6 5" xfId="25926" xr:uid="{00000000-0005-0000-0000-0000A6740000}"/>
    <cellStyle name="Normal 24 2 2 2 7" xfId="5696" xr:uid="{00000000-0005-0000-0000-0000A7740000}"/>
    <cellStyle name="Normal 24 2 2 2 7 2" xfId="18327" xr:uid="{00000000-0005-0000-0000-0000A8740000}"/>
    <cellStyle name="Normal 24 2 2 2 7 2 2" xfId="53543" xr:uid="{00000000-0005-0000-0000-0000A9740000}"/>
    <cellStyle name="Normal 24 2 2 2 7 3" xfId="40946" xr:uid="{00000000-0005-0000-0000-0000AA740000}"/>
    <cellStyle name="Normal 24 2 2 2 7 4" xfId="30932" xr:uid="{00000000-0005-0000-0000-0000AB740000}"/>
    <cellStyle name="Normal 24 2 2 2 8" xfId="7155" xr:uid="{00000000-0005-0000-0000-0000AC740000}"/>
    <cellStyle name="Normal 24 2 2 2 8 2" xfId="19781" xr:uid="{00000000-0005-0000-0000-0000AD740000}"/>
    <cellStyle name="Normal 24 2 2 2 8 2 2" xfId="54997" xr:uid="{00000000-0005-0000-0000-0000AE740000}"/>
    <cellStyle name="Normal 24 2 2 2 8 3" xfId="42400" xr:uid="{00000000-0005-0000-0000-0000AF740000}"/>
    <cellStyle name="Normal 24 2 2 2 8 4" xfId="32386" xr:uid="{00000000-0005-0000-0000-0000B0740000}"/>
    <cellStyle name="Normal 24 2 2 2 9" xfId="8936" xr:uid="{00000000-0005-0000-0000-0000B1740000}"/>
    <cellStyle name="Normal 24 2 2 2 9 2" xfId="21557" xr:uid="{00000000-0005-0000-0000-0000B2740000}"/>
    <cellStyle name="Normal 24 2 2 2 9 2 2" xfId="56773" xr:uid="{00000000-0005-0000-0000-0000B3740000}"/>
    <cellStyle name="Normal 24 2 2 2 9 3" xfId="44176" xr:uid="{00000000-0005-0000-0000-0000B4740000}"/>
    <cellStyle name="Normal 24 2 2 2 9 4" xfId="34162" xr:uid="{00000000-0005-0000-0000-0000B5740000}"/>
    <cellStyle name="Normal 24 2 2 3" xfId="3072" xr:uid="{00000000-0005-0000-0000-0000B6740000}"/>
    <cellStyle name="Normal 24 2 2 3 10" xfId="25444" xr:uid="{00000000-0005-0000-0000-0000B7740000}"/>
    <cellStyle name="Normal 24 2 2 3 11" xfId="60979" xr:uid="{00000000-0005-0000-0000-0000B8740000}"/>
    <cellStyle name="Normal 24 2 2 3 2" xfId="4875" xr:uid="{00000000-0005-0000-0000-0000B9740000}"/>
    <cellStyle name="Normal 24 2 2 3 2 2" xfId="17522" xr:uid="{00000000-0005-0000-0000-0000BA740000}"/>
    <cellStyle name="Normal 24 2 2 3 2 2 2" xfId="52738" xr:uid="{00000000-0005-0000-0000-0000BB740000}"/>
    <cellStyle name="Normal 24 2 2 3 2 2 3" xfId="30127" xr:uid="{00000000-0005-0000-0000-0000BC740000}"/>
    <cellStyle name="Normal 24 2 2 3 2 3" xfId="13968" xr:uid="{00000000-0005-0000-0000-0000BD740000}"/>
    <cellStyle name="Normal 24 2 2 3 2 3 2" xfId="49186" xr:uid="{00000000-0005-0000-0000-0000BE740000}"/>
    <cellStyle name="Normal 24 2 2 3 2 4" xfId="40141" xr:uid="{00000000-0005-0000-0000-0000BF740000}"/>
    <cellStyle name="Normal 24 2 2 3 2 5" xfId="26575" xr:uid="{00000000-0005-0000-0000-0000C0740000}"/>
    <cellStyle name="Normal 24 2 2 3 3" xfId="6345" xr:uid="{00000000-0005-0000-0000-0000C1740000}"/>
    <cellStyle name="Normal 24 2 2 3 3 2" xfId="18976" xr:uid="{00000000-0005-0000-0000-0000C2740000}"/>
    <cellStyle name="Normal 24 2 2 3 3 2 2" xfId="54192" xr:uid="{00000000-0005-0000-0000-0000C3740000}"/>
    <cellStyle name="Normal 24 2 2 3 3 3" xfId="41595" xr:uid="{00000000-0005-0000-0000-0000C4740000}"/>
    <cellStyle name="Normal 24 2 2 3 3 4" xfId="31581" xr:uid="{00000000-0005-0000-0000-0000C5740000}"/>
    <cellStyle name="Normal 24 2 2 3 4" xfId="7804" xr:uid="{00000000-0005-0000-0000-0000C6740000}"/>
    <cellStyle name="Normal 24 2 2 3 4 2" xfId="20430" xr:uid="{00000000-0005-0000-0000-0000C7740000}"/>
    <cellStyle name="Normal 24 2 2 3 4 2 2" xfId="55646" xr:uid="{00000000-0005-0000-0000-0000C8740000}"/>
    <cellStyle name="Normal 24 2 2 3 4 3" xfId="43049" xr:uid="{00000000-0005-0000-0000-0000C9740000}"/>
    <cellStyle name="Normal 24 2 2 3 4 4" xfId="33035" xr:uid="{00000000-0005-0000-0000-0000CA740000}"/>
    <cellStyle name="Normal 24 2 2 3 5" xfId="9585" xr:uid="{00000000-0005-0000-0000-0000CB740000}"/>
    <cellStyle name="Normal 24 2 2 3 5 2" xfId="22206" xr:uid="{00000000-0005-0000-0000-0000CC740000}"/>
    <cellStyle name="Normal 24 2 2 3 5 2 2" xfId="57422" xr:uid="{00000000-0005-0000-0000-0000CD740000}"/>
    <cellStyle name="Normal 24 2 2 3 5 3" xfId="44825" xr:uid="{00000000-0005-0000-0000-0000CE740000}"/>
    <cellStyle name="Normal 24 2 2 3 5 4" xfId="34811" xr:uid="{00000000-0005-0000-0000-0000CF740000}"/>
    <cellStyle name="Normal 24 2 2 3 6" xfId="11379" xr:uid="{00000000-0005-0000-0000-0000D0740000}"/>
    <cellStyle name="Normal 24 2 2 3 6 2" xfId="23982" xr:uid="{00000000-0005-0000-0000-0000D1740000}"/>
    <cellStyle name="Normal 24 2 2 3 6 2 2" xfId="59198" xr:uid="{00000000-0005-0000-0000-0000D2740000}"/>
    <cellStyle name="Normal 24 2 2 3 6 3" xfId="46601" xr:uid="{00000000-0005-0000-0000-0000D3740000}"/>
    <cellStyle name="Normal 24 2 2 3 6 4" xfId="36587" xr:uid="{00000000-0005-0000-0000-0000D4740000}"/>
    <cellStyle name="Normal 24 2 2 3 7" xfId="15746" xr:uid="{00000000-0005-0000-0000-0000D5740000}"/>
    <cellStyle name="Normal 24 2 2 3 7 2" xfId="50962" xr:uid="{00000000-0005-0000-0000-0000D6740000}"/>
    <cellStyle name="Normal 24 2 2 3 7 3" xfId="28351" xr:uid="{00000000-0005-0000-0000-0000D7740000}"/>
    <cellStyle name="Normal 24 2 2 3 8" xfId="12837" xr:uid="{00000000-0005-0000-0000-0000D8740000}"/>
    <cellStyle name="Normal 24 2 2 3 8 2" xfId="48055" xr:uid="{00000000-0005-0000-0000-0000D9740000}"/>
    <cellStyle name="Normal 24 2 2 3 9" xfId="38365" xr:uid="{00000000-0005-0000-0000-0000DA740000}"/>
    <cellStyle name="Normal 24 2 2 4" xfId="2898" xr:uid="{00000000-0005-0000-0000-0000DB740000}"/>
    <cellStyle name="Normal 24 2 2 4 10" xfId="25285" xr:uid="{00000000-0005-0000-0000-0000DC740000}"/>
    <cellStyle name="Normal 24 2 2 4 11" xfId="60820" xr:uid="{00000000-0005-0000-0000-0000DD740000}"/>
    <cellStyle name="Normal 24 2 2 4 2" xfId="4716" xr:uid="{00000000-0005-0000-0000-0000DE740000}"/>
    <cellStyle name="Normal 24 2 2 4 2 2" xfId="17363" xr:uid="{00000000-0005-0000-0000-0000DF740000}"/>
    <cellStyle name="Normal 24 2 2 4 2 2 2" xfId="52579" xr:uid="{00000000-0005-0000-0000-0000E0740000}"/>
    <cellStyle name="Normal 24 2 2 4 2 2 3" xfId="29968" xr:uid="{00000000-0005-0000-0000-0000E1740000}"/>
    <cellStyle name="Normal 24 2 2 4 2 3" xfId="13809" xr:uid="{00000000-0005-0000-0000-0000E2740000}"/>
    <cellStyle name="Normal 24 2 2 4 2 3 2" xfId="49027" xr:uid="{00000000-0005-0000-0000-0000E3740000}"/>
    <cellStyle name="Normal 24 2 2 4 2 4" xfId="39982" xr:uid="{00000000-0005-0000-0000-0000E4740000}"/>
    <cellStyle name="Normal 24 2 2 4 2 5" xfId="26416" xr:uid="{00000000-0005-0000-0000-0000E5740000}"/>
    <cellStyle name="Normal 24 2 2 4 3" xfId="6186" xr:uid="{00000000-0005-0000-0000-0000E6740000}"/>
    <cellStyle name="Normal 24 2 2 4 3 2" xfId="18817" xr:uid="{00000000-0005-0000-0000-0000E7740000}"/>
    <cellStyle name="Normal 24 2 2 4 3 2 2" xfId="54033" xr:uid="{00000000-0005-0000-0000-0000E8740000}"/>
    <cellStyle name="Normal 24 2 2 4 3 3" xfId="41436" xr:uid="{00000000-0005-0000-0000-0000E9740000}"/>
    <cellStyle name="Normal 24 2 2 4 3 4" xfId="31422" xr:uid="{00000000-0005-0000-0000-0000EA740000}"/>
    <cellStyle name="Normal 24 2 2 4 4" xfId="7645" xr:uid="{00000000-0005-0000-0000-0000EB740000}"/>
    <cellStyle name="Normal 24 2 2 4 4 2" xfId="20271" xr:uid="{00000000-0005-0000-0000-0000EC740000}"/>
    <cellStyle name="Normal 24 2 2 4 4 2 2" xfId="55487" xr:uid="{00000000-0005-0000-0000-0000ED740000}"/>
    <cellStyle name="Normal 24 2 2 4 4 3" xfId="42890" xr:uid="{00000000-0005-0000-0000-0000EE740000}"/>
    <cellStyle name="Normal 24 2 2 4 4 4" xfId="32876" xr:uid="{00000000-0005-0000-0000-0000EF740000}"/>
    <cellStyle name="Normal 24 2 2 4 5" xfId="9426" xr:uid="{00000000-0005-0000-0000-0000F0740000}"/>
    <cellStyle name="Normal 24 2 2 4 5 2" xfId="22047" xr:uid="{00000000-0005-0000-0000-0000F1740000}"/>
    <cellStyle name="Normal 24 2 2 4 5 2 2" xfId="57263" xr:uid="{00000000-0005-0000-0000-0000F2740000}"/>
    <cellStyle name="Normal 24 2 2 4 5 3" xfId="44666" xr:uid="{00000000-0005-0000-0000-0000F3740000}"/>
    <cellStyle name="Normal 24 2 2 4 5 4" xfId="34652" xr:uid="{00000000-0005-0000-0000-0000F4740000}"/>
    <cellStyle name="Normal 24 2 2 4 6" xfId="11220" xr:uid="{00000000-0005-0000-0000-0000F5740000}"/>
    <cellStyle name="Normal 24 2 2 4 6 2" xfId="23823" xr:uid="{00000000-0005-0000-0000-0000F6740000}"/>
    <cellStyle name="Normal 24 2 2 4 6 2 2" xfId="59039" xr:uid="{00000000-0005-0000-0000-0000F7740000}"/>
    <cellStyle name="Normal 24 2 2 4 6 3" xfId="46442" xr:uid="{00000000-0005-0000-0000-0000F8740000}"/>
    <cellStyle name="Normal 24 2 2 4 6 4" xfId="36428" xr:uid="{00000000-0005-0000-0000-0000F9740000}"/>
    <cellStyle name="Normal 24 2 2 4 7" xfId="15587" xr:uid="{00000000-0005-0000-0000-0000FA740000}"/>
    <cellStyle name="Normal 24 2 2 4 7 2" xfId="50803" xr:uid="{00000000-0005-0000-0000-0000FB740000}"/>
    <cellStyle name="Normal 24 2 2 4 7 3" xfId="28192" xr:uid="{00000000-0005-0000-0000-0000FC740000}"/>
    <cellStyle name="Normal 24 2 2 4 8" xfId="12678" xr:uid="{00000000-0005-0000-0000-0000FD740000}"/>
    <cellStyle name="Normal 24 2 2 4 8 2" xfId="47896" xr:uid="{00000000-0005-0000-0000-0000FE740000}"/>
    <cellStyle name="Normal 24 2 2 4 9" xfId="38206" xr:uid="{00000000-0005-0000-0000-0000FF740000}"/>
    <cellStyle name="Normal 24 2 2 5" xfId="3407" xr:uid="{00000000-0005-0000-0000-000000750000}"/>
    <cellStyle name="Normal 24 2 2 5 10" xfId="26903" xr:uid="{00000000-0005-0000-0000-000001750000}"/>
    <cellStyle name="Normal 24 2 2 5 11" xfId="61307" xr:uid="{00000000-0005-0000-0000-000002750000}"/>
    <cellStyle name="Normal 24 2 2 5 2" xfId="5203" xr:uid="{00000000-0005-0000-0000-000003750000}"/>
    <cellStyle name="Normal 24 2 2 5 2 2" xfId="17850" xr:uid="{00000000-0005-0000-0000-000004750000}"/>
    <cellStyle name="Normal 24 2 2 5 2 2 2" xfId="53066" xr:uid="{00000000-0005-0000-0000-000005750000}"/>
    <cellStyle name="Normal 24 2 2 5 2 3" xfId="40469" xr:uid="{00000000-0005-0000-0000-000006750000}"/>
    <cellStyle name="Normal 24 2 2 5 2 4" xfId="30455" xr:uid="{00000000-0005-0000-0000-000007750000}"/>
    <cellStyle name="Normal 24 2 2 5 3" xfId="6673" xr:uid="{00000000-0005-0000-0000-000008750000}"/>
    <cellStyle name="Normal 24 2 2 5 3 2" xfId="19304" xr:uid="{00000000-0005-0000-0000-000009750000}"/>
    <cellStyle name="Normal 24 2 2 5 3 2 2" xfId="54520" xr:uid="{00000000-0005-0000-0000-00000A750000}"/>
    <cellStyle name="Normal 24 2 2 5 3 3" xfId="41923" xr:uid="{00000000-0005-0000-0000-00000B750000}"/>
    <cellStyle name="Normal 24 2 2 5 3 4" xfId="31909" xr:uid="{00000000-0005-0000-0000-00000C750000}"/>
    <cellStyle name="Normal 24 2 2 5 4" xfId="8132" xr:uid="{00000000-0005-0000-0000-00000D750000}"/>
    <cellStyle name="Normal 24 2 2 5 4 2" xfId="20758" xr:uid="{00000000-0005-0000-0000-00000E750000}"/>
    <cellStyle name="Normal 24 2 2 5 4 2 2" xfId="55974" xr:uid="{00000000-0005-0000-0000-00000F750000}"/>
    <cellStyle name="Normal 24 2 2 5 4 3" xfId="43377" xr:uid="{00000000-0005-0000-0000-000010750000}"/>
    <cellStyle name="Normal 24 2 2 5 4 4" xfId="33363" xr:uid="{00000000-0005-0000-0000-000011750000}"/>
    <cellStyle name="Normal 24 2 2 5 5" xfId="9913" xr:uid="{00000000-0005-0000-0000-000012750000}"/>
    <cellStyle name="Normal 24 2 2 5 5 2" xfId="22534" xr:uid="{00000000-0005-0000-0000-000013750000}"/>
    <cellStyle name="Normal 24 2 2 5 5 2 2" xfId="57750" xr:uid="{00000000-0005-0000-0000-000014750000}"/>
    <cellStyle name="Normal 24 2 2 5 5 3" xfId="45153" xr:uid="{00000000-0005-0000-0000-000015750000}"/>
    <cellStyle name="Normal 24 2 2 5 5 4" xfId="35139" xr:uid="{00000000-0005-0000-0000-000016750000}"/>
    <cellStyle name="Normal 24 2 2 5 6" xfId="11707" xr:uid="{00000000-0005-0000-0000-000017750000}"/>
    <cellStyle name="Normal 24 2 2 5 6 2" xfId="24310" xr:uid="{00000000-0005-0000-0000-000018750000}"/>
    <cellStyle name="Normal 24 2 2 5 6 2 2" xfId="59526" xr:uid="{00000000-0005-0000-0000-000019750000}"/>
    <cellStyle name="Normal 24 2 2 5 6 3" xfId="46929" xr:uid="{00000000-0005-0000-0000-00001A750000}"/>
    <cellStyle name="Normal 24 2 2 5 6 4" xfId="36915" xr:uid="{00000000-0005-0000-0000-00001B750000}"/>
    <cellStyle name="Normal 24 2 2 5 7" xfId="16074" xr:uid="{00000000-0005-0000-0000-00001C750000}"/>
    <cellStyle name="Normal 24 2 2 5 7 2" xfId="51290" xr:uid="{00000000-0005-0000-0000-00001D750000}"/>
    <cellStyle name="Normal 24 2 2 5 7 3" xfId="28679" xr:uid="{00000000-0005-0000-0000-00001E750000}"/>
    <cellStyle name="Normal 24 2 2 5 8" xfId="14296" xr:uid="{00000000-0005-0000-0000-00001F750000}"/>
    <cellStyle name="Normal 24 2 2 5 8 2" xfId="49514" xr:uid="{00000000-0005-0000-0000-000020750000}"/>
    <cellStyle name="Normal 24 2 2 5 9" xfId="38693" xr:uid="{00000000-0005-0000-0000-000021750000}"/>
    <cellStyle name="Normal 24 2 2 6" xfId="2567" xr:uid="{00000000-0005-0000-0000-000022750000}"/>
    <cellStyle name="Normal 24 2 2 6 10" xfId="26094" xr:uid="{00000000-0005-0000-0000-000023750000}"/>
    <cellStyle name="Normal 24 2 2 6 11" xfId="60498" xr:uid="{00000000-0005-0000-0000-000024750000}"/>
    <cellStyle name="Normal 24 2 2 6 2" xfId="4394" xr:uid="{00000000-0005-0000-0000-000025750000}"/>
    <cellStyle name="Normal 24 2 2 6 2 2" xfId="17041" xr:uid="{00000000-0005-0000-0000-000026750000}"/>
    <cellStyle name="Normal 24 2 2 6 2 2 2" xfId="52257" xr:uid="{00000000-0005-0000-0000-000027750000}"/>
    <cellStyle name="Normal 24 2 2 6 2 3" xfId="39660" xr:uid="{00000000-0005-0000-0000-000028750000}"/>
    <cellStyle name="Normal 24 2 2 6 2 4" xfId="29646" xr:uid="{00000000-0005-0000-0000-000029750000}"/>
    <cellStyle name="Normal 24 2 2 6 3" xfId="5864" xr:uid="{00000000-0005-0000-0000-00002A750000}"/>
    <cellStyle name="Normal 24 2 2 6 3 2" xfId="18495" xr:uid="{00000000-0005-0000-0000-00002B750000}"/>
    <cellStyle name="Normal 24 2 2 6 3 2 2" xfId="53711" xr:uid="{00000000-0005-0000-0000-00002C750000}"/>
    <cellStyle name="Normal 24 2 2 6 3 3" xfId="41114" xr:uid="{00000000-0005-0000-0000-00002D750000}"/>
    <cellStyle name="Normal 24 2 2 6 3 4" xfId="31100" xr:uid="{00000000-0005-0000-0000-00002E750000}"/>
    <cellStyle name="Normal 24 2 2 6 4" xfId="7323" xr:uid="{00000000-0005-0000-0000-00002F750000}"/>
    <cellStyle name="Normal 24 2 2 6 4 2" xfId="19949" xr:uid="{00000000-0005-0000-0000-000030750000}"/>
    <cellStyle name="Normal 24 2 2 6 4 2 2" xfId="55165" xr:uid="{00000000-0005-0000-0000-000031750000}"/>
    <cellStyle name="Normal 24 2 2 6 4 3" xfId="42568" xr:uid="{00000000-0005-0000-0000-000032750000}"/>
    <cellStyle name="Normal 24 2 2 6 4 4" xfId="32554" xr:uid="{00000000-0005-0000-0000-000033750000}"/>
    <cellStyle name="Normal 24 2 2 6 5" xfId="9104" xr:uid="{00000000-0005-0000-0000-000034750000}"/>
    <cellStyle name="Normal 24 2 2 6 5 2" xfId="21725" xr:uid="{00000000-0005-0000-0000-000035750000}"/>
    <cellStyle name="Normal 24 2 2 6 5 2 2" xfId="56941" xr:uid="{00000000-0005-0000-0000-000036750000}"/>
    <cellStyle name="Normal 24 2 2 6 5 3" xfId="44344" xr:uid="{00000000-0005-0000-0000-000037750000}"/>
    <cellStyle name="Normal 24 2 2 6 5 4" xfId="34330" xr:uid="{00000000-0005-0000-0000-000038750000}"/>
    <cellStyle name="Normal 24 2 2 6 6" xfId="10898" xr:uid="{00000000-0005-0000-0000-000039750000}"/>
    <cellStyle name="Normal 24 2 2 6 6 2" xfId="23501" xr:uid="{00000000-0005-0000-0000-00003A750000}"/>
    <cellStyle name="Normal 24 2 2 6 6 2 2" xfId="58717" xr:uid="{00000000-0005-0000-0000-00003B750000}"/>
    <cellStyle name="Normal 24 2 2 6 6 3" xfId="46120" xr:uid="{00000000-0005-0000-0000-00003C750000}"/>
    <cellStyle name="Normal 24 2 2 6 6 4" xfId="36106" xr:uid="{00000000-0005-0000-0000-00003D750000}"/>
    <cellStyle name="Normal 24 2 2 6 7" xfId="15265" xr:uid="{00000000-0005-0000-0000-00003E750000}"/>
    <cellStyle name="Normal 24 2 2 6 7 2" xfId="50481" xr:uid="{00000000-0005-0000-0000-00003F750000}"/>
    <cellStyle name="Normal 24 2 2 6 7 3" xfId="27870" xr:uid="{00000000-0005-0000-0000-000040750000}"/>
    <cellStyle name="Normal 24 2 2 6 8" xfId="13487" xr:uid="{00000000-0005-0000-0000-000041750000}"/>
    <cellStyle name="Normal 24 2 2 6 8 2" xfId="48705" xr:uid="{00000000-0005-0000-0000-000042750000}"/>
    <cellStyle name="Normal 24 2 2 6 9" xfId="37884" xr:uid="{00000000-0005-0000-0000-000043750000}"/>
    <cellStyle name="Normal 24 2 2 7" xfId="3731" xr:uid="{00000000-0005-0000-0000-000044750000}"/>
    <cellStyle name="Normal 24 2 2 7 2" xfId="8455" xr:uid="{00000000-0005-0000-0000-000045750000}"/>
    <cellStyle name="Normal 24 2 2 7 2 2" xfId="21081" xr:uid="{00000000-0005-0000-0000-000046750000}"/>
    <cellStyle name="Normal 24 2 2 7 2 2 2" xfId="56297" xr:uid="{00000000-0005-0000-0000-000047750000}"/>
    <cellStyle name="Normal 24 2 2 7 2 3" xfId="43700" xr:uid="{00000000-0005-0000-0000-000048750000}"/>
    <cellStyle name="Normal 24 2 2 7 2 4" xfId="33686" xr:uid="{00000000-0005-0000-0000-000049750000}"/>
    <cellStyle name="Normal 24 2 2 7 3" xfId="10236" xr:uid="{00000000-0005-0000-0000-00004A750000}"/>
    <cellStyle name="Normal 24 2 2 7 3 2" xfId="22857" xr:uid="{00000000-0005-0000-0000-00004B750000}"/>
    <cellStyle name="Normal 24 2 2 7 3 2 2" xfId="58073" xr:uid="{00000000-0005-0000-0000-00004C750000}"/>
    <cellStyle name="Normal 24 2 2 7 3 3" xfId="45476" xr:uid="{00000000-0005-0000-0000-00004D750000}"/>
    <cellStyle name="Normal 24 2 2 7 3 4" xfId="35462" xr:uid="{00000000-0005-0000-0000-00004E750000}"/>
    <cellStyle name="Normal 24 2 2 7 4" xfId="12032" xr:uid="{00000000-0005-0000-0000-00004F750000}"/>
    <cellStyle name="Normal 24 2 2 7 4 2" xfId="24633" xr:uid="{00000000-0005-0000-0000-000050750000}"/>
    <cellStyle name="Normal 24 2 2 7 4 2 2" xfId="59849" xr:uid="{00000000-0005-0000-0000-000051750000}"/>
    <cellStyle name="Normal 24 2 2 7 4 3" xfId="47252" xr:uid="{00000000-0005-0000-0000-000052750000}"/>
    <cellStyle name="Normal 24 2 2 7 4 4" xfId="37238" xr:uid="{00000000-0005-0000-0000-000053750000}"/>
    <cellStyle name="Normal 24 2 2 7 5" xfId="16397" xr:uid="{00000000-0005-0000-0000-000054750000}"/>
    <cellStyle name="Normal 24 2 2 7 5 2" xfId="51613" xr:uid="{00000000-0005-0000-0000-000055750000}"/>
    <cellStyle name="Normal 24 2 2 7 5 3" xfId="29002" xr:uid="{00000000-0005-0000-0000-000056750000}"/>
    <cellStyle name="Normal 24 2 2 7 6" xfId="14619" xr:uid="{00000000-0005-0000-0000-000057750000}"/>
    <cellStyle name="Normal 24 2 2 7 6 2" xfId="49837" xr:uid="{00000000-0005-0000-0000-000058750000}"/>
    <cellStyle name="Normal 24 2 2 7 7" xfId="39016" xr:uid="{00000000-0005-0000-0000-000059750000}"/>
    <cellStyle name="Normal 24 2 2 7 8" xfId="27226" xr:uid="{00000000-0005-0000-0000-00005A750000}"/>
    <cellStyle name="Normal 24 2 2 8" xfId="4069" xr:uid="{00000000-0005-0000-0000-00005B750000}"/>
    <cellStyle name="Normal 24 2 2 8 2" xfId="16719" xr:uid="{00000000-0005-0000-0000-00005C750000}"/>
    <cellStyle name="Normal 24 2 2 8 2 2" xfId="51935" xr:uid="{00000000-0005-0000-0000-00005D750000}"/>
    <cellStyle name="Normal 24 2 2 8 2 3" xfId="29324" xr:uid="{00000000-0005-0000-0000-00005E750000}"/>
    <cellStyle name="Normal 24 2 2 8 3" xfId="13165" xr:uid="{00000000-0005-0000-0000-00005F750000}"/>
    <cellStyle name="Normal 24 2 2 8 3 2" xfId="48383" xr:uid="{00000000-0005-0000-0000-000060750000}"/>
    <cellStyle name="Normal 24 2 2 8 4" xfId="39338" xr:uid="{00000000-0005-0000-0000-000061750000}"/>
    <cellStyle name="Normal 24 2 2 8 5" xfId="25772" xr:uid="{00000000-0005-0000-0000-000062750000}"/>
    <cellStyle name="Normal 24 2 2 9" xfId="5542" xr:uid="{00000000-0005-0000-0000-000063750000}"/>
    <cellStyle name="Normal 24 2 2 9 2" xfId="18173" xr:uid="{00000000-0005-0000-0000-000064750000}"/>
    <cellStyle name="Normal 24 2 2 9 2 2" xfId="53389" xr:uid="{00000000-0005-0000-0000-000065750000}"/>
    <cellStyle name="Normal 24 2 2 9 3" xfId="40792" xr:uid="{00000000-0005-0000-0000-000066750000}"/>
    <cellStyle name="Normal 24 2 2 9 4" xfId="30778" xr:uid="{00000000-0005-0000-0000-000067750000}"/>
    <cellStyle name="Normal 24 2 3" xfId="2311" xr:uid="{00000000-0005-0000-0000-000068750000}"/>
    <cellStyle name="Normal 24 2 3 10" xfId="10609" xr:uid="{00000000-0005-0000-0000-000069750000}"/>
    <cellStyle name="Normal 24 2 3 10 2" xfId="23220" xr:uid="{00000000-0005-0000-0000-00006A750000}"/>
    <cellStyle name="Normal 24 2 3 10 2 2" xfId="58436" xr:uid="{00000000-0005-0000-0000-00006B750000}"/>
    <cellStyle name="Normal 24 2 3 10 3" xfId="45839" xr:uid="{00000000-0005-0000-0000-00006C750000}"/>
    <cellStyle name="Normal 24 2 3 10 4" xfId="35825" xr:uid="{00000000-0005-0000-0000-00006D750000}"/>
    <cellStyle name="Normal 24 2 3 11" xfId="15023" xr:uid="{00000000-0005-0000-0000-00006E750000}"/>
    <cellStyle name="Normal 24 2 3 11 2" xfId="50239" xr:uid="{00000000-0005-0000-0000-00006F750000}"/>
    <cellStyle name="Normal 24 2 3 11 3" xfId="27628" xr:uid="{00000000-0005-0000-0000-000070750000}"/>
    <cellStyle name="Normal 24 2 3 12" xfId="12436" xr:uid="{00000000-0005-0000-0000-000071750000}"/>
    <cellStyle name="Normal 24 2 3 12 2" xfId="47654" xr:uid="{00000000-0005-0000-0000-000072750000}"/>
    <cellStyle name="Normal 24 2 3 13" xfId="37642" xr:uid="{00000000-0005-0000-0000-000073750000}"/>
    <cellStyle name="Normal 24 2 3 14" xfId="25043" xr:uid="{00000000-0005-0000-0000-000074750000}"/>
    <cellStyle name="Normal 24 2 3 15" xfId="60256" xr:uid="{00000000-0005-0000-0000-000075750000}"/>
    <cellStyle name="Normal 24 2 3 2" xfId="3158" xr:uid="{00000000-0005-0000-0000-000076750000}"/>
    <cellStyle name="Normal 24 2 3 2 10" xfId="25527" xr:uid="{00000000-0005-0000-0000-000077750000}"/>
    <cellStyle name="Normal 24 2 3 2 11" xfId="61062" xr:uid="{00000000-0005-0000-0000-000078750000}"/>
    <cellStyle name="Normal 24 2 3 2 2" xfId="4958" xr:uid="{00000000-0005-0000-0000-000079750000}"/>
    <cellStyle name="Normal 24 2 3 2 2 2" xfId="17605" xr:uid="{00000000-0005-0000-0000-00007A750000}"/>
    <cellStyle name="Normal 24 2 3 2 2 2 2" xfId="52821" xr:uid="{00000000-0005-0000-0000-00007B750000}"/>
    <cellStyle name="Normal 24 2 3 2 2 2 3" xfId="30210" xr:uid="{00000000-0005-0000-0000-00007C750000}"/>
    <cellStyle name="Normal 24 2 3 2 2 3" xfId="14051" xr:uid="{00000000-0005-0000-0000-00007D750000}"/>
    <cellStyle name="Normal 24 2 3 2 2 3 2" xfId="49269" xr:uid="{00000000-0005-0000-0000-00007E750000}"/>
    <cellStyle name="Normal 24 2 3 2 2 4" xfId="40224" xr:uid="{00000000-0005-0000-0000-00007F750000}"/>
    <cellStyle name="Normal 24 2 3 2 2 5" xfId="26658" xr:uid="{00000000-0005-0000-0000-000080750000}"/>
    <cellStyle name="Normal 24 2 3 2 3" xfId="6428" xr:uid="{00000000-0005-0000-0000-000081750000}"/>
    <cellStyle name="Normal 24 2 3 2 3 2" xfId="19059" xr:uid="{00000000-0005-0000-0000-000082750000}"/>
    <cellStyle name="Normal 24 2 3 2 3 2 2" xfId="54275" xr:uid="{00000000-0005-0000-0000-000083750000}"/>
    <cellStyle name="Normal 24 2 3 2 3 3" xfId="41678" xr:uid="{00000000-0005-0000-0000-000084750000}"/>
    <cellStyle name="Normal 24 2 3 2 3 4" xfId="31664" xr:uid="{00000000-0005-0000-0000-000085750000}"/>
    <cellStyle name="Normal 24 2 3 2 4" xfId="7887" xr:uid="{00000000-0005-0000-0000-000086750000}"/>
    <cellStyle name="Normal 24 2 3 2 4 2" xfId="20513" xr:uid="{00000000-0005-0000-0000-000087750000}"/>
    <cellStyle name="Normal 24 2 3 2 4 2 2" xfId="55729" xr:uid="{00000000-0005-0000-0000-000088750000}"/>
    <cellStyle name="Normal 24 2 3 2 4 3" xfId="43132" xr:uid="{00000000-0005-0000-0000-000089750000}"/>
    <cellStyle name="Normal 24 2 3 2 4 4" xfId="33118" xr:uid="{00000000-0005-0000-0000-00008A750000}"/>
    <cellStyle name="Normal 24 2 3 2 5" xfId="9668" xr:uid="{00000000-0005-0000-0000-00008B750000}"/>
    <cellStyle name="Normal 24 2 3 2 5 2" xfId="22289" xr:uid="{00000000-0005-0000-0000-00008C750000}"/>
    <cellStyle name="Normal 24 2 3 2 5 2 2" xfId="57505" xr:uid="{00000000-0005-0000-0000-00008D750000}"/>
    <cellStyle name="Normal 24 2 3 2 5 3" xfId="44908" xr:uid="{00000000-0005-0000-0000-00008E750000}"/>
    <cellStyle name="Normal 24 2 3 2 5 4" xfId="34894" xr:uid="{00000000-0005-0000-0000-00008F750000}"/>
    <cellStyle name="Normal 24 2 3 2 6" xfId="11462" xr:uid="{00000000-0005-0000-0000-000090750000}"/>
    <cellStyle name="Normal 24 2 3 2 6 2" xfId="24065" xr:uid="{00000000-0005-0000-0000-000091750000}"/>
    <cellStyle name="Normal 24 2 3 2 6 2 2" xfId="59281" xr:uid="{00000000-0005-0000-0000-000092750000}"/>
    <cellStyle name="Normal 24 2 3 2 6 3" xfId="46684" xr:uid="{00000000-0005-0000-0000-000093750000}"/>
    <cellStyle name="Normal 24 2 3 2 6 4" xfId="36670" xr:uid="{00000000-0005-0000-0000-000094750000}"/>
    <cellStyle name="Normal 24 2 3 2 7" xfId="15829" xr:uid="{00000000-0005-0000-0000-000095750000}"/>
    <cellStyle name="Normal 24 2 3 2 7 2" xfId="51045" xr:uid="{00000000-0005-0000-0000-000096750000}"/>
    <cellStyle name="Normal 24 2 3 2 7 3" xfId="28434" xr:uid="{00000000-0005-0000-0000-000097750000}"/>
    <cellStyle name="Normal 24 2 3 2 8" xfId="12920" xr:uid="{00000000-0005-0000-0000-000098750000}"/>
    <cellStyle name="Normal 24 2 3 2 8 2" xfId="48138" xr:uid="{00000000-0005-0000-0000-000099750000}"/>
    <cellStyle name="Normal 24 2 3 2 9" xfId="38448" xr:uid="{00000000-0005-0000-0000-00009A750000}"/>
    <cellStyle name="Normal 24 2 3 3" xfId="3487" xr:uid="{00000000-0005-0000-0000-00009B750000}"/>
    <cellStyle name="Normal 24 2 3 3 10" xfId="26983" xr:uid="{00000000-0005-0000-0000-00009C750000}"/>
    <cellStyle name="Normal 24 2 3 3 11" xfId="61387" xr:uid="{00000000-0005-0000-0000-00009D750000}"/>
    <cellStyle name="Normal 24 2 3 3 2" xfId="5283" xr:uid="{00000000-0005-0000-0000-00009E750000}"/>
    <cellStyle name="Normal 24 2 3 3 2 2" xfId="17930" xr:uid="{00000000-0005-0000-0000-00009F750000}"/>
    <cellStyle name="Normal 24 2 3 3 2 2 2" xfId="53146" xr:uid="{00000000-0005-0000-0000-0000A0750000}"/>
    <cellStyle name="Normal 24 2 3 3 2 3" xfId="40549" xr:uid="{00000000-0005-0000-0000-0000A1750000}"/>
    <cellStyle name="Normal 24 2 3 3 2 4" xfId="30535" xr:uid="{00000000-0005-0000-0000-0000A2750000}"/>
    <cellStyle name="Normal 24 2 3 3 3" xfId="6753" xr:uid="{00000000-0005-0000-0000-0000A3750000}"/>
    <cellStyle name="Normal 24 2 3 3 3 2" xfId="19384" xr:uid="{00000000-0005-0000-0000-0000A4750000}"/>
    <cellStyle name="Normal 24 2 3 3 3 2 2" xfId="54600" xr:uid="{00000000-0005-0000-0000-0000A5750000}"/>
    <cellStyle name="Normal 24 2 3 3 3 3" xfId="42003" xr:uid="{00000000-0005-0000-0000-0000A6750000}"/>
    <cellStyle name="Normal 24 2 3 3 3 4" xfId="31989" xr:uid="{00000000-0005-0000-0000-0000A7750000}"/>
    <cellStyle name="Normal 24 2 3 3 4" xfId="8212" xr:uid="{00000000-0005-0000-0000-0000A8750000}"/>
    <cellStyle name="Normal 24 2 3 3 4 2" xfId="20838" xr:uid="{00000000-0005-0000-0000-0000A9750000}"/>
    <cellStyle name="Normal 24 2 3 3 4 2 2" xfId="56054" xr:uid="{00000000-0005-0000-0000-0000AA750000}"/>
    <cellStyle name="Normal 24 2 3 3 4 3" xfId="43457" xr:uid="{00000000-0005-0000-0000-0000AB750000}"/>
    <cellStyle name="Normal 24 2 3 3 4 4" xfId="33443" xr:uid="{00000000-0005-0000-0000-0000AC750000}"/>
    <cellStyle name="Normal 24 2 3 3 5" xfId="9993" xr:uid="{00000000-0005-0000-0000-0000AD750000}"/>
    <cellStyle name="Normal 24 2 3 3 5 2" xfId="22614" xr:uid="{00000000-0005-0000-0000-0000AE750000}"/>
    <cellStyle name="Normal 24 2 3 3 5 2 2" xfId="57830" xr:uid="{00000000-0005-0000-0000-0000AF750000}"/>
    <cellStyle name="Normal 24 2 3 3 5 3" xfId="45233" xr:uid="{00000000-0005-0000-0000-0000B0750000}"/>
    <cellStyle name="Normal 24 2 3 3 5 4" xfId="35219" xr:uid="{00000000-0005-0000-0000-0000B1750000}"/>
    <cellStyle name="Normal 24 2 3 3 6" xfId="11787" xr:uid="{00000000-0005-0000-0000-0000B2750000}"/>
    <cellStyle name="Normal 24 2 3 3 6 2" xfId="24390" xr:uid="{00000000-0005-0000-0000-0000B3750000}"/>
    <cellStyle name="Normal 24 2 3 3 6 2 2" xfId="59606" xr:uid="{00000000-0005-0000-0000-0000B4750000}"/>
    <cellStyle name="Normal 24 2 3 3 6 3" xfId="47009" xr:uid="{00000000-0005-0000-0000-0000B5750000}"/>
    <cellStyle name="Normal 24 2 3 3 6 4" xfId="36995" xr:uid="{00000000-0005-0000-0000-0000B6750000}"/>
    <cellStyle name="Normal 24 2 3 3 7" xfId="16154" xr:uid="{00000000-0005-0000-0000-0000B7750000}"/>
    <cellStyle name="Normal 24 2 3 3 7 2" xfId="51370" xr:uid="{00000000-0005-0000-0000-0000B8750000}"/>
    <cellStyle name="Normal 24 2 3 3 7 3" xfId="28759" xr:uid="{00000000-0005-0000-0000-0000B9750000}"/>
    <cellStyle name="Normal 24 2 3 3 8" xfId="14376" xr:uid="{00000000-0005-0000-0000-0000BA750000}"/>
    <cellStyle name="Normal 24 2 3 3 8 2" xfId="49594" xr:uid="{00000000-0005-0000-0000-0000BB750000}"/>
    <cellStyle name="Normal 24 2 3 3 9" xfId="38773" xr:uid="{00000000-0005-0000-0000-0000BC750000}"/>
    <cellStyle name="Normal 24 2 3 4" xfId="2648" xr:uid="{00000000-0005-0000-0000-0000BD750000}"/>
    <cellStyle name="Normal 24 2 3 4 10" xfId="26174" xr:uid="{00000000-0005-0000-0000-0000BE750000}"/>
    <cellStyle name="Normal 24 2 3 4 11" xfId="60578" xr:uid="{00000000-0005-0000-0000-0000BF750000}"/>
    <cellStyle name="Normal 24 2 3 4 2" xfId="4474" xr:uid="{00000000-0005-0000-0000-0000C0750000}"/>
    <cellStyle name="Normal 24 2 3 4 2 2" xfId="17121" xr:uid="{00000000-0005-0000-0000-0000C1750000}"/>
    <cellStyle name="Normal 24 2 3 4 2 2 2" xfId="52337" xr:uid="{00000000-0005-0000-0000-0000C2750000}"/>
    <cellStyle name="Normal 24 2 3 4 2 3" xfId="39740" xr:uid="{00000000-0005-0000-0000-0000C3750000}"/>
    <cellStyle name="Normal 24 2 3 4 2 4" xfId="29726" xr:uid="{00000000-0005-0000-0000-0000C4750000}"/>
    <cellStyle name="Normal 24 2 3 4 3" xfId="5944" xr:uid="{00000000-0005-0000-0000-0000C5750000}"/>
    <cellStyle name="Normal 24 2 3 4 3 2" xfId="18575" xr:uid="{00000000-0005-0000-0000-0000C6750000}"/>
    <cellStyle name="Normal 24 2 3 4 3 2 2" xfId="53791" xr:uid="{00000000-0005-0000-0000-0000C7750000}"/>
    <cellStyle name="Normal 24 2 3 4 3 3" xfId="41194" xr:uid="{00000000-0005-0000-0000-0000C8750000}"/>
    <cellStyle name="Normal 24 2 3 4 3 4" xfId="31180" xr:uid="{00000000-0005-0000-0000-0000C9750000}"/>
    <cellStyle name="Normal 24 2 3 4 4" xfId="7403" xr:uid="{00000000-0005-0000-0000-0000CA750000}"/>
    <cellStyle name="Normal 24 2 3 4 4 2" xfId="20029" xr:uid="{00000000-0005-0000-0000-0000CB750000}"/>
    <cellStyle name="Normal 24 2 3 4 4 2 2" xfId="55245" xr:uid="{00000000-0005-0000-0000-0000CC750000}"/>
    <cellStyle name="Normal 24 2 3 4 4 3" xfId="42648" xr:uid="{00000000-0005-0000-0000-0000CD750000}"/>
    <cellStyle name="Normal 24 2 3 4 4 4" xfId="32634" xr:uid="{00000000-0005-0000-0000-0000CE750000}"/>
    <cellStyle name="Normal 24 2 3 4 5" xfId="9184" xr:uid="{00000000-0005-0000-0000-0000CF750000}"/>
    <cellStyle name="Normal 24 2 3 4 5 2" xfId="21805" xr:uid="{00000000-0005-0000-0000-0000D0750000}"/>
    <cellStyle name="Normal 24 2 3 4 5 2 2" xfId="57021" xr:uid="{00000000-0005-0000-0000-0000D1750000}"/>
    <cellStyle name="Normal 24 2 3 4 5 3" xfId="44424" xr:uid="{00000000-0005-0000-0000-0000D2750000}"/>
    <cellStyle name="Normal 24 2 3 4 5 4" xfId="34410" xr:uid="{00000000-0005-0000-0000-0000D3750000}"/>
    <cellStyle name="Normal 24 2 3 4 6" xfId="10978" xr:uid="{00000000-0005-0000-0000-0000D4750000}"/>
    <cellStyle name="Normal 24 2 3 4 6 2" xfId="23581" xr:uid="{00000000-0005-0000-0000-0000D5750000}"/>
    <cellStyle name="Normal 24 2 3 4 6 2 2" xfId="58797" xr:uid="{00000000-0005-0000-0000-0000D6750000}"/>
    <cellStyle name="Normal 24 2 3 4 6 3" xfId="46200" xr:uid="{00000000-0005-0000-0000-0000D7750000}"/>
    <cellStyle name="Normal 24 2 3 4 6 4" xfId="36186" xr:uid="{00000000-0005-0000-0000-0000D8750000}"/>
    <cellStyle name="Normal 24 2 3 4 7" xfId="15345" xr:uid="{00000000-0005-0000-0000-0000D9750000}"/>
    <cellStyle name="Normal 24 2 3 4 7 2" xfId="50561" xr:uid="{00000000-0005-0000-0000-0000DA750000}"/>
    <cellStyle name="Normal 24 2 3 4 7 3" xfId="27950" xr:uid="{00000000-0005-0000-0000-0000DB750000}"/>
    <cellStyle name="Normal 24 2 3 4 8" xfId="13567" xr:uid="{00000000-0005-0000-0000-0000DC750000}"/>
    <cellStyle name="Normal 24 2 3 4 8 2" xfId="48785" xr:uid="{00000000-0005-0000-0000-0000DD750000}"/>
    <cellStyle name="Normal 24 2 3 4 9" xfId="37964" xr:uid="{00000000-0005-0000-0000-0000DE750000}"/>
    <cellStyle name="Normal 24 2 3 5" xfId="3812" xr:uid="{00000000-0005-0000-0000-0000DF750000}"/>
    <cellStyle name="Normal 24 2 3 5 2" xfId="8535" xr:uid="{00000000-0005-0000-0000-0000E0750000}"/>
    <cellStyle name="Normal 24 2 3 5 2 2" xfId="21161" xr:uid="{00000000-0005-0000-0000-0000E1750000}"/>
    <cellStyle name="Normal 24 2 3 5 2 2 2" xfId="56377" xr:uid="{00000000-0005-0000-0000-0000E2750000}"/>
    <cellStyle name="Normal 24 2 3 5 2 3" xfId="43780" xr:uid="{00000000-0005-0000-0000-0000E3750000}"/>
    <cellStyle name="Normal 24 2 3 5 2 4" xfId="33766" xr:uid="{00000000-0005-0000-0000-0000E4750000}"/>
    <cellStyle name="Normal 24 2 3 5 3" xfId="10316" xr:uid="{00000000-0005-0000-0000-0000E5750000}"/>
    <cellStyle name="Normal 24 2 3 5 3 2" xfId="22937" xr:uid="{00000000-0005-0000-0000-0000E6750000}"/>
    <cellStyle name="Normal 24 2 3 5 3 2 2" xfId="58153" xr:uid="{00000000-0005-0000-0000-0000E7750000}"/>
    <cellStyle name="Normal 24 2 3 5 3 3" xfId="45556" xr:uid="{00000000-0005-0000-0000-0000E8750000}"/>
    <cellStyle name="Normal 24 2 3 5 3 4" xfId="35542" xr:uid="{00000000-0005-0000-0000-0000E9750000}"/>
    <cellStyle name="Normal 24 2 3 5 4" xfId="12112" xr:uid="{00000000-0005-0000-0000-0000EA750000}"/>
    <cellStyle name="Normal 24 2 3 5 4 2" xfId="24713" xr:uid="{00000000-0005-0000-0000-0000EB750000}"/>
    <cellStyle name="Normal 24 2 3 5 4 2 2" xfId="59929" xr:uid="{00000000-0005-0000-0000-0000EC750000}"/>
    <cellStyle name="Normal 24 2 3 5 4 3" xfId="47332" xr:uid="{00000000-0005-0000-0000-0000ED750000}"/>
    <cellStyle name="Normal 24 2 3 5 4 4" xfId="37318" xr:uid="{00000000-0005-0000-0000-0000EE750000}"/>
    <cellStyle name="Normal 24 2 3 5 5" xfId="16477" xr:uid="{00000000-0005-0000-0000-0000EF750000}"/>
    <cellStyle name="Normal 24 2 3 5 5 2" xfId="51693" xr:uid="{00000000-0005-0000-0000-0000F0750000}"/>
    <cellStyle name="Normal 24 2 3 5 5 3" xfId="29082" xr:uid="{00000000-0005-0000-0000-0000F1750000}"/>
    <cellStyle name="Normal 24 2 3 5 6" xfId="14699" xr:uid="{00000000-0005-0000-0000-0000F2750000}"/>
    <cellStyle name="Normal 24 2 3 5 6 2" xfId="49917" xr:uid="{00000000-0005-0000-0000-0000F3750000}"/>
    <cellStyle name="Normal 24 2 3 5 7" xfId="39096" xr:uid="{00000000-0005-0000-0000-0000F4750000}"/>
    <cellStyle name="Normal 24 2 3 5 8" xfId="27306" xr:uid="{00000000-0005-0000-0000-0000F5750000}"/>
    <cellStyle name="Normal 24 2 3 6" xfId="4152" xr:uid="{00000000-0005-0000-0000-0000F6750000}"/>
    <cellStyle name="Normal 24 2 3 6 2" xfId="16799" xr:uid="{00000000-0005-0000-0000-0000F7750000}"/>
    <cellStyle name="Normal 24 2 3 6 2 2" xfId="52015" xr:uid="{00000000-0005-0000-0000-0000F8750000}"/>
    <cellStyle name="Normal 24 2 3 6 2 3" xfId="29404" xr:uid="{00000000-0005-0000-0000-0000F9750000}"/>
    <cellStyle name="Normal 24 2 3 6 3" xfId="13245" xr:uid="{00000000-0005-0000-0000-0000FA750000}"/>
    <cellStyle name="Normal 24 2 3 6 3 2" xfId="48463" xr:uid="{00000000-0005-0000-0000-0000FB750000}"/>
    <cellStyle name="Normal 24 2 3 6 4" xfId="39418" xr:uid="{00000000-0005-0000-0000-0000FC750000}"/>
    <cellStyle name="Normal 24 2 3 6 5" xfId="25852" xr:uid="{00000000-0005-0000-0000-0000FD750000}"/>
    <cellStyle name="Normal 24 2 3 7" xfId="5622" xr:uid="{00000000-0005-0000-0000-0000FE750000}"/>
    <cellStyle name="Normal 24 2 3 7 2" xfId="18253" xr:uid="{00000000-0005-0000-0000-0000FF750000}"/>
    <cellStyle name="Normal 24 2 3 7 2 2" xfId="53469" xr:uid="{00000000-0005-0000-0000-000000760000}"/>
    <cellStyle name="Normal 24 2 3 7 3" xfId="40872" xr:uid="{00000000-0005-0000-0000-000001760000}"/>
    <cellStyle name="Normal 24 2 3 7 4" xfId="30858" xr:uid="{00000000-0005-0000-0000-000002760000}"/>
    <cellStyle name="Normal 24 2 3 8" xfId="7081" xr:uid="{00000000-0005-0000-0000-000003760000}"/>
    <cellStyle name="Normal 24 2 3 8 2" xfId="19707" xr:uid="{00000000-0005-0000-0000-000004760000}"/>
    <cellStyle name="Normal 24 2 3 8 2 2" xfId="54923" xr:uid="{00000000-0005-0000-0000-000005760000}"/>
    <cellStyle name="Normal 24 2 3 8 3" xfId="42326" xr:uid="{00000000-0005-0000-0000-000006760000}"/>
    <cellStyle name="Normal 24 2 3 8 4" xfId="32312" xr:uid="{00000000-0005-0000-0000-000007760000}"/>
    <cellStyle name="Normal 24 2 3 9" xfId="8862" xr:uid="{00000000-0005-0000-0000-000008760000}"/>
    <cellStyle name="Normal 24 2 3 9 2" xfId="21483" xr:uid="{00000000-0005-0000-0000-000009760000}"/>
    <cellStyle name="Normal 24 2 3 9 2 2" xfId="56699" xr:uid="{00000000-0005-0000-0000-00000A760000}"/>
    <cellStyle name="Normal 24 2 3 9 3" xfId="44102" xr:uid="{00000000-0005-0000-0000-00000B760000}"/>
    <cellStyle name="Normal 24 2 3 9 4" xfId="34088" xr:uid="{00000000-0005-0000-0000-00000C760000}"/>
    <cellStyle name="Normal 24 2 4" xfId="2993" xr:uid="{00000000-0005-0000-0000-00000D760000}"/>
    <cellStyle name="Normal 24 2 4 10" xfId="25368" xr:uid="{00000000-0005-0000-0000-00000E760000}"/>
    <cellStyle name="Normal 24 2 4 11" xfId="60903" xr:uid="{00000000-0005-0000-0000-00000F760000}"/>
    <cellStyle name="Normal 24 2 4 2" xfId="4799" xr:uid="{00000000-0005-0000-0000-000010760000}"/>
    <cellStyle name="Normal 24 2 4 2 2" xfId="17446" xr:uid="{00000000-0005-0000-0000-000011760000}"/>
    <cellStyle name="Normal 24 2 4 2 2 2" xfId="52662" xr:uid="{00000000-0005-0000-0000-000012760000}"/>
    <cellStyle name="Normal 24 2 4 2 2 3" xfId="30051" xr:uid="{00000000-0005-0000-0000-000013760000}"/>
    <cellStyle name="Normal 24 2 4 2 3" xfId="13892" xr:uid="{00000000-0005-0000-0000-000014760000}"/>
    <cellStyle name="Normal 24 2 4 2 3 2" xfId="49110" xr:uid="{00000000-0005-0000-0000-000015760000}"/>
    <cellStyle name="Normal 24 2 4 2 4" xfId="40065" xr:uid="{00000000-0005-0000-0000-000016760000}"/>
    <cellStyle name="Normal 24 2 4 2 5" xfId="26499" xr:uid="{00000000-0005-0000-0000-000017760000}"/>
    <cellStyle name="Normal 24 2 4 3" xfId="6269" xr:uid="{00000000-0005-0000-0000-000018760000}"/>
    <cellStyle name="Normal 24 2 4 3 2" xfId="18900" xr:uid="{00000000-0005-0000-0000-000019760000}"/>
    <cellStyle name="Normal 24 2 4 3 2 2" xfId="54116" xr:uid="{00000000-0005-0000-0000-00001A760000}"/>
    <cellStyle name="Normal 24 2 4 3 3" xfId="41519" xr:uid="{00000000-0005-0000-0000-00001B760000}"/>
    <cellStyle name="Normal 24 2 4 3 4" xfId="31505" xr:uid="{00000000-0005-0000-0000-00001C760000}"/>
    <cellStyle name="Normal 24 2 4 4" xfId="7728" xr:uid="{00000000-0005-0000-0000-00001D760000}"/>
    <cellStyle name="Normal 24 2 4 4 2" xfId="20354" xr:uid="{00000000-0005-0000-0000-00001E760000}"/>
    <cellStyle name="Normal 24 2 4 4 2 2" xfId="55570" xr:uid="{00000000-0005-0000-0000-00001F760000}"/>
    <cellStyle name="Normal 24 2 4 4 3" xfId="42973" xr:uid="{00000000-0005-0000-0000-000020760000}"/>
    <cellStyle name="Normal 24 2 4 4 4" xfId="32959" xr:uid="{00000000-0005-0000-0000-000021760000}"/>
    <cellStyle name="Normal 24 2 4 5" xfId="9509" xr:uid="{00000000-0005-0000-0000-000022760000}"/>
    <cellStyle name="Normal 24 2 4 5 2" xfId="22130" xr:uid="{00000000-0005-0000-0000-000023760000}"/>
    <cellStyle name="Normal 24 2 4 5 2 2" xfId="57346" xr:uid="{00000000-0005-0000-0000-000024760000}"/>
    <cellStyle name="Normal 24 2 4 5 3" xfId="44749" xr:uid="{00000000-0005-0000-0000-000025760000}"/>
    <cellStyle name="Normal 24 2 4 5 4" xfId="34735" xr:uid="{00000000-0005-0000-0000-000026760000}"/>
    <cellStyle name="Normal 24 2 4 6" xfId="11303" xr:uid="{00000000-0005-0000-0000-000027760000}"/>
    <cellStyle name="Normal 24 2 4 6 2" xfId="23906" xr:uid="{00000000-0005-0000-0000-000028760000}"/>
    <cellStyle name="Normal 24 2 4 6 2 2" xfId="59122" xr:uid="{00000000-0005-0000-0000-000029760000}"/>
    <cellStyle name="Normal 24 2 4 6 3" xfId="46525" xr:uid="{00000000-0005-0000-0000-00002A760000}"/>
    <cellStyle name="Normal 24 2 4 6 4" xfId="36511" xr:uid="{00000000-0005-0000-0000-00002B760000}"/>
    <cellStyle name="Normal 24 2 4 7" xfId="15670" xr:uid="{00000000-0005-0000-0000-00002C760000}"/>
    <cellStyle name="Normal 24 2 4 7 2" xfId="50886" xr:uid="{00000000-0005-0000-0000-00002D760000}"/>
    <cellStyle name="Normal 24 2 4 7 3" xfId="28275" xr:uid="{00000000-0005-0000-0000-00002E760000}"/>
    <cellStyle name="Normal 24 2 4 8" xfId="12761" xr:uid="{00000000-0005-0000-0000-00002F760000}"/>
    <cellStyle name="Normal 24 2 4 8 2" xfId="47979" xr:uid="{00000000-0005-0000-0000-000030760000}"/>
    <cellStyle name="Normal 24 2 4 9" xfId="38289" xr:uid="{00000000-0005-0000-0000-000031760000}"/>
    <cellStyle name="Normal 24 2 5" xfId="2825" xr:uid="{00000000-0005-0000-0000-000032760000}"/>
    <cellStyle name="Normal 24 2 5 10" xfId="25213" xr:uid="{00000000-0005-0000-0000-000033760000}"/>
    <cellStyle name="Normal 24 2 5 11" xfId="60748" xr:uid="{00000000-0005-0000-0000-000034760000}"/>
    <cellStyle name="Normal 24 2 5 2" xfId="4644" xr:uid="{00000000-0005-0000-0000-000035760000}"/>
    <cellStyle name="Normal 24 2 5 2 2" xfId="17291" xr:uid="{00000000-0005-0000-0000-000036760000}"/>
    <cellStyle name="Normal 24 2 5 2 2 2" xfId="52507" xr:uid="{00000000-0005-0000-0000-000037760000}"/>
    <cellStyle name="Normal 24 2 5 2 2 3" xfId="29896" xr:uid="{00000000-0005-0000-0000-000038760000}"/>
    <cellStyle name="Normal 24 2 5 2 3" xfId="13737" xr:uid="{00000000-0005-0000-0000-000039760000}"/>
    <cellStyle name="Normal 24 2 5 2 3 2" xfId="48955" xr:uid="{00000000-0005-0000-0000-00003A760000}"/>
    <cellStyle name="Normal 24 2 5 2 4" xfId="39910" xr:uid="{00000000-0005-0000-0000-00003B760000}"/>
    <cellStyle name="Normal 24 2 5 2 5" xfId="26344" xr:uid="{00000000-0005-0000-0000-00003C760000}"/>
    <cellStyle name="Normal 24 2 5 3" xfId="6114" xr:uid="{00000000-0005-0000-0000-00003D760000}"/>
    <cellStyle name="Normal 24 2 5 3 2" xfId="18745" xr:uid="{00000000-0005-0000-0000-00003E760000}"/>
    <cellStyle name="Normal 24 2 5 3 2 2" xfId="53961" xr:uid="{00000000-0005-0000-0000-00003F760000}"/>
    <cellStyle name="Normal 24 2 5 3 3" xfId="41364" xr:uid="{00000000-0005-0000-0000-000040760000}"/>
    <cellStyle name="Normal 24 2 5 3 4" xfId="31350" xr:uid="{00000000-0005-0000-0000-000041760000}"/>
    <cellStyle name="Normal 24 2 5 4" xfId="7573" xr:uid="{00000000-0005-0000-0000-000042760000}"/>
    <cellStyle name="Normal 24 2 5 4 2" xfId="20199" xr:uid="{00000000-0005-0000-0000-000043760000}"/>
    <cellStyle name="Normal 24 2 5 4 2 2" xfId="55415" xr:uid="{00000000-0005-0000-0000-000044760000}"/>
    <cellStyle name="Normal 24 2 5 4 3" xfId="42818" xr:uid="{00000000-0005-0000-0000-000045760000}"/>
    <cellStyle name="Normal 24 2 5 4 4" xfId="32804" xr:uid="{00000000-0005-0000-0000-000046760000}"/>
    <cellStyle name="Normal 24 2 5 5" xfId="9354" xr:uid="{00000000-0005-0000-0000-000047760000}"/>
    <cellStyle name="Normal 24 2 5 5 2" xfId="21975" xr:uid="{00000000-0005-0000-0000-000048760000}"/>
    <cellStyle name="Normal 24 2 5 5 2 2" xfId="57191" xr:uid="{00000000-0005-0000-0000-000049760000}"/>
    <cellStyle name="Normal 24 2 5 5 3" xfId="44594" xr:uid="{00000000-0005-0000-0000-00004A760000}"/>
    <cellStyle name="Normal 24 2 5 5 4" xfId="34580" xr:uid="{00000000-0005-0000-0000-00004B760000}"/>
    <cellStyle name="Normal 24 2 5 6" xfId="11148" xr:uid="{00000000-0005-0000-0000-00004C760000}"/>
    <cellStyle name="Normal 24 2 5 6 2" xfId="23751" xr:uid="{00000000-0005-0000-0000-00004D760000}"/>
    <cellStyle name="Normal 24 2 5 6 2 2" xfId="58967" xr:uid="{00000000-0005-0000-0000-00004E760000}"/>
    <cellStyle name="Normal 24 2 5 6 3" xfId="46370" xr:uid="{00000000-0005-0000-0000-00004F760000}"/>
    <cellStyle name="Normal 24 2 5 6 4" xfId="36356" xr:uid="{00000000-0005-0000-0000-000050760000}"/>
    <cellStyle name="Normal 24 2 5 7" xfId="15515" xr:uid="{00000000-0005-0000-0000-000051760000}"/>
    <cellStyle name="Normal 24 2 5 7 2" xfId="50731" xr:uid="{00000000-0005-0000-0000-000052760000}"/>
    <cellStyle name="Normal 24 2 5 7 3" xfId="28120" xr:uid="{00000000-0005-0000-0000-000053760000}"/>
    <cellStyle name="Normal 24 2 5 8" xfId="12606" xr:uid="{00000000-0005-0000-0000-000054760000}"/>
    <cellStyle name="Normal 24 2 5 8 2" xfId="47824" xr:uid="{00000000-0005-0000-0000-000055760000}"/>
    <cellStyle name="Normal 24 2 5 9" xfId="38134" xr:uid="{00000000-0005-0000-0000-000056760000}"/>
    <cellStyle name="Normal 24 2 6" xfId="3335" xr:uid="{00000000-0005-0000-0000-000057760000}"/>
    <cellStyle name="Normal 24 2 6 10" xfId="26831" xr:uid="{00000000-0005-0000-0000-000058760000}"/>
    <cellStyle name="Normal 24 2 6 11" xfId="61235" xr:uid="{00000000-0005-0000-0000-000059760000}"/>
    <cellStyle name="Normal 24 2 6 2" xfId="5131" xr:uid="{00000000-0005-0000-0000-00005A760000}"/>
    <cellStyle name="Normal 24 2 6 2 2" xfId="17778" xr:uid="{00000000-0005-0000-0000-00005B760000}"/>
    <cellStyle name="Normal 24 2 6 2 2 2" xfId="52994" xr:uid="{00000000-0005-0000-0000-00005C760000}"/>
    <cellStyle name="Normal 24 2 6 2 3" xfId="40397" xr:uid="{00000000-0005-0000-0000-00005D760000}"/>
    <cellStyle name="Normal 24 2 6 2 4" xfId="30383" xr:uid="{00000000-0005-0000-0000-00005E760000}"/>
    <cellStyle name="Normal 24 2 6 3" xfId="6601" xr:uid="{00000000-0005-0000-0000-00005F760000}"/>
    <cellStyle name="Normal 24 2 6 3 2" xfId="19232" xr:uid="{00000000-0005-0000-0000-000060760000}"/>
    <cellStyle name="Normal 24 2 6 3 2 2" xfId="54448" xr:uid="{00000000-0005-0000-0000-000061760000}"/>
    <cellStyle name="Normal 24 2 6 3 3" xfId="41851" xr:uid="{00000000-0005-0000-0000-000062760000}"/>
    <cellStyle name="Normal 24 2 6 3 4" xfId="31837" xr:uid="{00000000-0005-0000-0000-000063760000}"/>
    <cellStyle name="Normal 24 2 6 4" xfId="8060" xr:uid="{00000000-0005-0000-0000-000064760000}"/>
    <cellStyle name="Normal 24 2 6 4 2" xfId="20686" xr:uid="{00000000-0005-0000-0000-000065760000}"/>
    <cellStyle name="Normal 24 2 6 4 2 2" xfId="55902" xr:uid="{00000000-0005-0000-0000-000066760000}"/>
    <cellStyle name="Normal 24 2 6 4 3" xfId="43305" xr:uid="{00000000-0005-0000-0000-000067760000}"/>
    <cellStyle name="Normal 24 2 6 4 4" xfId="33291" xr:uid="{00000000-0005-0000-0000-000068760000}"/>
    <cellStyle name="Normal 24 2 6 5" xfId="9841" xr:uid="{00000000-0005-0000-0000-000069760000}"/>
    <cellStyle name="Normal 24 2 6 5 2" xfId="22462" xr:uid="{00000000-0005-0000-0000-00006A760000}"/>
    <cellStyle name="Normal 24 2 6 5 2 2" xfId="57678" xr:uid="{00000000-0005-0000-0000-00006B760000}"/>
    <cellStyle name="Normal 24 2 6 5 3" xfId="45081" xr:uid="{00000000-0005-0000-0000-00006C760000}"/>
    <cellStyle name="Normal 24 2 6 5 4" xfId="35067" xr:uid="{00000000-0005-0000-0000-00006D760000}"/>
    <cellStyle name="Normal 24 2 6 6" xfId="11635" xr:uid="{00000000-0005-0000-0000-00006E760000}"/>
    <cellStyle name="Normal 24 2 6 6 2" xfId="24238" xr:uid="{00000000-0005-0000-0000-00006F760000}"/>
    <cellStyle name="Normal 24 2 6 6 2 2" xfId="59454" xr:uid="{00000000-0005-0000-0000-000070760000}"/>
    <cellStyle name="Normal 24 2 6 6 3" xfId="46857" xr:uid="{00000000-0005-0000-0000-000071760000}"/>
    <cellStyle name="Normal 24 2 6 6 4" xfId="36843" xr:uid="{00000000-0005-0000-0000-000072760000}"/>
    <cellStyle name="Normal 24 2 6 7" xfId="16002" xr:uid="{00000000-0005-0000-0000-000073760000}"/>
    <cellStyle name="Normal 24 2 6 7 2" xfId="51218" xr:uid="{00000000-0005-0000-0000-000074760000}"/>
    <cellStyle name="Normal 24 2 6 7 3" xfId="28607" xr:uid="{00000000-0005-0000-0000-000075760000}"/>
    <cellStyle name="Normal 24 2 6 8" xfId="14224" xr:uid="{00000000-0005-0000-0000-000076760000}"/>
    <cellStyle name="Normal 24 2 6 8 2" xfId="49442" xr:uid="{00000000-0005-0000-0000-000077760000}"/>
    <cellStyle name="Normal 24 2 6 9" xfId="38621" xr:uid="{00000000-0005-0000-0000-000078760000}"/>
    <cellStyle name="Normal 24 2 7" xfId="2495" xr:uid="{00000000-0005-0000-0000-000079760000}"/>
    <cellStyle name="Normal 24 2 7 10" xfId="26022" xr:uid="{00000000-0005-0000-0000-00007A760000}"/>
    <cellStyle name="Normal 24 2 7 11" xfId="60426" xr:uid="{00000000-0005-0000-0000-00007B760000}"/>
    <cellStyle name="Normal 24 2 7 2" xfId="4322" xr:uid="{00000000-0005-0000-0000-00007C760000}"/>
    <cellStyle name="Normal 24 2 7 2 2" xfId="16969" xr:uid="{00000000-0005-0000-0000-00007D760000}"/>
    <cellStyle name="Normal 24 2 7 2 2 2" xfId="52185" xr:uid="{00000000-0005-0000-0000-00007E760000}"/>
    <cellStyle name="Normal 24 2 7 2 3" xfId="39588" xr:uid="{00000000-0005-0000-0000-00007F760000}"/>
    <cellStyle name="Normal 24 2 7 2 4" xfId="29574" xr:uid="{00000000-0005-0000-0000-000080760000}"/>
    <cellStyle name="Normal 24 2 7 3" xfId="5792" xr:uid="{00000000-0005-0000-0000-000081760000}"/>
    <cellStyle name="Normal 24 2 7 3 2" xfId="18423" xr:uid="{00000000-0005-0000-0000-000082760000}"/>
    <cellStyle name="Normal 24 2 7 3 2 2" xfId="53639" xr:uid="{00000000-0005-0000-0000-000083760000}"/>
    <cellStyle name="Normal 24 2 7 3 3" xfId="41042" xr:uid="{00000000-0005-0000-0000-000084760000}"/>
    <cellStyle name="Normal 24 2 7 3 4" xfId="31028" xr:uid="{00000000-0005-0000-0000-000085760000}"/>
    <cellStyle name="Normal 24 2 7 4" xfId="7251" xr:uid="{00000000-0005-0000-0000-000086760000}"/>
    <cellStyle name="Normal 24 2 7 4 2" xfId="19877" xr:uid="{00000000-0005-0000-0000-000087760000}"/>
    <cellStyle name="Normal 24 2 7 4 2 2" xfId="55093" xr:uid="{00000000-0005-0000-0000-000088760000}"/>
    <cellStyle name="Normal 24 2 7 4 3" xfId="42496" xr:uid="{00000000-0005-0000-0000-000089760000}"/>
    <cellStyle name="Normal 24 2 7 4 4" xfId="32482" xr:uid="{00000000-0005-0000-0000-00008A760000}"/>
    <cellStyle name="Normal 24 2 7 5" xfId="9032" xr:uid="{00000000-0005-0000-0000-00008B760000}"/>
    <cellStyle name="Normal 24 2 7 5 2" xfId="21653" xr:uid="{00000000-0005-0000-0000-00008C760000}"/>
    <cellStyle name="Normal 24 2 7 5 2 2" xfId="56869" xr:uid="{00000000-0005-0000-0000-00008D760000}"/>
    <cellStyle name="Normal 24 2 7 5 3" xfId="44272" xr:uid="{00000000-0005-0000-0000-00008E760000}"/>
    <cellStyle name="Normal 24 2 7 5 4" xfId="34258" xr:uid="{00000000-0005-0000-0000-00008F760000}"/>
    <cellStyle name="Normal 24 2 7 6" xfId="10826" xr:uid="{00000000-0005-0000-0000-000090760000}"/>
    <cellStyle name="Normal 24 2 7 6 2" xfId="23429" xr:uid="{00000000-0005-0000-0000-000091760000}"/>
    <cellStyle name="Normal 24 2 7 6 2 2" xfId="58645" xr:uid="{00000000-0005-0000-0000-000092760000}"/>
    <cellStyle name="Normal 24 2 7 6 3" xfId="46048" xr:uid="{00000000-0005-0000-0000-000093760000}"/>
    <cellStyle name="Normal 24 2 7 6 4" xfId="36034" xr:uid="{00000000-0005-0000-0000-000094760000}"/>
    <cellStyle name="Normal 24 2 7 7" xfId="15193" xr:uid="{00000000-0005-0000-0000-000095760000}"/>
    <cellStyle name="Normal 24 2 7 7 2" xfId="50409" xr:uid="{00000000-0005-0000-0000-000096760000}"/>
    <cellStyle name="Normal 24 2 7 7 3" xfId="27798" xr:uid="{00000000-0005-0000-0000-000097760000}"/>
    <cellStyle name="Normal 24 2 7 8" xfId="13415" xr:uid="{00000000-0005-0000-0000-000098760000}"/>
    <cellStyle name="Normal 24 2 7 8 2" xfId="48633" xr:uid="{00000000-0005-0000-0000-000099760000}"/>
    <cellStyle name="Normal 24 2 7 9" xfId="37812" xr:uid="{00000000-0005-0000-0000-00009A760000}"/>
    <cellStyle name="Normal 24 2 8" xfId="3659" xr:uid="{00000000-0005-0000-0000-00009B760000}"/>
    <cellStyle name="Normal 24 2 8 2" xfId="8383" xr:uid="{00000000-0005-0000-0000-00009C760000}"/>
    <cellStyle name="Normal 24 2 8 2 2" xfId="21009" xr:uid="{00000000-0005-0000-0000-00009D760000}"/>
    <cellStyle name="Normal 24 2 8 2 2 2" xfId="56225" xr:uid="{00000000-0005-0000-0000-00009E760000}"/>
    <cellStyle name="Normal 24 2 8 2 3" xfId="43628" xr:uid="{00000000-0005-0000-0000-00009F760000}"/>
    <cellStyle name="Normal 24 2 8 2 4" xfId="33614" xr:uid="{00000000-0005-0000-0000-0000A0760000}"/>
    <cellStyle name="Normal 24 2 8 3" xfId="10164" xr:uid="{00000000-0005-0000-0000-0000A1760000}"/>
    <cellStyle name="Normal 24 2 8 3 2" xfId="22785" xr:uid="{00000000-0005-0000-0000-0000A2760000}"/>
    <cellStyle name="Normal 24 2 8 3 2 2" xfId="58001" xr:uid="{00000000-0005-0000-0000-0000A3760000}"/>
    <cellStyle name="Normal 24 2 8 3 3" xfId="45404" xr:uid="{00000000-0005-0000-0000-0000A4760000}"/>
    <cellStyle name="Normal 24 2 8 3 4" xfId="35390" xr:uid="{00000000-0005-0000-0000-0000A5760000}"/>
    <cellStyle name="Normal 24 2 8 4" xfId="11960" xr:uid="{00000000-0005-0000-0000-0000A6760000}"/>
    <cellStyle name="Normal 24 2 8 4 2" xfId="24561" xr:uid="{00000000-0005-0000-0000-0000A7760000}"/>
    <cellStyle name="Normal 24 2 8 4 2 2" xfId="59777" xr:uid="{00000000-0005-0000-0000-0000A8760000}"/>
    <cellStyle name="Normal 24 2 8 4 3" xfId="47180" xr:uid="{00000000-0005-0000-0000-0000A9760000}"/>
    <cellStyle name="Normal 24 2 8 4 4" xfId="37166" xr:uid="{00000000-0005-0000-0000-0000AA760000}"/>
    <cellStyle name="Normal 24 2 8 5" xfId="16325" xr:uid="{00000000-0005-0000-0000-0000AB760000}"/>
    <cellStyle name="Normal 24 2 8 5 2" xfId="51541" xr:uid="{00000000-0005-0000-0000-0000AC760000}"/>
    <cellStyle name="Normal 24 2 8 5 3" xfId="28930" xr:uid="{00000000-0005-0000-0000-0000AD760000}"/>
    <cellStyle name="Normal 24 2 8 6" xfId="14547" xr:uid="{00000000-0005-0000-0000-0000AE760000}"/>
    <cellStyle name="Normal 24 2 8 6 2" xfId="49765" xr:uid="{00000000-0005-0000-0000-0000AF760000}"/>
    <cellStyle name="Normal 24 2 8 7" xfId="38944" xr:uid="{00000000-0005-0000-0000-0000B0760000}"/>
    <cellStyle name="Normal 24 2 8 8" xfId="27154" xr:uid="{00000000-0005-0000-0000-0000B1760000}"/>
    <cellStyle name="Normal 24 2 9" xfId="3991" xr:uid="{00000000-0005-0000-0000-0000B2760000}"/>
    <cellStyle name="Normal 24 2 9 2" xfId="16647" xr:uid="{00000000-0005-0000-0000-0000B3760000}"/>
    <cellStyle name="Normal 24 2 9 2 2" xfId="51863" xr:uid="{00000000-0005-0000-0000-0000B4760000}"/>
    <cellStyle name="Normal 24 2 9 2 3" xfId="29252" xr:uid="{00000000-0005-0000-0000-0000B5760000}"/>
    <cellStyle name="Normal 24 2 9 3" xfId="13093" xr:uid="{00000000-0005-0000-0000-0000B6760000}"/>
    <cellStyle name="Normal 24 2 9 3 2" xfId="48311" xr:uid="{00000000-0005-0000-0000-0000B7760000}"/>
    <cellStyle name="Normal 24 2 9 4" xfId="39266" xr:uid="{00000000-0005-0000-0000-0000B8760000}"/>
    <cellStyle name="Normal 24 2 9 5" xfId="25700" xr:uid="{00000000-0005-0000-0000-0000B9760000}"/>
    <cellStyle name="Normal 24 2_District Target Attainment" xfId="1146" xr:uid="{00000000-0005-0000-0000-0000BA760000}"/>
    <cellStyle name="Normal 24 3" xfId="1283" xr:uid="{00000000-0005-0000-0000-0000BB760000}"/>
    <cellStyle name="Normal 24 3 10" xfId="6962" xr:uid="{00000000-0005-0000-0000-0000BC760000}"/>
    <cellStyle name="Normal 24 3 10 2" xfId="19589" xr:uid="{00000000-0005-0000-0000-0000BD760000}"/>
    <cellStyle name="Normal 24 3 10 2 2" xfId="54805" xr:uid="{00000000-0005-0000-0000-0000BE760000}"/>
    <cellStyle name="Normal 24 3 10 3" xfId="42208" xr:uid="{00000000-0005-0000-0000-0000BF760000}"/>
    <cellStyle name="Normal 24 3 10 4" xfId="32194" xr:uid="{00000000-0005-0000-0000-0000C0760000}"/>
    <cellStyle name="Normal 24 3 11" xfId="8743" xr:uid="{00000000-0005-0000-0000-0000C1760000}"/>
    <cellStyle name="Normal 24 3 11 2" xfId="21365" xr:uid="{00000000-0005-0000-0000-0000C2760000}"/>
    <cellStyle name="Normal 24 3 11 2 2" xfId="56581" xr:uid="{00000000-0005-0000-0000-0000C3760000}"/>
    <cellStyle name="Normal 24 3 11 3" xfId="43984" xr:uid="{00000000-0005-0000-0000-0000C4760000}"/>
    <cellStyle name="Normal 24 3 11 4" xfId="33970" xr:uid="{00000000-0005-0000-0000-0000C5760000}"/>
    <cellStyle name="Normal 24 3 12" xfId="10610" xr:uid="{00000000-0005-0000-0000-0000C6760000}"/>
    <cellStyle name="Normal 24 3 12 2" xfId="23221" xr:uid="{00000000-0005-0000-0000-0000C7760000}"/>
    <cellStyle name="Normal 24 3 12 2 2" xfId="58437" xr:uid="{00000000-0005-0000-0000-0000C8760000}"/>
    <cellStyle name="Normal 24 3 12 3" xfId="45840" xr:uid="{00000000-0005-0000-0000-0000C9760000}"/>
    <cellStyle name="Normal 24 3 12 4" xfId="35826" xr:uid="{00000000-0005-0000-0000-0000CA760000}"/>
    <cellStyle name="Normal 24 3 13" xfId="14904" xr:uid="{00000000-0005-0000-0000-0000CB760000}"/>
    <cellStyle name="Normal 24 3 13 2" xfId="50121" xr:uid="{00000000-0005-0000-0000-0000CC760000}"/>
    <cellStyle name="Normal 24 3 13 3" xfId="27510" xr:uid="{00000000-0005-0000-0000-0000CD760000}"/>
    <cellStyle name="Normal 24 3 14" xfId="12318" xr:uid="{00000000-0005-0000-0000-0000CE760000}"/>
    <cellStyle name="Normal 24 3 14 2" xfId="47536" xr:uid="{00000000-0005-0000-0000-0000CF760000}"/>
    <cellStyle name="Normal 24 3 15" xfId="37523" xr:uid="{00000000-0005-0000-0000-0000D0760000}"/>
    <cellStyle name="Normal 24 3 16" xfId="24925" xr:uid="{00000000-0005-0000-0000-0000D1760000}"/>
    <cellStyle name="Normal 24 3 17" xfId="60138" xr:uid="{00000000-0005-0000-0000-0000D2760000}"/>
    <cellStyle name="Normal 24 3 2" xfId="2348" xr:uid="{00000000-0005-0000-0000-0000D3760000}"/>
    <cellStyle name="Normal 24 3 2 10" xfId="10611" xr:uid="{00000000-0005-0000-0000-0000D4760000}"/>
    <cellStyle name="Normal 24 3 2 10 2" xfId="23222" xr:uid="{00000000-0005-0000-0000-0000D5760000}"/>
    <cellStyle name="Normal 24 3 2 10 2 2" xfId="58438" xr:uid="{00000000-0005-0000-0000-0000D6760000}"/>
    <cellStyle name="Normal 24 3 2 10 3" xfId="45841" xr:uid="{00000000-0005-0000-0000-0000D7760000}"/>
    <cellStyle name="Normal 24 3 2 10 4" xfId="35827" xr:uid="{00000000-0005-0000-0000-0000D8760000}"/>
    <cellStyle name="Normal 24 3 2 11" xfId="15059" xr:uid="{00000000-0005-0000-0000-0000D9760000}"/>
    <cellStyle name="Normal 24 3 2 11 2" xfId="50275" xr:uid="{00000000-0005-0000-0000-0000DA760000}"/>
    <cellStyle name="Normal 24 3 2 11 3" xfId="27664" xr:uid="{00000000-0005-0000-0000-0000DB760000}"/>
    <cellStyle name="Normal 24 3 2 12" xfId="12472" xr:uid="{00000000-0005-0000-0000-0000DC760000}"/>
    <cellStyle name="Normal 24 3 2 12 2" xfId="47690" xr:uid="{00000000-0005-0000-0000-0000DD760000}"/>
    <cellStyle name="Normal 24 3 2 13" xfId="37678" xr:uid="{00000000-0005-0000-0000-0000DE760000}"/>
    <cellStyle name="Normal 24 3 2 14" xfId="25079" xr:uid="{00000000-0005-0000-0000-0000DF760000}"/>
    <cellStyle name="Normal 24 3 2 15" xfId="60292" xr:uid="{00000000-0005-0000-0000-0000E0760000}"/>
    <cellStyle name="Normal 24 3 2 2" xfId="3194" xr:uid="{00000000-0005-0000-0000-0000E1760000}"/>
    <cellStyle name="Normal 24 3 2 2 10" xfId="25563" xr:uid="{00000000-0005-0000-0000-0000E2760000}"/>
    <cellStyle name="Normal 24 3 2 2 11" xfId="61098" xr:uid="{00000000-0005-0000-0000-0000E3760000}"/>
    <cellStyle name="Normal 24 3 2 2 2" xfId="4994" xr:uid="{00000000-0005-0000-0000-0000E4760000}"/>
    <cellStyle name="Normal 24 3 2 2 2 2" xfId="17641" xr:uid="{00000000-0005-0000-0000-0000E5760000}"/>
    <cellStyle name="Normal 24 3 2 2 2 2 2" xfId="52857" xr:uid="{00000000-0005-0000-0000-0000E6760000}"/>
    <cellStyle name="Normal 24 3 2 2 2 2 3" xfId="30246" xr:uid="{00000000-0005-0000-0000-0000E7760000}"/>
    <cellStyle name="Normal 24 3 2 2 2 3" xfId="14087" xr:uid="{00000000-0005-0000-0000-0000E8760000}"/>
    <cellStyle name="Normal 24 3 2 2 2 3 2" xfId="49305" xr:uid="{00000000-0005-0000-0000-0000E9760000}"/>
    <cellStyle name="Normal 24 3 2 2 2 4" xfId="40260" xr:uid="{00000000-0005-0000-0000-0000EA760000}"/>
    <cellStyle name="Normal 24 3 2 2 2 5" xfId="26694" xr:uid="{00000000-0005-0000-0000-0000EB760000}"/>
    <cellStyle name="Normal 24 3 2 2 3" xfId="6464" xr:uid="{00000000-0005-0000-0000-0000EC760000}"/>
    <cellStyle name="Normal 24 3 2 2 3 2" xfId="19095" xr:uid="{00000000-0005-0000-0000-0000ED760000}"/>
    <cellStyle name="Normal 24 3 2 2 3 2 2" xfId="54311" xr:uid="{00000000-0005-0000-0000-0000EE760000}"/>
    <cellStyle name="Normal 24 3 2 2 3 3" xfId="41714" xr:uid="{00000000-0005-0000-0000-0000EF760000}"/>
    <cellStyle name="Normal 24 3 2 2 3 4" xfId="31700" xr:uid="{00000000-0005-0000-0000-0000F0760000}"/>
    <cellStyle name="Normal 24 3 2 2 4" xfId="7923" xr:uid="{00000000-0005-0000-0000-0000F1760000}"/>
    <cellStyle name="Normal 24 3 2 2 4 2" xfId="20549" xr:uid="{00000000-0005-0000-0000-0000F2760000}"/>
    <cellStyle name="Normal 24 3 2 2 4 2 2" xfId="55765" xr:uid="{00000000-0005-0000-0000-0000F3760000}"/>
    <cellStyle name="Normal 24 3 2 2 4 3" xfId="43168" xr:uid="{00000000-0005-0000-0000-0000F4760000}"/>
    <cellStyle name="Normal 24 3 2 2 4 4" xfId="33154" xr:uid="{00000000-0005-0000-0000-0000F5760000}"/>
    <cellStyle name="Normal 24 3 2 2 5" xfId="9704" xr:uid="{00000000-0005-0000-0000-0000F6760000}"/>
    <cellStyle name="Normal 24 3 2 2 5 2" xfId="22325" xr:uid="{00000000-0005-0000-0000-0000F7760000}"/>
    <cellStyle name="Normal 24 3 2 2 5 2 2" xfId="57541" xr:uid="{00000000-0005-0000-0000-0000F8760000}"/>
    <cellStyle name="Normal 24 3 2 2 5 3" xfId="44944" xr:uid="{00000000-0005-0000-0000-0000F9760000}"/>
    <cellStyle name="Normal 24 3 2 2 5 4" xfId="34930" xr:uid="{00000000-0005-0000-0000-0000FA760000}"/>
    <cellStyle name="Normal 24 3 2 2 6" xfId="11498" xr:uid="{00000000-0005-0000-0000-0000FB760000}"/>
    <cellStyle name="Normal 24 3 2 2 6 2" xfId="24101" xr:uid="{00000000-0005-0000-0000-0000FC760000}"/>
    <cellStyle name="Normal 24 3 2 2 6 2 2" xfId="59317" xr:uid="{00000000-0005-0000-0000-0000FD760000}"/>
    <cellStyle name="Normal 24 3 2 2 6 3" xfId="46720" xr:uid="{00000000-0005-0000-0000-0000FE760000}"/>
    <cellStyle name="Normal 24 3 2 2 6 4" xfId="36706" xr:uid="{00000000-0005-0000-0000-0000FF760000}"/>
    <cellStyle name="Normal 24 3 2 2 7" xfId="15865" xr:uid="{00000000-0005-0000-0000-000000770000}"/>
    <cellStyle name="Normal 24 3 2 2 7 2" xfId="51081" xr:uid="{00000000-0005-0000-0000-000001770000}"/>
    <cellStyle name="Normal 24 3 2 2 7 3" xfId="28470" xr:uid="{00000000-0005-0000-0000-000002770000}"/>
    <cellStyle name="Normal 24 3 2 2 8" xfId="12956" xr:uid="{00000000-0005-0000-0000-000003770000}"/>
    <cellStyle name="Normal 24 3 2 2 8 2" xfId="48174" xr:uid="{00000000-0005-0000-0000-000004770000}"/>
    <cellStyle name="Normal 24 3 2 2 9" xfId="38484" xr:uid="{00000000-0005-0000-0000-000005770000}"/>
    <cellStyle name="Normal 24 3 2 3" xfId="3523" xr:uid="{00000000-0005-0000-0000-000006770000}"/>
    <cellStyle name="Normal 24 3 2 3 10" xfId="27019" xr:uid="{00000000-0005-0000-0000-000007770000}"/>
    <cellStyle name="Normal 24 3 2 3 11" xfId="61423" xr:uid="{00000000-0005-0000-0000-000008770000}"/>
    <cellStyle name="Normal 24 3 2 3 2" xfId="5319" xr:uid="{00000000-0005-0000-0000-000009770000}"/>
    <cellStyle name="Normal 24 3 2 3 2 2" xfId="17966" xr:uid="{00000000-0005-0000-0000-00000A770000}"/>
    <cellStyle name="Normal 24 3 2 3 2 2 2" xfId="53182" xr:uid="{00000000-0005-0000-0000-00000B770000}"/>
    <cellStyle name="Normal 24 3 2 3 2 3" xfId="40585" xr:uid="{00000000-0005-0000-0000-00000C770000}"/>
    <cellStyle name="Normal 24 3 2 3 2 4" xfId="30571" xr:uid="{00000000-0005-0000-0000-00000D770000}"/>
    <cellStyle name="Normal 24 3 2 3 3" xfId="6789" xr:uid="{00000000-0005-0000-0000-00000E770000}"/>
    <cellStyle name="Normal 24 3 2 3 3 2" xfId="19420" xr:uid="{00000000-0005-0000-0000-00000F770000}"/>
    <cellStyle name="Normal 24 3 2 3 3 2 2" xfId="54636" xr:uid="{00000000-0005-0000-0000-000010770000}"/>
    <cellStyle name="Normal 24 3 2 3 3 3" xfId="42039" xr:uid="{00000000-0005-0000-0000-000011770000}"/>
    <cellStyle name="Normal 24 3 2 3 3 4" xfId="32025" xr:uid="{00000000-0005-0000-0000-000012770000}"/>
    <cellStyle name="Normal 24 3 2 3 4" xfId="8248" xr:uid="{00000000-0005-0000-0000-000013770000}"/>
    <cellStyle name="Normal 24 3 2 3 4 2" xfId="20874" xr:uid="{00000000-0005-0000-0000-000014770000}"/>
    <cellStyle name="Normal 24 3 2 3 4 2 2" xfId="56090" xr:uid="{00000000-0005-0000-0000-000015770000}"/>
    <cellStyle name="Normal 24 3 2 3 4 3" xfId="43493" xr:uid="{00000000-0005-0000-0000-000016770000}"/>
    <cellStyle name="Normal 24 3 2 3 4 4" xfId="33479" xr:uid="{00000000-0005-0000-0000-000017770000}"/>
    <cellStyle name="Normal 24 3 2 3 5" xfId="10029" xr:uid="{00000000-0005-0000-0000-000018770000}"/>
    <cellStyle name="Normal 24 3 2 3 5 2" xfId="22650" xr:uid="{00000000-0005-0000-0000-000019770000}"/>
    <cellStyle name="Normal 24 3 2 3 5 2 2" xfId="57866" xr:uid="{00000000-0005-0000-0000-00001A770000}"/>
    <cellStyle name="Normal 24 3 2 3 5 3" xfId="45269" xr:uid="{00000000-0005-0000-0000-00001B770000}"/>
    <cellStyle name="Normal 24 3 2 3 5 4" xfId="35255" xr:uid="{00000000-0005-0000-0000-00001C770000}"/>
    <cellStyle name="Normal 24 3 2 3 6" xfId="11823" xr:uid="{00000000-0005-0000-0000-00001D770000}"/>
    <cellStyle name="Normal 24 3 2 3 6 2" xfId="24426" xr:uid="{00000000-0005-0000-0000-00001E770000}"/>
    <cellStyle name="Normal 24 3 2 3 6 2 2" xfId="59642" xr:uid="{00000000-0005-0000-0000-00001F770000}"/>
    <cellStyle name="Normal 24 3 2 3 6 3" xfId="47045" xr:uid="{00000000-0005-0000-0000-000020770000}"/>
    <cellStyle name="Normal 24 3 2 3 6 4" xfId="37031" xr:uid="{00000000-0005-0000-0000-000021770000}"/>
    <cellStyle name="Normal 24 3 2 3 7" xfId="16190" xr:uid="{00000000-0005-0000-0000-000022770000}"/>
    <cellStyle name="Normal 24 3 2 3 7 2" xfId="51406" xr:uid="{00000000-0005-0000-0000-000023770000}"/>
    <cellStyle name="Normal 24 3 2 3 7 3" xfId="28795" xr:uid="{00000000-0005-0000-0000-000024770000}"/>
    <cellStyle name="Normal 24 3 2 3 8" xfId="14412" xr:uid="{00000000-0005-0000-0000-000025770000}"/>
    <cellStyle name="Normal 24 3 2 3 8 2" xfId="49630" xr:uid="{00000000-0005-0000-0000-000026770000}"/>
    <cellStyle name="Normal 24 3 2 3 9" xfId="38809" xr:uid="{00000000-0005-0000-0000-000027770000}"/>
    <cellStyle name="Normal 24 3 2 4" xfId="2684" xr:uid="{00000000-0005-0000-0000-000028770000}"/>
    <cellStyle name="Normal 24 3 2 4 10" xfId="26210" xr:uid="{00000000-0005-0000-0000-000029770000}"/>
    <cellStyle name="Normal 24 3 2 4 11" xfId="60614" xr:uid="{00000000-0005-0000-0000-00002A770000}"/>
    <cellStyle name="Normal 24 3 2 4 2" xfId="4510" xr:uid="{00000000-0005-0000-0000-00002B770000}"/>
    <cellStyle name="Normal 24 3 2 4 2 2" xfId="17157" xr:uid="{00000000-0005-0000-0000-00002C770000}"/>
    <cellStyle name="Normal 24 3 2 4 2 2 2" xfId="52373" xr:uid="{00000000-0005-0000-0000-00002D770000}"/>
    <cellStyle name="Normal 24 3 2 4 2 3" xfId="39776" xr:uid="{00000000-0005-0000-0000-00002E770000}"/>
    <cellStyle name="Normal 24 3 2 4 2 4" xfId="29762" xr:uid="{00000000-0005-0000-0000-00002F770000}"/>
    <cellStyle name="Normal 24 3 2 4 3" xfId="5980" xr:uid="{00000000-0005-0000-0000-000030770000}"/>
    <cellStyle name="Normal 24 3 2 4 3 2" xfId="18611" xr:uid="{00000000-0005-0000-0000-000031770000}"/>
    <cellStyle name="Normal 24 3 2 4 3 2 2" xfId="53827" xr:uid="{00000000-0005-0000-0000-000032770000}"/>
    <cellStyle name="Normal 24 3 2 4 3 3" xfId="41230" xr:uid="{00000000-0005-0000-0000-000033770000}"/>
    <cellStyle name="Normal 24 3 2 4 3 4" xfId="31216" xr:uid="{00000000-0005-0000-0000-000034770000}"/>
    <cellStyle name="Normal 24 3 2 4 4" xfId="7439" xr:uid="{00000000-0005-0000-0000-000035770000}"/>
    <cellStyle name="Normal 24 3 2 4 4 2" xfId="20065" xr:uid="{00000000-0005-0000-0000-000036770000}"/>
    <cellStyle name="Normal 24 3 2 4 4 2 2" xfId="55281" xr:uid="{00000000-0005-0000-0000-000037770000}"/>
    <cellStyle name="Normal 24 3 2 4 4 3" xfId="42684" xr:uid="{00000000-0005-0000-0000-000038770000}"/>
    <cellStyle name="Normal 24 3 2 4 4 4" xfId="32670" xr:uid="{00000000-0005-0000-0000-000039770000}"/>
    <cellStyle name="Normal 24 3 2 4 5" xfId="9220" xr:uid="{00000000-0005-0000-0000-00003A770000}"/>
    <cellStyle name="Normal 24 3 2 4 5 2" xfId="21841" xr:uid="{00000000-0005-0000-0000-00003B770000}"/>
    <cellStyle name="Normal 24 3 2 4 5 2 2" xfId="57057" xr:uid="{00000000-0005-0000-0000-00003C770000}"/>
    <cellStyle name="Normal 24 3 2 4 5 3" xfId="44460" xr:uid="{00000000-0005-0000-0000-00003D770000}"/>
    <cellStyle name="Normal 24 3 2 4 5 4" xfId="34446" xr:uid="{00000000-0005-0000-0000-00003E770000}"/>
    <cellStyle name="Normal 24 3 2 4 6" xfId="11014" xr:uid="{00000000-0005-0000-0000-00003F770000}"/>
    <cellStyle name="Normal 24 3 2 4 6 2" xfId="23617" xr:uid="{00000000-0005-0000-0000-000040770000}"/>
    <cellStyle name="Normal 24 3 2 4 6 2 2" xfId="58833" xr:uid="{00000000-0005-0000-0000-000041770000}"/>
    <cellStyle name="Normal 24 3 2 4 6 3" xfId="46236" xr:uid="{00000000-0005-0000-0000-000042770000}"/>
    <cellStyle name="Normal 24 3 2 4 6 4" xfId="36222" xr:uid="{00000000-0005-0000-0000-000043770000}"/>
    <cellStyle name="Normal 24 3 2 4 7" xfId="15381" xr:uid="{00000000-0005-0000-0000-000044770000}"/>
    <cellStyle name="Normal 24 3 2 4 7 2" xfId="50597" xr:uid="{00000000-0005-0000-0000-000045770000}"/>
    <cellStyle name="Normal 24 3 2 4 7 3" xfId="27986" xr:uid="{00000000-0005-0000-0000-000046770000}"/>
    <cellStyle name="Normal 24 3 2 4 8" xfId="13603" xr:uid="{00000000-0005-0000-0000-000047770000}"/>
    <cellStyle name="Normal 24 3 2 4 8 2" xfId="48821" xr:uid="{00000000-0005-0000-0000-000048770000}"/>
    <cellStyle name="Normal 24 3 2 4 9" xfId="38000" xr:uid="{00000000-0005-0000-0000-000049770000}"/>
    <cellStyle name="Normal 24 3 2 5" xfId="3848" xr:uid="{00000000-0005-0000-0000-00004A770000}"/>
    <cellStyle name="Normal 24 3 2 5 2" xfId="8571" xr:uid="{00000000-0005-0000-0000-00004B770000}"/>
    <cellStyle name="Normal 24 3 2 5 2 2" xfId="21197" xr:uid="{00000000-0005-0000-0000-00004C770000}"/>
    <cellStyle name="Normal 24 3 2 5 2 2 2" xfId="56413" xr:uid="{00000000-0005-0000-0000-00004D770000}"/>
    <cellStyle name="Normal 24 3 2 5 2 3" xfId="43816" xr:uid="{00000000-0005-0000-0000-00004E770000}"/>
    <cellStyle name="Normal 24 3 2 5 2 4" xfId="33802" xr:uid="{00000000-0005-0000-0000-00004F770000}"/>
    <cellStyle name="Normal 24 3 2 5 3" xfId="10352" xr:uid="{00000000-0005-0000-0000-000050770000}"/>
    <cellStyle name="Normal 24 3 2 5 3 2" xfId="22973" xr:uid="{00000000-0005-0000-0000-000051770000}"/>
    <cellStyle name="Normal 24 3 2 5 3 2 2" xfId="58189" xr:uid="{00000000-0005-0000-0000-000052770000}"/>
    <cellStyle name="Normal 24 3 2 5 3 3" xfId="45592" xr:uid="{00000000-0005-0000-0000-000053770000}"/>
    <cellStyle name="Normal 24 3 2 5 3 4" xfId="35578" xr:uid="{00000000-0005-0000-0000-000054770000}"/>
    <cellStyle name="Normal 24 3 2 5 4" xfId="12148" xr:uid="{00000000-0005-0000-0000-000055770000}"/>
    <cellStyle name="Normal 24 3 2 5 4 2" xfId="24749" xr:uid="{00000000-0005-0000-0000-000056770000}"/>
    <cellStyle name="Normal 24 3 2 5 4 2 2" xfId="59965" xr:uid="{00000000-0005-0000-0000-000057770000}"/>
    <cellStyle name="Normal 24 3 2 5 4 3" xfId="47368" xr:uid="{00000000-0005-0000-0000-000058770000}"/>
    <cellStyle name="Normal 24 3 2 5 4 4" xfId="37354" xr:uid="{00000000-0005-0000-0000-000059770000}"/>
    <cellStyle name="Normal 24 3 2 5 5" xfId="16513" xr:uid="{00000000-0005-0000-0000-00005A770000}"/>
    <cellStyle name="Normal 24 3 2 5 5 2" xfId="51729" xr:uid="{00000000-0005-0000-0000-00005B770000}"/>
    <cellStyle name="Normal 24 3 2 5 5 3" xfId="29118" xr:uid="{00000000-0005-0000-0000-00005C770000}"/>
    <cellStyle name="Normal 24 3 2 5 6" xfId="14735" xr:uid="{00000000-0005-0000-0000-00005D770000}"/>
    <cellStyle name="Normal 24 3 2 5 6 2" xfId="49953" xr:uid="{00000000-0005-0000-0000-00005E770000}"/>
    <cellStyle name="Normal 24 3 2 5 7" xfId="39132" xr:uid="{00000000-0005-0000-0000-00005F770000}"/>
    <cellStyle name="Normal 24 3 2 5 8" xfId="27342" xr:uid="{00000000-0005-0000-0000-000060770000}"/>
    <cellStyle name="Normal 24 3 2 6" xfId="4188" xr:uid="{00000000-0005-0000-0000-000061770000}"/>
    <cellStyle name="Normal 24 3 2 6 2" xfId="16835" xr:uid="{00000000-0005-0000-0000-000062770000}"/>
    <cellStyle name="Normal 24 3 2 6 2 2" xfId="52051" xr:uid="{00000000-0005-0000-0000-000063770000}"/>
    <cellStyle name="Normal 24 3 2 6 2 3" xfId="29440" xr:uid="{00000000-0005-0000-0000-000064770000}"/>
    <cellStyle name="Normal 24 3 2 6 3" xfId="13281" xr:uid="{00000000-0005-0000-0000-000065770000}"/>
    <cellStyle name="Normal 24 3 2 6 3 2" xfId="48499" xr:uid="{00000000-0005-0000-0000-000066770000}"/>
    <cellStyle name="Normal 24 3 2 6 4" xfId="39454" xr:uid="{00000000-0005-0000-0000-000067770000}"/>
    <cellStyle name="Normal 24 3 2 6 5" xfId="25888" xr:uid="{00000000-0005-0000-0000-000068770000}"/>
    <cellStyle name="Normal 24 3 2 7" xfId="5658" xr:uid="{00000000-0005-0000-0000-000069770000}"/>
    <cellStyle name="Normal 24 3 2 7 2" xfId="18289" xr:uid="{00000000-0005-0000-0000-00006A770000}"/>
    <cellStyle name="Normal 24 3 2 7 2 2" xfId="53505" xr:uid="{00000000-0005-0000-0000-00006B770000}"/>
    <cellStyle name="Normal 24 3 2 7 3" xfId="40908" xr:uid="{00000000-0005-0000-0000-00006C770000}"/>
    <cellStyle name="Normal 24 3 2 7 4" xfId="30894" xr:uid="{00000000-0005-0000-0000-00006D770000}"/>
    <cellStyle name="Normal 24 3 2 8" xfId="7117" xr:uid="{00000000-0005-0000-0000-00006E770000}"/>
    <cellStyle name="Normal 24 3 2 8 2" xfId="19743" xr:uid="{00000000-0005-0000-0000-00006F770000}"/>
    <cellStyle name="Normal 24 3 2 8 2 2" xfId="54959" xr:uid="{00000000-0005-0000-0000-000070770000}"/>
    <cellStyle name="Normal 24 3 2 8 3" xfId="42362" xr:uid="{00000000-0005-0000-0000-000071770000}"/>
    <cellStyle name="Normal 24 3 2 8 4" xfId="32348" xr:uid="{00000000-0005-0000-0000-000072770000}"/>
    <cellStyle name="Normal 24 3 2 9" xfId="8898" xr:uid="{00000000-0005-0000-0000-000073770000}"/>
    <cellStyle name="Normal 24 3 2 9 2" xfId="21519" xr:uid="{00000000-0005-0000-0000-000074770000}"/>
    <cellStyle name="Normal 24 3 2 9 2 2" xfId="56735" xr:uid="{00000000-0005-0000-0000-000075770000}"/>
    <cellStyle name="Normal 24 3 2 9 3" xfId="44138" xr:uid="{00000000-0005-0000-0000-000076770000}"/>
    <cellStyle name="Normal 24 3 2 9 4" xfId="34124" xr:uid="{00000000-0005-0000-0000-000077770000}"/>
    <cellStyle name="Normal 24 3 3" xfId="3033" xr:uid="{00000000-0005-0000-0000-000078770000}"/>
    <cellStyle name="Normal 24 3 3 10" xfId="25406" xr:uid="{00000000-0005-0000-0000-000079770000}"/>
    <cellStyle name="Normal 24 3 3 11" xfId="60941" xr:uid="{00000000-0005-0000-0000-00007A770000}"/>
    <cellStyle name="Normal 24 3 3 2" xfId="4837" xr:uid="{00000000-0005-0000-0000-00007B770000}"/>
    <cellStyle name="Normal 24 3 3 2 2" xfId="17484" xr:uid="{00000000-0005-0000-0000-00007C770000}"/>
    <cellStyle name="Normal 24 3 3 2 2 2" xfId="52700" xr:uid="{00000000-0005-0000-0000-00007D770000}"/>
    <cellStyle name="Normal 24 3 3 2 2 3" xfId="30089" xr:uid="{00000000-0005-0000-0000-00007E770000}"/>
    <cellStyle name="Normal 24 3 3 2 3" xfId="13930" xr:uid="{00000000-0005-0000-0000-00007F770000}"/>
    <cellStyle name="Normal 24 3 3 2 3 2" xfId="49148" xr:uid="{00000000-0005-0000-0000-000080770000}"/>
    <cellStyle name="Normal 24 3 3 2 4" xfId="40103" xr:uid="{00000000-0005-0000-0000-000081770000}"/>
    <cellStyle name="Normal 24 3 3 2 5" xfId="26537" xr:uid="{00000000-0005-0000-0000-000082770000}"/>
    <cellStyle name="Normal 24 3 3 3" xfId="6307" xr:uid="{00000000-0005-0000-0000-000083770000}"/>
    <cellStyle name="Normal 24 3 3 3 2" xfId="18938" xr:uid="{00000000-0005-0000-0000-000084770000}"/>
    <cellStyle name="Normal 24 3 3 3 2 2" xfId="54154" xr:uid="{00000000-0005-0000-0000-000085770000}"/>
    <cellStyle name="Normal 24 3 3 3 3" xfId="41557" xr:uid="{00000000-0005-0000-0000-000086770000}"/>
    <cellStyle name="Normal 24 3 3 3 4" xfId="31543" xr:uid="{00000000-0005-0000-0000-000087770000}"/>
    <cellStyle name="Normal 24 3 3 4" xfId="7766" xr:uid="{00000000-0005-0000-0000-000088770000}"/>
    <cellStyle name="Normal 24 3 3 4 2" xfId="20392" xr:uid="{00000000-0005-0000-0000-000089770000}"/>
    <cellStyle name="Normal 24 3 3 4 2 2" xfId="55608" xr:uid="{00000000-0005-0000-0000-00008A770000}"/>
    <cellStyle name="Normal 24 3 3 4 3" xfId="43011" xr:uid="{00000000-0005-0000-0000-00008B770000}"/>
    <cellStyle name="Normal 24 3 3 4 4" xfId="32997" xr:uid="{00000000-0005-0000-0000-00008C770000}"/>
    <cellStyle name="Normal 24 3 3 5" xfId="9547" xr:uid="{00000000-0005-0000-0000-00008D770000}"/>
    <cellStyle name="Normal 24 3 3 5 2" xfId="22168" xr:uid="{00000000-0005-0000-0000-00008E770000}"/>
    <cellStyle name="Normal 24 3 3 5 2 2" xfId="57384" xr:uid="{00000000-0005-0000-0000-00008F770000}"/>
    <cellStyle name="Normal 24 3 3 5 3" xfId="44787" xr:uid="{00000000-0005-0000-0000-000090770000}"/>
    <cellStyle name="Normal 24 3 3 5 4" xfId="34773" xr:uid="{00000000-0005-0000-0000-000091770000}"/>
    <cellStyle name="Normal 24 3 3 6" xfId="11341" xr:uid="{00000000-0005-0000-0000-000092770000}"/>
    <cellStyle name="Normal 24 3 3 6 2" xfId="23944" xr:uid="{00000000-0005-0000-0000-000093770000}"/>
    <cellStyle name="Normal 24 3 3 6 2 2" xfId="59160" xr:uid="{00000000-0005-0000-0000-000094770000}"/>
    <cellStyle name="Normal 24 3 3 6 3" xfId="46563" xr:uid="{00000000-0005-0000-0000-000095770000}"/>
    <cellStyle name="Normal 24 3 3 6 4" xfId="36549" xr:uid="{00000000-0005-0000-0000-000096770000}"/>
    <cellStyle name="Normal 24 3 3 7" xfId="15708" xr:uid="{00000000-0005-0000-0000-000097770000}"/>
    <cellStyle name="Normal 24 3 3 7 2" xfId="50924" xr:uid="{00000000-0005-0000-0000-000098770000}"/>
    <cellStyle name="Normal 24 3 3 7 3" xfId="28313" xr:uid="{00000000-0005-0000-0000-000099770000}"/>
    <cellStyle name="Normal 24 3 3 8" xfId="12799" xr:uid="{00000000-0005-0000-0000-00009A770000}"/>
    <cellStyle name="Normal 24 3 3 8 2" xfId="48017" xr:uid="{00000000-0005-0000-0000-00009B770000}"/>
    <cellStyle name="Normal 24 3 3 9" xfId="38327" xr:uid="{00000000-0005-0000-0000-00009C770000}"/>
    <cellStyle name="Normal 24 3 4" xfId="2860" xr:uid="{00000000-0005-0000-0000-00009D770000}"/>
    <cellStyle name="Normal 24 3 4 10" xfId="25247" xr:uid="{00000000-0005-0000-0000-00009E770000}"/>
    <cellStyle name="Normal 24 3 4 11" xfId="60782" xr:uid="{00000000-0005-0000-0000-00009F770000}"/>
    <cellStyle name="Normal 24 3 4 2" xfId="4678" xr:uid="{00000000-0005-0000-0000-0000A0770000}"/>
    <cellStyle name="Normal 24 3 4 2 2" xfId="17325" xr:uid="{00000000-0005-0000-0000-0000A1770000}"/>
    <cellStyle name="Normal 24 3 4 2 2 2" xfId="52541" xr:uid="{00000000-0005-0000-0000-0000A2770000}"/>
    <cellStyle name="Normal 24 3 4 2 2 3" xfId="29930" xr:uid="{00000000-0005-0000-0000-0000A3770000}"/>
    <cellStyle name="Normal 24 3 4 2 3" xfId="13771" xr:uid="{00000000-0005-0000-0000-0000A4770000}"/>
    <cellStyle name="Normal 24 3 4 2 3 2" xfId="48989" xr:uid="{00000000-0005-0000-0000-0000A5770000}"/>
    <cellStyle name="Normal 24 3 4 2 4" xfId="39944" xr:uid="{00000000-0005-0000-0000-0000A6770000}"/>
    <cellStyle name="Normal 24 3 4 2 5" xfId="26378" xr:uid="{00000000-0005-0000-0000-0000A7770000}"/>
    <cellStyle name="Normal 24 3 4 3" xfId="6148" xr:uid="{00000000-0005-0000-0000-0000A8770000}"/>
    <cellStyle name="Normal 24 3 4 3 2" xfId="18779" xr:uid="{00000000-0005-0000-0000-0000A9770000}"/>
    <cellStyle name="Normal 24 3 4 3 2 2" xfId="53995" xr:uid="{00000000-0005-0000-0000-0000AA770000}"/>
    <cellStyle name="Normal 24 3 4 3 3" xfId="41398" xr:uid="{00000000-0005-0000-0000-0000AB770000}"/>
    <cellStyle name="Normal 24 3 4 3 4" xfId="31384" xr:uid="{00000000-0005-0000-0000-0000AC770000}"/>
    <cellStyle name="Normal 24 3 4 4" xfId="7607" xr:uid="{00000000-0005-0000-0000-0000AD770000}"/>
    <cellStyle name="Normal 24 3 4 4 2" xfId="20233" xr:uid="{00000000-0005-0000-0000-0000AE770000}"/>
    <cellStyle name="Normal 24 3 4 4 2 2" xfId="55449" xr:uid="{00000000-0005-0000-0000-0000AF770000}"/>
    <cellStyle name="Normal 24 3 4 4 3" xfId="42852" xr:uid="{00000000-0005-0000-0000-0000B0770000}"/>
    <cellStyle name="Normal 24 3 4 4 4" xfId="32838" xr:uid="{00000000-0005-0000-0000-0000B1770000}"/>
    <cellStyle name="Normal 24 3 4 5" xfId="9388" xr:uid="{00000000-0005-0000-0000-0000B2770000}"/>
    <cellStyle name="Normal 24 3 4 5 2" xfId="22009" xr:uid="{00000000-0005-0000-0000-0000B3770000}"/>
    <cellStyle name="Normal 24 3 4 5 2 2" xfId="57225" xr:uid="{00000000-0005-0000-0000-0000B4770000}"/>
    <cellStyle name="Normal 24 3 4 5 3" xfId="44628" xr:uid="{00000000-0005-0000-0000-0000B5770000}"/>
    <cellStyle name="Normal 24 3 4 5 4" xfId="34614" xr:uid="{00000000-0005-0000-0000-0000B6770000}"/>
    <cellStyle name="Normal 24 3 4 6" xfId="11182" xr:uid="{00000000-0005-0000-0000-0000B7770000}"/>
    <cellStyle name="Normal 24 3 4 6 2" xfId="23785" xr:uid="{00000000-0005-0000-0000-0000B8770000}"/>
    <cellStyle name="Normal 24 3 4 6 2 2" xfId="59001" xr:uid="{00000000-0005-0000-0000-0000B9770000}"/>
    <cellStyle name="Normal 24 3 4 6 3" xfId="46404" xr:uid="{00000000-0005-0000-0000-0000BA770000}"/>
    <cellStyle name="Normal 24 3 4 6 4" xfId="36390" xr:uid="{00000000-0005-0000-0000-0000BB770000}"/>
    <cellStyle name="Normal 24 3 4 7" xfId="15549" xr:uid="{00000000-0005-0000-0000-0000BC770000}"/>
    <cellStyle name="Normal 24 3 4 7 2" xfId="50765" xr:uid="{00000000-0005-0000-0000-0000BD770000}"/>
    <cellStyle name="Normal 24 3 4 7 3" xfId="28154" xr:uid="{00000000-0005-0000-0000-0000BE770000}"/>
    <cellStyle name="Normal 24 3 4 8" xfId="12640" xr:uid="{00000000-0005-0000-0000-0000BF770000}"/>
    <cellStyle name="Normal 24 3 4 8 2" xfId="47858" xr:uid="{00000000-0005-0000-0000-0000C0770000}"/>
    <cellStyle name="Normal 24 3 4 9" xfId="38168" xr:uid="{00000000-0005-0000-0000-0000C1770000}"/>
    <cellStyle name="Normal 24 3 5" xfId="3369" xr:uid="{00000000-0005-0000-0000-0000C2770000}"/>
    <cellStyle name="Normal 24 3 5 10" xfId="26865" xr:uid="{00000000-0005-0000-0000-0000C3770000}"/>
    <cellStyle name="Normal 24 3 5 11" xfId="61269" xr:uid="{00000000-0005-0000-0000-0000C4770000}"/>
    <cellStyle name="Normal 24 3 5 2" xfId="5165" xr:uid="{00000000-0005-0000-0000-0000C5770000}"/>
    <cellStyle name="Normal 24 3 5 2 2" xfId="17812" xr:uid="{00000000-0005-0000-0000-0000C6770000}"/>
    <cellStyle name="Normal 24 3 5 2 2 2" xfId="53028" xr:uid="{00000000-0005-0000-0000-0000C7770000}"/>
    <cellStyle name="Normal 24 3 5 2 3" xfId="40431" xr:uid="{00000000-0005-0000-0000-0000C8770000}"/>
    <cellStyle name="Normal 24 3 5 2 4" xfId="30417" xr:uid="{00000000-0005-0000-0000-0000C9770000}"/>
    <cellStyle name="Normal 24 3 5 3" xfId="6635" xr:uid="{00000000-0005-0000-0000-0000CA770000}"/>
    <cellStyle name="Normal 24 3 5 3 2" xfId="19266" xr:uid="{00000000-0005-0000-0000-0000CB770000}"/>
    <cellStyle name="Normal 24 3 5 3 2 2" xfId="54482" xr:uid="{00000000-0005-0000-0000-0000CC770000}"/>
    <cellStyle name="Normal 24 3 5 3 3" xfId="41885" xr:uid="{00000000-0005-0000-0000-0000CD770000}"/>
    <cellStyle name="Normal 24 3 5 3 4" xfId="31871" xr:uid="{00000000-0005-0000-0000-0000CE770000}"/>
    <cellStyle name="Normal 24 3 5 4" xfId="8094" xr:uid="{00000000-0005-0000-0000-0000CF770000}"/>
    <cellStyle name="Normal 24 3 5 4 2" xfId="20720" xr:uid="{00000000-0005-0000-0000-0000D0770000}"/>
    <cellStyle name="Normal 24 3 5 4 2 2" xfId="55936" xr:uid="{00000000-0005-0000-0000-0000D1770000}"/>
    <cellStyle name="Normal 24 3 5 4 3" xfId="43339" xr:uid="{00000000-0005-0000-0000-0000D2770000}"/>
    <cellStyle name="Normal 24 3 5 4 4" xfId="33325" xr:uid="{00000000-0005-0000-0000-0000D3770000}"/>
    <cellStyle name="Normal 24 3 5 5" xfId="9875" xr:uid="{00000000-0005-0000-0000-0000D4770000}"/>
    <cellStyle name="Normal 24 3 5 5 2" xfId="22496" xr:uid="{00000000-0005-0000-0000-0000D5770000}"/>
    <cellStyle name="Normal 24 3 5 5 2 2" xfId="57712" xr:uid="{00000000-0005-0000-0000-0000D6770000}"/>
    <cellStyle name="Normal 24 3 5 5 3" xfId="45115" xr:uid="{00000000-0005-0000-0000-0000D7770000}"/>
    <cellStyle name="Normal 24 3 5 5 4" xfId="35101" xr:uid="{00000000-0005-0000-0000-0000D8770000}"/>
    <cellStyle name="Normal 24 3 5 6" xfId="11669" xr:uid="{00000000-0005-0000-0000-0000D9770000}"/>
    <cellStyle name="Normal 24 3 5 6 2" xfId="24272" xr:uid="{00000000-0005-0000-0000-0000DA770000}"/>
    <cellStyle name="Normal 24 3 5 6 2 2" xfId="59488" xr:uid="{00000000-0005-0000-0000-0000DB770000}"/>
    <cellStyle name="Normal 24 3 5 6 3" xfId="46891" xr:uid="{00000000-0005-0000-0000-0000DC770000}"/>
    <cellStyle name="Normal 24 3 5 6 4" xfId="36877" xr:uid="{00000000-0005-0000-0000-0000DD770000}"/>
    <cellStyle name="Normal 24 3 5 7" xfId="16036" xr:uid="{00000000-0005-0000-0000-0000DE770000}"/>
    <cellStyle name="Normal 24 3 5 7 2" xfId="51252" xr:uid="{00000000-0005-0000-0000-0000DF770000}"/>
    <cellStyle name="Normal 24 3 5 7 3" xfId="28641" xr:uid="{00000000-0005-0000-0000-0000E0770000}"/>
    <cellStyle name="Normal 24 3 5 8" xfId="14258" xr:uid="{00000000-0005-0000-0000-0000E1770000}"/>
    <cellStyle name="Normal 24 3 5 8 2" xfId="49476" xr:uid="{00000000-0005-0000-0000-0000E2770000}"/>
    <cellStyle name="Normal 24 3 5 9" xfId="38655" xr:uid="{00000000-0005-0000-0000-0000E3770000}"/>
    <cellStyle name="Normal 24 3 6" xfId="2529" xr:uid="{00000000-0005-0000-0000-0000E4770000}"/>
    <cellStyle name="Normal 24 3 6 10" xfId="26056" xr:uid="{00000000-0005-0000-0000-0000E5770000}"/>
    <cellStyle name="Normal 24 3 6 11" xfId="60460" xr:uid="{00000000-0005-0000-0000-0000E6770000}"/>
    <cellStyle name="Normal 24 3 6 2" xfId="4356" xr:uid="{00000000-0005-0000-0000-0000E7770000}"/>
    <cellStyle name="Normal 24 3 6 2 2" xfId="17003" xr:uid="{00000000-0005-0000-0000-0000E8770000}"/>
    <cellStyle name="Normal 24 3 6 2 2 2" xfId="52219" xr:uid="{00000000-0005-0000-0000-0000E9770000}"/>
    <cellStyle name="Normal 24 3 6 2 3" xfId="39622" xr:uid="{00000000-0005-0000-0000-0000EA770000}"/>
    <cellStyle name="Normal 24 3 6 2 4" xfId="29608" xr:uid="{00000000-0005-0000-0000-0000EB770000}"/>
    <cellStyle name="Normal 24 3 6 3" xfId="5826" xr:uid="{00000000-0005-0000-0000-0000EC770000}"/>
    <cellStyle name="Normal 24 3 6 3 2" xfId="18457" xr:uid="{00000000-0005-0000-0000-0000ED770000}"/>
    <cellStyle name="Normal 24 3 6 3 2 2" xfId="53673" xr:uid="{00000000-0005-0000-0000-0000EE770000}"/>
    <cellStyle name="Normal 24 3 6 3 3" xfId="41076" xr:uid="{00000000-0005-0000-0000-0000EF770000}"/>
    <cellStyle name="Normal 24 3 6 3 4" xfId="31062" xr:uid="{00000000-0005-0000-0000-0000F0770000}"/>
    <cellStyle name="Normal 24 3 6 4" xfId="7285" xr:uid="{00000000-0005-0000-0000-0000F1770000}"/>
    <cellStyle name="Normal 24 3 6 4 2" xfId="19911" xr:uid="{00000000-0005-0000-0000-0000F2770000}"/>
    <cellStyle name="Normal 24 3 6 4 2 2" xfId="55127" xr:uid="{00000000-0005-0000-0000-0000F3770000}"/>
    <cellStyle name="Normal 24 3 6 4 3" xfId="42530" xr:uid="{00000000-0005-0000-0000-0000F4770000}"/>
    <cellStyle name="Normal 24 3 6 4 4" xfId="32516" xr:uid="{00000000-0005-0000-0000-0000F5770000}"/>
    <cellStyle name="Normal 24 3 6 5" xfId="9066" xr:uid="{00000000-0005-0000-0000-0000F6770000}"/>
    <cellStyle name="Normal 24 3 6 5 2" xfId="21687" xr:uid="{00000000-0005-0000-0000-0000F7770000}"/>
    <cellStyle name="Normal 24 3 6 5 2 2" xfId="56903" xr:uid="{00000000-0005-0000-0000-0000F8770000}"/>
    <cellStyle name="Normal 24 3 6 5 3" xfId="44306" xr:uid="{00000000-0005-0000-0000-0000F9770000}"/>
    <cellStyle name="Normal 24 3 6 5 4" xfId="34292" xr:uid="{00000000-0005-0000-0000-0000FA770000}"/>
    <cellStyle name="Normal 24 3 6 6" xfId="10860" xr:uid="{00000000-0005-0000-0000-0000FB770000}"/>
    <cellStyle name="Normal 24 3 6 6 2" xfId="23463" xr:uid="{00000000-0005-0000-0000-0000FC770000}"/>
    <cellStyle name="Normal 24 3 6 6 2 2" xfId="58679" xr:uid="{00000000-0005-0000-0000-0000FD770000}"/>
    <cellStyle name="Normal 24 3 6 6 3" xfId="46082" xr:uid="{00000000-0005-0000-0000-0000FE770000}"/>
    <cellStyle name="Normal 24 3 6 6 4" xfId="36068" xr:uid="{00000000-0005-0000-0000-0000FF770000}"/>
    <cellStyle name="Normal 24 3 6 7" xfId="15227" xr:uid="{00000000-0005-0000-0000-000000780000}"/>
    <cellStyle name="Normal 24 3 6 7 2" xfId="50443" xr:uid="{00000000-0005-0000-0000-000001780000}"/>
    <cellStyle name="Normal 24 3 6 7 3" xfId="27832" xr:uid="{00000000-0005-0000-0000-000002780000}"/>
    <cellStyle name="Normal 24 3 6 8" xfId="13449" xr:uid="{00000000-0005-0000-0000-000003780000}"/>
    <cellStyle name="Normal 24 3 6 8 2" xfId="48667" xr:uid="{00000000-0005-0000-0000-000004780000}"/>
    <cellStyle name="Normal 24 3 6 9" xfId="37846" xr:uid="{00000000-0005-0000-0000-000005780000}"/>
    <cellStyle name="Normal 24 3 7" xfId="3693" xr:uid="{00000000-0005-0000-0000-000006780000}"/>
    <cellStyle name="Normal 24 3 7 2" xfId="8417" xr:uid="{00000000-0005-0000-0000-000007780000}"/>
    <cellStyle name="Normal 24 3 7 2 2" xfId="21043" xr:uid="{00000000-0005-0000-0000-000008780000}"/>
    <cellStyle name="Normal 24 3 7 2 2 2" xfId="56259" xr:uid="{00000000-0005-0000-0000-000009780000}"/>
    <cellStyle name="Normal 24 3 7 2 3" xfId="43662" xr:uid="{00000000-0005-0000-0000-00000A780000}"/>
    <cellStyle name="Normal 24 3 7 2 4" xfId="33648" xr:uid="{00000000-0005-0000-0000-00000B780000}"/>
    <cellStyle name="Normal 24 3 7 3" xfId="10198" xr:uid="{00000000-0005-0000-0000-00000C780000}"/>
    <cellStyle name="Normal 24 3 7 3 2" xfId="22819" xr:uid="{00000000-0005-0000-0000-00000D780000}"/>
    <cellStyle name="Normal 24 3 7 3 2 2" xfId="58035" xr:uid="{00000000-0005-0000-0000-00000E780000}"/>
    <cellStyle name="Normal 24 3 7 3 3" xfId="45438" xr:uid="{00000000-0005-0000-0000-00000F780000}"/>
    <cellStyle name="Normal 24 3 7 3 4" xfId="35424" xr:uid="{00000000-0005-0000-0000-000010780000}"/>
    <cellStyle name="Normal 24 3 7 4" xfId="11994" xr:uid="{00000000-0005-0000-0000-000011780000}"/>
    <cellStyle name="Normal 24 3 7 4 2" xfId="24595" xr:uid="{00000000-0005-0000-0000-000012780000}"/>
    <cellStyle name="Normal 24 3 7 4 2 2" xfId="59811" xr:uid="{00000000-0005-0000-0000-000013780000}"/>
    <cellStyle name="Normal 24 3 7 4 3" xfId="47214" xr:uid="{00000000-0005-0000-0000-000014780000}"/>
    <cellStyle name="Normal 24 3 7 4 4" xfId="37200" xr:uid="{00000000-0005-0000-0000-000015780000}"/>
    <cellStyle name="Normal 24 3 7 5" xfId="16359" xr:uid="{00000000-0005-0000-0000-000016780000}"/>
    <cellStyle name="Normal 24 3 7 5 2" xfId="51575" xr:uid="{00000000-0005-0000-0000-000017780000}"/>
    <cellStyle name="Normal 24 3 7 5 3" xfId="28964" xr:uid="{00000000-0005-0000-0000-000018780000}"/>
    <cellStyle name="Normal 24 3 7 6" xfId="14581" xr:uid="{00000000-0005-0000-0000-000019780000}"/>
    <cellStyle name="Normal 24 3 7 6 2" xfId="49799" xr:uid="{00000000-0005-0000-0000-00001A780000}"/>
    <cellStyle name="Normal 24 3 7 7" xfId="38978" xr:uid="{00000000-0005-0000-0000-00001B780000}"/>
    <cellStyle name="Normal 24 3 7 8" xfId="27188" xr:uid="{00000000-0005-0000-0000-00001C780000}"/>
    <cellStyle name="Normal 24 3 8" xfId="4029" xr:uid="{00000000-0005-0000-0000-00001D780000}"/>
    <cellStyle name="Normal 24 3 8 2" xfId="16681" xr:uid="{00000000-0005-0000-0000-00001E780000}"/>
    <cellStyle name="Normal 24 3 8 2 2" xfId="51897" xr:uid="{00000000-0005-0000-0000-00001F780000}"/>
    <cellStyle name="Normal 24 3 8 2 3" xfId="29286" xr:uid="{00000000-0005-0000-0000-000020780000}"/>
    <cellStyle name="Normal 24 3 8 3" xfId="13127" xr:uid="{00000000-0005-0000-0000-000021780000}"/>
    <cellStyle name="Normal 24 3 8 3 2" xfId="48345" xr:uid="{00000000-0005-0000-0000-000022780000}"/>
    <cellStyle name="Normal 24 3 8 4" xfId="39300" xr:uid="{00000000-0005-0000-0000-000023780000}"/>
    <cellStyle name="Normal 24 3 8 5" xfId="25734" xr:uid="{00000000-0005-0000-0000-000024780000}"/>
    <cellStyle name="Normal 24 3 9" xfId="5504" xr:uid="{00000000-0005-0000-0000-000025780000}"/>
    <cellStyle name="Normal 24 3 9 2" xfId="18135" xr:uid="{00000000-0005-0000-0000-000026780000}"/>
    <cellStyle name="Normal 24 3 9 2 2" xfId="53351" xr:uid="{00000000-0005-0000-0000-000027780000}"/>
    <cellStyle name="Normal 24 3 9 3" xfId="40754" xr:uid="{00000000-0005-0000-0000-000028780000}"/>
    <cellStyle name="Normal 24 3 9 4" xfId="30740" xr:uid="{00000000-0005-0000-0000-000029780000}"/>
    <cellStyle name="Normal 24 4" xfId="2268" xr:uid="{00000000-0005-0000-0000-00002A780000}"/>
    <cellStyle name="Normal 24 4 10" xfId="10612" xr:uid="{00000000-0005-0000-0000-00002B780000}"/>
    <cellStyle name="Normal 24 4 10 2" xfId="23223" xr:uid="{00000000-0005-0000-0000-00002C780000}"/>
    <cellStyle name="Normal 24 4 10 2 2" xfId="58439" xr:uid="{00000000-0005-0000-0000-00002D780000}"/>
    <cellStyle name="Normal 24 4 10 3" xfId="45842" xr:uid="{00000000-0005-0000-0000-00002E780000}"/>
    <cellStyle name="Normal 24 4 10 4" xfId="35828" xr:uid="{00000000-0005-0000-0000-00002F780000}"/>
    <cellStyle name="Normal 24 4 11" xfId="14985" xr:uid="{00000000-0005-0000-0000-000030780000}"/>
    <cellStyle name="Normal 24 4 11 2" xfId="50201" xr:uid="{00000000-0005-0000-0000-000031780000}"/>
    <cellStyle name="Normal 24 4 11 3" xfId="27590" xr:uid="{00000000-0005-0000-0000-000032780000}"/>
    <cellStyle name="Normal 24 4 12" xfId="12398" xr:uid="{00000000-0005-0000-0000-000033780000}"/>
    <cellStyle name="Normal 24 4 12 2" xfId="47616" xr:uid="{00000000-0005-0000-0000-000034780000}"/>
    <cellStyle name="Normal 24 4 13" xfId="37604" xr:uid="{00000000-0005-0000-0000-000035780000}"/>
    <cellStyle name="Normal 24 4 14" xfId="25005" xr:uid="{00000000-0005-0000-0000-000036780000}"/>
    <cellStyle name="Normal 24 4 15" xfId="60218" xr:uid="{00000000-0005-0000-0000-000037780000}"/>
    <cellStyle name="Normal 24 4 2" xfId="3120" xr:uid="{00000000-0005-0000-0000-000038780000}"/>
    <cellStyle name="Normal 24 4 2 10" xfId="25489" xr:uid="{00000000-0005-0000-0000-000039780000}"/>
    <cellStyle name="Normal 24 4 2 11" xfId="61024" xr:uid="{00000000-0005-0000-0000-00003A780000}"/>
    <cellStyle name="Normal 24 4 2 2" xfId="4920" xr:uid="{00000000-0005-0000-0000-00003B780000}"/>
    <cellStyle name="Normal 24 4 2 2 2" xfId="17567" xr:uid="{00000000-0005-0000-0000-00003C780000}"/>
    <cellStyle name="Normal 24 4 2 2 2 2" xfId="52783" xr:uid="{00000000-0005-0000-0000-00003D780000}"/>
    <cellStyle name="Normal 24 4 2 2 2 3" xfId="30172" xr:uid="{00000000-0005-0000-0000-00003E780000}"/>
    <cellStyle name="Normal 24 4 2 2 3" xfId="14013" xr:uid="{00000000-0005-0000-0000-00003F780000}"/>
    <cellStyle name="Normal 24 4 2 2 3 2" xfId="49231" xr:uid="{00000000-0005-0000-0000-000040780000}"/>
    <cellStyle name="Normal 24 4 2 2 4" xfId="40186" xr:uid="{00000000-0005-0000-0000-000041780000}"/>
    <cellStyle name="Normal 24 4 2 2 5" xfId="26620" xr:uid="{00000000-0005-0000-0000-000042780000}"/>
    <cellStyle name="Normal 24 4 2 3" xfId="6390" xr:uid="{00000000-0005-0000-0000-000043780000}"/>
    <cellStyle name="Normal 24 4 2 3 2" xfId="19021" xr:uid="{00000000-0005-0000-0000-000044780000}"/>
    <cellStyle name="Normal 24 4 2 3 2 2" xfId="54237" xr:uid="{00000000-0005-0000-0000-000045780000}"/>
    <cellStyle name="Normal 24 4 2 3 3" xfId="41640" xr:uid="{00000000-0005-0000-0000-000046780000}"/>
    <cellStyle name="Normal 24 4 2 3 4" xfId="31626" xr:uid="{00000000-0005-0000-0000-000047780000}"/>
    <cellStyle name="Normal 24 4 2 4" xfId="7849" xr:uid="{00000000-0005-0000-0000-000048780000}"/>
    <cellStyle name="Normal 24 4 2 4 2" xfId="20475" xr:uid="{00000000-0005-0000-0000-000049780000}"/>
    <cellStyle name="Normal 24 4 2 4 2 2" xfId="55691" xr:uid="{00000000-0005-0000-0000-00004A780000}"/>
    <cellStyle name="Normal 24 4 2 4 3" xfId="43094" xr:uid="{00000000-0005-0000-0000-00004B780000}"/>
    <cellStyle name="Normal 24 4 2 4 4" xfId="33080" xr:uid="{00000000-0005-0000-0000-00004C780000}"/>
    <cellStyle name="Normal 24 4 2 5" xfId="9630" xr:uid="{00000000-0005-0000-0000-00004D780000}"/>
    <cellStyle name="Normal 24 4 2 5 2" xfId="22251" xr:uid="{00000000-0005-0000-0000-00004E780000}"/>
    <cellStyle name="Normal 24 4 2 5 2 2" xfId="57467" xr:uid="{00000000-0005-0000-0000-00004F780000}"/>
    <cellStyle name="Normal 24 4 2 5 3" xfId="44870" xr:uid="{00000000-0005-0000-0000-000050780000}"/>
    <cellStyle name="Normal 24 4 2 5 4" xfId="34856" xr:uid="{00000000-0005-0000-0000-000051780000}"/>
    <cellStyle name="Normal 24 4 2 6" xfId="11424" xr:uid="{00000000-0005-0000-0000-000052780000}"/>
    <cellStyle name="Normal 24 4 2 6 2" xfId="24027" xr:uid="{00000000-0005-0000-0000-000053780000}"/>
    <cellStyle name="Normal 24 4 2 6 2 2" xfId="59243" xr:uid="{00000000-0005-0000-0000-000054780000}"/>
    <cellStyle name="Normal 24 4 2 6 3" xfId="46646" xr:uid="{00000000-0005-0000-0000-000055780000}"/>
    <cellStyle name="Normal 24 4 2 6 4" xfId="36632" xr:uid="{00000000-0005-0000-0000-000056780000}"/>
    <cellStyle name="Normal 24 4 2 7" xfId="15791" xr:uid="{00000000-0005-0000-0000-000057780000}"/>
    <cellStyle name="Normal 24 4 2 7 2" xfId="51007" xr:uid="{00000000-0005-0000-0000-000058780000}"/>
    <cellStyle name="Normal 24 4 2 7 3" xfId="28396" xr:uid="{00000000-0005-0000-0000-000059780000}"/>
    <cellStyle name="Normal 24 4 2 8" xfId="12882" xr:uid="{00000000-0005-0000-0000-00005A780000}"/>
    <cellStyle name="Normal 24 4 2 8 2" xfId="48100" xr:uid="{00000000-0005-0000-0000-00005B780000}"/>
    <cellStyle name="Normal 24 4 2 9" xfId="38410" xr:uid="{00000000-0005-0000-0000-00005C780000}"/>
    <cellStyle name="Normal 24 4 3" xfId="3449" xr:uid="{00000000-0005-0000-0000-00005D780000}"/>
    <cellStyle name="Normal 24 4 3 10" xfId="26945" xr:uid="{00000000-0005-0000-0000-00005E780000}"/>
    <cellStyle name="Normal 24 4 3 11" xfId="61349" xr:uid="{00000000-0005-0000-0000-00005F780000}"/>
    <cellStyle name="Normal 24 4 3 2" xfId="5245" xr:uid="{00000000-0005-0000-0000-000060780000}"/>
    <cellStyle name="Normal 24 4 3 2 2" xfId="17892" xr:uid="{00000000-0005-0000-0000-000061780000}"/>
    <cellStyle name="Normal 24 4 3 2 2 2" xfId="53108" xr:uid="{00000000-0005-0000-0000-000062780000}"/>
    <cellStyle name="Normal 24 4 3 2 3" xfId="40511" xr:uid="{00000000-0005-0000-0000-000063780000}"/>
    <cellStyle name="Normal 24 4 3 2 4" xfId="30497" xr:uid="{00000000-0005-0000-0000-000064780000}"/>
    <cellStyle name="Normal 24 4 3 3" xfId="6715" xr:uid="{00000000-0005-0000-0000-000065780000}"/>
    <cellStyle name="Normal 24 4 3 3 2" xfId="19346" xr:uid="{00000000-0005-0000-0000-000066780000}"/>
    <cellStyle name="Normal 24 4 3 3 2 2" xfId="54562" xr:uid="{00000000-0005-0000-0000-000067780000}"/>
    <cellStyle name="Normal 24 4 3 3 3" xfId="41965" xr:uid="{00000000-0005-0000-0000-000068780000}"/>
    <cellStyle name="Normal 24 4 3 3 4" xfId="31951" xr:uid="{00000000-0005-0000-0000-000069780000}"/>
    <cellStyle name="Normal 24 4 3 4" xfId="8174" xr:uid="{00000000-0005-0000-0000-00006A780000}"/>
    <cellStyle name="Normal 24 4 3 4 2" xfId="20800" xr:uid="{00000000-0005-0000-0000-00006B780000}"/>
    <cellStyle name="Normal 24 4 3 4 2 2" xfId="56016" xr:uid="{00000000-0005-0000-0000-00006C780000}"/>
    <cellStyle name="Normal 24 4 3 4 3" xfId="43419" xr:uid="{00000000-0005-0000-0000-00006D780000}"/>
    <cellStyle name="Normal 24 4 3 4 4" xfId="33405" xr:uid="{00000000-0005-0000-0000-00006E780000}"/>
    <cellStyle name="Normal 24 4 3 5" xfId="9955" xr:uid="{00000000-0005-0000-0000-00006F780000}"/>
    <cellStyle name="Normal 24 4 3 5 2" xfId="22576" xr:uid="{00000000-0005-0000-0000-000070780000}"/>
    <cellStyle name="Normal 24 4 3 5 2 2" xfId="57792" xr:uid="{00000000-0005-0000-0000-000071780000}"/>
    <cellStyle name="Normal 24 4 3 5 3" xfId="45195" xr:uid="{00000000-0005-0000-0000-000072780000}"/>
    <cellStyle name="Normal 24 4 3 5 4" xfId="35181" xr:uid="{00000000-0005-0000-0000-000073780000}"/>
    <cellStyle name="Normal 24 4 3 6" xfId="11749" xr:uid="{00000000-0005-0000-0000-000074780000}"/>
    <cellStyle name="Normal 24 4 3 6 2" xfId="24352" xr:uid="{00000000-0005-0000-0000-000075780000}"/>
    <cellStyle name="Normal 24 4 3 6 2 2" xfId="59568" xr:uid="{00000000-0005-0000-0000-000076780000}"/>
    <cellStyle name="Normal 24 4 3 6 3" xfId="46971" xr:uid="{00000000-0005-0000-0000-000077780000}"/>
    <cellStyle name="Normal 24 4 3 6 4" xfId="36957" xr:uid="{00000000-0005-0000-0000-000078780000}"/>
    <cellStyle name="Normal 24 4 3 7" xfId="16116" xr:uid="{00000000-0005-0000-0000-000079780000}"/>
    <cellStyle name="Normal 24 4 3 7 2" xfId="51332" xr:uid="{00000000-0005-0000-0000-00007A780000}"/>
    <cellStyle name="Normal 24 4 3 7 3" xfId="28721" xr:uid="{00000000-0005-0000-0000-00007B780000}"/>
    <cellStyle name="Normal 24 4 3 8" xfId="14338" xr:uid="{00000000-0005-0000-0000-00007C780000}"/>
    <cellStyle name="Normal 24 4 3 8 2" xfId="49556" xr:uid="{00000000-0005-0000-0000-00007D780000}"/>
    <cellStyle name="Normal 24 4 3 9" xfId="38735" xr:uid="{00000000-0005-0000-0000-00007E780000}"/>
    <cellStyle name="Normal 24 4 4" xfId="2610" xr:uid="{00000000-0005-0000-0000-00007F780000}"/>
    <cellStyle name="Normal 24 4 4 10" xfId="26136" xr:uid="{00000000-0005-0000-0000-000080780000}"/>
    <cellStyle name="Normal 24 4 4 11" xfId="60540" xr:uid="{00000000-0005-0000-0000-000081780000}"/>
    <cellStyle name="Normal 24 4 4 2" xfId="4436" xr:uid="{00000000-0005-0000-0000-000082780000}"/>
    <cellStyle name="Normal 24 4 4 2 2" xfId="17083" xr:uid="{00000000-0005-0000-0000-000083780000}"/>
    <cellStyle name="Normal 24 4 4 2 2 2" xfId="52299" xr:uid="{00000000-0005-0000-0000-000084780000}"/>
    <cellStyle name="Normal 24 4 4 2 3" xfId="39702" xr:uid="{00000000-0005-0000-0000-000085780000}"/>
    <cellStyle name="Normal 24 4 4 2 4" xfId="29688" xr:uid="{00000000-0005-0000-0000-000086780000}"/>
    <cellStyle name="Normal 24 4 4 3" xfId="5906" xr:uid="{00000000-0005-0000-0000-000087780000}"/>
    <cellStyle name="Normal 24 4 4 3 2" xfId="18537" xr:uid="{00000000-0005-0000-0000-000088780000}"/>
    <cellStyle name="Normal 24 4 4 3 2 2" xfId="53753" xr:uid="{00000000-0005-0000-0000-000089780000}"/>
    <cellStyle name="Normal 24 4 4 3 3" xfId="41156" xr:uid="{00000000-0005-0000-0000-00008A780000}"/>
    <cellStyle name="Normal 24 4 4 3 4" xfId="31142" xr:uid="{00000000-0005-0000-0000-00008B780000}"/>
    <cellStyle name="Normal 24 4 4 4" xfId="7365" xr:uid="{00000000-0005-0000-0000-00008C780000}"/>
    <cellStyle name="Normal 24 4 4 4 2" xfId="19991" xr:uid="{00000000-0005-0000-0000-00008D780000}"/>
    <cellStyle name="Normal 24 4 4 4 2 2" xfId="55207" xr:uid="{00000000-0005-0000-0000-00008E780000}"/>
    <cellStyle name="Normal 24 4 4 4 3" xfId="42610" xr:uid="{00000000-0005-0000-0000-00008F780000}"/>
    <cellStyle name="Normal 24 4 4 4 4" xfId="32596" xr:uid="{00000000-0005-0000-0000-000090780000}"/>
    <cellStyle name="Normal 24 4 4 5" xfId="9146" xr:uid="{00000000-0005-0000-0000-000091780000}"/>
    <cellStyle name="Normal 24 4 4 5 2" xfId="21767" xr:uid="{00000000-0005-0000-0000-000092780000}"/>
    <cellStyle name="Normal 24 4 4 5 2 2" xfId="56983" xr:uid="{00000000-0005-0000-0000-000093780000}"/>
    <cellStyle name="Normal 24 4 4 5 3" xfId="44386" xr:uid="{00000000-0005-0000-0000-000094780000}"/>
    <cellStyle name="Normal 24 4 4 5 4" xfId="34372" xr:uid="{00000000-0005-0000-0000-000095780000}"/>
    <cellStyle name="Normal 24 4 4 6" xfId="10940" xr:uid="{00000000-0005-0000-0000-000096780000}"/>
    <cellStyle name="Normal 24 4 4 6 2" xfId="23543" xr:uid="{00000000-0005-0000-0000-000097780000}"/>
    <cellStyle name="Normal 24 4 4 6 2 2" xfId="58759" xr:uid="{00000000-0005-0000-0000-000098780000}"/>
    <cellStyle name="Normal 24 4 4 6 3" xfId="46162" xr:uid="{00000000-0005-0000-0000-000099780000}"/>
    <cellStyle name="Normal 24 4 4 6 4" xfId="36148" xr:uid="{00000000-0005-0000-0000-00009A780000}"/>
    <cellStyle name="Normal 24 4 4 7" xfId="15307" xr:uid="{00000000-0005-0000-0000-00009B780000}"/>
    <cellStyle name="Normal 24 4 4 7 2" xfId="50523" xr:uid="{00000000-0005-0000-0000-00009C780000}"/>
    <cellStyle name="Normal 24 4 4 7 3" xfId="27912" xr:uid="{00000000-0005-0000-0000-00009D780000}"/>
    <cellStyle name="Normal 24 4 4 8" xfId="13529" xr:uid="{00000000-0005-0000-0000-00009E780000}"/>
    <cellStyle name="Normal 24 4 4 8 2" xfId="48747" xr:uid="{00000000-0005-0000-0000-00009F780000}"/>
    <cellStyle name="Normal 24 4 4 9" xfId="37926" xr:uid="{00000000-0005-0000-0000-0000A0780000}"/>
    <cellStyle name="Normal 24 4 5" xfId="3774" xr:uid="{00000000-0005-0000-0000-0000A1780000}"/>
    <cellStyle name="Normal 24 4 5 2" xfId="8497" xr:uid="{00000000-0005-0000-0000-0000A2780000}"/>
    <cellStyle name="Normal 24 4 5 2 2" xfId="21123" xr:uid="{00000000-0005-0000-0000-0000A3780000}"/>
    <cellStyle name="Normal 24 4 5 2 2 2" xfId="56339" xr:uid="{00000000-0005-0000-0000-0000A4780000}"/>
    <cellStyle name="Normal 24 4 5 2 3" xfId="43742" xr:uid="{00000000-0005-0000-0000-0000A5780000}"/>
    <cellStyle name="Normal 24 4 5 2 4" xfId="33728" xr:uid="{00000000-0005-0000-0000-0000A6780000}"/>
    <cellStyle name="Normal 24 4 5 3" xfId="10278" xr:uid="{00000000-0005-0000-0000-0000A7780000}"/>
    <cellStyle name="Normal 24 4 5 3 2" xfId="22899" xr:uid="{00000000-0005-0000-0000-0000A8780000}"/>
    <cellStyle name="Normal 24 4 5 3 2 2" xfId="58115" xr:uid="{00000000-0005-0000-0000-0000A9780000}"/>
    <cellStyle name="Normal 24 4 5 3 3" xfId="45518" xr:uid="{00000000-0005-0000-0000-0000AA780000}"/>
    <cellStyle name="Normal 24 4 5 3 4" xfId="35504" xr:uid="{00000000-0005-0000-0000-0000AB780000}"/>
    <cellStyle name="Normal 24 4 5 4" xfId="12074" xr:uid="{00000000-0005-0000-0000-0000AC780000}"/>
    <cellStyle name="Normal 24 4 5 4 2" xfId="24675" xr:uid="{00000000-0005-0000-0000-0000AD780000}"/>
    <cellStyle name="Normal 24 4 5 4 2 2" xfId="59891" xr:uid="{00000000-0005-0000-0000-0000AE780000}"/>
    <cellStyle name="Normal 24 4 5 4 3" xfId="47294" xr:uid="{00000000-0005-0000-0000-0000AF780000}"/>
    <cellStyle name="Normal 24 4 5 4 4" xfId="37280" xr:uid="{00000000-0005-0000-0000-0000B0780000}"/>
    <cellStyle name="Normal 24 4 5 5" xfId="16439" xr:uid="{00000000-0005-0000-0000-0000B1780000}"/>
    <cellStyle name="Normal 24 4 5 5 2" xfId="51655" xr:uid="{00000000-0005-0000-0000-0000B2780000}"/>
    <cellStyle name="Normal 24 4 5 5 3" xfId="29044" xr:uid="{00000000-0005-0000-0000-0000B3780000}"/>
    <cellStyle name="Normal 24 4 5 6" xfId="14661" xr:uid="{00000000-0005-0000-0000-0000B4780000}"/>
    <cellStyle name="Normal 24 4 5 6 2" xfId="49879" xr:uid="{00000000-0005-0000-0000-0000B5780000}"/>
    <cellStyle name="Normal 24 4 5 7" xfId="39058" xr:uid="{00000000-0005-0000-0000-0000B6780000}"/>
    <cellStyle name="Normal 24 4 5 8" xfId="27268" xr:uid="{00000000-0005-0000-0000-0000B7780000}"/>
    <cellStyle name="Normal 24 4 6" xfId="4114" xr:uid="{00000000-0005-0000-0000-0000B8780000}"/>
    <cellStyle name="Normal 24 4 6 2" xfId="16761" xr:uid="{00000000-0005-0000-0000-0000B9780000}"/>
    <cellStyle name="Normal 24 4 6 2 2" xfId="51977" xr:uid="{00000000-0005-0000-0000-0000BA780000}"/>
    <cellStyle name="Normal 24 4 6 2 3" xfId="29366" xr:uid="{00000000-0005-0000-0000-0000BB780000}"/>
    <cellStyle name="Normal 24 4 6 3" xfId="13207" xr:uid="{00000000-0005-0000-0000-0000BC780000}"/>
    <cellStyle name="Normal 24 4 6 3 2" xfId="48425" xr:uid="{00000000-0005-0000-0000-0000BD780000}"/>
    <cellStyle name="Normal 24 4 6 4" xfId="39380" xr:uid="{00000000-0005-0000-0000-0000BE780000}"/>
    <cellStyle name="Normal 24 4 6 5" xfId="25814" xr:uid="{00000000-0005-0000-0000-0000BF780000}"/>
    <cellStyle name="Normal 24 4 7" xfId="5584" xr:uid="{00000000-0005-0000-0000-0000C0780000}"/>
    <cellStyle name="Normal 24 4 7 2" xfId="18215" xr:uid="{00000000-0005-0000-0000-0000C1780000}"/>
    <cellStyle name="Normal 24 4 7 2 2" xfId="53431" xr:uid="{00000000-0005-0000-0000-0000C2780000}"/>
    <cellStyle name="Normal 24 4 7 3" xfId="40834" xr:uid="{00000000-0005-0000-0000-0000C3780000}"/>
    <cellStyle name="Normal 24 4 7 4" xfId="30820" xr:uid="{00000000-0005-0000-0000-0000C4780000}"/>
    <cellStyle name="Normal 24 4 8" xfId="7043" xr:uid="{00000000-0005-0000-0000-0000C5780000}"/>
    <cellStyle name="Normal 24 4 8 2" xfId="19669" xr:uid="{00000000-0005-0000-0000-0000C6780000}"/>
    <cellStyle name="Normal 24 4 8 2 2" xfId="54885" xr:uid="{00000000-0005-0000-0000-0000C7780000}"/>
    <cellStyle name="Normal 24 4 8 3" xfId="42288" xr:uid="{00000000-0005-0000-0000-0000C8780000}"/>
    <cellStyle name="Normal 24 4 8 4" xfId="32274" xr:uid="{00000000-0005-0000-0000-0000C9780000}"/>
    <cellStyle name="Normal 24 4 9" xfId="8824" xr:uid="{00000000-0005-0000-0000-0000CA780000}"/>
    <cellStyle name="Normal 24 4 9 2" xfId="21445" xr:uid="{00000000-0005-0000-0000-0000CB780000}"/>
    <cellStyle name="Normal 24 4 9 2 2" xfId="56661" xr:uid="{00000000-0005-0000-0000-0000CC780000}"/>
    <cellStyle name="Normal 24 4 9 3" xfId="44064" xr:uid="{00000000-0005-0000-0000-0000CD780000}"/>
    <cellStyle name="Normal 24 4 9 4" xfId="34050" xr:uid="{00000000-0005-0000-0000-0000CE780000}"/>
    <cellStyle name="Normal 24 5" xfId="2945" xr:uid="{00000000-0005-0000-0000-0000CF780000}"/>
    <cellStyle name="Normal 24 5 10" xfId="25327" xr:uid="{00000000-0005-0000-0000-0000D0780000}"/>
    <cellStyle name="Normal 24 5 11" xfId="60862" xr:uid="{00000000-0005-0000-0000-0000D1780000}"/>
    <cellStyle name="Normal 24 5 2" xfId="4758" xr:uid="{00000000-0005-0000-0000-0000D2780000}"/>
    <cellStyle name="Normal 24 5 2 2" xfId="17405" xr:uid="{00000000-0005-0000-0000-0000D3780000}"/>
    <cellStyle name="Normal 24 5 2 2 2" xfId="52621" xr:uid="{00000000-0005-0000-0000-0000D4780000}"/>
    <cellStyle name="Normal 24 5 2 2 3" xfId="30010" xr:uid="{00000000-0005-0000-0000-0000D5780000}"/>
    <cellStyle name="Normal 24 5 2 3" xfId="13851" xr:uid="{00000000-0005-0000-0000-0000D6780000}"/>
    <cellStyle name="Normal 24 5 2 3 2" xfId="49069" xr:uid="{00000000-0005-0000-0000-0000D7780000}"/>
    <cellStyle name="Normal 24 5 2 4" xfId="40024" xr:uid="{00000000-0005-0000-0000-0000D8780000}"/>
    <cellStyle name="Normal 24 5 2 5" xfId="26458" xr:uid="{00000000-0005-0000-0000-0000D9780000}"/>
    <cellStyle name="Normal 24 5 3" xfId="6228" xr:uid="{00000000-0005-0000-0000-0000DA780000}"/>
    <cellStyle name="Normal 24 5 3 2" xfId="18859" xr:uid="{00000000-0005-0000-0000-0000DB780000}"/>
    <cellStyle name="Normal 24 5 3 2 2" xfId="54075" xr:uid="{00000000-0005-0000-0000-0000DC780000}"/>
    <cellStyle name="Normal 24 5 3 3" xfId="41478" xr:uid="{00000000-0005-0000-0000-0000DD780000}"/>
    <cellStyle name="Normal 24 5 3 4" xfId="31464" xr:uid="{00000000-0005-0000-0000-0000DE780000}"/>
    <cellStyle name="Normal 24 5 4" xfId="7687" xr:uid="{00000000-0005-0000-0000-0000DF780000}"/>
    <cellStyle name="Normal 24 5 4 2" xfId="20313" xr:uid="{00000000-0005-0000-0000-0000E0780000}"/>
    <cellStyle name="Normal 24 5 4 2 2" xfId="55529" xr:uid="{00000000-0005-0000-0000-0000E1780000}"/>
    <cellStyle name="Normal 24 5 4 3" xfId="42932" xr:uid="{00000000-0005-0000-0000-0000E2780000}"/>
    <cellStyle name="Normal 24 5 4 4" xfId="32918" xr:uid="{00000000-0005-0000-0000-0000E3780000}"/>
    <cellStyle name="Normal 24 5 5" xfId="9468" xr:uid="{00000000-0005-0000-0000-0000E4780000}"/>
    <cellStyle name="Normal 24 5 5 2" xfId="22089" xr:uid="{00000000-0005-0000-0000-0000E5780000}"/>
    <cellStyle name="Normal 24 5 5 2 2" xfId="57305" xr:uid="{00000000-0005-0000-0000-0000E6780000}"/>
    <cellStyle name="Normal 24 5 5 3" xfId="44708" xr:uid="{00000000-0005-0000-0000-0000E7780000}"/>
    <cellStyle name="Normal 24 5 5 4" xfId="34694" xr:uid="{00000000-0005-0000-0000-0000E8780000}"/>
    <cellStyle name="Normal 24 5 6" xfId="11262" xr:uid="{00000000-0005-0000-0000-0000E9780000}"/>
    <cellStyle name="Normal 24 5 6 2" xfId="23865" xr:uid="{00000000-0005-0000-0000-0000EA780000}"/>
    <cellStyle name="Normal 24 5 6 2 2" xfId="59081" xr:uid="{00000000-0005-0000-0000-0000EB780000}"/>
    <cellStyle name="Normal 24 5 6 3" xfId="46484" xr:uid="{00000000-0005-0000-0000-0000EC780000}"/>
    <cellStyle name="Normal 24 5 6 4" xfId="36470" xr:uid="{00000000-0005-0000-0000-0000ED780000}"/>
    <cellStyle name="Normal 24 5 7" xfId="15629" xr:uid="{00000000-0005-0000-0000-0000EE780000}"/>
    <cellStyle name="Normal 24 5 7 2" xfId="50845" xr:uid="{00000000-0005-0000-0000-0000EF780000}"/>
    <cellStyle name="Normal 24 5 7 3" xfId="28234" xr:uid="{00000000-0005-0000-0000-0000F0780000}"/>
    <cellStyle name="Normal 24 5 8" xfId="12720" xr:uid="{00000000-0005-0000-0000-0000F1780000}"/>
    <cellStyle name="Normal 24 5 8 2" xfId="47938" xr:uid="{00000000-0005-0000-0000-0000F2780000}"/>
    <cellStyle name="Normal 24 5 9" xfId="38248" xr:uid="{00000000-0005-0000-0000-0000F3780000}"/>
    <cellStyle name="Normal 24 6" xfId="2782" xr:uid="{00000000-0005-0000-0000-0000F4780000}"/>
    <cellStyle name="Normal 24 6 10" xfId="25175" xr:uid="{00000000-0005-0000-0000-0000F5780000}"/>
    <cellStyle name="Normal 24 6 11" xfId="60710" xr:uid="{00000000-0005-0000-0000-0000F6780000}"/>
    <cellStyle name="Normal 24 6 2" xfId="4606" xr:uid="{00000000-0005-0000-0000-0000F7780000}"/>
    <cellStyle name="Normal 24 6 2 2" xfId="17253" xr:uid="{00000000-0005-0000-0000-0000F8780000}"/>
    <cellStyle name="Normal 24 6 2 2 2" xfId="52469" xr:uid="{00000000-0005-0000-0000-0000F9780000}"/>
    <cellStyle name="Normal 24 6 2 2 3" xfId="29858" xr:uid="{00000000-0005-0000-0000-0000FA780000}"/>
    <cellStyle name="Normal 24 6 2 3" xfId="13699" xr:uid="{00000000-0005-0000-0000-0000FB780000}"/>
    <cellStyle name="Normal 24 6 2 3 2" xfId="48917" xr:uid="{00000000-0005-0000-0000-0000FC780000}"/>
    <cellStyle name="Normal 24 6 2 4" xfId="39872" xr:uid="{00000000-0005-0000-0000-0000FD780000}"/>
    <cellStyle name="Normal 24 6 2 5" xfId="26306" xr:uid="{00000000-0005-0000-0000-0000FE780000}"/>
    <cellStyle name="Normal 24 6 3" xfId="6076" xr:uid="{00000000-0005-0000-0000-0000FF780000}"/>
    <cellStyle name="Normal 24 6 3 2" xfId="18707" xr:uid="{00000000-0005-0000-0000-000000790000}"/>
    <cellStyle name="Normal 24 6 3 2 2" xfId="53923" xr:uid="{00000000-0005-0000-0000-000001790000}"/>
    <cellStyle name="Normal 24 6 3 3" xfId="41326" xr:uid="{00000000-0005-0000-0000-000002790000}"/>
    <cellStyle name="Normal 24 6 3 4" xfId="31312" xr:uid="{00000000-0005-0000-0000-000003790000}"/>
    <cellStyle name="Normal 24 6 4" xfId="7535" xr:uid="{00000000-0005-0000-0000-000004790000}"/>
    <cellStyle name="Normal 24 6 4 2" xfId="20161" xr:uid="{00000000-0005-0000-0000-000005790000}"/>
    <cellStyle name="Normal 24 6 4 2 2" xfId="55377" xr:uid="{00000000-0005-0000-0000-000006790000}"/>
    <cellStyle name="Normal 24 6 4 3" xfId="42780" xr:uid="{00000000-0005-0000-0000-000007790000}"/>
    <cellStyle name="Normal 24 6 4 4" xfId="32766" xr:uid="{00000000-0005-0000-0000-000008790000}"/>
    <cellStyle name="Normal 24 6 5" xfId="9316" xr:uid="{00000000-0005-0000-0000-000009790000}"/>
    <cellStyle name="Normal 24 6 5 2" xfId="21937" xr:uid="{00000000-0005-0000-0000-00000A790000}"/>
    <cellStyle name="Normal 24 6 5 2 2" xfId="57153" xr:uid="{00000000-0005-0000-0000-00000B790000}"/>
    <cellStyle name="Normal 24 6 5 3" xfId="44556" xr:uid="{00000000-0005-0000-0000-00000C790000}"/>
    <cellStyle name="Normal 24 6 5 4" xfId="34542" xr:uid="{00000000-0005-0000-0000-00000D790000}"/>
    <cellStyle name="Normal 24 6 6" xfId="11110" xr:uid="{00000000-0005-0000-0000-00000E790000}"/>
    <cellStyle name="Normal 24 6 6 2" xfId="23713" xr:uid="{00000000-0005-0000-0000-00000F790000}"/>
    <cellStyle name="Normal 24 6 6 2 2" xfId="58929" xr:uid="{00000000-0005-0000-0000-000010790000}"/>
    <cellStyle name="Normal 24 6 6 3" xfId="46332" xr:uid="{00000000-0005-0000-0000-000011790000}"/>
    <cellStyle name="Normal 24 6 6 4" xfId="36318" xr:uid="{00000000-0005-0000-0000-000012790000}"/>
    <cellStyle name="Normal 24 6 7" xfId="15477" xr:uid="{00000000-0005-0000-0000-000013790000}"/>
    <cellStyle name="Normal 24 6 7 2" xfId="50693" xr:uid="{00000000-0005-0000-0000-000014790000}"/>
    <cellStyle name="Normal 24 6 7 3" xfId="28082" xr:uid="{00000000-0005-0000-0000-000015790000}"/>
    <cellStyle name="Normal 24 6 8" xfId="12568" xr:uid="{00000000-0005-0000-0000-000016790000}"/>
    <cellStyle name="Normal 24 6 8 2" xfId="47786" xr:uid="{00000000-0005-0000-0000-000017790000}"/>
    <cellStyle name="Normal 24 6 9" xfId="38096" xr:uid="{00000000-0005-0000-0000-000018790000}"/>
    <cellStyle name="Normal 24 7" xfId="3297" xr:uid="{00000000-0005-0000-0000-000019790000}"/>
    <cellStyle name="Normal 24 7 10" xfId="26793" xr:uid="{00000000-0005-0000-0000-00001A790000}"/>
    <cellStyle name="Normal 24 7 11" xfId="61197" xr:uid="{00000000-0005-0000-0000-00001B790000}"/>
    <cellStyle name="Normal 24 7 2" xfId="5093" xr:uid="{00000000-0005-0000-0000-00001C790000}"/>
    <cellStyle name="Normal 24 7 2 2" xfId="17740" xr:uid="{00000000-0005-0000-0000-00001D790000}"/>
    <cellStyle name="Normal 24 7 2 2 2" xfId="52956" xr:uid="{00000000-0005-0000-0000-00001E790000}"/>
    <cellStyle name="Normal 24 7 2 3" xfId="40359" xr:uid="{00000000-0005-0000-0000-00001F790000}"/>
    <cellStyle name="Normal 24 7 2 4" xfId="30345" xr:uid="{00000000-0005-0000-0000-000020790000}"/>
    <cellStyle name="Normal 24 7 3" xfId="6563" xr:uid="{00000000-0005-0000-0000-000021790000}"/>
    <cellStyle name="Normal 24 7 3 2" xfId="19194" xr:uid="{00000000-0005-0000-0000-000022790000}"/>
    <cellStyle name="Normal 24 7 3 2 2" xfId="54410" xr:uid="{00000000-0005-0000-0000-000023790000}"/>
    <cellStyle name="Normal 24 7 3 3" xfId="41813" xr:uid="{00000000-0005-0000-0000-000024790000}"/>
    <cellStyle name="Normal 24 7 3 4" xfId="31799" xr:uid="{00000000-0005-0000-0000-000025790000}"/>
    <cellStyle name="Normal 24 7 4" xfId="8022" xr:uid="{00000000-0005-0000-0000-000026790000}"/>
    <cellStyle name="Normal 24 7 4 2" xfId="20648" xr:uid="{00000000-0005-0000-0000-000027790000}"/>
    <cellStyle name="Normal 24 7 4 2 2" xfId="55864" xr:uid="{00000000-0005-0000-0000-000028790000}"/>
    <cellStyle name="Normal 24 7 4 3" xfId="43267" xr:uid="{00000000-0005-0000-0000-000029790000}"/>
    <cellStyle name="Normal 24 7 4 4" xfId="33253" xr:uid="{00000000-0005-0000-0000-00002A790000}"/>
    <cellStyle name="Normal 24 7 5" xfId="9803" xr:uid="{00000000-0005-0000-0000-00002B790000}"/>
    <cellStyle name="Normal 24 7 5 2" xfId="22424" xr:uid="{00000000-0005-0000-0000-00002C790000}"/>
    <cellStyle name="Normal 24 7 5 2 2" xfId="57640" xr:uid="{00000000-0005-0000-0000-00002D790000}"/>
    <cellStyle name="Normal 24 7 5 3" xfId="45043" xr:uid="{00000000-0005-0000-0000-00002E790000}"/>
    <cellStyle name="Normal 24 7 5 4" xfId="35029" xr:uid="{00000000-0005-0000-0000-00002F790000}"/>
    <cellStyle name="Normal 24 7 6" xfId="11597" xr:uid="{00000000-0005-0000-0000-000030790000}"/>
    <cellStyle name="Normal 24 7 6 2" xfId="24200" xr:uid="{00000000-0005-0000-0000-000031790000}"/>
    <cellStyle name="Normal 24 7 6 2 2" xfId="59416" xr:uid="{00000000-0005-0000-0000-000032790000}"/>
    <cellStyle name="Normal 24 7 6 3" xfId="46819" xr:uid="{00000000-0005-0000-0000-000033790000}"/>
    <cellStyle name="Normal 24 7 6 4" xfId="36805" xr:uid="{00000000-0005-0000-0000-000034790000}"/>
    <cellStyle name="Normal 24 7 7" xfId="15964" xr:uid="{00000000-0005-0000-0000-000035790000}"/>
    <cellStyle name="Normal 24 7 7 2" xfId="51180" xr:uid="{00000000-0005-0000-0000-000036790000}"/>
    <cellStyle name="Normal 24 7 7 3" xfId="28569" xr:uid="{00000000-0005-0000-0000-000037790000}"/>
    <cellStyle name="Normal 24 7 8" xfId="14186" xr:uid="{00000000-0005-0000-0000-000038790000}"/>
    <cellStyle name="Normal 24 7 8 2" xfId="49404" xr:uid="{00000000-0005-0000-0000-000039790000}"/>
    <cellStyle name="Normal 24 7 9" xfId="38583" xr:uid="{00000000-0005-0000-0000-00003A790000}"/>
    <cellStyle name="Normal 24 8" xfId="2452" xr:uid="{00000000-0005-0000-0000-00003B790000}"/>
    <cellStyle name="Normal 24 8 10" xfId="25984" xr:uid="{00000000-0005-0000-0000-00003C790000}"/>
    <cellStyle name="Normal 24 8 11" xfId="60388" xr:uid="{00000000-0005-0000-0000-00003D790000}"/>
    <cellStyle name="Normal 24 8 2" xfId="4284" xr:uid="{00000000-0005-0000-0000-00003E790000}"/>
    <cellStyle name="Normal 24 8 2 2" xfId="16931" xr:uid="{00000000-0005-0000-0000-00003F790000}"/>
    <cellStyle name="Normal 24 8 2 2 2" xfId="52147" xr:uid="{00000000-0005-0000-0000-000040790000}"/>
    <cellStyle name="Normal 24 8 2 3" xfId="39550" xr:uid="{00000000-0005-0000-0000-000041790000}"/>
    <cellStyle name="Normal 24 8 2 4" xfId="29536" xr:uid="{00000000-0005-0000-0000-000042790000}"/>
    <cellStyle name="Normal 24 8 3" xfId="5754" xr:uid="{00000000-0005-0000-0000-000043790000}"/>
    <cellStyle name="Normal 24 8 3 2" xfId="18385" xr:uid="{00000000-0005-0000-0000-000044790000}"/>
    <cellStyle name="Normal 24 8 3 2 2" xfId="53601" xr:uid="{00000000-0005-0000-0000-000045790000}"/>
    <cellStyle name="Normal 24 8 3 3" xfId="41004" xr:uid="{00000000-0005-0000-0000-000046790000}"/>
    <cellStyle name="Normal 24 8 3 4" xfId="30990" xr:uid="{00000000-0005-0000-0000-000047790000}"/>
    <cellStyle name="Normal 24 8 4" xfId="7213" xr:uid="{00000000-0005-0000-0000-000048790000}"/>
    <cellStyle name="Normal 24 8 4 2" xfId="19839" xr:uid="{00000000-0005-0000-0000-000049790000}"/>
    <cellStyle name="Normal 24 8 4 2 2" xfId="55055" xr:uid="{00000000-0005-0000-0000-00004A790000}"/>
    <cellStyle name="Normal 24 8 4 3" xfId="42458" xr:uid="{00000000-0005-0000-0000-00004B790000}"/>
    <cellStyle name="Normal 24 8 4 4" xfId="32444" xr:uid="{00000000-0005-0000-0000-00004C790000}"/>
    <cellStyle name="Normal 24 8 5" xfId="8994" xr:uid="{00000000-0005-0000-0000-00004D790000}"/>
    <cellStyle name="Normal 24 8 5 2" xfId="21615" xr:uid="{00000000-0005-0000-0000-00004E790000}"/>
    <cellStyle name="Normal 24 8 5 2 2" xfId="56831" xr:uid="{00000000-0005-0000-0000-00004F790000}"/>
    <cellStyle name="Normal 24 8 5 3" xfId="44234" xr:uid="{00000000-0005-0000-0000-000050790000}"/>
    <cellStyle name="Normal 24 8 5 4" xfId="34220" xr:uid="{00000000-0005-0000-0000-000051790000}"/>
    <cellStyle name="Normal 24 8 6" xfId="10788" xr:uid="{00000000-0005-0000-0000-000052790000}"/>
    <cellStyle name="Normal 24 8 6 2" xfId="23391" xr:uid="{00000000-0005-0000-0000-000053790000}"/>
    <cellStyle name="Normal 24 8 6 2 2" xfId="58607" xr:uid="{00000000-0005-0000-0000-000054790000}"/>
    <cellStyle name="Normal 24 8 6 3" xfId="46010" xr:uid="{00000000-0005-0000-0000-000055790000}"/>
    <cellStyle name="Normal 24 8 6 4" xfId="35996" xr:uid="{00000000-0005-0000-0000-000056790000}"/>
    <cellStyle name="Normal 24 8 7" xfId="15155" xr:uid="{00000000-0005-0000-0000-000057790000}"/>
    <cellStyle name="Normal 24 8 7 2" xfId="50371" xr:uid="{00000000-0005-0000-0000-000058790000}"/>
    <cellStyle name="Normal 24 8 7 3" xfId="27760" xr:uid="{00000000-0005-0000-0000-000059790000}"/>
    <cellStyle name="Normal 24 8 8" xfId="13377" xr:uid="{00000000-0005-0000-0000-00005A790000}"/>
    <cellStyle name="Normal 24 8 8 2" xfId="48595" xr:uid="{00000000-0005-0000-0000-00005B790000}"/>
    <cellStyle name="Normal 24 8 9" xfId="37774" xr:uid="{00000000-0005-0000-0000-00005C790000}"/>
    <cellStyle name="Normal 24 9" xfId="3621" xr:uid="{00000000-0005-0000-0000-00005D790000}"/>
    <cellStyle name="Normal 24 9 2" xfId="8345" xr:uid="{00000000-0005-0000-0000-00005E790000}"/>
    <cellStyle name="Normal 24 9 2 2" xfId="20971" xr:uid="{00000000-0005-0000-0000-00005F790000}"/>
    <cellStyle name="Normal 24 9 2 2 2" xfId="56187" xr:uid="{00000000-0005-0000-0000-000060790000}"/>
    <cellStyle name="Normal 24 9 2 3" xfId="43590" xr:uid="{00000000-0005-0000-0000-000061790000}"/>
    <cellStyle name="Normal 24 9 2 4" xfId="33576" xr:uid="{00000000-0005-0000-0000-000062790000}"/>
    <cellStyle name="Normal 24 9 3" xfId="10126" xr:uid="{00000000-0005-0000-0000-000063790000}"/>
    <cellStyle name="Normal 24 9 3 2" xfId="22747" xr:uid="{00000000-0005-0000-0000-000064790000}"/>
    <cellStyle name="Normal 24 9 3 2 2" xfId="57963" xr:uid="{00000000-0005-0000-0000-000065790000}"/>
    <cellStyle name="Normal 24 9 3 3" xfId="45366" xr:uid="{00000000-0005-0000-0000-000066790000}"/>
    <cellStyle name="Normal 24 9 3 4" xfId="35352" xr:uid="{00000000-0005-0000-0000-000067790000}"/>
    <cellStyle name="Normal 24 9 4" xfId="11922" xr:uid="{00000000-0005-0000-0000-000068790000}"/>
    <cellStyle name="Normal 24 9 4 2" xfId="24523" xr:uid="{00000000-0005-0000-0000-000069790000}"/>
    <cellStyle name="Normal 24 9 4 2 2" xfId="59739" xr:uid="{00000000-0005-0000-0000-00006A790000}"/>
    <cellStyle name="Normal 24 9 4 3" xfId="47142" xr:uid="{00000000-0005-0000-0000-00006B790000}"/>
    <cellStyle name="Normal 24 9 4 4" xfId="37128" xr:uid="{00000000-0005-0000-0000-00006C790000}"/>
    <cellStyle name="Normal 24 9 5" xfId="16287" xr:uid="{00000000-0005-0000-0000-00006D790000}"/>
    <cellStyle name="Normal 24 9 5 2" xfId="51503" xr:uid="{00000000-0005-0000-0000-00006E790000}"/>
    <cellStyle name="Normal 24 9 5 3" xfId="28892" xr:uid="{00000000-0005-0000-0000-00006F790000}"/>
    <cellStyle name="Normal 24 9 6" xfId="14509" xr:uid="{00000000-0005-0000-0000-000070790000}"/>
    <cellStyle name="Normal 24 9 6 2" xfId="49727" xr:uid="{00000000-0005-0000-0000-000071790000}"/>
    <cellStyle name="Normal 24 9 7" xfId="38906" xr:uid="{00000000-0005-0000-0000-000072790000}"/>
    <cellStyle name="Normal 24 9 8" xfId="27116" xr:uid="{00000000-0005-0000-0000-000073790000}"/>
    <cellStyle name="Normal 24_District Target Attainment" xfId="1145" xr:uid="{00000000-0005-0000-0000-000074790000}"/>
    <cellStyle name="Normal 25" xfId="2429" xr:uid="{00000000-0005-0000-0000-000075790000}"/>
    <cellStyle name="Normal 25 10" xfId="10613" xr:uid="{00000000-0005-0000-0000-000076790000}"/>
    <cellStyle name="Normal 25 10 2" xfId="23224" xr:uid="{00000000-0005-0000-0000-000077790000}"/>
    <cellStyle name="Normal 25 10 2 2" xfId="58440" xr:uid="{00000000-0005-0000-0000-000078790000}"/>
    <cellStyle name="Normal 25 10 3" xfId="45843" xr:uid="{00000000-0005-0000-0000-000079790000}"/>
    <cellStyle name="Normal 25 10 4" xfId="35829" xr:uid="{00000000-0005-0000-0000-00007A790000}"/>
    <cellStyle name="Normal 25 11" xfId="15134" xr:uid="{00000000-0005-0000-0000-00007B790000}"/>
    <cellStyle name="Normal 25 11 2" xfId="50350" xr:uid="{00000000-0005-0000-0000-00007C790000}"/>
    <cellStyle name="Normal 25 11 3" xfId="27739" xr:uid="{00000000-0005-0000-0000-00007D790000}"/>
    <cellStyle name="Normal 25 12" xfId="12547" xr:uid="{00000000-0005-0000-0000-00007E790000}"/>
    <cellStyle name="Normal 25 12 2" xfId="47765" xr:uid="{00000000-0005-0000-0000-00007F790000}"/>
    <cellStyle name="Normal 25 13" xfId="37753" xr:uid="{00000000-0005-0000-0000-000080790000}"/>
    <cellStyle name="Normal 25 14" xfId="25154" xr:uid="{00000000-0005-0000-0000-000081790000}"/>
    <cellStyle name="Normal 25 15" xfId="60367" xr:uid="{00000000-0005-0000-0000-000082790000}"/>
    <cellStyle name="Normal 25 2" xfId="3269" xr:uid="{00000000-0005-0000-0000-000083790000}"/>
    <cellStyle name="Normal 25 2 10" xfId="25638" xr:uid="{00000000-0005-0000-0000-000084790000}"/>
    <cellStyle name="Normal 25 2 11" xfId="61173" xr:uid="{00000000-0005-0000-0000-000085790000}"/>
    <cellStyle name="Normal 25 2 2" xfId="5069" xr:uid="{00000000-0005-0000-0000-000086790000}"/>
    <cellStyle name="Normal 25 2 2 2" xfId="17716" xr:uid="{00000000-0005-0000-0000-000087790000}"/>
    <cellStyle name="Normal 25 2 2 2 2" xfId="52932" xr:uid="{00000000-0005-0000-0000-000088790000}"/>
    <cellStyle name="Normal 25 2 2 2 3" xfId="30321" xr:uid="{00000000-0005-0000-0000-000089790000}"/>
    <cellStyle name="Normal 25 2 2 3" xfId="14162" xr:uid="{00000000-0005-0000-0000-00008A790000}"/>
    <cellStyle name="Normal 25 2 2 3 2" xfId="49380" xr:uid="{00000000-0005-0000-0000-00008B790000}"/>
    <cellStyle name="Normal 25 2 2 4" xfId="40335" xr:uid="{00000000-0005-0000-0000-00008C790000}"/>
    <cellStyle name="Normal 25 2 2 5" xfId="26769" xr:uid="{00000000-0005-0000-0000-00008D790000}"/>
    <cellStyle name="Normal 25 2 3" xfId="6539" xr:uid="{00000000-0005-0000-0000-00008E790000}"/>
    <cellStyle name="Normal 25 2 3 2" xfId="19170" xr:uid="{00000000-0005-0000-0000-00008F790000}"/>
    <cellStyle name="Normal 25 2 3 2 2" xfId="54386" xr:uid="{00000000-0005-0000-0000-000090790000}"/>
    <cellStyle name="Normal 25 2 3 3" xfId="41789" xr:uid="{00000000-0005-0000-0000-000091790000}"/>
    <cellStyle name="Normal 25 2 3 4" xfId="31775" xr:uid="{00000000-0005-0000-0000-000092790000}"/>
    <cellStyle name="Normal 25 2 4" xfId="7998" xr:uid="{00000000-0005-0000-0000-000093790000}"/>
    <cellStyle name="Normal 25 2 4 2" xfId="20624" xr:uid="{00000000-0005-0000-0000-000094790000}"/>
    <cellStyle name="Normal 25 2 4 2 2" xfId="55840" xr:uid="{00000000-0005-0000-0000-000095790000}"/>
    <cellStyle name="Normal 25 2 4 3" xfId="43243" xr:uid="{00000000-0005-0000-0000-000096790000}"/>
    <cellStyle name="Normal 25 2 4 4" xfId="33229" xr:uid="{00000000-0005-0000-0000-000097790000}"/>
    <cellStyle name="Normal 25 2 5" xfId="9779" xr:uid="{00000000-0005-0000-0000-000098790000}"/>
    <cellStyle name="Normal 25 2 5 2" xfId="22400" xr:uid="{00000000-0005-0000-0000-000099790000}"/>
    <cellStyle name="Normal 25 2 5 2 2" xfId="57616" xr:uid="{00000000-0005-0000-0000-00009A790000}"/>
    <cellStyle name="Normal 25 2 5 3" xfId="45019" xr:uid="{00000000-0005-0000-0000-00009B790000}"/>
    <cellStyle name="Normal 25 2 5 4" xfId="35005" xr:uid="{00000000-0005-0000-0000-00009C790000}"/>
    <cellStyle name="Normal 25 2 6" xfId="11573" xr:uid="{00000000-0005-0000-0000-00009D790000}"/>
    <cellStyle name="Normal 25 2 6 2" xfId="24176" xr:uid="{00000000-0005-0000-0000-00009E790000}"/>
    <cellStyle name="Normal 25 2 6 2 2" xfId="59392" xr:uid="{00000000-0005-0000-0000-00009F790000}"/>
    <cellStyle name="Normal 25 2 6 3" xfId="46795" xr:uid="{00000000-0005-0000-0000-0000A0790000}"/>
    <cellStyle name="Normal 25 2 6 4" xfId="36781" xr:uid="{00000000-0005-0000-0000-0000A1790000}"/>
    <cellStyle name="Normal 25 2 7" xfId="15940" xr:uid="{00000000-0005-0000-0000-0000A2790000}"/>
    <cellStyle name="Normal 25 2 7 2" xfId="51156" xr:uid="{00000000-0005-0000-0000-0000A3790000}"/>
    <cellStyle name="Normal 25 2 7 3" xfId="28545" xr:uid="{00000000-0005-0000-0000-0000A4790000}"/>
    <cellStyle name="Normal 25 2 8" xfId="13031" xr:uid="{00000000-0005-0000-0000-0000A5790000}"/>
    <cellStyle name="Normal 25 2 8 2" xfId="48249" xr:uid="{00000000-0005-0000-0000-0000A6790000}"/>
    <cellStyle name="Normal 25 2 9" xfId="38559" xr:uid="{00000000-0005-0000-0000-0000A7790000}"/>
    <cellStyle name="Normal 25 3" xfId="3598" xr:uid="{00000000-0005-0000-0000-0000A8790000}"/>
    <cellStyle name="Normal 25 3 10" xfId="27094" xr:uid="{00000000-0005-0000-0000-0000A9790000}"/>
    <cellStyle name="Normal 25 3 11" xfId="61498" xr:uid="{00000000-0005-0000-0000-0000AA790000}"/>
    <cellStyle name="Normal 25 3 2" xfId="5394" xr:uid="{00000000-0005-0000-0000-0000AB790000}"/>
    <cellStyle name="Normal 25 3 2 2" xfId="18041" xr:uid="{00000000-0005-0000-0000-0000AC790000}"/>
    <cellStyle name="Normal 25 3 2 2 2" xfId="53257" xr:uid="{00000000-0005-0000-0000-0000AD790000}"/>
    <cellStyle name="Normal 25 3 2 3" xfId="40660" xr:uid="{00000000-0005-0000-0000-0000AE790000}"/>
    <cellStyle name="Normal 25 3 2 4" xfId="30646" xr:uid="{00000000-0005-0000-0000-0000AF790000}"/>
    <cellStyle name="Normal 25 3 3" xfId="6864" xr:uid="{00000000-0005-0000-0000-0000B0790000}"/>
    <cellStyle name="Normal 25 3 3 2" xfId="19495" xr:uid="{00000000-0005-0000-0000-0000B1790000}"/>
    <cellStyle name="Normal 25 3 3 2 2" xfId="54711" xr:uid="{00000000-0005-0000-0000-0000B2790000}"/>
    <cellStyle name="Normal 25 3 3 3" xfId="42114" xr:uid="{00000000-0005-0000-0000-0000B3790000}"/>
    <cellStyle name="Normal 25 3 3 4" xfId="32100" xr:uid="{00000000-0005-0000-0000-0000B4790000}"/>
    <cellStyle name="Normal 25 3 4" xfId="8323" xr:uid="{00000000-0005-0000-0000-0000B5790000}"/>
    <cellStyle name="Normal 25 3 4 2" xfId="20949" xr:uid="{00000000-0005-0000-0000-0000B6790000}"/>
    <cellStyle name="Normal 25 3 4 2 2" xfId="56165" xr:uid="{00000000-0005-0000-0000-0000B7790000}"/>
    <cellStyle name="Normal 25 3 4 3" xfId="43568" xr:uid="{00000000-0005-0000-0000-0000B8790000}"/>
    <cellStyle name="Normal 25 3 4 4" xfId="33554" xr:uid="{00000000-0005-0000-0000-0000B9790000}"/>
    <cellStyle name="Normal 25 3 5" xfId="10104" xr:uid="{00000000-0005-0000-0000-0000BA790000}"/>
    <cellStyle name="Normal 25 3 5 2" xfId="22725" xr:uid="{00000000-0005-0000-0000-0000BB790000}"/>
    <cellStyle name="Normal 25 3 5 2 2" xfId="57941" xr:uid="{00000000-0005-0000-0000-0000BC790000}"/>
    <cellStyle name="Normal 25 3 5 3" xfId="45344" xr:uid="{00000000-0005-0000-0000-0000BD790000}"/>
    <cellStyle name="Normal 25 3 5 4" xfId="35330" xr:uid="{00000000-0005-0000-0000-0000BE790000}"/>
    <cellStyle name="Normal 25 3 6" xfId="11898" xr:uid="{00000000-0005-0000-0000-0000BF790000}"/>
    <cellStyle name="Normal 25 3 6 2" xfId="24501" xr:uid="{00000000-0005-0000-0000-0000C0790000}"/>
    <cellStyle name="Normal 25 3 6 2 2" xfId="59717" xr:uid="{00000000-0005-0000-0000-0000C1790000}"/>
    <cellStyle name="Normal 25 3 6 3" xfId="47120" xr:uid="{00000000-0005-0000-0000-0000C2790000}"/>
    <cellStyle name="Normal 25 3 6 4" xfId="37106" xr:uid="{00000000-0005-0000-0000-0000C3790000}"/>
    <cellStyle name="Normal 25 3 7" xfId="16265" xr:uid="{00000000-0005-0000-0000-0000C4790000}"/>
    <cellStyle name="Normal 25 3 7 2" xfId="51481" xr:uid="{00000000-0005-0000-0000-0000C5790000}"/>
    <cellStyle name="Normal 25 3 7 3" xfId="28870" xr:uid="{00000000-0005-0000-0000-0000C6790000}"/>
    <cellStyle name="Normal 25 3 8" xfId="14487" xr:uid="{00000000-0005-0000-0000-0000C7790000}"/>
    <cellStyle name="Normal 25 3 8 2" xfId="49705" xr:uid="{00000000-0005-0000-0000-0000C8790000}"/>
    <cellStyle name="Normal 25 3 9" xfId="38884" xr:uid="{00000000-0005-0000-0000-0000C9790000}"/>
    <cellStyle name="Normal 25 4" xfId="2759" xr:uid="{00000000-0005-0000-0000-0000CA790000}"/>
    <cellStyle name="Normal 25 4 10" xfId="26285" xr:uid="{00000000-0005-0000-0000-0000CB790000}"/>
    <cellStyle name="Normal 25 4 11" xfId="60689" xr:uid="{00000000-0005-0000-0000-0000CC790000}"/>
    <cellStyle name="Normal 25 4 2" xfId="4585" xr:uid="{00000000-0005-0000-0000-0000CD790000}"/>
    <cellStyle name="Normal 25 4 2 2" xfId="17232" xr:uid="{00000000-0005-0000-0000-0000CE790000}"/>
    <cellStyle name="Normal 25 4 2 2 2" xfId="52448" xr:uid="{00000000-0005-0000-0000-0000CF790000}"/>
    <cellStyle name="Normal 25 4 2 3" xfId="39851" xr:uid="{00000000-0005-0000-0000-0000D0790000}"/>
    <cellStyle name="Normal 25 4 2 4" xfId="29837" xr:uid="{00000000-0005-0000-0000-0000D1790000}"/>
    <cellStyle name="Normal 25 4 3" xfId="6055" xr:uid="{00000000-0005-0000-0000-0000D2790000}"/>
    <cellStyle name="Normal 25 4 3 2" xfId="18686" xr:uid="{00000000-0005-0000-0000-0000D3790000}"/>
    <cellStyle name="Normal 25 4 3 2 2" xfId="53902" xr:uid="{00000000-0005-0000-0000-0000D4790000}"/>
    <cellStyle name="Normal 25 4 3 3" xfId="41305" xr:uid="{00000000-0005-0000-0000-0000D5790000}"/>
    <cellStyle name="Normal 25 4 3 4" xfId="31291" xr:uid="{00000000-0005-0000-0000-0000D6790000}"/>
    <cellStyle name="Normal 25 4 4" xfId="7514" xr:uid="{00000000-0005-0000-0000-0000D7790000}"/>
    <cellStyle name="Normal 25 4 4 2" xfId="20140" xr:uid="{00000000-0005-0000-0000-0000D8790000}"/>
    <cellStyle name="Normal 25 4 4 2 2" xfId="55356" xr:uid="{00000000-0005-0000-0000-0000D9790000}"/>
    <cellStyle name="Normal 25 4 4 3" xfId="42759" xr:uid="{00000000-0005-0000-0000-0000DA790000}"/>
    <cellStyle name="Normal 25 4 4 4" xfId="32745" xr:uid="{00000000-0005-0000-0000-0000DB790000}"/>
    <cellStyle name="Normal 25 4 5" xfId="9295" xr:uid="{00000000-0005-0000-0000-0000DC790000}"/>
    <cellStyle name="Normal 25 4 5 2" xfId="21916" xr:uid="{00000000-0005-0000-0000-0000DD790000}"/>
    <cellStyle name="Normal 25 4 5 2 2" xfId="57132" xr:uid="{00000000-0005-0000-0000-0000DE790000}"/>
    <cellStyle name="Normal 25 4 5 3" xfId="44535" xr:uid="{00000000-0005-0000-0000-0000DF790000}"/>
    <cellStyle name="Normal 25 4 5 4" xfId="34521" xr:uid="{00000000-0005-0000-0000-0000E0790000}"/>
    <cellStyle name="Normal 25 4 6" xfId="11089" xr:uid="{00000000-0005-0000-0000-0000E1790000}"/>
    <cellStyle name="Normal 25 4 6 2" xfId="23692" xr:uid="{00000000-0005-0000-0000-0000E2790000}"/>
    <cellStyle name="Normal 25 4 6 2 2" xfId="58908" xr:uid="{00000000-0005-0000-0000-0000E3790000}"/>
    <cellStyle name="Normal 25 4 6 3" xfId="46311" xr:uid="{00000000-0005-0000-0000-0000E4790000}"/>
    <cellStyle name="Normal 25 4 6 4" xfId="36297" xr:uid="{00000000-0005-0000-0000-0000E5790000}"/>
    <cellStyle name="Normal 25 4 7" xfId="15456" xr:uid="{00000000-0005-0000-0000-0000E6790000}"/>
    <cellStyle name="Normal 25 4 7 2" xfId="50672" xr:uid="{00000000-0005-0000-0000-0000E7790000}"/>
    <cellStyle name="Normal 25 4 7 3" xfId="28061" xr:uid="{00000000-0005-0000-0000-0000E8790000}"/>
    <cellStyle name="Normal 25 4 8" xfId="13678" xr:uid="{00000000-0005-0000-0000-0000E9790000}"/>
    <cellStyle name="Normal 25 4 8 2" xfId="48896" xr:uid="{00000000-0005-0000-0000-0000EA790000}"/>
    <cellStyle name="Normal 25 4 9" xfId="38075" xr:uid="{00000000-0005-0000-0000-0000EB790000}"/>
    <cellStyle name="Normal 25 5" xfId="3923" xr:uid="{00000000-0005-0000-0000-0000EC790000}"/>
    <cellStyle name="Normal 25 5 2" xfId="8646" xr:uid="{00000000-0005-0000-0000-0000ED790000}"/>
    <cellStyle name="Normal 25 5 2 2" xfId="21272" xr:uid="{00000000-0005-0000-0000-0000EE790000}"/>
    <cellStyle name="Normal 25 5 2 2 2" xfId="56488" xr:uid="{00000000-0005-0000-0000-0000EF790000}"/>
    <cellStyle name="Normal 25 5 2 3" xfId="43891" xr:uid="{00000000-0005-0000-0000-0000F0790000}"/>
    <cellStyle name="Normal 25 5 2 4" xfId="33877" xr:uid="{00000000-0005-0000-0000-0000F1790000}"/>
    <cellStyle name="Normal 25 5 3" xfId="10427" xr:uid="{00000000-0005-0000-0000-0000F2790000}"/>
    <cellStyle name="Normal 25 5 3 2" xfId="23048" xr:uid="{00000000-0005-0000-0000-0000F3790000}"/>
    <cellStyle name="Normal 25 5 3 2 2" xfId="58264" xr:uid="{00000000-0005-0000-0000-0000F4790000}"/>
    <cellStyle name="Normal 25 5 3 3" xfId="45667" xr:uid="{00000000-0005-0000-0000-0000F5790000}"/>
    <cellStyle name="Normal 25 5 3 4" xfId="35653" xr:uid="{00000000-0005-0000-0000-0000F6790000}"/>
    <cellStyle name="Normal 25 5 4" xfId="12223" xr:uid="{00000000-0005-0000-0000-0000F7790000}"/>
    <cellStyle name="Normal 25 5 4 2" xfId="24824" xr:uid="{00000000-0005-0000-0000-0000F8790000}"/>
    <cellStyle name="Normal 25 5 4 2 2" xfId="60040" xr:uid="{00000000-0005-0000-0000-0000F9790000}"/>
    <cellStyle name="Normal 25 5 4 3" xfId="47443" xr:uid="{00000000-0005-0000-0000-0000FA790000}"/>
    <cellStyle name="Normal 25 5 4 4" xfId="37429" xr:uid="{00000000-0005-0000-0000-0000FB790000}"/>
    <cellStyle name="Normal 25 5 5" xfId="16588" xr:uid="{00000000-0005-0000-0000-0000FC790000}"/>
    <cellStyle name="Normal 25 5 5 2" xfId="51804" xr:uid="{00000000-0005-0000-0000-0000FD790000}"/>
    <cellStyle name="Normal 25 5 5 3" xfId="29193" xr:uid="{00000000-0005-0000-0000-0000FE790000}"/>
    <cellStyle name="Normal 25 5 6" xfId="14810" xr:uid="{00000000-0005-0000-0000-0000FF790000}"/>
    <cellStyle name="Normal 25 5 6 2" xfId="50028" xr:uid="{00000000-0005-0000-0000-0000007A0000}"/>
    <cellStyle name="Normal 25 5 7" xfId="39207" xr:uid="{00000000-0005-0000-0000-0000017A0000}"/>
    <cellStyle name="Normal 25 5 8" xfId="27417" xr:uid="{00000000-0005-0000-0000-0000027A0000}"/>
    <cellStyle name="Normal 25 6" xfId="4263" xr:uid="{00000000-0005-0000-0000-0000037A0000}"/>
    <cellStyle name="Normal 25 6 2" xfId="16910" xr:uid="{00000000-0005-0000-0000-0000047A0000}"/>
    <cellStyle name="Normal 25 6 2 2" xfId="52126" xr:uid="{00000000-0005-0000-0000-0000057A0000}"/>
    <cellStyle name="Normal 25 6 2 3" xfId="29515" xr:uid="{00000000-0005-0000-0000-0000067A0000}"/>
    <cellStyle name="Normal 25 6 3" xfId="13356" xr:uid="{00000000-0005-0000-0000-0000077A0000}"/>
    <cellStyle name="Normal 25 6 3 2" xfId="48574" xr:uid="{00000000-0005-0000-0000-0000087A0000}"/>
    <cellStyle name="Normal 25 6 4" xfId="39529" xr:uid="{00000000-0005-0000-0000-0000097A0000}"/>
    <cellStyle name="Normal 25 6 5" xfId="25963" xr:uid="{00000000-0005-0000-0000-00000A7A0000}"/>
    <cellStyle name="Normal 25 7" xfId="5733" xr:uid="{00000000-0005-0000-0000-00000B7A0000}"/>
    <cellStyle name="Normal 25 7 2" xfId="18364" xr:uid="{00000000-0005-0000-0000-00000C7A0000}"/>
    <cellStyle name="Normal 25 7 2 2" xfId="53580" xr:uid="{00000000-0005-0000-0000-00000D7A0000}"/>
    <cellStyle name="Normal 25 7 3" xfId="40983" xr:uid="{00000000-0005-0000-0000-00000E7A0000}"/>
    <cellStyle name="Normal 25 7 4" xfId="30969" xr:uid="{00000000-0005-0000-0000-00000F7A0000}"/>
    <cellStyle name="Normal 25 8" xfId="7192" xr:uid="{00000000-0005-0000-0000-0000107A0000}"/>
    <cellStyle name="Normal 25 8 2" xfId="19818" xr:uid="{00000000-0005-0000-0000-0000117A0000}"/>
    <cellStyle name="Normal 25 8 2 2" xfId="55034" xr:uid="{00000000-0005-0000-0000-0000127A0000}"/>
    <cellStyle name="Normal 25 8 3" xfId="42437" xr:uid="{00000000-0005-0000-0000-0000137A0000}"/>
    <cellStyle name="Normal 25 8 4" xfId="32423" xr:uid="{00000000-0005-0000-0000-0000147A0000}"/>
    <cellStyle name="Normal 25 9" xfId="8973" xr:uid="{00000000-0005-0000-0000-0000157A0000}"/>
    <cellStyle name="Normal 25 9 2" xfId="21594" xr:uid="{00000000-0005-0000-0000-0000167A0000}"/>
    <cellStyle name="Normal 25 9 2 2" xfId="56810" xr:uid="{00000000-0005-0000-0000-0000177A0000}"/>
    <cellStyle name="Normal 25 9 3" xfId="44213" xr:uid="{00000000-0005-0000-0000-0000187A0000}"/>
    <cellStyle name="Normal 25 9 4" xfId="34199" xr:uid="{00000000-0005-0000-0000-0000197A0000}"/>
    <cellStyle name="Normal 26" xfId="31" xr:uid="{00000000-0005-0000-0000-00001A7A0000}"/>
    <cellStyle name="Normal 26 10" xfId="3947" xr:uid="{00000000-0005-0000-0000-00001B7A0000}"/>
    <cellStyle name="Normal 26 10 2" xfId="16610" xr:uid="{00000000-0005-0000-0000-00001C7A0000}"/>
    <cellStyle name="Normal 26 10 2 2" xfId="51826" xr:uid="{00000000-0005-0000-0000-00001D7A0000}"/>
    <cellStyle name="Normal 26 10 2 3" xfId="29215" xr:uid="{00000000-0005-0000-0000-00001E7A0000}"/>
    <cellStyle name="Normal 26 10 3" xfId="13056" xr:uid="{00000000-0005-0000-0000-00001F7A0000}"/>
    <cellStyle name="Normal 26 10 3 2" xfId="48274" xr:uid="{00000000-0005-0000-0000-0000207A0000}"/>
    <cellStyle name="Normal 26 10 4" xfId="39229" xr:uid="{00000000-0005-0000-0000-0000217A0000}"/>
    <cellStyle name="Normal 26 10 5" xfId="25663" xr:uid="{00000000-0005-0000-0000-0000227A0000}"/>
    <cellStyle name="Normal 26 11" xfId="5433" xr:uid="{00000000-0005-0000-0000-0000237A0000}"/>
    <cellStyle name="Normal 26 11 2" xfId="18064" xr:uid="{00000000-0005-0000-0000-0000247A0000}"/>
    <cellStyle name="Normal 26 11 2 2" xfId="53280" xr:uid="{00000000-0005-0000-0000-0000257A0000}"/>
    <cellStyle name="Normal 26 11 3" xfId="40683" xr:uid="{00000000-0005-0000-0000-0000267A0000}"/>
    <cellStyle name="Normal 26 11 4" xfId="30669" xr:uid="{00000000-0005-0000-0000-0000277A0000}"/>
    <cellStyle name="Normal 26 12" xfId="6889" xr:uid="{00000000-0005-0000-0000-0000287A0000}"/>
    <cellStyle name="Normal 26 12 2" xfId="19518" xr:uid="{00000000-0005-0000-0000-0000297A0000}"/>
    <cellStyle name="Normal 26 12 2 2" xfId="54734" xr:uid="{00000000-0005-0000-0000-00002A7A0000}"/>
    <cellStyle name="Normal 26 12 3" xfId="42137" xr:uid="{00000000-0005-0000-0000-00002B7A0000}"/>
    <cellStyle name="Normal 26 12 4" xfId="32123" xr:uid="{00000000-0005-0000-0000-00002C7A0000}"/>
    <cellStyle name="Normal 26 13" xfId="8671" xr:uid="{00000000-0005-0000-0000-00002D7A0000}"/>
    <cellStyle name="Normal 26 13 2" xfId="21294" xr:uid="{00000000-0005-0000-0000-00002E7A0000}"/>
    <cellStyle name="Normal 26 13 2 2" xfId="56510" xr:uid="{00000000-0005-0000-0000-00002F7A0000}"/>
    <cellStyle name="Normal 26 13 3" xfId="43913" xr:uid="{00000000-0005-0000-0000-0000307A0000}"/>
    <cellStyle name="Normal 26 13 4" xfId="33899" xr:uid="{00000000-0005-0000-0000-0000317A0000}"/>
    <cellStyle name="Normal 26 14" xfId="10614" xr:uid="{00000000-0005-0000-0000-0000327A0000}"/>
    <cellStyle name="Normal 26 14 2" xfId="23225" xr:uid="{00000000-0005-0000-0000-0000337A0000}"/>
    <cellStyle name="Normal 26 14 2 2" xfId="58441" xr:uid="{00000000-0005-0000-0000-0000347A0000}"/>
    <cellStyle name="Normal 26 14 3" xfId="45844" xr:uid="{00000000-0005-0000-0000-0000357A0000}"/>
    <cellStyle name="Normal 26 14 4" xfId="35830" xr:uid="{00000000-0005-0000-0000-0000367A0000}"/>
    <cellStyle name="Normal 26 15" xfId="14833" xr:uid="{00000000-0005-0000-0000-0000377A0000}"/>
    <cellStyle name="Normal 26 15 2" xfId="50050" xr:uid="{00000000-0005-0000-0000-0000387A0000}"/>
    <cellStyle name="Normal 26 15 3" xfId="27439" xr:uid="{00000000-0005-0000-0000-0000397A0000}"/>
    <cellStyle name="Normal 26 16" xfId="12247" xr:uid="{00000000-0005-0000-0000-00003A7A0000}"/>
    <cellStyle name="Normal 26 16 2" xfId="47465" xr:uid="{00000000-0005-0000-0000-00003B7A0000}"/>
    <cellStyle name="Normal 26 17" xfId="37452" xr:uid="{00000000-0005-0000-0000-00003C7A0000}"/>
    <cellStyle name="Normal 26 18" xfId="24854" xr:uid="{00000000-0005-0000-0000-00003D7A0000}"/>
    <cellStyle name="Normal 26 19" xfId="60067" xr:uid="{00000000-0005-0000-0000-00003E7A0000}"/>
    <cellStyle name="Normal 26 2" xfId="596" xr:uid="{00000000-0005-0000-0000-00003F7A0000}"/>
    <cellStyle name="Normal 26 2 10" xfId="5471" xr:uid="{00000000-0005-0000-0000-0000407A0000}"/>
    <cellStyle name="Normal 26 2 10 2" xfId="18102" xr:uid="{00000000-0005-0000-0000-0000417A0000}"/>
    <cellStyle name="Normal 26 2 10 2 2" xfId="53318" xr:uid="{00000000-0005-0000-0000-0000427A0000}"/>
    <cellStyle name="Normal 26 2 10 3" xfId="40721" xr:uid="{00000000-0005-0000-0000-0000437A0000}"/>
    <cellStyle name="Normal 26 2 10 4" xfId="30707" xr:uid="{00000000-0005-0000-0000-0000447A0000}"/>
    <cellStyle name="Normal 26 2 11" xfId="6927" xr:uid="{00000000-0005-0000-0000-0000457A0000}"/>
    <cellStyle name="Normal 26 2 11 2" xfId="19556" xr:uid="{00000000-0005-0000-0000-0000467A0000}"/>
    <cellStyle name="Normal 26 2 11 2 2" xfId="54772" xr:uid="{00000000-0005-0000-0000-0000477A0000}"/>
    <cellStyle name="Normal 26 2 11 3" xfId="42175" xr:uid="{00000000-0005-0000-0000-0000487A0000}"/>
    <cellStyle name="Normal 26 2 11 4" xfId="32161" xr:uid="{00000000-0005-0000-0000-0000497A0000}"/>
    <cellStyle name="Normal 26 2 12" xfId="8709" xr:uid="{00000000-0005-0000-0000-00004A7A0000}"/>
    <cellStyle name="Normal 26 2 12 2" xfId="21332" xr:uid="{00000000-0005-0000-0000-00004B7A0000}"/>
    <cellStyle name="Normal 26 2 12 2 2" xfId="56548" xr:uid="{00000000-0005-0000-0000-00004C7A0000}"/>
    <cellStyle name="Normal 26 2 12 3" xfId="43951" xr:uid="{00000000-0005-0000-0000-00004D7A0000}"/>
    <cellStyle name="Normal 26 2 12 4" xfId="33937" xr:uid="{00000000-0005-0000-0000-00004E7A0000}"/>
    <cellStyle name="Normal 26 2 13" xfId="10615" xr:uid="{00000000-0005-0000-0000-00004F7A0000}"/>
    <cellStyle name="Normal 26 2 13 2" xfId="23226" xr:uid="{00000000-0005-0000-0000-0000507A0000}"/>
    <cellStyle name="Normal 26 2 13 2 2" xfId="58442" xr:uid="{00000000-0005-0000-0000-0000517A0000}"/>
    <cellStyle name="Normal 26 2 13 3" xfId="45845" xr:uid="{00000000-0005-0000-0000-0000527A0000}"/>
    <cellStyle name="Normal 26 2 13 4" xfId="35831" xr:uid="{00000000-0005-0000-0000-0000537A0000}"/>
    <cellStyle name="Normal 26 2 14" xfId="14871" xr:uid="{00000000-0005-0000-0000-0000547A0000}"/>
    <cellStyle name="Normal 26 2 14 2" xfId="50088" xr:uid="{00000000-0005-0000-0000-0000557A0000}"/>
    <cellStyle name="Normal 26 2 14 3" xfId="27477" xr:uid="{00000000-0005-0000-0000-0000567A0000}"/>
    <cellStyle name="Normal 26 2 15" xfId="12285" xr:uid="{00000000-0005-0000-0000-0000577A0000}"/>
    <cellStyle name="Normal 26 2 15 2" xfId="47503" xr:uid="{00000000-0005-0000-0000-0000587A0000}"/>
    <cellStyle name="Normal 26 2 16" xfId="37490" xr:uid="{00000000-0005-0000-0000-0000597A0000}"/>
    <cellStyle name="Normal 26 2 17" xfId="24892" xr:uid="{00000000-0005-0000-0000-00005A7A0000}"/>
    <cellStyle name="Normal 26 2 18" xfId="60105" xr:uid="{00000000-0005-0000-0000-00005B7A0000}"/>
    <cellStyle name="Normal 26 2 2" xfId="1777" xr:uid="{00000000-0005-0000-0000-00005C7A0000}"/>
    <cellStyle name="Normal 26 2 2 10" xfId="7001" xr:uid="{00000000-0005-0000-0000-00005D7A0000}"/>
    <cellStyle name="Normal 26 2 2 10 2" xfId="19628" xr:uid="{00000000-0005-0000-0000-00005E7A0000}"/>
    <cellStyle name="Normal 26 2 2 10 2 2" xfId="54844" xr:uid="{00000000-0005-0000-0000-00005F7A0000}"/>
    <cellStyle name="Normal 26 2 2 10 3" xfId="42247" xr:uid="{00000000-0005-0000-0000-0000607A0000}"/>
    <cellStyle name="Normal 26 2 2 10 4" xfId="32233" xr:uid="{00000000-0005-0000-0000-0000617A0000}"/>
    <cellStyle name="Normal 26 2 2 11" xfId="8782" xr:uid="{00000000-0005-0000-0000-0000627A0000}"/>
    <cellStyle name="Normal 26 2 2 11 2" xfId="21404" xr:uid="{00000000-0005-0000-0000-0000637A0000}"/>
    <cellStyle name="Normal 26 2 2 11 2 2" xfId="56620" xr:uid="{00000000-0005-0000-0000-0000647A0000}"/>
    <cellStyle name="Normal 26 2 2 11 3" xfId="44023" xr:uid="{00000000-0005-0000-0000-0000657A0000}"/>
    <cellStyle name="Normal 26 2 2 11 4" xfId="34009" xr:uid="{00000000-0005-0000-0000-0000667A0000}"/>
    <cellStyle name="Normal 26 2 2 12" xfId="10616" xr:uid="{00000000-0005-0000-0000-0000677A0000}"/>
    <cellStyle name="Normal 26 2 2 12 2" xfId="23227" xr:uid="{00000000-0005-0000-0000-0000687A0000}"/>
    <cellStyle name="Normal 26 2 2 12 2 2" xfId="58443" xr:uid="{00000000-0005-0000-0000-0000697A0000}"/>
    <cellStyle name="Normal 26 2 2 12 3" xfId="45846" xr:uid="{00000000-0005-0000-0000-00006A7A0000}"/>
    <cellStyle name="Normal 26 2 2 12 4" xfId="35832" xr:uid="{00000000-0005-0000-0000-00006B7A0000}"/>
    <cellStyle name="Normal 26 2 2 13" xfId="14943" xr:uid="{00000000-0005-0000-0000-00006C7A0000}"/>
    <cellStyle name="Normal 26 2 2 13 2" xfId="50160" xr:uid="{00000000-0005-0000-0000-00006D7A0000}"/>
    <cellStyle name="Normal 26 2 2 13 3" xfId="27549" xr:uid="{00000000-0005-0000-0000-00006E7A0000}"/>
    <cellStyle name="Normal 26 2 2 14" xfId="12357" xr:uid="{00000000-0005-0000-0000-00006F7A0000}"/>
    <cellStyle name="Normal 26 2 2 14 2" xfId="47575" xr:uid="{00000000-0005-0000-0000-0000707A0000}"/>
    <cellStyle name="Normal 26 2 2 15" xfId="37562" xr:uid="{00000000-0005-0000-0000-0000717A0000}"/>
    <cellStyle name="Normal 26 2 2 16" xfId="24964" xr:uid="{00000000-0005-0000-0000-0000727A0000}"/>
    <cellStyle name="Normal 26 2 2 17" xfId="60177" xr:uid="{00000000-0005-0000-0000-0000737A0000}"/>
    <cellStyle name="Normal 26 2 2 2" xfId="2387" xr:uid="{00000000-0005-0000-0000-0000747A0000}"/>
    <cellStyle name="Normal 26 2 2 2 10" xfId="10617" xr:uid="{00000000-0005-0000-0000-0000757A0000}"/>
    <cellStyle name="Normal 26 2 2 2 10 2" xfId="23228" xr:uid="{00000000-0005-0000-0000-0000767A0000}"/>
    <cellStyle name="Normal 26 2 2 2 10 2 2" xfId="58444" xr:uid="{00000000-0005-0000-0000-0000777A0000}"/>
    <cellStyle name="Normal 26 2 2 2 10 3" xfId="45847" xr:uid="{00000000-0005-0000-0000-0000787A0000}"/>
    <cellStyle name="Normal 26 2 2 2 10 4" xfId="35833" xr:uid="{00000000-0005-0000-0000-0000797A0000}"/>
    <cellStyle name="Normal 26 2 2 2 11" xfId="15098" xr:uid="{00000000-0005-0000-0000-00007A7A0000}"/>
    <cellStyle name="Normal 26 2 2 2 11 2" xfId="50314" xr:uid="{00000000-0005-0000-0000-00007B7A0000}"/>
    <cellStyle name="Normal 26 2 2 2 11 3" xfId="27703" xr:uid="{00000000-0005-0000-0000-00007C7A0000}"/>
    <cellStyle name="Normal 26 2 2 2 12" xfId="12511" xr:uid="{00000000-0005-0000-0000-00007D7A0000}"/>
    <cellStyle name="Normal 26 2 2 2 12 2" xfId="47729" xr:uid="{00000000-0005-0000-0000-00007E7A0000}"/>
    <cellStyle name="Normal 26 2 2 2 13" xfId="37717" xr:uid="{00000000-0005-0000-0000-00007F7A0000}"/>
    <cellStyle name="Normal 26 2 2 2 14" xfId="25118" xr:uid="{00000000-0005-0000-0000-0000807A0000}"/>
    <cellStyle name="Normal 26 2 2 2 15" xfId="60331" xr:uid="{00000000-0005-0000-0000-0000817A0000}"/>
    <cellStyle name="Normal 26 2 2 2 2" xfId="3233" xr:uid="{00000000-0005-0000-0000-0000827A0000}"/>
    <cellStyle name="Normal 26 2 2 2 2 10" xfId="25602" xr:uid="{00000000-0005-0000-0000-0000837A0000}"/>
    <cellStyle name="Normal 26 2 2 2 2 11" xfId="61137" xr:uid="{00000000-0005-0000-0000-0000847A0000}"/>
    <cellStyle name="Normal 26 2 2 2 2 2" xfId="5033" xr:uid="{00000000-0005-0000-0000-0000857A0000}"/>
    <cellStyle name="Normal 26 2 2 2 2 2 2" xfId="17680" xr:uid="{00000000-0005-0000-0000-0000867A0000}"/>
    <cellStyle name="Normal 26 2 2 2 2 2 2 2" xfId="52896" xr:uid="{00000000-0005-0000-0000-0000877A0000}"/>
    <cellStyle name="Normal 26 2 2 2 2 2 2 3" xfId="30285" xr:uid="{00000000-0005-0000-0000-0000887A0000}"/>
    <cellStyle name="Normal 26 2 2 2 2 2 3" xfId="14126" xr:uid="{00000000-0005-0000-0000-0000897A0000}"/>
    <cellStyle name="Normal 26 2 2 2 2 2 3 2" xfId="49344" xr:uid="{00000000-0005-0000-0000-00008A7A0000}"/>
    <cellStyle name="Normal 26 2 2 2 2 2 4" xfId="40299" xr:uid="{00000000-0005-0000-0000-00008B7A0000}"/>
    <cellStyle name="Normal 26 2 2 2 2 2 5" xfId="26733" xr:uid="{00000000-0005-0000-0000-00008C7A0000}"/>
    <cellStyle name="Normal 26 2 2 2 2 3" xfId="6503" xr:uid="{00000000-0005-0000-0000-00008D7A0000}"/>
    <cellStyle name="Normal 26 2 2 2 2 3 2" xfId="19134" xr:uid="{00000000-0005-0000-0000-00008E7A0000}"/>
    <cellStyle name="Normal 26 2 2 2 2 3 2 2" xfId="54350" xr:uid="{00000000-0005-0000-0000-00008F7A0000}"/>
    <cellStyle name="Normal 26 2 2 2 2 3 3" xfId="41753" xr:uid="{00000000-0005-0000-0000-0000907A0000}"/>
    <cellStyle name="Normal 26 2 2 2 2 3 4" xfId="31739" xr:uid="{00000000-0005-0000-0000-0000917A0000}"/>
    <cellStyle name="Normal 26 2 2 2 2 4" xfId="7962" xr:uid="{00000000-0005-0000-0000-0000927A0000}"/>
    <cellStyle name="Normal 26 2 2 2 2 4 2" xfId="20588" xr:uid="{00000000-0005-0000-0000-0000937A0000}"/>
    <cellStyle name="Normal 26 2 2 2 2 4 2 2" xfId="55804" xr:uid="{00000000-0005-0000-0000-0000947A0000}"/>
    <cellStyle name="Normal 26 2 2 2 2 4 3" xfId="43207" xr:uid="{00000000-0005-0000-0000-0000957A0000}"/>
    <cellStyle name="Normal 26 2 2 2 2 4 4" xfId="33193" xr:uid="{00000000-0005-0000-0000-0000967A0000}"/>
    <cellStyle name="Normal 26 2 2 2 2 5" xfId="9743" xr:uid="{00000000-0005-0000-0000-0000977A0000}"/>
    <cellStyle name="Normal 26 2 2 2 2 5 2" xfId="22364" xr:uid="{00000000-0005-0000-0000-0000987A0000}"/>
    <cellStyle name="Normal 26 2 2 2 2 5 2 2" xfId="57580" xr:uid="{00000000-0005-0000-0000-0000997A0000}"/>
    <cellStyle name="Normal 26 2 2 2 2 5 3" xfId="44983" xr:uid="{00000000-0005-0000-0000-00009A7A0000}"/>
    <cellStyle name="Normal 26 2 2 2 2 5 4" xfId="34969" xr:uid="{00000000-0005-0000-0000-00009B7A0000}"/>
    <cellStyle name="Normal 26 2 2 2 2 6" xfId="11537" xr:uid="{00000000-0005-0000-0000-00009C7A0000}"/>
    <cellStyle name="Normal 26 2 2 2 2 6 2" xfId="24140" xr:uid="{00000000-0005-0000-0000-00009D7A0000}"/>
    <cellStyle name="Normal 26 2 2 2 2 6 2 2" xfId="59356" xr:uid="{00000000-0005-0000-0000-00009E7A0000}"/>
    <cellStyle name="Normal 26 2 2 2 2 6 3" xfId="46759" xr:uid="{00000000-0005-0000-0000-00009F7A0000}"/>
    <cellStyle name="Normal 26 2 2 2 2 6 4" xfId="36745" xr:uid="{00000000-0005-0000-0000-0000A07A0000}"/>
    <cellStyle name="Normal 26 2 2 2 2 7" xfId="15904" xr:uid="{00000000-0005-0000-0000-0000A17A0000}"/>
    <cellStyle name="Normal 26 2 2 2 2 7 2" xfId="51120" xr:uid="{00000000-0005-0000-0000-0000A27A0000}"/>
    <cellStyle name="Normal 26 2 2 2 2 7 3" xfId="28509" xr:uid="{00000000-0005-0000-0000-0000A37A0000}"/>
    <cellStyle name="Normal 26 2 2 2 2 8" xfId="12995" xr:uid="{00000000-0005-0000-0000-0000A47A0000}"/>
    <cellStyle name="Normal 26 2 2 2 2 8 2" xfId="48213" xr:uid="{00000000-0005-0000-0000-0000A57A0000}"/>
    <cellStyle name="Normal 26 2 2 2 2 9" xfId="38523" xr:uid="{00000000-0005-0000-0000-0000A67A0000}"/>
    <cellStyle name="Normal 26 2 2 2 3" xfId="3562" xr:uid="{00000000-0005-0000-0000-0000A77A0000}"/>
    <cellStyle name="Normal 26 2 2 2 3 10" xfId="27058" xr:uid="{00000000-0005-0000-0000-0000A87A0000}"/>
    <cellStyle name="Normal 26 2 2 2 3 11" xfId="61462" xr:uid="{00000000-0005-0000-0000-0000A97A0000}"/>
    <cellStyle name="Normal 26 2 2 2 3 2" xfId="5358" xr:uid="{00000000-0005-0000-0000-0000AA7A0000}"/>
    <cellStyle name="Normal 26 2 2 2 3 2 2" xfId="18005" xr:uid="{00000000-0005-0000-0000-0000AB7A0000}"/>
    <cellStyle name="Normal 26 2 2 2 3 2 2 2" xfId="53221" xr:uid="{00000000-0005-0000-0000-0000AC7A0000}"/>
    <cellStyle name="Normal 26 2 2 2 3 2 3" xfId="40624" xr:uid="{00000000-0005-0000-0000-0000AD7A0000}"/>
    <cellStyle name="Normal 26 2 2 2 3 2 4" xfId="30610" xr:uid="{00000000-0005-0000-0000-0000AE7A0000}"/>
    <cellStyle name="Normal 26 2 2 2 3 3" xfId="6828" xr:uid="{00000000-0005-0000-0000-0000AF7A0000}"/>
    <cellStyle name="Normal 26 2 2 2 3 3 2" xfId="19459" xr:uid="{00000000-0005-0000-0000-0000B07A0000}"/>
    <cellStyle name="Normal 26 2 2 2 3 3 2 2" xfId="54675" xr:uid="{00000000-0005-0000-0000-0000B17A0000}"/>
    <cellStyle name="Normal 26 2 2 2 3 3 3" xfId="42078" xr:uid="{00000000-0005-0000-0000-0000B27A0000}"/>
    <cellStyle name="Normal 26 2 2 2 3 3 4" xfId="32064" xr:uid="{00000000-0005-0000-0000-0000B37A0000}"/>
    <cellStyle name="Normal 26 2 2 2 3 4" xfId="8287" xr:uid="{00000000-0005-0000-0000-0000B47A0000}"/>
    <cellStyle name="Normal 26 2 2 2 3 4 2" xfId="20913" xr:uid="{00000000-0005-0000-0000-0000B57A0000}"/>
    <cellStyle name="Normal 26 2 2 2 3 4 2 2" xfId="56129" xr:uid="{00000000-0005-0000-0000-0000B67A0000}"/>
    <cellStyle name="Normal 26 2 2 2 3 4 3" xfId="43532" xr:uid="{00000000-0005-0000-0000-0000B77A0000}"/>
    <cellStyle name="Normal 26 2 2 2 3 4 4" xfId="33518" xr:uid="{00000000-0005-0000-0000-0000B87A0000}"/>
    <cellStyle name="Normal 26 2 2 2 3 5" xfId="10068" xr:uid="{00000000-0005-0000-0000-0000B97A0000}"/>
    <cellStyle name="Normal 26 2 2 2 3 5 2" xfId="22689" xr:uid="{00000000-0005-0000-0000-0000BA7A0000}"/>
    <cellStyle name="Normal 26 2 2 2 3 5 2 2" xfId="57905" xr:uid="{00000000-0005-0000-0000-0000BB7A0000}"/>
    <cellStyle name="Normal 26 2 2 2 3 5 3" xfId="45308" xr:uid="{00000000-0005-0000-0000-0000BC7A0000}"/>
    <cellStyle name="Normal 26 2 2 2 3 5 4" xfId="35294" xr:uid="{00000000-0005-0000-0000-0000BD7A0000}"/>
    <cellStyle name="Normal 26 2 2 2 3 6" xfId="11862" xr:uid="{00000000-0005-0000-0000-0000BE7A0000}"/>
    <cellStyle name="Normal 26 2 2 2 3 6 2" xfId="24465" xr:uid="{00000000-0005-0000-0000-0000BF7A0000}"/>
    <cellStyle name="Normal 26 2 2 2 3 6 2 2" xfId="59681" xr:uid="{00000000-0005-0000-0000-0000C07A0000}"/>
    <cellStyle name="Normal 26 2 2 2 3 6 3" xfId="47084" xr:uid="{00000000-0005-0000-0000-0000C17A0000}"/>
    <cellStyle name="Normal 26 2 2 2 3 6 4" xfId="37070" xr:uid="{00000000-0005-0000-0000-0000C27A0000}"/>
    <cellStyle name="Normal 26 2 2 2 3 7" xfId="16229" xr:uid="{00000000-0005-0000-0000-0000C37A0000}"/>
    <cellStyle name="Normal 26 2 2 2 3 7 2" xfId="51445" xr:uid="{00000000-0005-0000-0000-0000C47A0000}"/>
    <cellStyle name="Normal 26 2 2 2 3 7 3" xfId="28834" xr:uid="{00000000-0005-0000-0000-0000C57A0000}"/>
    <cellStyle name="Normal 26 2 2 2 3 8" xfId="14451" xr:uid="{00000000-0005-0000-0000-0000C67A0000}"/>
    <cellStyle name="Normal 26 2 2 2 3 8 2" xfId="49669" xr:uid="{00000000-0005-0000-0000-0000C77A0000}"/>
    <cellStyle name="Normal 26 2 2 2 3 9" xfId="38848" xr:uid="{00000000-0005-0000-0000-0000C87A0000}"/>
    <cellStyle name="Normal 26 2 2 2 4" xfId="2723" xr:uid="{00000000-0005-0000-0000-0000C97A0000}"/>
    <cellStyle name="Normal 26 2 2 2 4 10" xfId="26249" xr:uid="{00000000-0005-0000-0000-0000CA7A0000}"/>
    <cellStyle name="Normal 26 2 2 2 4 11" xfId="60653" xr:uid="{00000000-0005-0000-0000-0000CB7A0000}"/>
    <cellStyle name="Normal 26 2 2 2 4 2" xfId="4549" xr:uid="{00000000-0005-0000-0000-0000CC7A0000}"/>
    <cellStyle name="Normal 26 2 2 2 4 2 2" xfId="17196" xr:uid="{00000000-0005-0000-0000-0000CD7A0000}"/>
    <cellStyle name="Normal 26 2 2 2 4 2 2 2" xfId="52412" xr:uid="{00000000-0005-0000-0000-0000CE7A0000}"/>
    <cellStyle name="Normal 26 2 2 2 4 2 3" xfId="39815" xr:uid="{00000000-0005-0000-0000-0000CF7A0000}"/>
    <cellStyle name="Normal 26 2 2 2 4 2 4" xfId="29801" xr:uid="{00000000-0005-0000-0000-0000D07A0000}"/>
    <cellStyle name="Normal 26 2 2 2 4 3" xfId="6019" xr:uid="{00000000-0005-0000-0000-0000D17A0000}"/>
    <cellStyle name="Normal 26 2 2 2 4 3 2" xfId="18650" xr:uid="{00000000-0005-0000-0000-0000D27A0000}"/>
    <cellStyle name="Normal 26 2 2 2 4 3 2 2" xfId="53866" xr:uid="{00000000-0005-0000-0000-0000D37A0000}"/>
    <cellStyle name="Normal 26 2 2 2 4 3 3" xfId="41269" xr:uid="{00000000-0005-0000-0000-0000D47A0000}"/>
    <cellStyle name="Normal 26 2 2 2 4 3 4" xfId="31255" xr:uid="{00000000-0005-0000-0000-0000D57A0000}"/>
    <cellStyle name="Normal 26 2 2 2 4 4" xfId="7478" xr:uid="{00000000-0005-0000-0000-0000D67A0000}"/>
    <cellStyle name="Normal 26 2 2 2 4 4 2" xfId="20104" xr:uid="{00000000-0005-0000-0000-0000D77A0000}"/>
    <cellStyle name="Normal 26 2 2 2 4 4 2 2" xfId="55320" xr:uid="{00000000-0005-0000-0000-0000D87A0000}"/>
    <cellStyle name="Normal 26 2 2 2 4 4 3" xfId="42723" xr:uid="{00000000-0005-0000-0000-0000D97A0000}"/>
    <cellStyle name="Normal 26 2 2 2 4 4 4" xfId="32709" xr:uid="{00000000-0005-0000-0000-0000DA7A0000}"/>
    <cellStyle name="Normal 26 2 2 2 4 5" xfId="9259" xr:uid="{00000000-0005-0000-0000-0000DB7A0000}"/>
    <cellStyle name="Normal 26 2 2 2 4 5 2" xfId="21880" xr:uid="{00000000-0005-0000-0000-0000DC7A0000}"/>
    <cellStyle name="Normal 26 2 2 2 4 5 2 2" xfId="57096" xr:uid="{00000000-0005-0000-0000-0000DD7A0000}"/>
    <cellStyle name="Normal 26 2 2 2 4 5 3" xfId="44499" xr:uid="{00000000-0005-0000-0000-0000DE7A0000}"/>
    <cellStyle name="Normal 26 2 2 2 4 5 4" xfId="34485" xr:uid="{00000000-0005-0000-0000-0000DF7A0000}"/>
    <cellStyle name="Normal 26 2 2 2 4 6" xfId="11053" xr:uid="{00000000-0005-0000-0000-0000E07A0000}"/>
    <cellStyle name="Normal 26 2 2 2 4 6 2" xfId="23656" xr:uid="{00000000-0005-0000-0000-0000E17A0000}"/>
    <cellStyle name="Normal 26 2 2 2 4 6 2 2" xfId="58872" xr:uid="{00000000-0005-0000-0000-0000E27A0000}"/>
    <cellStyle name="Normal 26 2 2 2 4 6 3" xfId="46275" xr:uid="{00000000-0005-0000-0000-0000E37A0000}"/>
    <cellStyle name="Normal 26 2 2 2 4 6 4" xfId="36261" xr:uid="{00000000-0005-0000-0000-0000E47A0000}"/>
    <cellStyle name="Normal 26 2 2 2 4 7" xfId="15420" xr:uid="{00000000-0005-0000-0000-0000E57A0000}"/>
    <cellStyle name="Normal 26 2 2 2 4 7 2" xfId="50636" xr:uid="{00000000-0005-0000-0000-0000E67A0000}"/>
    <cellStyle name="Normal 26 2 2 2 4 7 3" xfId="28025" xr:uid="{00000000-0005-0000-0000-0000E77A0000}"/>
    <cellStyle name="Normal 26 2 2 2 4 8" xfId="13642" xr:uid="{00000000-0005-0000-0000-0000E87A0000}"/>
    <cellStyle name="Normal 26 2 2 2 4 8 2" xfId="48860" xr:uid="{00000000-0005-0000-0000-0000E97A0000}"/>
    <cellStyle name="Normal 26 2 2 2 4 9" xfId="38039" xr:uid="{00000000-0005-0000-0000-0000EA7A0000}"/>
    <cellStyle name="Normal 26 2 2 2 5" xfId="3887" xr:uid="{00000000-0005-0000-0000-0000EB7A0000}"/>
    <cellStyle name="Normal 26 2 2 2 5 2" xfId="8610" xr:uid="{00000000-0005-0000-0000-0000EC7A0000}"/>
    <cellStyle name="Normal 26 2 2 2 5 2 2" xfId="21236" xr:uid="{00000000-0005-0000-0000-0000ED7A0000}"/>
    <cellStyle name="Normal 26 2 2 2 5 2 2 2" xfId="56452" xr:uid="{00000000-0005-0000-0000-0000EE7A0000}"/>
    <cellStyle name="Normal 26 2 2 2 5 2 3" xfId="43855" xr:uid="{00000000-0005-0000-0000-0000EF7A0000}"/>
    <cellStyle name="Normal 26 2 2 2 5 2 4" xfId="33841" xr:uid="{00000000-0005-0000-0000-0000F07A0000}"/>
    <cellStyle name="Normal 26 2 2 2 5 3" xfId="10391" xr:uid="{00000000-0005-0000-0000-0000F17A0000}"/>
    <cellStyle name="Normal 26 2 2 2 5 3 2" xfId="23012" xr:uid="{00000000-0005-0000-0000-0000F27A0000}"/>
    <cellStyle name="Normal 26 2 2 2 5 3 2 2" xfId="58228" xr:uid="{00000000-0005-0000-0000-0000F37A0000}"/>
    <cellStyle name="Normal 26 2 2 2 5 3 3" xfId="45631" xr:uid="{00000000-0005-0000-0000-0000F47A0000}"/>
    <cellStyle name="Normal 26 2 2 2 5 3 4" xfId="35617" xr:uid="{00000000-0005-0000-0000-0000F57A0000}"/>
    <cellStyle name="Normal 26 2 2 2 5 4" xfId="12187" xr:uid="{00000000-0005-0000-0000-0000F67A0000}"/>
    <cellStyle name="Normal 26 2 2 2 5 4 2" xfId="24788" xr:uid="{00000000-0005-0000-0000-0000F77A0000}"/>
    <cellStyle name="Normal 26 2 2 2 5 4 2 2" xfId="60004" xr:uid="{00000000-0005-0000-0000-0000F87A0000}"/>
    <cellStyle name="Normal 26 2 2 2 5 4 3" xfId="47407" xr:uid="{00000000-0005-0000-0000-0000F97A0000}"/>
    <cellStyle name="Normal 26 2 2 2 5 4 4" xfId="37393" xr:uid="{00000000-0005-0000-0000-0000FA7A0000}"/>
    <cellStyle name="Normal 26 2 2 2 5 5" xfId="16552" xr:uid="{00000000-0005-0000-0000-0000FB7A0000}"/>
    <cellStyle name="Normal 26 2 2 2 5 5 2" xfId="51768" xr:uid="{00000000-0005-0000-0000-0000FC7A0000}"/>
    <cellStyle name="Normal 26 2 2 2 5 5 3" xfId="29157" xr:uid="{00000000-0005-0000-0000-0000FD7A0000}"/>
    <cellStyle name="Normal 26 2 2 2 5 6" xfId="14774" xr:uid="{00000000-0005-0000-0000-0000FE7A0000}"/>
    <cellStyle name="Normal 26 2 2 2 5 6 2" xfId="49992" xr:uid="{00000000-0005-0000-0000-0000FF7A0000}"/>
    <cellStyle name="Normal 26 2 2 2 5 7" xfId="39171" xr:uid="{00000000-0005-0000-0000-0000007B0000}"/>
    <cellStyle name="Normal 26 2 2 2 5 8" xfId="27381" xr:uid="{00000000-0005-0000-0000-0000017B0000}"/>
    <cellStyle name="Normal 26 2 2 2 6" xfId="4227" xr:uid="{00000000-0005-0000-0000-0000027B0000}"/>
    <cellStyle name="Normal 26 2 2 2 6 2" xfId="16874" xr:uid="{00000000-0005-0000-0000-0000037B0000}"/>
    <cellStyle name="Normal 26 2 2 2 6 2 2" xfId="52090" xr:uid="{00000000-0005-0000-0000-0000047B0000}"/>
    <cellStyle name="Normal 26 2 2 2 6 2 3" xfId="29479" xr:uid="{00000000-0005-0000-0000-0000057B0000}"/>
    <cellStyle name="Normal 26 2 2 2 6 3" xfId="13320" xr:uid="{00000000-0005-0000-0000-0000067B0000}"/>
    <cellStyle name="Normal 26 2 2 2 6 3 2" xfId="48538" xr:uid="{00000000-0005-0000-0000-0000077B0000}"/>
    <cellStyle name="Normal 26 2 2 2 6 4" xfId="39493" xr:uid="{00000000-0005-0000-0000-0000087B0000}"/>
    <cellStyle name="Normal 26 2 2 2 6 5" xfId="25927" xr:uid="{00000000-0005-0000-0000-0000097B0000}"/>
    <cellStyle name="Normal 26 2 2 2 7" xfId="5697" xr:uid="{00000000-0005-0000-0000-00000A7B0000}"/>
    <cellStyle name="Normal 26 2 2 2 7 2" xfId="18328" xr:uid="{00000000-0005-0000-0000-00000B7B0000}"/>
    <cellStyle name="Normal 26 2 2 2 7 2 2" xfId="53544" xr:uid="{00000000-0005-0000-0000-00000C7B0000}"/>
    <cellStyle name="Normal 26 2 2 2 7 3" xfId="40947" xr:uid="{00000000-0005-0000-0000-00000D7B0000}"/>
    <cellStyle name="Normal 26 2 2 2 7 4" xfId="30933" xr:uid="{00000000-0005-0000-0000-00000E7B0000}"/>
    <cellStyle name="Normal 26 2 2 2 8" xfId="7156" xr:uid="{00000000-0005-0000-0000-00000F7B0000}"/>
    <cellStyle name="Normal 26 2 2 2 8 2" xfId="19782" xr:uid="{00000000-0005-0000-0000-0000107B0000}"/>
    <cellStyle name="Normal 26 2 2 2 8 2 2" xfId="54998" xr:uid="{00000000-0005-0000-0000-0000117B0000}"/>
    <cellStyle name="Normal 26 2 2 2 8 3" xfId="42401" xr:uid="{00000000-0005-0000-0000-0000127B0000}"/>
    <cellStyle name="Normal 26 2 2 2 8 4" xfId="32387" xr:uid="{00000000-0005-0000-0000-0000137B0000}"/>
    <cellStyle name="Normal 26 2 2 2 9" xfId="8937" xr:uid="{00000000-0005-0000-0000-0000147B0000}"/>
    <cellStyle name="Normal 26 2 2 2 9 2" xfId="21558" xr:uid="{00000000-0005-0000-0000-0000157B0000}"/>
    <cellStyle name="Normal 26 2 2 2 9 2 2" xfId="56774" xr:uid="{00000000-0005-0000-0000-0000167B0000}"/>
    <cellStyle name="Normal 26 2 2 2 9 3" xfId="44177" xr:uid="{00000000-0005-0000-0000-0000177B0000}"/>
    <cellStyle name="Normal 26 2 2 2 9 4" xfId="34163" xr:uid="{00000000-0005-0000-0000-0000187B0000}"/>
    <cellStyle name="Normal 26 2 2 3" xfId="3073" xr:uid="{00000000-0005-0000-0000-0000197B0000}"/>
    <cellStyle name="Normal 26 2 2 3 10" xfId="25445" xr:uid="{00000000-0005-0000-0000-00001A7B0000}"/>
    <cellStyle name="Normal 26 2 2 3 11" xfId="60980" xr:uid="{00000000-0005-0000-0000-00001B7B0000}"/>
    <cellStyle name="Normal 26 2 2 3 2" xfId="4876" xr:uid="{00000000-0005-0000-0000-00001C7B0000}"/>
    <cellStyle name="Normal 26 2 2 3 2 2" xfId="17523" xr:uid="{00000000-0005-0000-0000-00001D7B0000}"/>
    <cellStyle name="Normal 26 2 2 3 2 2 2" xfId="52739" xr:uid="{00000000-0005-0000-0000-00001E7B0000}"/>
    <cellStyle name="Normal 26 2 2 3 2 2 3" xfId="30128" xr:uid="{00000000-0005-0000-0000-00001F7B0000}"/>
    <cellStyle name="Normal 26 2 2 3 2 3" xfId="13969" xr:uid="{00000000-0005-0000-0000-0000207B0000}"/>
    <cellStyle name="Normal 26 2 2 3 2 3 2" xfId="49187" xr:uid="{00000000-0005-0000-0000-0000217B0000}"/>
    <cellStyle name="Normal 26 2 2 3 2 4" xfId="40142" xr:uid="{00000000-0005-0000-0000-0000227B0000}"/>
    <cellStyle name="Normal 26 2 2 3 2 5" xfId="26576" xr:uid="{00000000-0005-0000-0000-0000237B0000}"/>
    <cellStyle name="Normal 26 2 2 3 3" xfId="6346" xr:uid="{00000000-0005-0000-0000-0000247B0000}"/>
    <cellStyle name="Normal 26 2 2 3 3 2" xfId="18977" xr:uid="{00000000-0005-0000-0000-0000257B0000}"/>
    <cellStyle name="Normal 26 2 2 3 3 2 2" xfId="54193" xr:uid="{00000000-0005-0000-0000-0000267B0000}"/>
    <cellStyle name="Normal 26 2 2 3 3 3" xfId="41596" xr:uid="{00000000-0005-0000-0000-0000277B0000}"/>
    <cellStyle name="Normal 26 2 2 3 3 4" xfId="31582" xr:uid="{00000000-0005-0000-0000-0000287B0000}"/>
    <cellStyle name="Normal 26 2 2 3 4" xfId="7805" xr:uid="{00000000-0005-0000-0000-0000297B0000}"/>
    <cellStyle name="Normal 26 2 2 3 4 2" xfId="20431" xr:uid="{00000000-0005-0000-0000-00002A7B0000}"/>
    <cellStyle name="Normal 26 2 2 3 4 2 2" xfId="55647" xr:uid="{00000000-0005-0000-0000-00002B7B0000}"/>
    <cellStyle name="Normal 26 2 2 3 4 3" xfId="43050" xr:uid="{00000000-0005-0000-0000-00002C7B0000}"/>
    <cellStyle name="Normal 26 2 2 3 4 4" xfId="33036" xr:uid="{00000000-0005-0000-0000-00002D7B0000}"/>
    <cellStyle name="Normal 26 2 2 3 5" xfId="9586" xr:uid="{00000000-0005-0000-0000-00002E7B0000}"/>
    <cellStyle name="Normal 26 2 2 3 5 2" xfId="22207" xr:uid="{00000000-0005-0000-0000-00002F7B0000}"/>
    <cellStyle name="Normal 26 2 2 3 5 2 2" xfId="57423" xr:uid="{00000000-0005-0000-0000-0000307B0000}"/>
    <cellStyle name="Normal 26 2 2 3 5 3" xfId="44826" xr:uid="{00000000-0005-0000-0000-0000317B0000}"/>
    <cellStyle name="Normal 26 2 2 3 5 4" xfId="34812" xr:uid="{00000000-0005-0000-0000-0000327B0000}"/>
    <cellStyle name="Normal 26 2 2 3 6" xfId="11380" xr:uid="{00000000-0005-0000-0000-0000337B0000}"/>
    <cellStyle name="Normal 26 2 2 3 6 2" xfId="23983" xr:uid="{00000000-0005-0000-0000-0000347B0000}"/>
    <cellStyle name="Normal 26 2 2 3 6 2 2" xfId="59199" xr:uid="{00000000-0005-0000-0000-0000357B0000}"/>
    <cellStyle name="Normal 26 2 2 3 6 3" xfId="46602" xr:uid="{00000000-0005-0000-0000-0000367B0000}"/>
    <cellStyle name="Normal 26 2 2 3 6 4" xfId="36588" xr:uid="{00000000-0005-0000-0000-0000377B0000}"/>
    <cellStyle name="Normal 26 2 2 3 7" xfId="15747" xr:uid="{00000000-0005-0000-0000-0000387B0000}"/>
    <cellStyle name="Normal 26 2 2 3 7 2" xfId="50963" xr:uid="{00000000-0005-0000-0000-0000397B0000}"/>
    <cellStyle name="Normal 26 2 2 3 7 3" xfId="28352" xr:uid="{00000000-0005-0000-0000-00003A7B0000}"/>
    <cellStyle name="Normal 26 2 2 3 8" xfId="12838" xr:uid="{00000000-0005-0000-0000-00003B7B0000}"/>
    <cellStyle name="Normal 26 2 2 3 8 2" xfId="48056" xr:uid="{00000000-0005-0000-0000-00003C7B0000}"/>
    <cellStyle name="Normal 26 2 2 3 9" xfId="38366" xr:uid="{00000000-0005-0000-0000-00003D7B0000}"/>
    <cellStyle name="Normal 26 2 2 4" xfId="2899" xr:uid="{00000000-0005-0000-0000-00003E7B0000}"/>
    <cellStyle name="Normal 26 2 2 4 10" xfId="25286" xr:uid="{00000000-0005-0000-0000-00003F7B0000}"/>
    <cellStyle name="Normal 26 2 2 4 11" xfId="60821" xr:uid="{00000000-0005-0000-0000-0000407B0000}"/>
    <cellStyle name="Normal 26 2 2 4 2" xfId="4717" xr:uid="{00000000-0005-0000-0000-0000417B0000}"/>
    <cellStyle name="Normal 26 2 2 4 2 2" xfId="17364" xr:uid="{00000000-0005-0000-0000-0000427B0000}"/>
    <cellStyle name="Normal 26 2 2 4 2 2 2" xfId="52580" xr:uid="{00000000-0005-0000-0000-0000437B0000}"/>
    <cellStyle name="Normal 26 2 2 4 2 2 3" xfId="29969" xr:uid="{00000000-0005-0000-0000-0000447B0000}"/>
    <cellStyle name="Normal 26 2 2 4 2 3" xfId="13810" xr:uid="{00000000-0005-0000-0000-0000457B0000}"/>
    <cellStyle name="Normal 26 2 2 4 2 3 2" xfId="49028" xr:uid="{00000000-0005-0000-0000-0000467B0000}"/>
    <cellStyle name="Normal 26 2 2 4 2 4" xfId="39983" xr:uid="{00000000-0005-0000-0000-0000477B0000}"/>
    <cellStyle name="Normal 26 2 2 4 2 5" xfId="26417" xr:uid="{00000000-0005-0000-0000-0000487B0000}"/>
    <cellStyle name="Normal 26 2 2 4 3" xfId="6187" xr:uid="{00000000-0005-0000-0000-0000497B0000}"/>
    <cellStyle name="Normal 26 2 2 4 3 2" xfId="18818" xr:uid="{00000000-0005-0000-0000-00004A7B0000}"/>
    <cellStyle name="Normal 26 2 2 4 3 2 2" xfId="54034" xr:uid="{00000000-0005-0000-0000-00004B7B0000}"/>
    <cellStyle name="Normal 26 2 2 4 3 3" xfId="41437" xr:uid="{00000000-0005-0000-0000-00004C7B0000}"/>
    <cellStyle name="Normal 26 2 2 4 3 4" xfId="31423" xr:uid="{00000000-0005-0000-0000-00004D7B0000}"/>
    <cellStyle name="Normal 26 2 2 4 4" xfId="7646" xr:uid="{00000000-0005-0000-0000-00004E7B0000}"/>
    <cellStyle name="Normal 26 2 2 4 4 2" xfId="20272" xr:uid="{00000000-0005-0000-0000-00004F7B0000}"/>
    <cellStyle name="Normal 26 2 2 4 4 2 2" xfId="55488" xr:uid="{00000000-0005-0000-0000-0000507B0000}"/>
    <cellStyle name="Normal 26 2 2 4 4 3" xfId="42891" xr:uid="{00000000-0005-0000-0000-0000517B0000}"/>
    <cellStyle name="Normal 26 2 2 4 4 4" xfId="32877" xr:uid="{00000000-0005-0000-0000-0000527B0000}"/>
    <cellStyle name="Normal 26 2 2 4 5" xfId="9427" xr:uid="{00000000-0005-0000-0000-0000537B0000}"/>
    <cellStyle name="Normal 26 2 2 4 5 2" xfId="22048" xr:uid="{00000000-0005-0000-0000-0000547B0000}"/>
    <cellStyle name="Normal 26 2 2 4 5 2 2" xfId="57264" xr:uid="{00000000-0005-0000-0000-0000557B0000}"/>
    <cellStyle name="Normal 26 2 2 4 5 3" xfId="44667" xr:uid="{00000000-0005-0000-0000-0000567B0000}"/>
    <cellStyle name="Normal 26 2 2 4 5 4" xfId="34653" xr:uid="{00000000-0005-0000-0000-0000577B0000}"/>
    <cellStyle name="Normal 26 2 2 4 6" xfId="11221" xr:uid="{00000000-0005-0000-0000-0000587B0000}"/>
    <cellStyle name="Normal 26 2 2 4 6 2" xfId="23824" xr:uid="{00000000-0005-0000-0000-0000597B0000}"/>
    <cellStyle name="Normal 26 2 2 4 6 2 2" xfId="59040" xr:uid="{00000000-0005-0000-0000-00005A7B0000}"/>
    <cellStyle name="Normal 26 2 2 4 6 3" xfId="46443" xr:uid="{00000000-0005-0000-0000-00005B7B0000}"/>
    <cellStyle name="Normal 26 2 2 4 6 4" xfId="36429" xr:uid="{00000000-0005-0000-0000-00005C7B0000}"/>
    <cellStyle name="Normal 26 2 2 4 7" xfId="15588" xr:uid="{00000000-0005-0000-0000-00005D7B0000}"/>
    <cellStyle name="Normal 26 2 2 4 7 2" xfId="50804" xr:uid="{00000000-0005-0000-0000-00005E7B0000}"/>
    <cellStyle name="Normal 26 2 2 4 7 3" xfId="28193" xr:uid="{00000000-0005-0000-0000-00005F7B0000}"/>
    <cellStyle name="Normal 26 2 2 4 8" xfId="12679" xr:uid="{00000000-0005-0000-0000-0000607B0000}"/>
    <cellStyle name="Normal 26 2 2 4 8 2" xfId="47897" xr:uid="{00000000-0005-0000-0000-0000617B0000}"/>
    <cellStyle name="Normal 26 2 2 4 9" xfId="38207" xr:uid="{00000000-0005-0000-0000-0000627B0000}"/>
    <cellStyle name="Normal 26 2 2 5" xfId="3408" xr:uid="{00000000-0005-0000-0000-0000637B0000}"/>
    <cellStyle name="Normal 26 2 2 5 10" xfId="26904" xr:uid="{00000000-0005-0000-0000-0000647B0000}"/>
    <cellStyle name="Normal 26 2 2 5 11" xfId="61308" xr:uid="{00000000-0005-0000-0000-0000657B0000}"/>
    <cellStyle name="Normal 26 2 2 5 2" xfId="5204" xr:uid="{00000000-0005-0000-0000-0000667B0000}"/>
    <cellStyle name="Normal 26 2 2 5 2 2" xfId="17851" xr:uid="{00000000-0005-0000-0000-0000677B0000}"/>
    <cellStyle name="Normal 26 2 2 5 2 2 2" xfId="53067" xr:uid="{00000000-0005-0000-0000-0000687B0000}"/>
    <cellStyle name="Normal 26 2 2 5 2 3" xfId="40470" xr:uid="{00000000-0005-0000-0000-0000697B0000}"/>
    <cellStyle name="Normal 26 2 2 5 2 4" xfId="30456" xr:uid="{00000000-0005-0000-0000-00006A7B0000}"/>
    <cellStyle name="Normal 26 2 2 5 3" xfId="6674" xr:uid="{00000000-0005-0000-0000-00006B7B0000}"/>
    <cellStyle name="Normal 26 2 2 5 3 2" xfId="19305" xr:uid="{00000000-0005-0000-0000-00006C7B0000}"/>
    <cellStyle name="Normal 26 2 2 5 3 2 2" xfId="54521" xr:uid="{00000000-0005-0000-0000-00006D7B0000}"/>
    <cellStyle name="Normal 26 2 2 5 3 3" xfId="41924" xr:uid="{00000000-0005-0000-0000-00006E7B0000}"/>
    <cellStyle name="Normal 26 2 2 5 3 4" xfId="31910" xr:uid="{00000000-0005-0000-0000-00006F7B0000}"/>
    <cellStyle name="Normal 26 2 2 5 4" xfId="8133" xr:uid="{00000000-0005-0000-0000-0000707B0000}"/>
    <cellStyle name="Normal 26 2 2 5 4 2" xfId="20759" xr:uid="{00000000-0005-0000-0000-0000717B0000}"/>
    <cellStyle name="Normal 26 2 2 5 4 2 2" xfId="55975" xr:uid="{00000000-0005-0000-0000-0000727B0000}"/>
    <cellStyle name="Normal 26 2 2 5 4 3" xfId="43378" xr:uid="{00000000-0005-0000-0000-0000737B0000}"/>
    <cellStyle name="Normal 26 2 2 5 4 4" xfId="33364" xr:uid="{00000000-0005-0000-0000-0000747B0000}"/>
    <cellStyle name="Normal 26 2 2 5 5" xfId="9914" xr:uid="{00000000-0005-0000-0000-0000757B0000}"/>
    <cellStyle name="Normal 26 2 2 5 5 2" xfId="22535" xr:uid="{00000000-0005-0000-0000-0000767B0000}"/>
    <cellStyle name="Normal 26 2 2 5 5 2 2" xfId="57751" xr:uid="{00000000-0005-0000-0000-0000777B0000}"/>
    <cellStyle name="Normal 26 2 2 5 5 3" xfId="45154" xr:uid="{00000000-0005-0000-0000-0000787B0000}"/>
    <cellStyle name="Normal 26 2 2 5 5 4" xfId="35140" xr:uid="{00000000-0005-0000-0000-0000797B0000}"/>
    <cellStyle name="Normal 26 2 2 5 6" xfId="11708" xr:uid="{00000000-0005-0000-0000-00007A7B0000}"/>
    <cellStyle name="Normal 26 2 2 5 6 2" xfId="24311" xr:uid="{00000000-0005-0000-0000-00007B7B0000}"/>
    <cellStyle name="Normal 26 2 2 5 6 2 2" xfId="59527" xr:uid="{00000000-0005-0000-0000-00007C7B0000}"/>
    <cellStyle name="Normal 26 2 2 5 6 3" xfId="46930" xr:uid="{00000000-0005-0000-0000-00007D7B0000}"/>
    <cellStyle name="Normal 26 2 2 5 6 4" xfId="36916" xr:uid="{00000000-0005-0000-0000-00007E7B0000}"/>
    <cellStyle name="Normal 26 2 2 5 7" xfId="16075" xr:uid="{00000000-0005-0000-0000-00007F7B0000}"/>
    <cellStyle name="Normal 26 2 2 5 7 2" xfId="51291" xr:uid="{00000000-0005-0000-0000-0000807B0000}"/>
    <cellStyle name="Normal 26 2 2 5 7 3" xfId="28680" xr:uid="{00000000-0005-0000-0000-0000817B0000}"/>
    <cellStyle name="Normal 26 2 2 5 8" xfId="14297" xr:uid="{00000000-0005-0000-0000-0000827B0000}"/>
    <cellStyle name="Normal 26 2 2 5 8 2" xfId="49515" xr:uid="{00000000-0005-0000-0000-0000837B0000}"/>
    <cellStyle name="Normal 26 2 2 5 9" xfId="38694" xr:uid="{00000000-0005-0000-0000-0000847B0000}"/>
    <cellStyle name="Normal 26 2 2 6" xfId="2568" xr:uid="{00000000-0005-0000-0000-0000857B0000}"/>
    <cellStyle name="Normal 26 2 2 6 10" xfId="26095" xr:uid="{00000000-0005-0000-0000-0000867B0000}"/>
    <cellStyle name="Normal 26 2 2 6 11" xfId="60499" xr:uid="{00000000-0005-0000-0000-0000877B0000}"/>
    <cellStyle name="Normal 26 2 2 6 2" xfId="4395" xr:uid="{00000000-0005-0000-0000-0000887B0000}"/>
    <cellStyle name="Normal 26 2 2 6 2 2" xfId="17042" xr:uid="{00000000-0005-0000-0000-0000897B0000}"/>
    <cellStyle name="Normal 26 2 2 6 2 2 2" xfId="52258" xr:uid="{00000000-0005-0000-0000-00008A7B0000}"/>
    <cellStyle name="Normal 26 2 2 6 2 3" xfId="39661" xr:uid="{00000000-0005-0000-0000-00008B7B0000}"/>
    <cellStyle name="Normal 26 2 2 6 2 4" xfId="29647" xr:uid="{00000000-0005-0000-0000-00008C7B0000}"/>
    <cellStyle name="Normal 26 2 2 6 3" xfId="5865" xr:uid="{00000000-0005-0000-0000-00008D7B0000}"/>
    <cellStyle name="Normal 26 2 2 6 3 2" xfId="18496" xr:uid="{00000000-0005-0000-0000-00008E7B0000}"/>
    <cellStyle name="Normal 26 2 2 6 3 2 2" xfId="53712" xr:uid="{00000000-0005-0000-0000-00008F7B0000}"/>
    <cellStyle name="Normal 26 2 2 6 3 3" xfId="41115" xr:uid="{00000000-0005-0000-0000-0000907B0000}"/>
    <cellStyle name="Normal 26 2 2 6 3 4" xfId="31101" xr:uid="{00000000-0005-0000-0000-0000917B0000}"/>
    <cellStyle name="Normal 26 2 2 6 4" xfId="7324" xr:uid="{00000000-0005-0000-0000-0000927B0000}"/>
    <cellStyle name="Normal 26 2 2 6 4 2" xfId="19950" xr:uid="{00000000-0005-0000-0000-0000937B0000}"/>
    <cellStyle name="Normal 26 2 2 6 4 2 2" xfId="55166" xr:uid="{00000000-0005-0000-0000-0000947B0000}"/>
    <cellStyle name="Normal 26 2 2 6 4 3" xfId="42569" xr:uid="{00000000-0005-0000-0000-0000957B0000}"/>
    <cellStyle name="Normal 26 2 2 6 4 4" xfId="32555" xr:uid="{00000000-0005-0000-0000-0000967B0000}"/>
    <cellStyle name="Normal 26 2 2 6 5" xfId="9105" xr:uid="{00000000-0005-0000-0000-0000977B0000}"/>
    <cellStyle name="Normal 26 2 2 6 5 2" xfId="21726" xr:uid="{00000000-0005-0000-0000-0000987B0000}"/>
    <cellStyle name="Normal 26 2 2 6 5 2 2" xfId="56942" xr:uid="{00000000-0005-0000-0000-0000997B0000}"/>
    <cellStyle name="Normal 26 2 2 6 5 3" xfId="44345" xr:uid="{00000000-0005-0000-0000-00009A7B0000}"/>
    <cellStyle name="Normal 26 2 2 6 5 4" xfId="34331" xr:uid="{00000000-0005-0000-0000-00009B7B0000}"/>
    <cellStyle name="Normal 26 2 2 6 6" xfId="10899" xr:uid="{00000000-0005-0000-0000-00009C7B0000}"/>
    <cellStyle name="Normal 26 2 2 6 6 2" xfId="23502" xr:uid="{00000000-0005-0000-0000-00009D7B0000}"/>
    <cellStyle name="Normal 26 2 2 6 6 2 2" xfId="58718" xr:uid="{00000000-0005-0000-0000-00009E7B0000}"/>
    <cellStyle name="Normal 26 2 2 6 6 3" xfId="46121" xr:uid="{00000000-0005-0000-0000-00009F7B0000}"/>
    <cellStyle name="Normal 26 2 2 6 6 4" xfId="36107" xr:uid="{00000000-0005-0000-0000-0000A07B0000}"/>
    <cellStyle name="Normal 26 2 2 6 7" xfId="15266" xr:uid="{00000000-0005-0000-0000-0000A17B0000}"/>
    <cellStyle name="Normal 26 2 2 6 7 2" xfId="50482" xr:uid="{00000000-0005-0000-0000-0000A27B0000}"/>
    <cellStyle name="Normal 26 2 2 6 7 3" xfId="27871" xr:uid="{00000000-0005-0000-0000-0000A37B0000}"/>
    <cellStyle name="Normal 26 2 2 6 8" xfId="13488" xr:uid="{00000000-0005-0000-0000-0000A47B0000}"/>
    <cellStyle name="Normal 26 2 2 6 8 2" xfId="48706" xr:uid="{00000000-0005-0000-0000-0000A57B0000}"/>
    <cellStyle name="Normal 26 2 2 6 9" xfId="37885" xr:uid="{00000000-0005-0000-0000-0000A67B0000}"/>
    <cellStyle name="Normal 26 2 2 7" xfId="3732" xr:uid="{00000000-0005-0000-0000-0000A77B0000}"/>
    <cellStyle name="Normal 26 2 2 7 2" xfId="8456" xr:uid="{00000000-0005-0000-0000-0000A87B0000}"/>
    <cellStyle name="Normal 26 2 2 7 2 2" xfId="21082" xr:uid="{00000000-0005-0000-0000-0000A97B0000}"/>
    <cellStyle name="Normal 26 2 2 7 2 2 2" xfId="56298" xr:uid="{00000000-0005-0000-0000-0000AA7B0000}"/>
    <cellStyle name="Normal 26 2 2 7 2 3" xfId="43701" xr:uid="{00000000-0005-0000-0000-0000AB7B0000}"/>
    <cellStyle name="Normal 26 2 2 7 2 4" xfId="33687" xr:uid="{00000000-0005-0000-0000-0000AC7B0000}"/>
    <cellStyle name="Normal 26 2 2 7 3" xfId="10237" xr:uid="{00000000-0005-0000-0000-0000AD7B0000}"/>
    <cellStyle name="Normal 26 2 2 7 3 2" xfId="22858" xr:uid="{00000000-0005-0000-0000-0000AE7B0000}"/>
    <cellStyle name="Normal 26 2 2 7 3 2 2" xfId="58074" xr:uid="{00000000-0005-0000-0000-0000AF7B0000}"/>
    <cellStyle name="Normal 26 2 2 7 3 3" xfId="45477" xr:uid="{00000000-0005-0000-0000-0000B07B0000}"/>
    <cellStyle name="Normal 26 2 2 7 3 4" xfId="35463" xr:uid="{00000000-0005-0000-0000-0000B17B0000}"/>
    <cellStyle name="Normal 26 2 2 7 4" xfId="12033" xr:uid="{00000000-0005-0000-0000-0000B27B0000}"/>
    <cellStyle name="Normal 26 2 2 7 4 2" xfId="24634" xr:uid="{00000000-0005-0000-0000-0000B37B0000}"/>
    <cellStyle name="Normal 26 2 2 7 4 2 2" xfId="59850" xr:uid="{00000000-0005-0000-0000-0000B47B0000}"/>
    <cellStyle name="Normal 26 2 2 7 4 3" xfId="47253" xr:uid="{00000000-0005-0000-0000-0000B57B0000}"/>
    <cellStyle name="Normal 26 2 2 7 4 4" xfId="37239" xr:uid="{00000000-0005-0000-0000-0000B67B0000}"/>
    <cellStyle name="Normal 26 2 2 7 5" xfId="16398" xr:uid="{00000000-0005-0000-0000-0000B77B0000}"/>
    <cellStyle name="Normal 26 2 2 7 5 2" xfId="51614" xr:uid="{00000000-0005-0000-0000-0000B87B0000}"/>
    <cellStyle name="Normal 26 2 2 7 5 3" xfId="29003" xr:uid="{00000000-0005-0000-0000-0000B97B0000}"/>
    <cellStyle name="Normal 26 2 2 7 6" xfId="14620" xr:uid="{00000000-0005-0000-0000-0000BA7B0000}"/>
    <cellStyle name="Normal 26 2 2 7 6 2" xfId="49838" xr:uid="{00000000-0005-0000-0000-0000BB7B0000}"/>
    <cellStyle name="Normal 26 2 2 7 7" xfId="39017" xr:uid="{00000000-0005-0000-0000-0000BC7B0000}"/>
    <cellStyle name="Normal 26 2 2 7 8" xfId="27227" xr:uid="{00000000-0005-0000-0000-0000BD7B0000}"/>
    <cellStyle name="Normal 26 2 2 8" xfId="4070" xr:uid="{00000000-0005-0000-0000-0000BE7B0000}"/>
    <cellStyle name="Normal 26 2 2 8 2" xfId="16720" xr:uid="{00000000-0005-0000-0000-0000BF7B0000}"/>
    <cellStyle name="Normal 26 2 2 8 2 2" xfId="51936" xr:uid="{00000000-0005-0000-0000-0000C07B0000}"/>
    <cellStyle name="Normal 26 2 2 8 2 3" xfId="29325" xr:uid="{00000000-0005-0000-0000-0000C17B0000}"/>
    <cellStyle name="Normal 26 2 2 8 3" xfId="13166" xr:uid="{00000000-0005-0000-0000-0000C27B0000}"/>
    <cellStyle name="Normal 26 2 2 8 3 2" xfId="48384" xr:uid="{00000000-0005-0000-0000-0000C37B0000}"/>
    <cellStyle name="Normal 26 2 2 8 4" xfId="39339" xr:uid="{00000000-0005-0000-0000-0000C47B0000}"/>
    <cellStyle name="Normal 26 2 2 8 5" xfId="25773" xr:uid="{00000000-0005-0000-0000-0000C57B0000}"/>
    <cellStyle name="Normal 26 2 2 9" xfId="5543" xr:uid="{00000000-0005-0000-0000-0000C67B0000}"/>
    <cellStyle name="Normal 26 2 2 9 2" xfId="18174" xr:uid="{00000000-0005-0000-0000-0000C77B0000}"/>
    <cellStyle name="Normal 26 2 2 9 2 2" xfId="53390" xr:uid="{00000000-0005-0000-0000-0000C87B0000}"/>
    <cellStyle name="Normal 26 2 2 9 3" xfId="40793" xr:uid="{00000000-0005-0000-0000-0000C97B0000}"/>
    <cellStyle name="Normal 26 2 2 9 4" xfId="30779" xr:uid="{00000000-0005-0000-0000-0000CA7B0000}"/>
    <cellStyle name="Normal 26 2 3" xfId="2312" xr:uid="{00000000-0005-0000-0000-0000CB7B0000}"/>
    <cellStyle name="Normal 26 2 3 10" xfId="10618" xr:uid="{00000000-0005-0000-0000-0000CC7B0000}"/>
    <cellStyle name="Normal 26 2 3 10 2" xfId="23229" xr:uid="{00000000-0005-0000-0000-0000CD7B0000}"/>
    <cellStyle name="Normal 26 2 3 10 2 2" xfId="58445" xr:uid="{00000000-0005-0000-0000-0000CE7B0000}"/>
    <cellStyle name="Normal 26 2 3 10 3" xfId="45848" xr:uid="{00000000-0005-0000-0000-0000CF7B0000}"/>
    <cellStyle name="Normal 26 2 3 10 4" xfId="35834" xr:uid="{00000000-0005-0000-0000-0000D07B0000}"/>
    <cellStyle name="Normal 26 2 3 11" xfId="15024" xr:uid="{00000000-0005-0000-0000-0000D17B0000}"/>
    <cellStyle name="Normal 26 2 3 11 2" xfId="50240" xr:uid="{00000000-0005-0000-0000-0000D27B0000}"/>
    <cellStyle name="Normal 26 2 3 11 3" xfId="27629" xr:uid="{00000000-0005-0000-0000-0000D37B0000}"/>
    <cellStyle name="Normal 26 2 3 12" xfId="12437" xr:uid="{00000000-0005-0000-0000-0000D47B0000}"/>
    <cellStyle name="Normal 26 2 3 12 2" xfId="47655" xr:uid="{00000000-0005-0000-0000-0000D57B0000}"/>
    <cellStyle name="Normal 26 2 3 13" xfId="37643" xr:uid="{00000000-0005-0000-0000-0000D67B0000}"/>
    <cellStyle name="Normal 26 2 3 14" xfId="25044" xr:uid="{00000000-0005-0000-0000-0000D77B0000}"/>
    <cellStyle name="Normal 26 2 3 15" xfId="60257" xr:uid="{00000000-0005-0000-0000-0000D87B0000}"/>
    <cellStyle name="Normal 26 2 3 2" xfId="3159" xr:uid="{00000000-0005-0000-0000-0000D97B0000}"/>
    <cellStyle name="Normal 26 2 3 2 10" xfId="25528" xr:uid="{00000000-0005-0000-0000-0000DA7B0000}"/>
    <cellStyle name="Normal 26 2 3 2 11" xfId="61063" xr:uid="{00000000-0005-0000-0000-0000DB7B0000}"/>
    <cellStyle name="Normal 26 2 3 2 2" xfId="4959" xr:uid="{00000000-0005-0000-0000-0000DC7B0000}"/>
    <cellStyle name="Normal 26 2 3 2 2 2" xfId="17606" xr:uid="{00000000-0005-0000-0000-0000DD7B0000}"/>
    <cellStyle name="Normal 26 2 3 2 2 2 2" xfId="52822" xr:uid="{00000000-0005-0000-0000-0000DE7B0000}"/>
    <cellStyle name="Normal 26 2 3 2 2 2 3" xfId="30211" xr:uid="{00000000-0005-0000-0000-0000DF7B0000}"/>
    <cellStyle name="Normal 26 2 3 2 2 3" xfId="14052" xr:uid="{00000000-0005-0000-0000-0000E07B0000}"/>
    <cellStyle name="Normal 26 2 3 2 2 3 2" xfId="49270" xr:uid="{00000000-0005-0000-0000-0000E17B0000}"/>
    <cellStyle name="Normal 26 2 3 2 2 4" xfId="40225" xr:uid="{00000000-0005-0000-0000-0000E27B0000}"/>
    <cellStyle name="Normal 26 2 3 2 2 5" xfId="26659" xr:uid="{00000000-0005-0000-0000-0000E37B0000}"/>
    <cellStyle name="Normal 26 2 3 2 3" xfId="6429" xr:uid="{00000000-0005-0000-0000-0000E47B0000}"/>
    <cellStyle name="Normal 26 2 3 2 3 2" xfId="19060" xr:uid="{00000000-0005-0000-0000-0000E57B0000}"/>
    <cellStyle name="Normal 26 2 3 2 3 2 2" xfId="54276" xr:uid="{00000000-0005-0000-0000-0000E67B0000}"/>
    <cellStyle name="Normal 26 2 3 2 3 3" xfId="41679" xr:uid="{00000000-0005-0000-0000-0000E77B0000}"/>
    <cellStyle name="Normal 26 2 3 2 3 4" xfId="31665" xr:uid="{00000000-0005-0000-0000-0000E87B0000}"/>
    <cellStyle name="Normal 26 2 3 2 4" xfId="7888" xr:uid="{00000000-0005-0000-0000-0000E97B0000}"/>
    <cellStyle name="Normal 26 2 3 2 4 2" xfId="20514" xr:uid="{00000000-0005-0000-0000-0000EA7B0000}"/>
    <cellStyle name="Normal 26 2 3 2 4 2 2" xfId="55730" xr:uid="{00000000-0005-0000-0000-0000EB7B0000}"/>
    <cellStyle name="Normal 26 2 3 2 4 3" xfId="43133" xr:uid="{00000000-0005-0000-0000-0000EC7B0000}"/>
    <cellStyle name="Normal 26 2 3 2 4 4" xfId="33119" xr:uid="{00000000-0005-0000-0000-0000ED7B0000}"/>
    <cellStyle name="Normal 26 2 3 2 5" xfId="9669" xr:uid="{00000000-0005-0000-0000-0000EE7B0000}"/>
    <cellStyle name="Normal 26 2 3 2 5 2" xfId="22290" xr:uid="{00000000-0005-0000-0000-0000EF7B0000}"/>
    <cellStyle name="Normal 26 2 3 2 5 2 2" xfId="57506" xr:uid="{00000000-0005-0000-0000-0000F07B0000}"/>
    <cellStyle name="Normal 26 2 3 2 5 3" xfId="44909" xr:uid="{00000000-0005-0000-0000-0000F17B0000}"/>
    <cellStyle name="Normal 26 2 3 2 5 4" xfId="34895" xr:uid="{00000000-0005-0000-0000-0000F27B0000}"/>
    <cellStyle name="Normal 26 2 3 2 6" xfId="11463" xr:uid="{00000000-0005-0000-0000-0000F37B0000}"/>
    <cellStyle name="Normal 26 2 3 2 6 2" xfId="24066" xr:uid="{00000000-0005-0000-0000-0000F47B0000}"/>
    <cellStyle name="Normal 26 2 3 2 6 2 2" xfId="59282" xr:uid="{00000000-0005-0000-0000-0000F57B0000}"/>
    <cellStyle name="Normal 26 2 3 2 6 3" xfId="46685" xr:uid="{00000000-0005-0000-0000-0000F67B0000}"/>
    <cellStyle name="Normal 26 2 3 2 6 4" xfId="36671" xr:uid="{00000000-0005-0000-0000-0000F77B0000}"/>
    <cellStyle name="Normal 26 2 3 2 7" xfId="15830" xr:uid="{00000000-0005-0000-0000-0000F87B0000}"/>
    <cellStyle name="Normal 26 2 3 2 7 2" xfId="51046" xr:uid="{00000000-0005-0000-0000-0000F97B0000}"/>
    <cellStyle name="Normal 26 2 3 2 7 3" xfId="28435" xr:uid="{00000000-0005-0000-0000-0000FA7B0000}"/>
    <cellStyle name="Normal 26 2 3 2 8" xfId="12921" xr:uid="{00000000-0005-0000-0000-0000FB7B0000}"/>
    <cellStyle name="Normal 26 2 3 2 8 2" xfId="48139" xr:uid="{00000000-0005-0000-0000-0000FC7B0000}"/>
    <cellStyle name="Normal 26 2 3 2 9" xfId="38449" xr:uid="{00000000-0005-0000-0000-0000FD7B0000}"/>
    <cellStyle name="Normal 26 2 3 3" xfId="3488" xr:uid="{00000000-0005-0000-0000-0000FE7B0000}"/>
    <cellStyle name="Normal 26 2 3 3 10" xfId="26984" xr:uid="{00000000-0005-0000-0000-0000FF7B0000}"/>
    <cellStyle name="Normal 26 2 3 3 11" xfId="61388" xr:uid="{00000000-0005-0000-0000-0000007C0000}"/>
    <cellStyle name="Normal 26 2 3 3 2" xfId="5284" xr:uid="{00000000-0005-0000-0000-0000017C0000}"/>
    <cellStyle name="Normal 26 2 3 3 2 2" xfId="17931" xr:uid="{00000000-0005-0000-0000-0000027C0000}"/>
    <cellStyle name="Normal 26 2 3 3 2 2 2" xfId="53147" xr:uid="{00000000-0005-0000-0000-0000037C0000}"/>
    <cellStyle name="Normal 26 2 3 3 2 3" xfId="40550" xr:uid="{00000000-0005-0000-0000-0000047C0000}"/>
    <cellStyle name="Normal 26 2 3 3 2 4" xfId="30536" xr:uid="{00000000-0005-0000-0000-0000057C0000}"/>
    <cellStyle name="Normal 26 2 3 3 3" xfId="6754" xr:uid="{00000000-0005-0000-0000-0000067C0000}"/>
    <cellStyle name="Normal 26 2 3 3 3 2" xfId="19385" xr:uid="{00000000-0005-0000-0000-0000077C0000}"/>
    <cellStyle name="Normal 26 2 3 3 3 2 2" xfId="54601" xr:uid="{00000000-0005-0000-0000-0000087C0000}"/>
    <cellStyle name="Normal 26 2 3 3 3 3" xfId="42004" xr:uid="{00000000-0005-0000-0000-0000097C0000}"/>
    <cellStyle name="Normal 26 2 3 3 3 4" xfId="31990" xr:uid="{00000000-0005-0000-0000-00000A7C0000}"/>
    <cellStyle name="Normal 26 2 3 3 4" xfId="8213" xr:uid="{00000000-0005-0000-0000-00000B7C0000}"/>
    <cellStyle name="Normal 26 2 3 3 4 2" xfId="20839" xr:uid="{00000000-0005-0000-0000-00000C7C0000}"/>
    <cellStyle name="Normal 26 2 3 3 4 2 2" xfId="56055" xr:uid="{00000000-0005-0000-0000-00000D7C0000}"/>
    <cellStyle name="Normal 26 2 3 3 4 3" xfId="43458" xr:uid="{00000000-0005-0000-0000-00000E7C0000}"/>
    <cellStyle name="Normal 26 2 3 3 4 4" xfId="33444" xr:uid="{00000000-0005-0000-0000-00000F7C0000}"/>
    <cellStyle name="Normal 26 2 3 3 5" xfId="9994" xr:uid="{00000000-0005-0000-0000-0000107C0000}"/>
    <cellStyle name="Normal 26 2 3 3 5 2" xfId="22615" xr:uid="{00000000-0005-0000-0000-0000117C0000}"/>
    <cellStyle name="Normal 26 2 3 3 5 2 2" xfId="57831" xr:uid="{00000000-0005-0000-0000-0000127C0000}"/>
    <cellStyle name="Normal 26 2 3 3 5 3" xfId="45234" xr:uid="{00000000-0005-0000-0000-0000137C0000}"/>
    <cellStyle name="Normal 26 2 3 3 5 4" xfId="35220" xr:uid="{00000000-0005-0000-0000-0000147C0000}"/>
    <cellStyle name="Normal 26 2 3 3 6" xfId="11788" xr:uid="{00000000-0005-0000-0000-0000157C0000}"/>
    <cellStyle name="Normal 26 2 3 3 6 2" xfId="24391" xr:uid="{00000000-0005-0000-0000-0000167C0000}"/>
    <cellStyle name="Normal 26 2 3 3 6 2 2" xfId="59607" xr:uid="{00000000-0005-0000-0000-0000177C0000}"/>
    <cellStyle name="Normal 26 2 3 3 6 3" xfId="47010" xr:uid="{00000000-0005-0000-0000-0000187C0000}"/>
    <cellStyle name="Normal 26 2 3 3 6 4" xfId="36996" xr:uid="{00000000-0005-0000-0000-0000197C0000}"/>
    <cellStyle name="Normal 26 2 3 3 7" xfId="16155" xr:uid="{00000000-0005-0000-0000-00001A7C0000}"/>
    <cellStyle name="Normal 26 2 3 3 7 2" xfId="51371" xr:uid="{00000000-0005-0000-0000-00001B7C0000}"/>
    <cellStyle name="Normal 26 2 3 3 7 3" xfId="28760" xr:uid="{00000000-0005-0000-0000-00001C7C0000}"/>
    <cellStyle name="Normal 26 2 3 3 8" xfId="14377" xr:uid="{00000000-0005-0000-0000-00001D7C0000}"/>
    <cellStyle name="Normal 26 2 3 3 8 2" xfId="49595" xr:uid="{00000000-0005-0000-0000-00001E7C0000}"/>
    <cellStyle name="Normal 26 2 3 3 9" xfId="38774" xr:uid="{00000000-0005-0000-0000-00001F7C0000}"/>
    <cellStyle name="Normal 26 2 3 4" xfId="2649" xr:uid="{00000000-0005-0000-0000-0000207C0000}"/>
    <cellStyle name="Normal 26 2 3 4 10" xfId="26175" xr:uid="{00000000-0005-0000-0000-0000217C0000}"/>
    <cellStyle name="Normal 26 2 3 4 11" xfId="60579" xr:uid="{00000000-0005-0000-0000-0000227C0000}"/>
    <cellStyle name="Normal 26 2 3 4 2" xfId="4475" xr:uid="{00000000-0005-0000-0000-0000237C0000}"/>
    <cellStyle name="Normal 26 2 3 4 2 2" xfId="17122" xr:uid="{00000000-0005-0000-0000-0000247C0000}"/>
    <cellStyle name="Normal 26 2 3 4 2 2 2" xfId="52338" xr:uid="{00000000-0005-0000-0000-0000257C0000}"/>
    <cellStyle name="Normal 26 2 3 4 2 3" xfId="39741" xr:uid="{00000000-0005-0000-0000-0000267C0000}"/>
    <cellStyle name="Normal 26 2 3 4 2 4" xfId="29727" xr:uid="{00000000-0005-0000-0000-0000277C0000}"/>
    <cellStyle name="Normal 26 2 3 4 3" xfId="5945" xr:uid="{00000000-0005-0000-0000-0000287C0000}"/>
    <cellStyle name="Normal 26 2 3 4 3 2" xfId="18576" xr:uid="{00000000-0005-0000-0000-0000297C0000}"/>
    <cellStyle name="Normal 26 2 3 4 3 2 2" xfId="53792" xr:uid="{00000000-0005-0000-0000-00002A7C0000}"/>
    <cellStyle name="Normal 26 2 3 4 3 3" xfId="41195" xr:uid="{00000000-0005-0000-0000-00002B7C0000}"/>
    <cellStyle name="Normal 26 2 3 4 3 4" xfId="31181" xr:uid="{00000000-0005-0000-0000-00002C7C0000}"/>
    <cellStyle name="Normal 26 2 3 4 4" xfId="7404" xr:uid="{00000000-0005-0000-0000-00002D7C0000}"/>
    <cellStyle name="Normal 26 2 3 4 4 2" xfId="20030" xr:uid="{00000000-0005-0000-0000-00002E7C0000}"/>
    <cellStyle name="Normal 26 2 3 4 4 2 2" xfId="55246" xr:uid="{00000000-0005-0000-0000-00002F7C0000}"/>
    <cellStyle name="Normal 26 2 3 4 4 3" xfId="42649" xr:uid="{00000000-0005-0000-0000-0000307C0000}"/>
    <cellStyle name="Normal 26 2 3 4 4 4" xfId="32635" xr:uid="{00000000-0005-0000-0000-0000317C0000}"/>
    <cellStyle name="Normal 26 2 3 4 5" xfId="9185" xr:uid="{00000000-0005-0000-0000-0000327C0000}"/>
    <cellStyle name="Normal 26 2 3 4 5 2" xfId="21806" xr:uid="{00000000-0005-0000-0000-0000337C0000}"/>
    <cellStyle name="Normal 26 2 3 4 5 2 2" xfId="57022" xr:uid="{00000000-0005-0000-0000-0000347C0000}"/>
    <cellStyle name="Normal 26 2 3 4 5 3" xfId="44425" xr:uid="{00000000-0005-0000-0000-0000357C0000}"/>
    <cellStyle name="Normal 26 2 3 4 5 4" xfId="34411" xr:uid="{00000000-0005-0000-0000-0000367C0000}"/>
    <cellStyle name="Normal 26 2 3 4 6" xfId="10979" xr:uid="{00000000-0005-0000-0000-0000377C0000}"/>
    <cellStyle name="Normal 26 2 3 4 6 2" xfId="23582" xr:uid="{00000000-0005-0000-0000-0000387C0000}"/>
    <cellStyle name="Normal 26 2 3 4 6 2 2" xfId="58798" xr:uid="{00000000-0005-0000-0000-0000397C0000}"/>
    <cellStyle name="Normal 26 2 3 4 6 3" xfId="46201" xr:uid="{00000000-0005-0000-0000-00003A7C0000}"/>
    <cellStyle name="Normal 26 2 3 4 6 4" xfId="36187" xr:uid="{00000000-0005-0000-0000-00003B7C0000}"/>
    <cellStyle name="Normal 26 2 3 4 7" xfId="15346" xr:uid="{00000000-0005-0000-0000-00003C7C0000}"/>
    <cellStyle name="Normal 26 2 3 4 7 2" xfId="50562" xr:uid="{00000000-0005-0000-0000-00003D7C0000}"/>
    <cellStyle name="Normal 26 2 3 4 7 3" xfId="27951" xr:uid="{00000000-0005-0000-0000-00003E7C0000}"/>
    <cellStyle name="Normal 26 2 3 4 8" xfId="13568" xr:uid="{00000000-0005-0000-0000-00003F7C0000}"/>
    <cellStyle name="Normal 26 2 3 4 8 2" xfId="48786" xr:uid="{00000000-0005-0000-0000-0000407C0000}"/>
    <cellStyle name="Normal 26 2 3 4 9" xfId="37965" xr:uid="{00000000-0005-0000-0000-0000417C0000}"/>
    <cellStyle name="Normal 26 2 3 5" xfId="3813" xr:uid="{00000000-0005-0000-0000-0000427C0000}"/>
    <cellStyle name="Normal 26 2 3 5 2" xfId="8536" xr:uid="{00000000-0005-0000-0000-0000437C0000}"/>
    <cellStyle name="Normal 26 2 3 5 2 2" xfId="21162" xr:uid="{00000000-0005-0000-0000-0000447C0000}"/>
    <cellStyle name="Normal 26 2 3 5 2 2 2" xfId="56378" xr:uid="{00000000-0005-0000-0000-0000457C0000}"/>
    <cellStyle name="Normal 26 2 3 5 2 3" xfId="43781" xr:uid="{00000000-0005-0000-0000-0000467C0000}"/>
    <cellStyle name="Normal 26 2 3 5 2 4" xfId="33767" xr:uid="{00000000-0005-0000-0000-0000477C0000}"/>
    <cellStyle name="Normal 26 2 3 5 3" xfId="10317" xr:uid="{00000000-0005-0000-0000-0000487C0000}"/>
    <cellStyle name="Normal 26 2 3 5 3 2" xfId="22938" xr:uid="{00000000-0005-0000-0000-0000497C0000}"/>
    <cellStyle name="Normal 26 2 3 5 3 2 2" xfId="58154" xr:uid="{00000000-0005-0000-0000-00004A7C0000}"/>
    <cellStyle name="Normal 26 2 3 5 3 3" xfId="45557" xr:uid="{00000000-0005-0000-0000-00004B7C0000}"/>
    <cellStyle name="Normal 26 2 3 5 3 4" xfId="35543" xr:uid="{00000000-0005-0000-0000-00004C7C0000}"/>
    <cellStyle name="Normal 26 2 3 5 4" xfId="12113" xr:uid="{00000000-0005-0000-0000-00004D7C0000}"/>
    <cellStyle name="Normal 26 2 3 5 4 2" xfId="24714" xr:uid="{00000000-0005-0000-0000-00004E7C0000}"/>
    <cellStyle name="Normal 26 2 3 5 4 2 2" xfId="59930" xr:uid="{00000000-0005-0000-0000-00004F7C0000}"/>
    <cellStyle name="Normal 26 2 3 5 4 3" xfId="47333" xr:uid="{00000000-0005-0000-0000-0000507C0000}"/>
    <cellStyle name="Normal 26 2 3 5 4 4" xfId="37319" xr:uid="{00000000-0005-0000-0000-0000517C0000}"/>
    <cellStyle name="Normal 26 2 3 5 5" xfId="16478" xr:uid="{00000000-0005-0000-0000-0000527C0000}"/>
    <cellStyle name="Normal 26 2 3 5 5 2" xfId="51694" xr:uid="{00000000-0005-0000-0000-0000537C0000}"/>
    <cellStyle name="Normal 26 2 3 5 5 3" xfId="29083" xr:uid="{00000000-0005-0000-0000-0000547C0000}"/>
    <cellStyle name="Normal 26 2 3 5 6" xfId="14700" xr:uid="{00000000-0005-0000-0000-0000557C0000}"/>
    <cellStyle name="Normal 26 2 3 5 6 2" xfId="49918" xr:uid="{00000000-0005-0000-0000-0000567C0000}"/>
    <cellStyle name="Normal 26 2 3 5 7" xfId="39097" xr:uid="{00000000-0005-0000-0000-0000577C0000}"/>
    <cellStyle name="Normal 26 2 3 5 8" xfId="27307" xr:uid="{00000000-0005-0000-0000-0000587C0000}"/>
    <cellStyle name="Normal 26 2 3 6" xfId="4153" xr:uid="{00000000-0005-0000-0000-0000597C0000}"/>
    <cellStyle name="Normal 26 2 3 6 2" xfId="16800" xr:uid="{00000000-0005-0000-0000-00005A7C0000}"/>
    <cellStyle name="Normal 26 2 3 6 2 2" xfId="52016" xr:uid="{00000000-0005-0000-0000-00005B7C0000}"/>
    <cellStyle name="Normal 26 2 3 6 2 3" xfId="29405" xr:uid="{00000000-0005-0000-0000-00005C7C0000}"/>
    <cellStyle name="Normal 26 2 3 6 3" xfId="13246" xr:uid="{00000000-0005-0000-0000-00005D7C0000}"/>
    <cellStyle name="Normal 26 2 3 6 3 2" xfId="48464" xr:uid="{00000000-0005-0000-0000-00005E7C0000}"/>
    <cellStyle name="Normal 26 2 3 6 4" xfId="39419" xr:uid="{00000000-0005-0000-0000-00005F7C0000}"/>
    <cellStyle name="Normal 26 2 3 6 5" xfId="25853" xr:uid="{00000000-0005-0000-0000-0000607C0000}"/>
    <cellStyle name="Normal 26 2 3 7" xfId="5623" xr:uid="{00000000-0005-0000-0000-0000617C0000}"/>
    <cellStyle name="Normal 26 2 3 7 2" xfId="18254" xr:uid="{00000000-0005-0000-0000-0000627C0000}"/>
    <cellStyle name="Normal 26 2 3 7 2 2" xfId="53470" xr:uid="{00000000-0005-0000-0000-0000637C0000}"/>
    <cellStyle name="Normal 26 2 3 7 3" xfId="40873" xr:uid="{00000000-0005-0000-0000-0000647C0000}"/>
    <cellStyle name="Normal 26 2 3 7 4" xfId="30859" xr:uid="{00000000-0005-0000-0000-0000657C0000}"/>
    <cellStyle name="Normal 26 2 3 8" xfId="7082" xr:uid="{00000000-0005-0000-0000-0000667C0000}"/>
    <cellStyle name="Normal 26 2 3 8 2" xfId="19708" xr:uid="{00000000-0005-0000-0000-0000677C0000}"/>
    <cellStyle name="Normal 26 2 3 8 2 2" xfId="54924" xr:uid="{00000000-0005-0000-0000-0000687C0000}"/>
    <cellStyle name="Normal 26 2 3 8 3" xfId="42327" xr:uid="{00000000-0005-0000-0000-0000697C0000}"/>
    <cellStyle name="Normal 26 2 3 8 4" xfId="32313" xr:uid="{00000000-0005-0000-0000-00006A7C0000}"/>
    <cellStyle name="Normal 26 2 3 9" xfId="8863" xr:uid="{00000000-0005-0000-0000-00006B7C0000}"/>
    <cellStyle name="Normal 26 2 3 9 2" xfId="21484" xr:uid="{00000000-0005-0000-0000-00006C7C0000}"/>
    <cellStyle name="Normal 26 2 3 9 2 2" xfId="56700" xr:uid="{00000000-0005-0000-0000-00006D7C0000}"/>
    <cellStyle name="Normal 26 2 3 9 3" xfId="44103" xr:uid="{00000000-0005-0000-0000-00006E7C0000}"/>
    <cellStyle name="Normal 26 2 3 9 4" xfId="34089" xr:uid="{00000000-0005-0000-0000-00006F7C0000}"/>
    <cellStyle name="Normal 26 2 4" xfId="2994" xr:uid="{00000000-0005-0000-0000-0000707C0000}"/>
    <cellStyle name="Normal 26 2 4 10" xfId="25369" xr:uid="{00000000-0005-0000-0000-0000717C0000}"/>
    <cellStyle name="Normal 26 2 4 11" xfId="60904" xr:uid="{00000000-0005-0000-0000-0000727C0000}"/>
    <cellStyle name="Normal 26 2 4 2" xfId="4800" xr:uid="{00000000-0005-0000-0000-0000737C0000}"/>
    <cellStyle name="Normal 26 2 4 2 2" xfId="17447" xr:uid="{00000000-0005-0000-0000-0000747C0000}"/>
    <cellStyle name="Normal 26 2 4 2 2 2" xfId="52663" xr:uid="{00000000-0005-0000-0000-0000757C0000}"/>
    <cellStyle name="Normal 26 2 4 2 2 3" xfId="30052" xr:uid="{00000000-0005-0000-0000-0000767C0000}"/>
    <cellStyle name="Normal 26 2 4 2 3" xfId="13893" xr:uid="{00000000-0005-0000-0000-0000777C0000}"/>
    <cellStyle name="Normal 26 2 4 2 3 2" xfId="49111" xr:uid="{00000000-0005-0000-0000-0000787C0000}"/>
    <cellStyle name="Normal 26 2 4 2 4" xfId="40066" xr:uid="{00000000-0005-0000-0000-0000797C0000}"/>
    <cellStyle name="Normal 26 2 4 2 5" xfId="26500" xr:uid="{00000000-0005-0000-0000-00007A7C0000}"/>
    <cellStyle name="Normal 26 2 4 3" xfId="6270" xr:uid="{00000000-0005-0000-0000-00007B7C0000}"/>
    <cellStyle name="Normal 26 2 4 3 2" xfId="18901" xr:uid="{00000000-0005-0000-0000-00007C7C0000}"/>
    <cellStyle name="Normal 26 2 4 3 2 2" xfId="54117" xr:uid="{00000000-0005-0000-0000-00007D7C0000}"/>
    <cellStyle name="Normal 26 2 4 3 3" xfId="41520" xr:uid="{00000000-0005-0000-0000-00007E7C0000}"/>
    <cellStyle name="Normal 26 2 4 3 4" xfId="31506" xr:uid="{00000000-0005-0000-0000-00007F7C0000}"/>
    <cellStyle name="Normal 26 2 4 4" xfId="7729" xr:uid="{00000000-0005-0000-0000-0000807C0000}"/>
    <cellStyle name="Normal 26 2 4 4 2" xfId="20355" xr:uid="{00000000-0005-0000-0000-0000817C0000}"/>
    <cellStyle name="Normal 26 2 4 4 2 2" xfId="55571" xr:uid="{00000000-0005-0000-0000-0000827C0000}"/>
    <cellStyle name="Normal 26 2 4 4 3" xfId="42974" xr:uid="{00000000-0005-0000-0000-0000837C0000}"/>
    <cellStyle name="Normal 26 2 4 4 4" xfId="32960" xr:uid="{00000000-0005-0000-0000-0000847C0000}"/>
    <cellStyle name="Normal 26 2 4 5" xfId="9510" xr:uid="{00000000-0005-0000-0000-0000857C0000}"/>
    <cellStyle name="Normal 26 2 4 5 2" xfId="22131" xr:uid="{00000000-0005-0000-0000-0000867C0000}"/>
    <cellStyle name="Normal 26 2 4 5 2 2" xfId="57347" xr:uid="{00000000-0005-0000-0000-0000877C0000}"/>
    <cellStyle name="Normal 26 2 4 5 3" xfId="44750" xr:uid="{00000000-0005-0000-0000-0000887C0000}"/>
    <cellStyle name="Normal 26 2 4 5 4" xfId="34736" xr:uid="{00000000-0005-0000-0000-0000897C0000}"/>
    <cellStyle name="Normal 26 2 4 6" xfId="11304" xr:uid="{00000000-0005-0000-0000-00008A7C0000}"/>
    <cellStyle name="Normal 26 2 4 6 2" xfId="23907" xr:uid="{00000000-0005-0000-0000-00008B7C0000}"/>
    <cellStyle name="Normal 26 2 4 6 2 2" xfId="59123" xr:uid="{00000000-0005-0000-0000-00008C7C0000}"/>
    <cellStyle name="Normal 26 2 4 6 3" xfId="46526" xr:uid="{00000000-0005-0000-0000-00008D7C0000}"/>
    <cellStyle name="Normal 26 2 4 6 4" xfId="36512" xr:uid="{00000000-0005-0000-0000-00008E7C0000}"/>
    <cellStyle name="Normal 26 2 4 7" xfId="15671" xr:uid="{00000000-0005-0000-0000-00008F7C0000}"/>
    <cellStyle name="Normal 26 2 4 7 2" xfId="50887" xr:uid="{00000000-0005-0000-0000-0000907C0000}"/>
    <cellStyle name="Normal 26 2 4 7 3" xfId="28276" xr:uid="{00000000-0005-0000-0000-0000917C0000}"/>
    <cellStyle name="Normal 26 2 4 8" xfId="12762" xr:uid="{00000000-0005-0000-0000-0000927C0000}"/>
    <cellStyle name="Normal 26 2 4 8 2" xfId="47980" xr:uid="{00000000-0005-0000-0000-0000937C0000}"/>
    <cellStyle name="Normal 26 2 4 9" xfId="38290" xr:uid="{00000000-0005-0000-0000-0000947C0000}"/>
    <cellStyle name="Normal 26 2 5" xfId="2826" xr:uid="{00000000-0005-0000-0000-0000957C0000}"/>
    <cellStyle name="Normal 26 2 5 10" xfId="25214" xr:uid="{00000000-0005-0000-0000-0000967C0000}"/>
    <cellStyle name="Normal 26 2 5 11" xfId="60749" xr:uid="{00000000-0005-0000-0000-0000977C0000}"/>
    <cellStyle name="Normal 26 2 5 2" xfId="4645" xr:uid="{00000000-0005-0000-0000-0000987C0000}"/>
    <cellStyle name="Normal 26 2 5 2 2" xfId="17292" xr:uid="{00000000-0005-0000-0000-0000997C0000}"/>
    <cellStyle name="Normal 26 2 5 2 2 2" xfId="52508" xr:uid="{00000000-0005-0000-0000-00009A7C0000}"/>
    <cellStyle name="Normal 26 2 5 2 2 3" xfId="29897" xr:uid="{00000000-0005-0000-0000-00009B7C0000}"/>
    <cellStyle name="Normal 26 2 5 2 3" xfId="13738" xr:uid="{00000000-0005-0000-0000-00009C7C0000}"/>
    <cellStyle name="Normal 26 2 5 2 3 2" xfId="48956" xr:uid="{00000000-0005-0000-0000-00009D7C0000}"/>
    <cellStyle name="Normal 26 2 5 2 4" xfId="39911" xr:uid="{00000000-0005-0000-0000-00009E7C0000}"/>
    <cellStyle name="Normal 26 2 5 2 5" xfId="26345" xr:uid="{00000000-0005-0000-0000-00009F7C0000}"/>
    <cellStyle name="Normal 26 2 5 3" xfId="6115" xr:uid="{00000000-0005-0000-0000-0000A07C0000}"/>
    <cellStyle name="Normal 26 2 5 3 2" xfId="18746" xr:uid="{00000000-0005-0000-0000-0000A17C0000}"/>
    <cellStyle name="Normal 26 2 5 3 2 2" xfId="53962" xr:uid="{00000000-0005-0000-0000-0000A27C0000}"/>
    <cellStyle name="Normal 26 2 5 3 3" xfId="41365" xr:uid="{00000000-0005-0000-0000-0000A37C0000}"/>
    <cellStyle name="Normal 26 2 5 3 4" xfId="31351" xr:uid="{00000000-0005-0000-0000-0000A47C0000}"/>
    <cellStyle name="Normal 26 2 5 4" xfId="7574" xr:uid="{00000000-0005-0000-0000-0000A57C0000}"/>
    <cellStyle name="Normal 26 2 5 4 2" xfId="20200" xr:uid="{00000000-0005-0000-0000-0000A67C0000}"/>
    <cellStyle name="Normal 26 2 5 4 2 2" xfId="55416" xr:uid="{00000000-0005-0000-0000-0000A77C0000}"/>
    <cellStyle name="Normal 26 2 5 4 3" xfId="42819" xr:uid="{00000000-0005-0000-0000-0000A87C0000}"/>
    <cellStyle name="Normal 26 2 5 4 4" xfId="32805" xr:uid="{00000000-0005-0000-0000-0000A97C0000}"/>
    <cellStyle name="Normal 26 2 5 5" xfId="9355" xr:uid="{00000000-0005-0000-0000-0000AA7C0000}"/>
    <cellStyle name="Normal 26 2 5 5 2" xfId="21976" xr:uid="{00000000-0005-0000-0000-0000AB7C0000}"/>
    <cellStyle name="Normal 26 2 5 5 2 2" xfId="57192" xr:uid="{00000000-0005-0000-0000-0000AC7C0000}"/>
    <cellStyle name="Normal 26 2 5 5 3" xfId="44595" xr:uid="{00000000-0005-0000-0000-0000AD7C0000}"/>
    <cellStyle name="Normal 26 2 5 5 4" xfId="34581" xr:uid="{00000000-0005-0000-0000-0000AE7C0000}"/>
    <cellStyle name="Normal 26 2 5 6" xfId="11149" xr:uid="{00000000-0005-0000-0000-0000AF7C0000}"/>
    <cellStyle name="Normal 26 2 5 6 2" xfId="23752" xr:uid="{00000000-0005-0000-0000-0000B07C0000}"/>
    <cellStyle name="Normal 26 2 5 6 2 2" xfId="58968" xr:uid="{00000000-0005-0000-0000-0000B17C0000}"/>
    <cellStyle name="Normal 26 2 5 6 3" xfId="46371" xr:uid="{00000000-0005-0000-0000-0000B27C0000}"/>
    <cellStyle name="Normal 26 2 5 6 4" xfId="36357" xr:uid="{00000000-0005-0000-0000-0000B37C0000}"/>
    <cellStyle name="Normal 26 2 5 7" xfId="15516" xr:uid="{00000000-0005-0000-0000-0000B47C0000}"/>
    <cellStyle name="Normal 26 2 5 7 2" xfId="50732" xr:uid="{00000000-0005-0000-0000-0000B57C0000}"/>
    <cellStyle name="Normal 26 2 5 7 3" xfId="28121" xr:uid="{00000000-0005-0000-0000-0000B67C0000}"/>
    <cellStyle name="Normal 26 2 5 8" xfId="12607" xr:uid="{00000000-0005-0000-0000-0000B77C0000}"/>
    <cellStyle name="Normal 26 2 5 8 2" xfId="47825" xr:uid="{00000000-0005-0000-0000-0000B87C0000}"/>
    <cellStyle name="Normal 26 2 5 9" xfId="38135" xr:uid="{00000000-0005-0000-0000-0000B97C0000}"/>
    <cellStyle name="Normal 26 2 6" xfId="3336" xr:uid="{00000000-0005-0000-0000-0000BA7C0000}"/>
    <cellStyle name="Normal 26 2 6 10" xfId="26832" xr:uid="{00000000-0005-0000-0000-0000BB7C0000}"/>
    <cellStyle name="Normal 26 2 6 11" xfId="61236" xr:uid="{00000000-0005-0000-0000-0000BC7C0000}"/>
    <cellStyle name="Normal 26 2 6 2" xfId="5132" xr:uid="{00000000-0005-0000-0000-0000BD7C0000}"/>
    <cellStyle name="Normal 26 2 6 2 2" xfId="17779" xr:uid="{00000000-0005-0000-0000-0000BE7C0000}"/>
    <cellStyle name="Normal 26 2 6 2 2 2" xfId="52995" xr:uid="{00000000-0005-0000-0000-0000BF7C0000}"/>
    <cellStyle name="Normal 26 2 6 2 3" xfId="40398" xr:uid="{00000000-0005-0000-0000-0000C07C0000}"/>
    <cellStyle name="Normal 26 2 6 2 4" xfId="30384" xr:uid="{00000000-0005-0000-0000-0000C17C0000}"/>
    <cellStyle name="Normal 26 2 6 3" xfId="6602" xr:uid="{00000000-0005-0000-0000-0000C27C0000}"/>
    <cellStyle name="Normal 26 2 6 3 2" xfId="19233" xr:uid="{00000000-0005-0000-0000-0000C37C0000}"/>
    <cellStyle name="Normal 26 2 6 3 2 2" xfId="54449" xr:uid="{00000000-0005-0000-0000-0000C47C0000}"/>
    <cellStyle name="Normal 26 2 6 3 3" xfId="41852" xr:uid="{00000000-0005-0000-0000-0000C57C0000}"/>
    <cellStyle name="Normal 26 2 6 3 4" xfId="31838" xr:uid="{00000000-0005-0000-0000-0000C67C0000}"/>
    <cellStyle name="Normal 26 2 6 4" xfId="8061" xr:uid="{00000000-0005-0000-0000-0000C77C0000}"/>
    <cellStyle name="Normal 26 2 6 4 2" xfId="20687" xr:uid="{00000000-0005-0000-0000-0000C87C0000}"/>
    <cellStyle name="Normal 26 2 6 4 2 2" xfId="55903" xr:uid="{00000000-0005-0000-0000-0000C97C0000}"/>
    <cellStyle name="Normal 26 2 6 4 3" xfId="43306" xr:uid="{00000000-0005-0000-0000-0000CA7C0000}"/>
    <cellStyle name="Normal 26 2 6 4 4" xfId="33292" xr:uid="{00000000-0005-0000-0000-0000CB7C0000}"/>
    <cellStyle name="Normal 26 2 6 5" xfId="9842" xr:uid="{00000000-0005-0000-0000-0000CC7C0000}"/>
    <cellStyle name="Normal 26 2 6 5 2" xfId="22463" xr:uid="{00000000-0005-0000-0000-0000CD7C0000}"/>
    <cellStyle name="Normal 26 2 6 5 2 2" xfId="57679" xr:uid="{00000000-0005-0000-0000-0000CE7C0000}"/>
    <cellStyle name="Normal 26 2 6 5 3" xfId="45082" xr:uid="{00000000-0005-0000-0000-0000CF7C0000}"/>
    <cellStyle name="Normal 26 2 6 5 4" xfId="35068" xr:uid="{00000000-0005-0000-0000-0000D07C0000}"/>
    <cellStyle name="Normal 26 2 6 6" xfId="11636" xr:uid="{00000000-0005-0000-0000-0000D17C0000}"/>
    <cellStyle name="Normal 26 2 6 6 2" xfId="24239" xr:uid="{00000000-0005-0000-0000-0000D27C0000}"/>
    <cellStyle name="Normal 26 2 6 6 2 2" xfId="59455" xr:uid="{00000000-0005-0000-0000-0000D37C0000}"/>
    <cellStyle name="Normal 26 2 6 6 3" xfId="46858" xr:uid="{00000000-0005-0000-0000-0000D47C0000}"/>
    <cellStyle name="Normal 26 2 6 6 4" xfId="36844" xr:uid="{00000000-0005-0000-0000-0000D57C0000}"/>
    <cellStyle name="Normal 26 2 6 7" xfId="16003" xr:uid="{00000000-0005-0000-0000-0000D67C0000}"/>
    <cellStyle name="Normal 26 2 6 7 2" xfId="51219" xr:uid="{00000000-0005-0000-0000-0000D77C0000}"/>
    <cellStyle name="Normal 26 2 6 7 3" xfId="28608" xr:uid="{00000000-0005-0000-0000-0000D87C0000}"/>
    <cellStyle name="Normal 26 2 6 8" xfId="14225" xr:uid="{00000000-0005-0000-0000-0000D97C0000}"/>
    <cellStyle name="Normal 26 2 6 8 2" xfId="49443" xr:uid="{00000000-0005-0000-0000-0000DA7C0000}"/>
    <cellStyle name="Normal 26 2 6 9" xfId="38622" xr:uid="{00000000-0005-0000-0000-0000DB7C0000}"/>
    <cellStyle name="Normal 26 2 7" xfId="2496" xr:uid="{00000000-0005-0000-0000-0000DC7C0000}"/>
    <cellStyle name="Normal 26 2 7 10" xfId="26023" xr:uid="{00000000-0005-0000-0000-0000DD7C0000}"/>
    <cellStyle name="Normal 26 2 7 11" xfId="60427" xr:uid="{00000000-0005-0000-0000-0000DE7C0000}"/>
    <cellStyle name="Normal 26 2 7 2" xfId="4323" xr:uid="{00000000-0005-0000-0000-0000DF7C0000}"/>
    <cellStyle name="Normal 26 2 7 2 2" xfId="16970" xr:uid="{00000000-0005-0000-0000-0000E07C0000}"/>
    <cellStyle name="Normal 26 2 7 2 2 2" xfId="52186" xr:uid="{00000000-0005-0000-0000-0000E17C0000}"/>
    <cellStyle name="Normal 26 2 7 2 3" xfId="39589" xr:uid="{00000000-0005-0000-0000-0000E27C0000}"/>
    <cellStyle name="Normal 26 2 7 2 4" xfId="29575" xr:uid="{00000000-0005-0000-0000-0000E37C0000}"/>
    <cellStyle name="Normal 26 2 7 3" xfId="5793" xr:uid="{00000000-0005-0000-0000-0000E47C0000}"/>
    <cellStyle name="Normal 26 2 7 3 2" xfId="18424" xr:uid="{00000000-0005-0000-0000-0000E57C0000}"/>
    <cellStyle name="Normal 26 2 7 3 2 2" xfId="53640" xr:uid="{00000000-0005-0000-0000-0000E67C0000}"/>
    <cellStyle name="Normal 26 2 7 3 3" xfId="41043" xr:uid="{00000000-0005-0000-0000-0000E77C0000}"/>
    <cellStyle name="Normal 26 2 7 3 4" xfId="31029" xr:uid="{00000000-0005-0000-0000-0000E87C0000}"/>
    <cellStyle name="Normal 26 2 7 4" xfId="7252" xr:uid="{00000000-0005-0000-0000-0000E97C0000}"/>
    <cellStyle name="Normal 26 2 7 4 2" xfId="19878" xr:uid="{00000000-0005-0000-0000-0000EA7C0000}"/>
    <cellStyle name="Normal 26 2 7 4 2 2" xfId="55094" xr:uid="{00000000-0005-0000-0000-0000EB7C0000}"/>
    <cellStyle name="Normal 26 2 7 4 3" xfId="42497" xr:uid="{00000000-0005-0000-0000-0000EC7C0000}"/>
    <cellStyle name="Normal 26 2 7 4 4" xfId="32483" xr:uid="{00000000-0005-0000-0000-0000ED7C0000}"/>
    <cellStyle name="Normal 26 2 7 5" xfId="9033" xr:uid="{00000000-0005-0000-0000-0000EE7C0000}"/>
    <cellStyle name="Normal 26 2 7 5 2" xfId="21654" xr:uid="{00000000-0005-0000-0000-0000EF7C0000}"/>
    <cellStyle name="Normal 26 2 7 5 2 2" xfId="56870" xr:uid="{00000000-0005-0000-0000-0000F07C0000}"/>
    <cellStyle name="Normal 26 2 7 5 3" xfId="44273" xr:uid="{00000000-0005-0000-0000-0000F17C0000}"/>
    <cellStyle name="Normal 26 2 7 5 4" xfId="34259" xr:uid="{00000000-0005-0000-0000-0000F27C0000}"/>
    <cellStyle name="Normal 26 2 7 6" xfId="10827" xr:uid="{00000000-0005-0000-0000-0000F37C0000}"/>
    <cellStyle name="Normal 26 2 7 6 2" xfId="23430" xr:uid="{00000000-0005-0000-0000-0000F47C0000}"/>
    <cellStyle name="Normal 26 2 7 6 2 2" xfId="58646" xr:uid="{00000000-0005-0000-0000-0000F57C0000}"/>
    <cellStyle name="Normal 26 2 7 6 3" xfId="46049" xr:uid="{00000000-0005-0000-0000-0000F67C0000}"/>
    <cellStyle name="Normal 26 2 7 6 4" xfId="36035" xr:uid="{00000000-0005-0000-0000-0000F77C0000}"/>
    <cellStyle name="Normal 26 2 7 7" xfId="15194" xr:uid="{00000000-0005-0000-0000-0000F87C0000}"/>
    <cellStyle name="Normal 26 2 7 7 2" xfId="50410" xr:uid="{00000000-0005-0000-0000-0000F97C0000}"/>
    <cellStyle name="Normal 26 2 7 7 3" xfId="27799" xr:uid="{00000000-0005-0000-0000-0000FA7C0000}"/>
    <cellStyle name="Normal 26 2 7 8" xfId="13416" xr:uid="{00000000-0005-0000-0000-0000FB7C0000}"/>
    <cellStyle name="Normal 26 2 7 8 2" xfId="48634" xr:uid="{00000000-0005-0000-0000-0000FC7C0000}"/>
    <cellStyle name="Normal 26 2 7 9" xfId="37813" xr:uid="{00000000-0005-0000-0000-0000FD7C0000}"/>
    <cellStyle name="Normal 26 2 8" xfId="3660" xr:uid="{00000000-0005-0000-0000-0000FE7C0000}"/>
    <cellStyle name="Normal 26 2 8 2" xfId="8384" xr:uid="{00000000-0005-0000-0000-0000FF7C0000}"/>
    <cellStyle name="Normal 26 2 8 2 2" xfId="21010" xr:uid="{00000000-0005-0000-0000-0000007D0000}"/>
    <cellStyle name="Normal 26 2 8 2 2 2" xfId="56226" xr:uid="{00000000-0005-0000-0000-0000017D0000}"/>
    <cellStyle name="Normal 26 2 8 2 3" xfId="43629" xr:uid="{00000000-0005-0000-0000-0000027D0000}"/>
    <cellStyle name="Normal 26 2 8 2 4" xfId="33615" xr:uid="{00000000-0005-0000-0000-0000037D0000}"/>
    <cellStyle name="Normal 26 2 8 3" xfId="10165" xr:uid="{00000000-0005-0000-0000-0000047D0000}"/>
    <cellStyle name="Normal 26 2 8 3 2" xfId="22786" xr:uid="{00000000-0005-0000-0000-0000057D0000}"/>
    <cellStyle name="Normal 26 2 8 3 2 2" xfId="58002" xr:uid="{00000000-0005-0000-0000-0000067D0000}"/>
    <cellStyle name="Normal 26 2 8 3 3" xfId="45405" xr:uid="{00000000-0005-0000-0000-0000077D0000}"/>
    <cellStyle name="Normal 26 2 8 3 4" xfId="35391" xr:uid="{00000000-0005-0000-0000-0000087D0000}"/>
    <cellStyle name="Normal 26 2 8 4" xfId="11961" xr:uid="{00000000-0005-0000-0000-0000097D0000}"/>
    <cellStyle name="Normal 26 2 8 4 2" xfId="24562" xr:uid="{00000000-0005-0000-0000-00000A7D0000}"/>
    <cellStyle name="Normal 26 2 8 4 2 2" xfId="59778" xr:uid="{00000000-0005-0000-0000-00000B7D0000}"/>
    <cellStyle name="Normal 26 2 8 4 3" xfId="47181" xr:uid="{00000000-0005-0000-0000-00000C7D0000}"/>
    <cellStyle name="Normal 26 2 8 4 4" xfId="37167" xr:uid="{00000000-0005-0000-0000-00000D7D0000}"/>
    <cellStyle name="Normal 26 2 8 5" xfId="16326" xr:uid="{00000000-0005-0000-0000-00000E7D0000}"/>
    <cellStyle name="Normal 26 2 8 5 2" xfId="51542" xr:uid="{00000000-0005-0000-0000-00000F7D0000}"/>
    <cellStyle name="Normal 26 2 8 5 3" xfId="28931" xr:uid="{00000000-0005-0000-0000-0000107D0000}"/>
    <cellStyle name="Normal 26 2 8 6" xfId="14548" xr:uid="{00000000-0005-0000-0000-0000117D0000}"/>
    <cellStyle name="Normal 26 2 8 6 2" xfId="49766" xr:uid="{00000000-0005-0000-0000-0000127D0000}"/>
    <cellStyle name="Normal 26 2 8 7" xfId="38945" xr:uid="{00000000-0005-0000-0000-0000137D0000}"/>
    <cellStyle name="Normal 26 2 8 8" xfId="27155" xr:uid="{00000000-0005-0000-0000-0000147D0000}"/>
    <cellStyle name="Normal 26 2 9" xfId="3992" xr:uid="{00000000-0005-0000-0000-0000157D0000}"/>
    <cellStyle name="Normal 26 2 9 2" xfId="16648" xr:uid="{00000000-0005-0000-0000-0000167D0000}"/>
    <cellStyle name="Normal 26 2 9 2 2" xfId="51864" xr:uid="{00000000-0005-0000-0000-0000177D0000}"/>
    <cellStyle name="Normal 26 2 9 2 3" xfId="29253" xr:uid="{00000000-0005-0000-0000-0000187D0000}"/>
    <cellStyle name="Normal 26 2 9 3" xfId="13094" xr:uid="{00000000-0005-0000-0000-0000197D0000}"/>
    <cellStyle name="Normal 26 2 9 3 2" xfId="48312" xr:uid="{00000000-0005-0000-0000-00001A7D0000}"/>
    <cellStyle name="Normal 26 2 9 4" xfId="39267" xr:uid="{00000000-0005-0000-0000-00001B7D0000}"/>
    <cellStyle name="Normal 26 2 9 5" xfId="25701" xr:uid="{00000000-0005-0000-0000-00001C7D0000}"/>
    <cellStyle name="Normal 26 2_District Target Attainment" xfId="1148" xr:uid="{00000000-0005-0000-0000-00001D7D0000}"/>
    <cellStyle name="Normal 26 3" xfId="1284" xr:uid="{00000000-0005-0000-0000-00001E7D0000}"/>
    <cellStyle name="Normal 26 3 10" xfId="6963" xr:uid="{00000000-0005-0000-0000-00001F7D0000}"/>
    <cellStyle name="Normal 26 3 10 2" xfId="19590" xr:uid="{00000000-0005-0000-0000-0000207D0000}"/>
    <cellStyle name="Normal 26 3 10 2 2" xfId="54806" xr:uid="{00000000-0005-0000-0000-0000217D0000}"/>
    <cellStyle name="Normal 26 3 10 3" xfId="42209" xr:uid="{00000000-0005-0000-0000-0000227D0000}"/>
    <cellStyle name="Normal 26 3 10 4" xfId="32195" xr:uid="{00000000-0005-0000-0000-0000237D0000}"/>
    <cellStyle name="Normal 26 3 11" xfId="8744" xr:uid="{00000000-0005-0000-0000-0000247D0000}"/>
    <cellStyle name="Normal 26 3 11 2" xfId="21366" xr:uid="{00000000-0005-0000-0000-0000257D0000}"/>
    <cellStyle name="Normal 26 3 11 2 2" xfId="56582" xr:uid="{00000000-0005-0000-0000-0000267D0000}"/>
    <cellStyle name="Normal 26 3 11 3" xfId="43985" xr:uid="{00000000-0005-0000-0000-0000277D0000}"/>
    <cellStyle name="Normal 26 3 11 4" xfId="33971" xr:uid="{00000000-0005-0000-0000-0000287D0000}"/>
    <cellStyle name="Normal 26 3 12" xfId="10619" xr:uid="{00000000-0005-0000-0000-0000297D0000}"/>
    <cellStyle name="Normal 26 3 12 2" xfId="23230" xr:uid="{00000000-0005-0000-0000-00002A7D0000}"/>
    <cellStyle name="Normal 26 3 12 2 2" xfId="58446" xr:uid="{00000000-0005-0000-0000-00002B7D0000}"/>
    <cellStyle name="Normal 26 3 12 3" xfId="45849" xr:uid="{00000000-0005-0000-0000-00002C7D0000}"/>
    <cellStyle name="Normal 26 3 12 4" xfId="35835" xr:uid="{00000000-0005-0000-0000-00002D7D0000}"/>
    <cellStyle name="Normal 26 3 13" xfId="14905" xr:uid="{00000000-0005-0000-0000-00002E7D0000}"/>
    <cellStyle name="Normal 26 3 13 2" xfId="50122" xr:uid="{00000000-0005-0000-0000-00002F7D0000}"/>
    <cellStyle name="Normal 26 3 13 3" xfId="27511" xr:uid="{00000000-0005-0000-0000-0000307D0000}"/>
    <cellStyle name="Normal 26 3 14" xfId="12319" xr:uid="{00000000-0005-0000-0000-0000317D0000}"/>
    <cellStyle name="Normal 26 3 14 2" xfId="47537" xr:uid="{00000000-0005-0000-0000-0000327D0000}"/>
    <cellStyle name="Normal 26 3 15" xfId="37524" xr:uid="{00000000-0005-0000-0000-0000337D0000}"/>
    <cellStyle name="Normal 26 3 16" xfId="24926" xr:uid="{00000000-0005-0000-0000-0000347D0000}"/>
    <cellStyle name="Normal 26 3 17" xfId="60139" xr:uid="{00000000-0005-0000-0000-0000357D0000}"/>
    <cellStyle name="Normal 26 3 2" xfId="2349" xr:uid="{00000000-0005-0000-0000-0000367D0000}"/>
    <cellStyle name="Normal 26 3 2 10" xfId="10620" xr:uid="{00000000-0005-0000-0000-0000377D0000}"/>
    <cellStyle name="Normal 26 3 2 10 2" xfId="23231" xr:uid="{00000000-0005-0000-0000-0000387D0000}"/>
    <cellStyle name="Normal 26 3 2 10 2 2" xfId="58447" xr:uid="{00000000-0005-0000-0000-0000397D0000}"/>
    <cellStyle name="Normal 26 3 2 10 3" xfId="45850" xr:uid="{00000000-0005-0000-0000-00003A7D0000}"/>
    <cellStyle name="Normal 26 3 2 10 4" xfId="35836" xr:uid="{00000000-0005-0000-0000-00003B7D0000}"/>
    <cellStyle name="Normal 26 3 2 11" xfId="15060" xr:uid="{00000000-0005-0000-0000-00003C7D0000}"/>
    <cellStyle name="Normal 26 3 2 11 2" xfId="50276" xr:uid="{00000000-0005-0000-0000-00003D7D0000}"/>
    <cellStyle name="Normal 26 3 2 11 3" xfId="27665" xr:uid="{00000000-0005-0000-0000-00003E7D0000}"/>
    <cellStyle name="Normal 26 3 2 12" xfId="12473" xr:uid="{00000000-0005-0000-0000-00003F7D0000}"/>
    <cellStyle name="Normal 26 3 2 12 2" xfId="47691" xr:uid="{00000000-0005-0000-0000-0000407D0000}"/>
    <cellStyle name="Normal 26 3 2 13" xfId="37679" xr:uid="{00000000-0005-0000-0000-0000417D0000}"/>
    <cellStyle name="Normal 26 3 2 14" xfId="25080" xr:uid="{00000000-0005-0000-0000-0000427D0000}"/>
    <cellStyle name="Normal 26 3 2 15" xfId="60293" xr:uid="{00000000-0005-0000-0000-0000437D0000}"/>
    <cellStyle name="Normal 26 3 2 2" xfId="3195" xr:uid="{00000000-0005-0000-0000-0000447D0000}"/>
    <cellStyle name="Normal 26 3 2 2 10" xfId="25564" xr:uid="{00000000-0005-0000-0000-0000457D0000}"/>
    <cellStyle name="Normal 26 3 2 2 11" xfId="61099" xr:uid="{00000000-0005-0000-0000-0000467D0000}"/>
    <cellStyle name="Normal 26 3 2 2 2" xfId="4995" xr:uid="{00000000-0005-0000-0000-0000477D0000}"/>
    <cellStyle name="Normal 26 3 2 2 2 2" xfId="17642" xr:uid="{00000000-0005-0000-0000-0000487D0000}"/>
    <cellStyle name="Normal 26 3 2 2 2 2 2" xfId="52858" xr:uid="{00000000-0005-0000-0000-0000497D0000}"/>
    <cellStyle name="Normal 26 3 2 2 2 2 3" xfId="30247" xr:uid="{00000000-0005-0000-0000-00004A7D0000}"/>
    <cellStyle name="Normal 26 3 2 2 2 3" xfId="14088" xr:uid="{00000000-0005-0000-0000-00004B7D0000}"/>
    <cellStyle name="Normal 26 3 2 2 2 3 2" xfId="49306" xr:uid="{00000000-0005-0000-0000-00004C7D0000}"/>
    <cellStyle name="Normal 26 3 2 2 2 4" xfId="40261" xr:uid="{00000000-0005-0000-0000-00004D7D0000}"/>
    <cellStyle name="Normal 26 3 2 2 2 5" xfId="26695" xr:uid="{00000000-0005-0000-0000-00004E7D0000}"/>
    <cellStyle name="Normal 26 3 2 2 3" xfId="6465" xr:uid="{00000000-0005-0000-0000-00004F7D0000}"/>
    <cellStyle name="Normal 26 3 2 2 3 2" xfId="19096" xr:uid="{00000000-0005-0000-0000-0000507D0000}"/>
    <cellStyle name="Normal 26 3 2 2 3 2 2" xfId="54312" xr:uid="{00000000-0005-0000-0000-0000517D0000}"/>
    <cellStyle name="Normal 26 3 2 2 3 3" xfId="41715" xr:uid="{00000000-0005-0000-0000-0000527D0000}"/>
    <cellStyle name="Normal 26 3 2 2 3 4" xfId="31701" xr:uid="{00000000-0005-0000-0000-0000537D0000}"/>
    <cellStyle name="Normal 26 3 2 2 4" xfId="7924" xr:uid="{00000000-0005-0000-0000-0000547D0000}"/>
    <cellStyle name="Normal 26 3 2 2 4 2" xfId="20550" xr:uid="{00000000-0005-0000-0000-0000557D0000}"/>
    <cellStyle name="Normal 26 3 2 2 4 2 2" xfId="55766" xr:uid="{00000000-0005-0000-0000-0000567D0000}"/>
    <cellStyle name="Normal 26 3 2 2 4 3" xfId="43169" xr:uid="{00000000-0005-0000-0000-0000577D0000}"/>
    <cellStyle name="Normal 26 3 2 2 4 4" xfId="33155" xr:uid="{00000000-0005-0000-0000-0000587D0000}"/>
    <cellStyle name="Normal 26 3 2 2 5" xfId="9705" xr:uid="{00000000-0005-0000-0000-0000597D0000}"/>
    <cellStyle name="Normal 26 3 2 2 5 2" xfId="22326" xr:uid="{00000000-0005-0000-0000-00005A7D0000}"/>
    <cellStyle name="Normal 26 3 2 2 5 2 2" xfId="57542" xr:uid="{00000000-0005-0000-0000-00005B7D0000}"/>
    <cellStyle name="Normal 26 3 2 2 5 3" xfId="44945" xr:uid="{00000000-0005-0000-0000-00005C7D0000}"/>
    <cellStyle name="Normal 26 3 2 2 5 4" xfId="34931" xr:uid="{00000000-0005-0000-0000-00005D7D0000}"/>
    <cellStyle name="Normal 26 3 2 2 6" xfId="11499" xr:uid="{00000000-0005-0000-0000-00005E7D0000}"/>
    <cellStyle name="Normal 26 3 2 2 6 2" xfId="24102" xr:uid="{00000000-0005-0000-0000-00005F7D0000}"/>
    <cellStyle name="Normal 26 3 2 2 6 2 2" xfId="59318" xr:uid="{00000000-0005-0000-0000-0000607D0000}"/>
    <cellStyle name="Normal 26 3 2 2 6 3" xfId="46721" xr:uid="{00000000-0005-0000-0000-0000617D0000}"/>
    <cellStyle name="Normal 26 3 2 2 6 4" xfId="36707" xr:uid="{00000000-0005-0000-0000-0000627D0000}"/>
    <cellStyle name="Normal 26 3 2 2 7" xfId="15866" xr:uid="{00000000-0005-0000-0000-0000637D0000}"/>
    <cellStyle name="Normal 26 3 2 2 7 2" xfId="51082" xr:uid="{00000000-0005-0000-0000-0000647D0000}"/>
    <cellStyle name="Normal 26 3 2 2 7 3" xfId="28471" xr:uid="{00000000-0005-0000-0000-0000657D0000}"/>
    <cellStyle name="Normal 26 3 2 2 8" xfId="12957" xr:uid="{00000000-0005-0000-0000-0000667D0000}"/>
    <cellStyle name="Normal 26 3 2 2 8 2" xfId="48175" xr:uid="{00000000-0005-0000-0000-0000677D0000}"/>
    <cellStyle name="Normal 26 3 2 2 9" xfId="38485" xr:uid="{00000000-0005-0000-0000-0000687D0000}"/>
    <cellStyle name="Normal 26 3 2 3" xfId="3524" xr:uid="{00000000-0005-0000-0000-0000697D0000}"/>
    <cellStyle name="Normal 26 3 2 3 10" xfId="27020" xr:uid="{00000000-0005-0000-0000-00006A7D0000}"/>
    <cellStyle name="Normal 26 3 2 3 11" xfId="61424" xr:uid="{00000000-0005-0000-0000-00006B7D0000}"/>
    <cellStyle name="Normal 26 3 2 3 2" xfId="5320" xr:uid="{00000000-0005-0000-0000-00006C7D0000}"/>
    <cellStyle name="Normal 26 3 2 3 2 2" xfId="17967" xr:uid="{00000000-0005-0000-0000-00006D7D0000}"/>
    <cellStyle name="Normal 26 3 2 3 2 2 2" xfId="53183" xr:uid="{00000000-0005-0000-0000-00006E7D0000}"/>
    <cellStyle name="Normal 26 3 2 3 2 3" xfId="40586" xr:uid="{00000000-0005-0000-0000-00006F7D0000}"/>
    <cellStyle name="Normal 26 3 2 3 2 4" xfId="30572" xr:uid="{00000000-0005-0000-0000-0000707D0000}"/>
    <cellStyle name="Normal 26 3 2 3 3" xfId="6790" xr:uid="{00000000-0005-0000-0000-0000717D0000}"/>
    <cellStyle name="Normal 26 3 2 3 3 2" xfId="19421" xr:uid="{00000000-0005-0000-0000-0000727D0000}"/>
    <cellStyle name="Normal 26 3 2 3 3 2 2" xfId="54637" xr:uid="{00000000-0005-0000-0000-0000737D0000}"/>
    <cellStyle name="Normal 26 3 2 3 3 3" xfId="42040" xr:uid="{00000000-0005-0000-0000-0000747D0000}"/>
    <cellStyle name="Normal 26 3 2 3 3 4" xfId="32026" xr:uid="{00000000-0005-0000-0000-0000757D0000}"/>
    <cellStyle name="Normal 26 3 2 3 4" xfId="8249" xr:uid="{00000000-0005-0000-0000-0000767D0000}"/>
    <cellStyle name="Normal 26 3 2 3 4 2" xfId="20875" xr:uid="{00000000-0005-0000-0000-0000777D0000}"/>
    <cellStyle name="Normal 26 3 2 3 4 2 2" xfId="56091" xr:uid="{00000000-0005-0000-0000-0000787D0000}"/>
    <cellStyle name="Normal 26 3 2 3 4 3" xfId="43494" xr:uid="{00000000-0005-0000-0000-0000797D0000}"/>
    <cellStyle name="Normal 26 3 2 3 4 4" xfId="33480" xr:uid="{00000000-0005-0000-0000-00007A7D0000}"/>
    <cellStyle name="Normal 26 3 2 3 5" xfId="10030" xr:uid="{00000000-0005-0000-0000-00007B7D0000}"/>
    <cellStyle name="Normal 26 3 2 3 5 2" xfId="22651" xr:uid="{00000000-0005-0000-0000-00007C7D0000}"/>
    <cellStyle name="Normal 26 3 2 3 5 2 2" xfId="57867" xr:uid="{00000000-0005-0000-0000-00007D7D0000}"/>
    <cellStyle name="Normal 26 3 2 3 5 3" xfId="45270" xr:uid="{00000000-0005-0000-0000-00007E7D0000}"/>
    <cellStyle name="Normal 26 3 2 3 5 4" xfId="35256" xr:uid="{00000000-0005-0000-0000-00007F7D0000}"/>
    <cellStyle name="Normal 26 3 2 3 6" xfId="11824" xr:uid="{00000000-0005-0000-0000-0000807D0000}"/>
    <cellStyle name="Normal 26 3 2 3 6 2" xfId="24427" xr:uid="{00000000-0005-0000-0000-0000817D0000}"/>
    <cellStyle name="Normal 26 3 2 3 6 2 2" xfId="59643" xr:uid="{00000000-0005-0000-0000-0000827D0000}"/>
    <cellStyle name="Normal 26 3 2 3 6 3" xfId="47046" xr:uid="{00000000-0005-0000-0000-0000837D0000}"/>
    <cellStyle name="Normal 26 3 2 3 6 4" xfId="37032" xr:uid="{00000000-0005-0000-0000-0000847D0000}"/>
    <cellStyle name="Normal 26 3 2 3 7" xfId="16191" xr:uid="{00000000-0005-0000-0000-0000857D0000}"/>
    <cellStyle name="Normal 26 3 2 3 7 2" xfId="51407" xr:uid="{00000000-0005-0000-0000-0000867D0000}"/>
    <cellStyle name="Normal 26 3 2 3 7 3" xfId="28796" xr:uid="{00000000-0005-0000-0000-0000877D0000}"/>
    <cellStyle name="Normal 26 3 2 3 8" xfId="14413" xr:uid="{00000000-0005-0000-0000-0000887D0000}"/>
    <cellStyle name="Normal 26 3 2 3 8 2" xfId="49631" xr:uid="{00000000-0005-0000-0000-0000897D0000}"/>
    <cellStyle name="Normal 26 3 2 3 9" xfId="38810" xr:uid="{00000000-0005-0000-0000-00008A7D0000}"/>
    <cellStyle name="Normal 26 3 2 4" xfId="2685" xr:uid="{00000000-0005-0000-0000-00008B7D0000}"/>
    <cellStyle name="Normal 26 3 2 4 10" xfId="26211" xr:uid="{00000000-0005-0000-0000-00008C7D0000}"/>
    <cellStyle name="Normal 26 3 2 4 11" xfId="60615" xr:uid="{00000000-0005-0000-0000-00008D7D0000}"/>
    <cellStyle name="Normal 26 3 2 4 2" xfId="4511" xr:uid="{00000000-0005-0000-0000-00008E7D0000}"/>
    <cellStyle name="Normal 26 3 2 4 2 2" xfId="17158" xr:uid="{00000000-0005-0000-0000-00008F7D0000}"/>
    <cellStyle name="Normal 26 3 2 4 2 2 2" xfId="52374" xr:uid="{00000000-0005-0000-0000-0000907D0000}"/>
    <cellStyle name="Normal 26 3 2 4 2 3" xfId="39777" xr:uid="{00000000-0005-0000-0000-0000917D0000}"/>
    <cellStyle name="Normal 26 3 2 4 2 4" xfId="29763" xr:uid="{00000000-0005-0000-0000-0000927D0000}"/>
    <cellStyle name="Normal 26 3 2 4 3" xfId="5981" xr:uid="{00000000-0005-0000-0000-0000937D0000}"/>
    <cellStyle name="Normal 26 3 2 4 3 2" xfId="18612" xr:uid="{00000000-0005-0000-0000-0000947D0000}"/>
    <cellStyle name="Normal 26 3 2 4 3 2 2" xfId="53828" xr:uid="{00000000-0005-0000-0000-0000957D0000}"/>
    <cellStyle name="Normal 26 3 2 4 3 3" xfId="41231" xr:uid="{00000000-0005-0000-0000-0000967D0000}"/>
    <cellStyle name="Normal 26 3 2 4 3 4" xfId="31217" xr:uid="{00000000-0005-0000-0000-0000977D0000}"/>
    <cellStyle name="Normal 26 3 2 4 4" xfId="7440" xr:uid="{00000000-0005-0000-0000-0000987D0000}"/>
    <cellStyle name="Normal 26 3 2 4 4 2" xfId="20066" xr:uid="{00000000-0005-0000-0000-0000997D0000}"/>
    <cellStyle name="Normal 26 3 2 4 4 2 2" xfId="55282" xr:uid="{00000000-0005-0000-0000-00009A7D0000}"/>
    <cellStyle name="Normal 26 3 2 4 4 3" xfId="42685" xr:uid="{00000000-0005-0000-0000-00009B7D0000}"/>
    <cellStyle name="Normal 26 3 2 4 4 4" xfId="32671" xr:uid="{00000000-0005-0000-0000-00009C7D0000}"/>
    <cellStyle name="Normal 26 3 2 4 5" xfId="9221" xr:uid="{00000000-0005-0000-0000-00009D7D0000}"/>
    <cellStyle name="Normal 26 3 2 4 5 2" xfId="21842" xr:uid="{00000000-0005-0000-0000-00009E7D0000}"/>
    <cellStyle name="Normal 26 3 2 4 5 2 2" xfId="57058" xr:uid="{00000000-0005-0000-0000-00009F7D0000}"/>
    <cellStyle name="Normal 26 3 2 4 5 3" xfId="44461" xr:uid="{00000000-0005-0000-0000-0000A07D0000}"/>
    <cellStyle name="Normal 26 3 2 4 5 4" xfId="34447" xr:uid="{00000000-0005-0000-0000-0000A17D0000}"/>
    <cellStyle name="Normal 26 3 2 4 6" xfId="11015" xr:uid="{00000000-0005-0000-0000-0000A27D0000}"/>
    <cellStyle name="Normal 26 3 2 4 6 2" xfId="23618" xr:uid="{00000000-0005-0000-0000-0000A37D0000}"/>
    <cellStyle name="Normal 26 3 2 4 6 2 2" xfId="58834" xr:uid="{00000000-0005-0000-0000-0000A47D0000}"/>
    <cellStyle name="Normal 26 3 2 4 6 3" xfId="46237" xr:uid="{00000000-0005-0000-0000-0000A57D0000}"/>
    <cellStyle name="Normal 26 3 2 4 6 4" xfId="36223" xr:uid="{00000000-0005-0000-0000-0000A67D0000}"/>
    <cellStyle name="Normal 26 3 2 4 7" xfId="15382" xr:uid="{00000000-0005-0000-0000-0000A77D0000}"/>
    <cellStyle name="Normal 26 3 2 4 7 2" xfId="50598" xr:uid="{00000000-0005-0000-0000-0000A87D0000}"/>
    <cellStyle name="Normal 26 3 2 4 7 3" xfId="27987" xr:uid="{00000000-0005-0000-0000-0000A97D0000}"/>
    <cellStyle name="Normal 26 3 2 4 8" xfId="13604" xr:uid="{00000000-0005-0000-0000-0000AA7D0000}"/>
    <cellStyle name="Normal 26 3 2 4 8 2" xfId="48822" xr:uid="{00000000-0005-0000-0000-0000AB7D0000}"/>
    <cellStyle name="Normal 26 3 2 4 9" xfId="38001" xr:uid="{00000000-0005-0000-0000-0000AC7D0000}"/>
    <cellStyle name="Normal 26 3 2 5" xfId="3849" xr:uid="{00000000-0005-0000-0000-0000AD7D0000}"/>
    <cellStyle name="Normal 26 3 2 5 2" xfId="8572" xr:uid="{00000000-0005-0000-0000-0000AE7D0000}"/>
    <cellStyle name="Normal 26 3 2 5 2 2" xfId="21198" xr:uid="{00000000-0005-0000-0000-0000AF7D0000}"/>
    <cellStyle name="Normal 26 3 2 5 2 2 2" xfId="56414" xr:uid="{00000000-0005-0000-0000-0000B07D0000}"/>
    <cellStyle name="Normal 26 3 2 5 2 3" xfId="43817" xr:uid="{00000000-0005-0000-0000-0000B17D0000}"/>
    <cellStyle name="Normal 26 3 2 5 2 4" xfId="33803" xr:uid="{00000000-0005-0000-0000-0000B27D0000}"/>
    <cellStyle name="Normal 26 3 2 5 3" xfId="10353" xr:uid="{00000000-0005-0000-0000-0000B37D0000}"/>
    <cellStyle name="Normal 26 3 2 5 3 2" xfId="22974" xr:uid="{00000000-0005-0000-0000-0000B47D0000}"/>
    <cellStyle name="Normal 26 3 2 5 3 2 2" xfId="58190" xr:uid="{00000000-0005-0000-0000-0000B57D0000}"/>
    <cellStyle name="Normal 26 3 2 5 3 3" xfId="45593" xr:uid="{00000000-0005-0000-0000-0000B67D0000}"/>
    <cellStyle name="Normal 26 3 2 5 3 4" xfId="35579" xr:uid="{00000000-0005-0000-0000-0000B77D0000}"/>
    <cellStyle name="Normal 26 3 2 5 4" xfId="12149" xr:uid="{00000000-0005-0000-0000-0000B87D0000}"/>
    <cellStyle name="Normal 26 3 2 5 4 2" xfId="24750" xr:uid="{00000000-0005-0000-0000-0000B97D0000}"/>
    <cellStyle name="Normal 26 3 2 5 4 2 2" xfId="59966" xr:uid="{00000000-0005-0000-0000-0000BA7D0000}"/>
    <cellStyle name="Normal 26 3 2 5 4 3" xfId="47369" xr:uid="{00000000-0005-0000-0000-0000BB7D0000}"/>
    <cellStyle name="Normal 26 3 2 5 4 4" xfId="37355" xr:uid="{00000000-0005-0000-0000-0000BC7D0000}"/>
    <cellStyle name="Normal 26 3 2 5 5" xfId="16514" xr:uid="{00000000-0005-0000-0000-0000BD7D0000}"/>
    <cellStyle name="Normal 26 3 2 5 5 2" xfId="51730" xr:uid="{00000000-0005-0000-0000-0000BE7D0000}"/>
    <cellStyle name="Normal 26 3 2 5 5 3" xfId="29119" xr:uid="{00000000-0005-0000-0000-0000BF7D0000}"/>
    <cellStyle name="Normal 26 3 2 5 6" xfId="14736" xr:uid="{00000000-0005-0000-0000-0000C07D0000}"/>
    <cellStyle name="Normal 26 3 2 5 6 2" xfId="49954" xr:uid="{00000000-0005-0000-0000-0000C17D0000}"/>
    <cellStyle name="Normal 26 3 2 5 7" xfId="39133" xr:uid="{00000000-0005-0000-0000-0000C27D0000}"/>
    <cellStyle name="Normal 26 3 2 5 8" xfId="27343" xr:uid="{00000000-0005-0000-0000-0000C37D0000}"/>
    <cellStyle name="Normal 26 3 2 6" xfId="4189" xr:uid="{00000000-0005-0000-0000-0000C47D0000}"/>
    <cellStyle name="Normal 26 3 2 6 2" xfId="16836" xr:uid="{00000000-0005-0000-0000-0000C57D0000}"/>
    <cellStyle name="Normal 26 3 2 6 2 2" xfId="52052" xr:uid="{00000000-0005-0000-0000-0000C67D0000}"/>
    <cellStyle name="Normal 26 3 2 6 2 3" xfId="29441" xr:uid="{00000000-0005-0000-0000-0000C77D0000}"/>
    <cellStyle name="Normal 26 3 2 6 3" xfId="13282" xr:uid="{00000000-0005-0000-0000-0000C87D0000}"/>
    <cellStyle name="Normal 26 3 2 6 3 2" xfId="48500" xr:uid="{00000000-0005-0000-0000-0000C97D0000}"/>
    <cellStyle name="Normal 26 3 2 6 4" xfId="39455" xr:uid="{00000000-0005-0000-0000-0000CA7D0000}"/>
    <cellStyle name="Normal 26 3 2 6 5" xfId="25889" xr:uid="{00000000-0005-0000-0000-0000CB7D0000}"/>
    <cellStyle name="Normal 26 3 2 7" xfId="5659" xr:uid="{00000000-0005-0000-0000-0000CC7D0000}"/>
    <cellStyle name="Normal 26 3 2 7 2" xfId="18290" xr:uid="{00000000-0005-0000-0000-0000CD7D0000}"/>
    <cellStyle name="Normal 26 3 2 7 2 2" xfId="53506" xr:uid="{00000000-0005-0000-0000-0000CE7D0000}"/>
    <cellStyle name="Normal 26 3 2 7 3" xfId="40909" xr:uid="{00000000-0005-0000-0000-0000CF7D0000}"/>
    <cellStyle name="Normal 26 3 2 7 4" xfId="30895" xr:uid="{00000000-0005-0000-0000-0000D07D0000}"/>
    <cellStyle name="Normal 26 3 2 8" xfId="7118" xr:uid="{00000000-0005-0000-0000-0000D17D0000}"/>
    <cellStyle name="Normal 26 3 2 8 2" xfId="19744" xr:uid="{00000000-0005-0000-0000-0000D27D0000}"/>
    <cellStyle name="Normal 26 3 2 8 2 2" xfId="54960" xr:uid="{00000000-0005-0000-0000-0000D37D0000}"/>
    <cellStyle name="Normal 26 3 2 8 3" xfId="42363" xr:uid="{00000000-0005-0000-0000-0000D47D0000}"/>
    <cellStyle name="Normal 26 3 2 8 4" xfId="32349" xr:uid="{00000000-0005-0000-0000-0000D57D0000}"/>
    <cellStyle name="Normal 26 3 2 9" xfId="8899" xr:uid="{00000000-0005-0000-0000-0000D67D0000}"/>
    <cellStyle name="Normal 26 3 2 9 2" xfId="21520" xr:uid="{00000000-0005-0000-0000-0000D77D0000}"/>
    <cellStyle name="Normal 26 3 2 9 2 2" xfId="56736" xr:uid="{00000000-0005-0000-0000-0000D87D0000}"/>
    <cellStyle name="Normal 26 3 2 9 3" xfId="44139" xr:uid="{00000000-0005-0000-0000-0000D97D0000}"/>
    <cellStyle name="Normal 26 3 2 9 4" xfId="34125" xr:uid="{00000000-0005-0000-0000-0000DA7D0000}"/>
    <cellStyle name="Normal 26 3 3" xfId="3034" xr:uid="{00000000-0005-0000-0000-0000DB7D0000}"/>
    <cellStyle name="Normal 26 3 3 10" xfId="25407" xr:uid="{00000000-0005-0000-0000-0000DC7D0000}"/>
    <cellStyle name="Normal 26 3 3 11" xfId="60942" xr:uid="{00000000-0005-0000-0000-0000DD7D0000}"/>
    <cellStyle name="Normal 26 3 3 2" xfId="4838" xr:uid="{00000000-0005-0000-0000-0000DE7D0000}"/>
    <cellStyle name="Normal 26 3 3 2 2" xfId="17485" xr:uid="{00000000-0005-0000-0000-0000DF7D0000}"/>
    <cellStyle name="Normal 26 3 3 2 2 2" xfId="52701" xr:uid="{00000000-0005-0000-0000-0000E07D0000}"/>
    <cellStyle name="Normal 26 3 3 2 2 3" xfId="30090" xr:uid="{00000000-0005-0000-0000-0000E17D0000}"/>
    <cellStyle name="Normal 26 3 3 2 3" xfId="13931" xr:uid="{00000000-0005-0000-0000-0000E27D0000}"/>
    <cellStyle name="Normal 26 3 3 2 3 2" xfId="49149" xr:uid="{00000000-0005-0000-0000-0000E37D0000}"/>
    <cellStyle name="Normal 26 3 3 2 4" xfId="40104" xr:uid="{00000000-0005-0000-0000-0000E47D0000}"/>
    <cellStyle name="Normal 26 3 3 2 5" xfId="26538" xr:uid="{00000000-0005-0000-0000-0000E57D0000}"/>
    <cellStyle name="Normal 26 3 3 3" xfId="6308" xr:uid="{00000000-0005-0000-0000-0000E67D0000}"/>
    <cellStyle name="Normal 26 3 3 3 2" xfId="18939" xr:uid="{00000000-0005-0000-0000-0000E77D0000}"/>
    <cellStyle name="Normal 26 3 3 3 2 2" xfId="54155" xr:uid="{00000000-0005-0000-0000-0000E87D0000}"/>
    <cellStyle name="Normal 26 3 3 3 3" xfId="41558" xr:uid="{00000000-0005-0000-0000-0000E97D0000}"/>
    <cellStyle name="Normal 26 3 3 3 4" xfId="31544" xr:uid="{00000000-0005-0000-0000-0000EA7D0000}"/>
    <cellStyle name="Normal 26 3 3 4" xfId="7767" xr:uid="{00000000-0005-0000-0000-0000EB7D0000}"/>
    <cellStyle name="Normal 26 3 3 4 2" xfId="20393" xr:uid="{00000000-0005-0000-0000-0000EC7D0000}"/>
    <cellStyle name="Normal 26 3 3 4 2 2" xfId="55609" xr:uid="{00000000-0005-0000-0000-0000ED7D0000}"/>
    <cellStyle name="Normal 26 3 3 4 3" xfId="43012" xr:uid="{00000000-0005-0000-0000-0000EE7D0000}"/>
    <cellStyle name="Normal 26 3 3 4 4" xfId="32998" xr:uid="{00000000-0005-0000-0000-0000EF7D0000}"/>
    <cellStyle name="Normal 26 3 3 5" xfId="9548" xr:uid="{00000000-0005-0000-0000-0000F07D0000}"/>
    <cellStyle name="Normal 26 3 3 5 2" xfId="22169" xr:uid="{00000000-0005-0000-0000-0000F17D0000}"/>
    <cellStyle name="Normal 26 3 3 5 2 2" xfId="57385" xr:uid="{00000000-0005-0000-0000-0000F27D0000}"/>
    <cellStyle name="Normal 26 3 3 5 3" xfId="44788" xr:uid="{00000000-0005-0000-0000-0000F37D0000}"/>
    <cellStyle name="Normal 26 3 3 5 4" xfId="34774" xr:uid="{00000000-0005-0000-0000-0000F47D0000}"/>
    <cellStyle name="Normal 26 3 3 6" xfId="11342" xr:uid="{00000000-0005-0000-0000-0000F57D0000}"/>
    <cellStyle name="Normal 26 3 3 6 2" xfId="23945" xr:uid="{00000000-0005-0000-0000-0000F67D0000}"/>
    <cellStyle name="Normal 26 3 3 6 2 2" xfId="59161" xr:uid="{00000000-0005-0000-0000-0000F77D0000}"/>
    <cellStyle name="Normal 26 3 3 6 3" xfId="46564" xr:uid="{00000000-0005-0000-0000-0000F87D0000}"/>
    <cellStyle name="Normal 26 3 3 6 4" xfId="36550" xr:uid="{00000000-0005-0000-0000-0000F97D0000}"/>
    <cellStyle name="Normal 26 3 3 7" xfId="15709" xr:uid="{00000000-0005-0000-0000-0000FA7D0000}"/>
    <cellStyle name="Normal 26 3 3 7 2" xfId="50925" xr:uid="{00000000-0005-0000-0000-0000FB7D0000}"/>
    <cellStyle name="Normal 26 3 3 7 3" xfId="28314" xr:uid="{00000000-0005-0000-0000-0000FC7D0000}"/>
    <cellStyle name="Normal 26 3 3 8" xfId="12800" xr:uid="{00000000-0005-0000-0000-0000FD7D0000}"/>
    <cellStyle name="Normal 26 3 3 8 2" xfId="48018" xr:uid="{00000000-0005-0000-0000-0000FE7D0000}"/>
    <cellStyle name="Normal 26 3 3 9" xfId="38328" xr:uid="{00000000-0005-0000-0000-0000FF7D0000}"/>
    <cellStyle name="Normal 26 3 4" xfId="2861" xr:uid="{00000000-0005-0000-0000-0000007E0000}"/>
    <cellStyle name="Normal 26 3 4 10" xfId="25248" xr:uid="{00000000-0005-0000-0000-0000017E0000}"/>
    <cellStyle name="Normal 26 3 4 11" xfId="60783" xr:uid="{00000000-0005-0000-0000-0000027E0000}"/>
    <cellStyle name="Normal 26 3 4 2" xfId="4679" xr:uid="{00000000-0005-0000-0000-0000037E0000}"/>
    <cellStyle name="Normal 26 3 4 2 2" xfId="17326" xr:uid="{00000000-0005-0000-0000-0000047E0000}"/>
    <cellStyle name="Normal 26 3 4 2 2 2" xfId="52542" xr:uid="{00000000-0005-0000-0000-0000057E0000}"/>
    <cellStyle name="Normal 26 3 4 2 2 3" xfId="29931" xr:uid="{00000000-0005-0000-0000-0000067E0000}"/>
    <cellStyle name="Normal 26 3 4 2 3" xfId="13772" xr:uid="{00000000-0005-0000-0000-0000077E0000}"/>
    <cellStyle name="Normal 26 3 4 2 3 2" xfId="48990" xr:uid="{00000000-0005-0000-0000-0000087E0000}"/>
    <cellStyle name="Normal 26 3 4 2 4" xfId="39945" xr:uid="{00000000-0005-0000-0000-0000097E0000}"/>
    <cellStyle name="Normal 26 3 4 2 5" xfId="26379" xr:uid="{00000000-0005-0000-0000-00000A7E0000}"/>
    <cellStyle name="Normal 26 3 4 3" xfId="6149" xr:uid="{00000000-0005-0000-0000-00000B7E0000}"/>
    <cellStyle name="Normal 26 3 4 3 2" xfId="18780" xr:uid="{00000000-0005-0000-0000-00000C7E0000}"/>
    <cellStyle name="Normal 26 3 4 3 2 2" xfId="53996" xr:uid="{00000000-0005-0000-0000-00000D7E0000}"/>
    <cellStyle name="Normal 26 3 4 3 3" xfId="41399" xr:uid="{00000000-0005-0000-0000-00000E7E0000}"/>
    <cellStyle name="Normal 26 3 4 3 4" xfId="31385" xr:uid="{00000000-0005-0000-0000-00000F7E0000}"/>
    <cellStyle name="Normal 26 3 4 4" xfId="7608" xr:uid="{00000000-0005-0000-0000-0000107E0000}"/>
    <cellStyle name="Normal 26 3 4 4 2" xfId="20234" xr:uid="{00000000-0005-0000-0000-0000117E0000}"/>
    <cellStyle name="Normal 26 3 4 4 2 2" xfId="55450" xr:uid="{00000000-0005-0000-0000-0000127E0000}"/>
    <cellStyle name="Normal 26 3 4 4 3" xfId="42853" xr:uid="{00000000-0005-0000-0000-0000137E0000}"/>
    <cellStyle name="Normal 26 3 4 4 4" xfId="32839" xr:uid="{00000000-0005-0000-0000-0000147E0000}"/>
    <cellStyle name="Normal 26 3 4 5" xfId="9389" xr:uid="{00000000-0005-0000-0000-0000157E0000}"/>
    <cellStyle name="Normal 26 3 4 5 2" xfId="22010" xr:uid="{00000000-0005-0000-0000-0000167E0000}"/>
    <cellStyle name="Normal 26 3 4 5 2 2" xfId="57226" xr:uid="{00000000-0005-0000-0000-0000177E0000}"/>
    <cellStyle name="Normal 26 3 4 5 3" xfId="44629" xr:uid="{00000000-0005-0000-0000-0000187E0000}"/>
    <cellStyle name="Normal 26 3 4 5 4" xfId="34615" xr:uid="{00000000-0005-0000-0000-0000197E0000}"/>
    <cellStyle name="Normal 26 3 4 6" xfId="11183" xr:uid="{00000000-0005-0000-0000-00001A7E0000}"/>
    <cellStyle name="Normal 26 3 4 6 2" xfId="23786" xr:uid="{00000000-0005-0000-0000-00001B7E0000}"/>
    <cellStyle name="Normal 26 3 4 6 2 2" xfId="59002" xr:uid="{00000000-0005-0000-0000-00001C7E0000}"/>
    <cellStyle name="Normal 26 3 4 6 3" xfId="46405" xr:uid="{00000000-0005-0000-0000-00001D7E0000}"/>
    <cellStyle name="Normal 26 3 4 6 4" xfId="36391" xr:uid="{00000000-0005-0000-0000-00001E7E0000}"/>
    <cellStyle name="Normal 26 3 4 7" xfId="15550" xr:uid="{00000000-0005-0000-0000-00001F7E0000}"/>
    <cellStyle name="Normal 26 3 4 7 2" xfId="50766" xr:uid="{00000000-0005-0000-0000-0000207E0000}"/>
    <cellStyle name="Normal 26 3 4 7 3" xfId="28155" xr:uid="{00000000-0005-0000-0000-0000217E0000}"/>
    <cellStyle name="Normal 26 3 4 8" xfId="12641" xr:uid="{00000000-0005-0000-0000-0000227E0000}"/>
    <cellStyle name="Normal 26 3 4 8 2" xfId="47859" xr:uid="{00000000-0005-0000-0000-0000237E0000}"/>
    <cellStyle name="Normal 26 3 4 9" xfId="38169" xr:uid="{00000000-0005-0000-0000-0000247E0000}"/>
    <cellStyle name="Normal 26 3 5" xfId="3370" xr:uid="{00000000-0005-0000-0000-0000257E0000}"/>
    <cellStyle name="Normal 26 3 5 10" xfId="26866" xr:uid="{00000000-0005-0000-0000-0000267E0000}"/>
    <cellStyle name="Normal 26 3 5 11" xfId="61270" xr:uid="{00000000-0005-0000-0000-0000277E0000}"/>
    <cellStyle name="Normal 26 3 5 2" xfId="5166" xr:uid="{00000000-0005-0000-0000-0000287E0000}"/>
    <cellStyle name="Normal 26 3 5 2 2" xfId="17813" xr:uid="{00000000-0005-0000-0000-0000297E0000}"/>
    <cellStyle name="Normal 26 3 5 2 2 2" xfId="53029" xr:uid="{00000000-0005-0000-0000-00002A7E0000}"/>
    <cellStyle name="Normal 26 3 5 2 3" xfId="40432" xr:uid="{00000000-0005-0000-0000-00002B7E0000}"/>
    <cellStyle name="Normal 26 3 5 2 4" xfId="30418" xr:uid="{00000000-0005-0000-0000-00002C7E0000}"/>
    <cellStyle name="Normal 26 3 5 3" xfId="6636" xr:uid="{00000000-0005-0000-0000-00002D7E0000}"/>
    <cellStyle name="Normal 26 3 5 3 2" xfId="19267" xr:uid="{00000000-0005-0000-0000-00002E7E0000}"/>
    <cellStyle name="Normal 26 3 5 3 2 2" xfId="54483" xr:uid="{00000000-0005-0000-0000-00002F7E0000}"/>
    <cellStyle name="Normal 26 3 5 3 3" xfId="41886" xr:uid="{00000000-0005-0000-0000-0000307E0000}"/>
    <cellStyle name="Normal 26 3 5 3 4" xfId="31872" xr:uid="{00000000-0005-0000-0000-0000317E0000}"/>
    <cellStyle name="Normal 26 3 5 4" xfId="8095" xr:uid="{00000000-0005-0000-0000-0000327E0000}"/>
    <cellStyle name="Normal 26 3 5 4 2" xfId="20721" xr:uid="{00000000-0005-0000-0000-0000337E0000}"/>
    <cellStyle name="Normal 26 3 5 4 2 2" xfId="55937" xr:uid="{00000000-0005-0000-0000-0000347E0000}"/>
    <cellStyle name="Normal 26 3 5 4 3" xfId="43340" xr:uid="{00000000-0005-0000-0000-0000357E0000}"/>
    <cellStyle name="Normal 26 3 5 4 4" xfId="33326" xr:uid="{00000000-0005-0000-0000-0000367E0000}"/>
    <cellStyle name="Normal 26 3 5 5" xfId="9876" xr:uid="{00000000-0005-0000-0000-0000377E0000}"/>
    <cellStyle name="Normal 26 3 5 5 2" xfId="22497" xr:uid="{00000000-0005-0000-0000-0000387E0000}"/>
    <cellStyle name="Normal 26 3 5 5 2 2" xfId="57713" xr:uid="{00000000-0005-0000-0000-0000397E0000}"/>
    <cellStyle name="Normal 26 3 5 5 3" xfId="45116" xr:uid="{00000000-0005-0000-0000-00003A7E0000}"/>
    <cellStyle name="Normal 26 3 5 5 4" xfId="35102" xr:uid="{00000000-0005-0000-0000-00003B7E0000}"/>
    <cellStyle name="Normal 26 3 5 6" xfId="11670" xr:uid="{00000000-0005-0000-0000-00003C7E0000}"/>
    <cellStyle name="Normal 26 3 5 6 2" xfId="24273" xr:uid="{00000000-0005-0000-0000-00003D7E0000}"/>
    <cellStyle name="Normal 26 3 5 6 2 2" xfId="59489" xr:uid="{00000000-0005-0000-0000-00003E7E0000}"/>
    <cellStyle name="Normal 26 3 5 6 3" xfId="46892" xr:uid="{00000000-0005-0000-0000-00003F7E0000}"/>
    <cellStyle name="Normal 26 3 5 6 4" xfId="36878" xr:uid="{00000000-0005-0000-0000-0000407E0000}"/>
    <cellStyle name="Normal 26 3 5 7" xfId="16037" xr:uid="{00000000-0005-0000-0000-0000417E0000}"/>
    <cellStyle name="Normal 26 3 5 7 2" xfId="51253" xr:uid="{00000000-0005-0000-0000-0000427E0000}"/>
    <cellStyle name="Normal 26 3 5 7 3" xfId="28642" xr:uid="{00000000-0005-0000-0000-0000437E0000}"/>
    <cellStyle name="Normal 26 3 5 8" xfId="14259" xr:uid="{00000000-0005-0000-0000-0000447E0000}"/>
    <cellStyle name="Normal 26 3 5 8 2" xfId="49477" xr:uid="{00000000-0005-0000-0000-0000457E0000}"/>
    <cellStyle name="Normal 26 3 5 9" xfId="38656" xr:uid="{00000000-0005-0000-0000-0000467E0000}"/>
    <cellStyle name="Normal 26 3 6" xfId="2530" xr:uid="{00000000-0005-0000-0000-0000477E0000}"/>
    <cellStyle name="Normal 26 3 6 10" xfId="26057" xr:uid="{00000000-0005-0000-0000-0000487E0000}"/>
    <cellStyle name="Normal 26 3 6 11" xfId="60461" xr:uid="{00000000-0005-0000-0000-0000497E0000}"/>
    <cellStyle name="Normal 26 3 6 2" xfId="4357" xr:uid="{00000000-0005-0000-0000-00004A7E0000}"/>
    <cellStyle name="Normal 26 3 6 2 2" xfId="17004" xr:uid="{00000000-0005-0000-0000-00004B7E0000}"/>
    <cellStyle name="Normal 26 3 6 2 2 2" xfId="52220" xr:uid="{00000000-0005-0000-0000-00004C7E0000}"/>
    <cellStyle name="Normal 26 3 6 2 3" xfId="39623" xr:uid="{00000000-0005-0000-0000-00004D7E0000}"/>
    <cellStyle name="Normal 26 3 6 2 4" xfId="29609" xr:uid="{00000000-0005-0000-0000-00004E7E0000}"/>
    <cellStyle name="Normal 26 3 6 3" xfId="5827" xr:uid="{00000000-0005-0000-0000-00004F7E0000}"/>
    <cellStyle name="Normal 26 3 6 3 2" xfId="18458" xr:uid="{00000000-0005-0000-0000-0000507E0000}"/>
    <cellStyle name="Normal 26 3 6 3 2 2" xfId="53674" xr:uid="{00000000-0005-0000-0000-0000517E0000}"/>
    <cellStyle name="Normal 26 3 6 3 3" xfId="41077" xr:uid="{00000000-0005-0000-0000-0000527E0000}"/>
    <cellStyle name="Normal 26 3 6 3 4" xfId="31063" xr:uid="{00000000-0005-0000-0000-0000537E0000}"/>
    <cellStyle name="Normal 26 3 6 4" xfId="7286" xr:uid="{00000000-0005-0000-0000-0000547E0000}"/>
    <cellStyle name="Normal 26 3 6 4 2" xfId="19912" xr:uid="{00000000-0005-0000-0000-0000557E0000}"/>
    <cellStyle name="Normal 26 3 6 4 2 2" xfId="55128" xr:uid="{00000000-0005-0000-0000-0000567E0000}"/>
    <cellStyle name="Normal 26 3 6 4 3" xfId="42531" xr:uid="{00000000-0005-0000-0000-0000577E0000}"/>
    <cellStyle name="Normal 26 3 6 4 4" xfId="32517" xr:uid="{00000000-0005-0000-0000-0000587E0000}"/>
    <cellStyle name="Normal 26 3 6 5" xfId="9067" xr:uid="{00000000-0005-0000-0000-0000597E0000}"/>
    <cellStyle name="Normal 26 3 6 5 2" xfId="21688" xr:uid="{00000000-0005-0000-0000-00005A7E0000}"/>
    <cellStyle name="Normal 26 3 6 5 2 2" xfId="56904" xr:uid="{00000000-0005-0000-0000-00005B7E0000}"/>
    <cellStyle name="Normal 26 3 6 5 3" xfId="44307" xr:uid="{00000000-0005-0000-0000-00005C7E0000}"/>
    <cellStyle name="Normal 26 3 6 5 4" xfId="34293" xr:uid="{00000000-0005-0000-0000-00005D7E0000}"/>
    <cellStyle name="Normal 26 3 6 6" xfId="10861" xr:uid="{00000000-0005-0000-0000-00005E7E0000}"/>
    <cellStyle name="Normal 26 3 6 6 2" xfId="23464" xr:uid="{00000000-0005-0000-0000-00005F7E0000}"/>
    <cellStyle name="Normal 26 3 6 6 2 2" xfId="58680" xr:uid="{00000000-0005-0000-0000-0000607E0000}"/>
    <cellStyle name="Normal 26 3 6 6 3" xfId="46083" xr:uid="{00000000-0005-0000-0000-0000617E0000}"/>
    <cellStyle name="Normal 26 3 6 6 4" xfId="36069" xr:uid="{00000000-0005-0000-0000-0000627E0000}"/>
    <cellStyle name="Normal 26 3 6 7" xfId="15228" xr:uid="{00000000-0005-0000-0000-0000637E0000}"/>
    <cellStyle name="Normal 26 3 6 7 2" xfId="50444" xr:uid="{00000000-0005-0000-0000-0000647E0000}"/>
    <cellStyle name="Normal 26 3 6 7 3" xfId="27833" xr:uid="{00000000-0005-0000-0000-0000657E0000}"/>
    <cellStyle name="Normal 26 3 6 8" xfId="13450" xr:uid="{00000000-0005-0000-0000-0000667E0000}"/>
    <cellStyle name="Normal 26 3 6 8 2" xfId="48668" xr:uid="{00000000-0005-0000-0000-0000677E0000}"/>
    <cellStyle name="Normal 26 3 6 9" xfId="37847" xr:uid="{00000000-0005-0000-0000-0000687E0000}"/>
    <cellStyle name="Normal 26 3 7" xfId="3694" xr:uid="{00000000-0005-0000-0000-0000697E0000}"/>
    <cellStyle name="Normal 26 3 7 2" xfId="8418" xr:uid="{00000000-0005-0000-0000-00006A7E0000}"/>
    <cellStyle name="Normal 26 3 7 2 2" xfId="21044" xr:uid="{00000000-0005-0000-0000-00006B7E0000}"/>
    <cellStyle name="Normal 26 3 7 2 2 2" xfId="56260" xr:uid="{00000000-0005-0000-0000-00006C7E0000}"/>
    <cellStyle name="Normal 26 3 7 2 3" xfId="43663" xr:uid="{00000000-0005-0000-0000-00006D7E0000}"/>
    <cellStyle name="Normal 26 3 7 2 4" xfId="33649" xr:uid="{00000000-0005-0000-0000-00006E7E0000}"/>
    <cellStyle name="Normal 26 3 7 3" xfId="10199" xr:uid="{00000000-0005-0000-0000-00006F7E0000}"/>
    <cellStyle name="Normal 26 3 7 3 2" xfId="22820" xr:uid="{00000000-0005-0000-0000-0000707E0000}"/>
    <cellStyle name="Normal 26 3 7 3 2 2" xfId="58036" xr:uid="{00000000-0005-0000-0000-0000717E0000}"/>
    <cellStyle name="Normal 26 3 7 3 3" xfId="45439" xr:uid="{00000000-0005-0000-0000-0000727E0000}"/>
    <cellStyle name="Normal 26 3 7 3 4" xfId="35425" xr:uid="{00000000-0005-0000-0000-0000737E0000}"/>
    <cellStyle name="Normal 26 3 7 4" xfId="11995" xr:uid="{00000000-0005-0000-0000-0000747E0000}"/>
    <cellStyle name="Normal 26 3 7 4 2" xfId="24596" xr:uid="{00000000-0005-0000-0000-0000757E0000}"/>
    <cellStyle name="Normal 26 3 7 4 2 2" xfId="59812" xr:uid="{00000000-0005-0000-0000-0000767E0000}"/>
    <cellStyle name="Normal 26 3 7 4 3" xfId="47215" xr:uid="{00000000-0005-0000-0000-0000777E0000}"/>
    <cellStyle name="Normal 26 3 7 4 4" xfId="37201" xr:uid="{00000000-0005-0000-0000-0000787E0000}"/>
    <cellStyle name="Normal 26 3 7 5" xfId="16360" xr:uid="{00000000-0005-0000-0000-0000797E0000}"/>
    <cellStyle name="Normal 26 3 7 5 2" xfId="51576" xr:uid="{00000000-0005-0000-0000-00007A7E0000}"/>
    <cellStyle name="Normal 26 3 7 5 3" xfId="28965" xr:uid="{00000000-0005-0000-0000-00007B7E0000}"/>
    <cellStyle name="Normal 26 3 7 6" xfId="14582" xr:uid="{00000000-0005-0000-0000-00007C7E0000}"/>
    <cellStyle name="Normal 26 3 7 6 2" xfId="49800" xr:uid="{00000000-0005-0000-0000-00007D7E0000}"/>
    <cellStyle name="Normal 26 3 7 7" xfId="38979" xr:uid="{00000000-0005-0000-0000-00007E7E0000}"/>
    <cellStyle name="Normal 26 3 7 8" xfId="27189" xr:uid="{00000000-0005-0000-0000-00007F7E0000}"/>
    <cellStyle name="Normal 26 3 8" xfId="4030" xr:uid="{00000000-0005-0000-0000-0000807E0000}"/>
    <cellStyle name="Normal 26 3 8 2" xfId="16682" xr:uid="{00000000-0005-0000-0000-0000817E0000}"/>
    <cellStyle name="Normal 26 3 8 2 2" xfId="51898" xr:uid="{00000000-0005-0000-0000-0000827E0000}"/>
    <cellStyle name="Normal 26 3 8 2 3" xfId="29287" xr:uid="{00000000-0005-0000-0000-0000837E0000}"/>
    <cellStyle name="Normal 26 3 8 3" xfId="13128" xr:uid="{00000000-0005-0000-0000-0000847E0000}"/>
    <cellStyle name="Normal 26 3 8 3 2" xfId="48346" xr:uid="{00000000-0005-0000-0000-0000857E0000}"/>
    <cellStyle name="Normal 26 3 8 4" xfId="39301" xr:uid="{00000000-0005-0000-0000-0000867E0000}"/>
    <cellStyle name="Normal 26 3 8 5" xfId="25735" xr:uid="{00000000-0005-0000-0000-0000877E0000}"/>
    <cellStyle name="Normal 26 3 9" xfId="5505" xr:uid="{00000000-0005-0000-0000-0000887E0000}"/>
    <cellStyle name="Normal 26 3 9 2" xfId="18136" xr:uid="{00000000-0005-0000-0000-0000897E0000}"/>
    <cellStyle name="Normal 26 3 9 2 2" xfId="53352" xr:uid="{00000000-0005-0000-0000-00008A7E0000}"/>
    <cellStyle name="Normal 26 3 9 3" xfId="40755" xr:uid="{00000000-0005-0000-0000-00008B7E0000}"/>
    <cellStyle name="Normal 26 3 9 4" xfId="30741" xr:uid="{00000000-0005-0000-0000-00008C7E0000}"/>
    <cellStyle name="Normal 26 4" xfId="2269" xr:uid="{00000000-0005-0000-0000-00008D7E0000}"/>
    <cellStyle name="Normal 26 4 10" xfId="10621" xr:uid="{00000000-0005-0000-0000-00008E7E0000}"/>
    <cellStyle name="Normal 26 4 10 2" xfId="23232" xr:uid="{00000000-0005-0000-0000-00008F7E0000}"/>
    <cellStyle name="Normal 26 4 10 2 2" xfId="58448" xr:uid="{00000000-0005-0000-0000-0000907E0000}"/>
    <cellStyle name="Normal 26 4 10 3" xfId="45851" xr:uid="{00000000-0005-0000-0000-0000917E0000}"/>
    <cellStyle name="Normal 26 4 10 4" xfId="35837" xr:uid="{00000000-0005-0000-0000-0000927E0000}"/>
    <cellStyle name="Normal 26 4 11" xfId="14986" xr:uid="{00000000-0005-0000-0000-0000937E0000}"/>
    <cellStyle name="Normal 26 4 11 2" xfId="50202" xr:uid="{00000000-0005-0000-0000-0000947E0000}"/>
    <cellStyle name="Normal 26 4 11 3" xfId="27591" xr:uid="{00000000-0005-0000-0000-0000957E0000}"/>
    <cellStyle name="Normal 26 4 12" xfId="12399" xr:uid="{00000000-0005-0000-0000-0000967E0000}"/>
    <cellStyle name="Normal 26 4 12 2" xfId="47617" xr:uid="{00000000-0005-0000-0000-0000977E0000}"/>
    <cellStyle name="Normal 26 4 13" xfId="37605" xr:uid="{00000000-0005-0000-0000-0000987E0000}"/>
    <cellStyle name="Normal 26 4 14" xfId="25006" xr:uid="{00000000-0005-0000-0000-0000997E0000}"/>
    <cellStyle name="Normal 26 4 15" xfId="60219" xr:uid="{00000000-0005-0000-0000-00009A7E0000}"/>
    <cellStyle name="Normal 26 4 2" xfId="3121" xr:uid="{00000000-0005-0000-0000-00009B7E0000}"/>
    <cellStyle name="Normal 26 4 2 10" xfId="25490" xr:uid="{00000000-0005-0000-0000-00009C7E0000}"/>
    <cellStyle name="Normal 26 4 2 11" xfId="61025" xr:uid="{00000000-0005-0000-0000-00009D7E0000}"/>
    <cellStyle name="Normal 26 4 2 2" xfId="4921" xr:uid="{00000000-0005-0000-0000-00009E7E0000}"/>
    <cellStyle name="Normal 26 4 2 2 2" xfId="17568" xr:uid="{00000000-0005-0000-0000-00009F7E0000}"/>
    <cellStyle name="Normal 26 4 2 2 2 2" xfId="52784" xr:uid="{00000000-0005-0000-0000-0000A07E0000}"/>
    <cellStyle name="Normal 26 4 2 2 2 3" xfId="30173" xr:uid="{00000000-0005-0000-0000-0000A17E0000}"/>
    <cellStyle name="Normal 26 4 2 2 3" xfId="14014" xr:uid="{00000000-0005-0000-0000-0000A27E0000}"/>
    <cellStyle name="Normal 26 4 2 2 3 2" xfId="49232" xr:uid="{00000000-0005-0000-0000-0000A37E0000}"/>
    <cellStyle name="Normal 26 4 2 2 4" xfId="40187" xr:uid="{00000000-0005-0000-0000-0000A47E0000}"/>
    <cellStyle name="Normal 26 4 2 2 5" xfId="26621" xr:uid="{00000000-0005-0000-0000-0000A57E0000}"/>
    <cellStyle name="Normal 26 4 2 3" xfId="6391" xr:uid="{00000000-0005-0000-0000-0000A67E0000}"/>
    <cellStyle name="Normal 26 4 2 3 2" xfId="19022" xr:uid="{00000000-0005-0000-0000-0000A77E0000}"/>
    <cellStyle name="Normal 26 4 2 3 2 2" xfId="54238" xr:uid="{00000000-0005-0000-0000-0000A87E0000}"/>
    <cellStyle name="Normal 26 4 2 3 3" xfId="41641" xr:uid="{00000000-0005-0000-0000-0000A97E0000}"/>
    <cellStyle name="Normal 26 4 2 3 4" xfId="31627" xr:uid="{00000000-0005-0000-0000-0000AA7E0000}"/>
    <cellStyle name="Normal 26 4 2 4" xfId="7850" xr:uid="{00000000-0005-0000-0000-0000AB7E0000}"/>
    <cellStyle name="Normal 26 4 2 4 2" xfId="20476" xr:uid="{00000000-0005-0000-0000-0000AC7E0000}"/>
    <cellStyle name="Normal 26 4 2 4 2 2" xfId="55692" xr:uid="{00000000-0005-0000-0000-0000AD7E0000}"/>
    <cellStyle name="Normal 26 4 2 4 3" xfId="43095" xr:uid="{00000000-0005-0000-0000-0000AE7E0000}"/>
    <cellStyle name="Normal 26 4 2 4 4" xfId="33081" xr:uid="{00000000-0005-0000-0000-0000AF7E0000}"/>
    <cellStyle name="Normal 26 4 2 5" xfId="9631" xr:uid="{00000000-0005-0000-0000-0000B07E0000}"/>
    <cellStyle name="Normal 26 4 2 5 2" xfId="22252" xr:uid="{00000000-0005-0000-0000-0000B17E0000}"/>
    <cellStyle name="Normal 26 4 2 5 2 2" xfId="57468" xr:uid="{00000000-0005-0000-0000-0000B27E0000}"/>
    <cellStyle name="Normal 26 4 2 5 3" xfId="44871" xr:uid="{00000000-0005-0000-0000-0000B37E0000}"/>
    <cellStyle name="Normal 26 4 2 5 4" xfId="34857" xr:uid="{00000000-0005-0000-0000-0000B47E0000}"/>
    <cellStyle name="Normal 26 4 2 6" xfId="11425" xr:uid="{00000000-0005-0000-0000-0000B57E0000}"/>
    <cellStyle name="Normal 26 4 2 6 2" xfId="24028" xr:uid="{00000000-0005-0000-0000-0000B67E0000}"/>
    <cellStyle name="Normal 26 4 2 6 2 2" xfId="59244" xr:uid="{00000000-0005-0000-0000-0000B77E0000}"/>
    <cellStyle name="Normal 26 4 2 6 3" xfId="46647" xr:uid="{00000000-0005-0000-0000-0000B87E0000}"/>
    <cellStyle name="Normal 26 4 2 6 4" xfId="36633" xr:uid="{00000000-0005-0000-0000-0000B97E0000}"/>
    <cellStyle name="Normal 26 4 2 7" xfId="15792" xr:uid="{00000000-0005-0000-0000-0000BA7E0000}"/>
    <cellStyle name="Normal 26 4 2 7 2" xfId="51008" xr:uid="{00000000-0005-0000-0000-0000BB7E0000}"/>
    <cellStyle name="Normal 26 4 2 7 3" xfId="28397" xr:uid="{00000000-0005-0000-0000-0000BC7E0000}"/>
    <cellStyle name="Normal 26 4 2 8" xfId="12883" xr:uid="{00000000-0005-0000-0000-0000BD7E0000}"/>
    <cellStyle name="Normal 26 4 2 8 2" xfId="48101" xr:uid="{00000000-0005-0000-0000-0000BE7E0000}"/>
    <cellStyle name="Normal 26 4 2 9" xfId="38411" xr:uid="{00000000-0005-0000-0000-0000BF7E0000}"/>
    <cellStyle name="Normal 26 4 3" xfId="3450" xr:uid="{00000000-0005-0000-0000-0000C07E0000}"/>
    <cellStyle name="Normal 26 4 3 10" xfId="26946" xr:uid="{00000000-0005-0000-0000-0000C17E0000}"/>
    <cellStyle name="Normal 26 4 3 11" xfId="61350" xr:uid="{00000000-0005-0000-0000-0000C27E0000}"/>
    <cellStyle name="Normal 26 4 3 2" xfId="5246" xr:uid="{00000000-0005-0000-0000-0000C37E0000}"/>
    <cellStyle name="Normal 26 4 3 2 2" xfId="17893" xr:uid="{00000000-0005-0000-0000-0000C47E0000}"/>
    <cellStyle name="Normal 26 4 3 2 2 2" xfId="53109" xr:uid="{00000000-0005-0000-0000-0000C57E0000}"/>
    <cellStyle name="Normal 26 4 3 2 3" xfId="40512" xr:uid="{00000000-0005-0000-0000-0000C67E0000}"/>
    <cellStyle name="Normal 26 4 3 2 4" xfId="30498" xr:uid="{00000000-0005-0000-0000-0000C77E0000}"/>
    <cellStyle name="Normal 26 4 3 3" xfId="6716" xr:uid="{00000000-0005-0000-0000-0000C87E0000}"/>
    <cellStyle name="Normal 26 4 3 3 2" xfId="19347" xr:uid="{00000000-0005-0000-0000-0000C97E0000}"/>
    <cellStyle name="Normal 26 4 3 3 2 2" xfId="54563" xr:uid="{00000000-0005-0000-0000-0000CA7E0000}"/>
    <cellStyle name="Normal 26 4 3 3 3" xfId="41966" xr:uid="{00000000-0005-0000-0000-0000CB7E0000}"/>
    <cellStyle name="Normal 26 4 3 3 4" xfId="31952" xr:uid="{00000000-0005-0000-0000-0000CC7E0000}"/>
    <cellStyle name="Normal 26 4 3 4" xfId="8175" xr:uid="{00000000-0005-0000-0000-0000CD7E0000}"/>
    <cellStyle name="Normal 26 4 3 4 2" xfId="20801" xr:uid="{00000000-0005-0000-0000-0000CE7E0000}"/>
    <cellStyle name="Normal 26 4 3 4 2 2" xfId="56017" xr:uid="{00000000-0005-0000-0000-0000CF7E0000}"/>
    <cellStyle name="Normal 26 4 3 4 3" xfId="43420" xr:uid="{00000000-0005-0000-0000-0000D07E0000}"/>
    <cellStyle name="Normal 26 4 3 4 4" xfId="33406" xr:uid="{00000000-0005-0000-0000-0000D17E0000}"/>
    <cellStyle name="Normal 26 4 3 5" xfId="9956" xr:uid="{00000000-0005-0000-0000-0000D27E0000}"/>
    <cellStyle name="Normal 26 4 3 5 2" xfId="22577" xr:uid="{00000000-0005-0000-0000-0000D37E0000}"/>
    <cellStyle name="Normal 26 4 3 5 2 2" xfId="57793" xr:uid="{00000000-0005-0000-0000-0000D47E0000}"/>
    <cellStyle name="Normal 26 4 3 5 3" xfId="45196" xr:uid="{00000000-0005-0000-0000-0000D57E0000}"/>
    <cellStyle name="Normal 26 4 3 5 4" xfId="35182" xr:uid="{00000000-0005-0000-0000-0000D67E0000}"/>
    <cellStyle name="Normal 26 4 3 6" xfId="11750" xr:uid="{00000000-0005-0000-0000-0000D77E0000}"/>
    <cellStyle name="Normal 26 4 3 6 2" xfId="24353" xr:uid="{00000000-0005-0000-0000-0000D87E0000}"/>
    <cellStyle name="Normal 26 4 3 6 2 2" xfId="59569" xr:uid="{00000000-0005-0000-0000-0000D97E0000}"/>
    <cellStyle name="Normal 26 4 3 6 3" xfId="46972" xr:uid="{00000000-0005-0000-0000-0000DA7E0000}"/>
    <cellStyle name="Normal 26 4 3 6 4" xfId="36958" xr:uid="{00000000-0005-0000-0000-0000DB7E0000}"/>
    <cellStyle name="Normal 26 4 3 7" xfId="16117" xr:uid="{00000000-0005-0000-0000-0000DC7E0000}"/>
    <cellStyle name="Normal 26 4 3 7 2" xfId="51333" xr:uid="{00000000-0005-0000-0000-0000DD7E0000}"/>
    <cellStyle name="Normal 26 4 3 7 3" xfId="28722" xr:uid="{00000000-0005-0000-0000-0000DE7E0000}"/>
    <cellStyle name="Normal 26 4 3 8" xfId="14339" xr:uid="{00000000-0005-0000-0000-0000DF7E0000}"/>
    <cellStyle name="Normal 26 4 3 8 2" xfId="49557" xr:uid="{00000000-0005-0000-0000-0000E07E0000}"/>
    <cellStyle name="Normal 26 4 3 9" xfId="38736" xr:uid="{00000000-0005-0000-0000-0000E17E0000}"/>
    <cellStyle name="Normal 26 4 4" xfId="2611" xr:uid="{00000000-0005-0000-0000-0000E27E0000}"/>
    <cellStyle name="Normal 26 4 4 10" xfId="26137" xr:uid="{00000000-0005-0000-0000-0000E37E0000}"/>
    <cellStyle name="Normal 26 4 4 11" xfId="60541" xr:uid="{00000000-0005-0000-0000-0000E47E0000}"/>
    <cellStyle name="Normal 26 4 4 2" xfId="4437" xr:uid="{00000000-0005-0000-0000-0000E57E0000}"/>
    <cellStyle name="Normal 26 4 4 2 2" xfId="17084" xr:uid="{00000000-0005-0000-0000-0000E67E0000}"/>
    <cellStyle name="Normal 26 4 4 2 2 2" xfId="52300" xr:uid="{00000000-0005-0000-0000-0000E77E0000}"/>
    <cellStyle name="Normal 26 4 4 2 3" xfId="39703" xr:uid="{00000000-0005-0000-0000-0000E87E0000}"/>
    <cellStyle name="Normal 26 4 4 2 4" xfId="29689" xr:uid="{00000000-0005-0000-0000-0000E97E0000}"/>
    <cellStyle name="Normal 26 4 4 3" xfId="5907" xr:uid="{00000000-0005-0000-0000-0000EA7E0000}"/>
    <cellStyle name="Normal 26 4 4 3 2" xfId="18538" xr:uid="{00000000-0005-0000-0000-0000EB7E0000}"/>
    <cellStyle name="Normal 26 4 4 3 2 2" xfId="53754" xr:uid="{00000000-0005-0000-0000-0000EC7E0000}"/>
    <cellStyle name="Normal 26 4 4 3 3" xfId="41157" xr:uid="{00000000-0005-0000-0000-0000ED7E0000}"/>
    <cellStyle name="Normal 26 4 4 3 4" xfId="31143" xr:uid="{00000000-0005-0000-0000-0000EE7E0000}"/>
    <cellStyle name="Normal 26 4 4 4" xfId="7366" xr:uid="{00000000-0005-0000-0000-0000EF7E0000}"/>
    <cellStyle name="Normal 26 4 4 4 2" xfId="19992" xr:uid="{00000000-0005-0000-0000-0000F07E0000}"/>
    <cellStyle name="Normal 26 4 4 4 2 2" xfId="55208" xr:uid="{00000000-0005-0000-0000-0000F17E0000}"/>
    <cellStyle name="Normal 26 4 4 4 3" xfId="42611" xr:uid="{00000000-0005-0000-0000-0000F27E0000}"/>
    <cellStyle name="Normal 26 4 4 4 4" xfId="32597" xr:uid="{00000000-0005-0000-0000-0000F37E0000}"/>
    <cellStyle name="Normal 26 4 4 5" xfId="9147" xr:uid="{00000000-0005-0000-0000-0000F47E0000}"/>
    <cellStyle name="Normal 26 4 4 5 2" xfId="21768" xr:uid="{00000000-0005-0000-0000-0000F57E0000}"/>
    <cellStyle name="Normal 26 4 4 5 2 2" xfId="56984" xr:uid="{00000000-0005-0000-0000-0000F67E0000}"/>
    <cellStyle name="Normal 26 4 4 5 3" xfId="44387" xr:uid="{00000000-0005-0000-0000-0000F77E0000}"/>
    <cellStyle name="Normal 26 4 4 5 4" xfId="34373" xr:uid="{00000000-0005-0000-0000-0000F87E0000}"/>
    <cellStyle name="Normal 26 4 4 6" xfId="10941" xr:uid="{00000000-0005-0000-0000-0000F97E0000}"/>
    <cellStyle name="Normal 26 4 4 6 2" xfId="23544" xr:uid="{00000000-0005-0000-0000-0000FA7E0000}"/>
    <cellStyle name="Normal 26 4 4 6 2 2" xfId="58760" xr:uid="{00000000-0005-0000-0000-0000FB7E0000}"/>
    <cellStyle name="Normal 26 4 4 6 3" xfId="46163" xr:uid="{00000000-0005-0000-0000-0000FC7E0000}"/>
    <cellStyle name="Normal 26 4 4 6 4" xfId="36149" xr:uid="{00000000-0005-0000-0000-0000FD7E0000}"/>
    <cellStyle name="Normal 26 4 4 7" xfId="15308" xr:uid="{00000000-0005-0000-0000-0000FE7E0000}"/>
    <cellStyle name="Normal 26 4 4 7 2" xfId="50524" xr:uid="{00000000-0005-0000-0000-0000FF7E0000}"/>
    <cellStyle name="Normal 26 4 4 7 3" xfId="27913" xr:uid="{00000000-0005-0000-0000-0000007F0000}"/>
    <cellStyle name="Normal 26 4 4 8" xfId="13530" xr:uid="{00000000-0005-0000-0000-0000017F0000}"/>
    <cellStyle name="Normal 26 4 4 8 2" xfId="48748" xr:uid="{00000000-0005-0000-0000-0000027F0000}"/>
    <cellStyle name="Normal 26 4 4 9" xfId="37927" xr:uid="{00000000-0005-0000-0000-0000037F0000}"/>
    <cellStyle name="Normal 26 4 5" xfId="3775" xr:uid="{00000000-0005-0000-0000-0000047F0000}"/>
    <cellStyle name="Normal 26 4 5 2" xfId="8498" xr:uid="{00000000-0005-0000-0000-0000057F0000}"/>
    <cellStyle name="Normal 26 4 5 2 2" xfId="21124" xr:uid="{00000000-0005-0000-0000-0000067F0000}"/>
    <cellStyle name="Normal 26 4 5 2 2 2" xfId="56340" xr:uid="{00000000-0005-0000-0000-0000077F0000}"/>
    <cellStyle name="Normal 26 4 5 2 3" xfId="43743" xr:uid="{00000000-0005-0000-0000-0000087F0000}"/>
    <cellStyle name="Normal 26 4 5 2 4" xfId="33729" xr:uid="{00000000-0005-0000-0000-0000097F0000}"/>
    <cellStyle name="Normal 26 4 5 3" xfId="10279" xr:uid="{00000000-0005-0000-0000-00000A7F0000}"/>
    <cellStyle name="Normal 26 4 5 3 2" xfId="22900" xr:uid="{00000000-0005-0000-0000-00000B7F0000}"/>
    <cellStyle name="Normal 26 4 5 3 2 2" xfId="58116" xr:uid="{00000000-0005-0000-0000-00000C7F0000}"/>
    <cellStyle name="Normal 26 4 5 3 3" xfId="45519" xr:uid="{00000000-0005-0000-0000-00000D7F0000}"/>
    <cellStyle name="Normal 26 4 5 3 4" xfId="35505" xr:uid="{00000000-0005-0000-0000-00000E7F0000}"/>
    <cellStyle name="Normal 26 4 5 4" xfId="12075" xr:uid="{00000000-0005-0000-0000-00000F7F0000}"/>
    <cellStyle name="Normal 26 4 5 4 2" xfId="24676" xr:uid="{00000000-0005-0000-0000-0000107F0000}"/>
    <cellStyle name="Normal 26 4 5 4 2 2" xfId="59892" xr:uid="{00000000-0005-0000-0000-0000117F0000}"/>
    <cellStyle name="Normal 26 4 5 4 3" xfId="47295" xr:uid="{00000000-0005-0000-0000-0000127F0000}"/>
    <cellStyle name="Normal 26 4 5 4 4" xfId="37281" xr:uid="{00000000-0005-0000-0000-0000137F0000}"/>
    <cellStyle name="Normal 26 4 5 5" xfId="16440" xr:uid="{00000000-0005-0000-0000-0000147F0000}"/>
    <cellStyle name="Normal 26 4 5 5 2" xfId="51656" xr:uid="{00000000-0005-0000-0000-0000157F0000}"/>
    <cellStyle name="Normal 26 4 5 5 3" xfId="29045" xr:uid="{00000000-0005-0000-0000-0000167F0000}"/>
    <cellStyle name="Normal 26 4 5 6" xfId="14662" xr:uid="{00000000-0005-0000-0000-0000177F0000}"/>
    <cellStyle name="Normal 26 4 5 6 2" xfId="49880" xr:uid="{00000000-0005-0000-0000-0000187F0000}"/>
    <cellStyle name="Normal 26 4 5 7" xfId="39059" xr:uid="{00000000-0005-0000-0000-0000197F0000}"/>
    <cellStyle name="Normal 26 4 5 8" xfId="27269" xr:uid="{00000000-0005-0000-0000-00001A7F0000}"/>
    <cellStyle name="Normal 26 4 6" xfId="4115" xr:uid="{00000000-0005-0000-0000-00001B7F0000}"/>
    <cellStyle name="Normal 26 4 6 2" xfId="16762" xr:uid="{00000000-0005-0000-0000-00001C7F0000}"/>
    <cellStyle name="Normal 26 4 6 2 2" xfId="51978" xr:uid="{00000000-0005-0000-0000-00001D7F0000}"/>
    <cellStyle name="Normal 26 4 6 2 3" xfId="29367" xr:uid="{00000000-0005-0000-0000-00001E7F0000}"/>
    <cellStyle name="Normal 26 4 6 3" xfId="13208" xr:uid="{00000000-0005-0000-0000-00001F7F0000}"/>
    <cellStyle name="Normal 26 4 6 3 2" xfId="48426" xr:uid="{00000000-0005-0000-0000-0000207F0000}"/>
    <cellStyle name="Normal 26 4 6 4" xfId="39381" xr:uid="{00000000-0005-0000-0000-0000217F0000}"/>
    <cellStyle name="Normal 26 4 6 5" xfId="25815" xr:uid="{00000000-0005-0000-0000-0000227F0000}"/>
    <cellStyle name="Normal 26 4 7" xfId="5585" xr:uid="{00000000-0005-0000-0000-0000237F0000}"/>
    <cellStyle name="Normal 26 4 7 2" xfId="18216" xr:uid="{00000000-0005-0000-0000-0000247F0000}"/>
    <cellStyle name="Normal 26 4 7 2 2" xfId="53432" xr:uid="{00000000-0005-0000-0000-0000257F0000}"/>
    <cellStyle name="Normal 26 4 7 3" xfId="40835" xr:uid="{00000000-0005-0000-0000-0000267F0000}"/>
    <cellStyle name="Normal 26 4 7 4" xfId="30821" xr:uid="{00000000-0005-0000-0000-0000277F0000}"/>
    <cellStyle name="Normal 26 4 8" xfId="7044" xr:uid="{00000000-0005-0000-0000-0000287F0000}"/>
    <cellStyle name="Normal 26 4 8 2" xfId="19670" xr:uid="{00000000-0005-0000-0000-0000297F0000}"/>
    <cellStyle name="Normal 26 4 8 2 2" xfId="54886" xr:uid="{00000000-0005-0000-0000-00002A7F0000}"/>
    <cellStyle name="Normal 26 4 8 3" xfId="42289" xr:uid="{00000000-0005-0000-0000-00002B7F0000}"/>
    <cellStyle name="Normal 26 4 8 4" xfId="32275" xr:uid="{00000000-0005-0000-0000-00002C7F0000}"/>
    <cellStyle name="Normal 26 4 9" xfId="8825" xr:uid="{00000000-0005-0000-0000-00002D7F0000}"/>
    <cellStyle name="Normal 26 4 9 2" xfId="21446" xr:uid="{00000000-0005-0000-0000-00002E7F0000}"/>
    <cellStyle name="Normal 26 4 9 2 2" xfId="56662" xr:uid="{00000000-0005-0000-0000-00002F7F0000}"/>
    <cellStyle name="Normal 26 4 9 3" xfId="44065" xr:uid="{00000000-0005-0000-0000-0000307F0000}"/>
    <cellStyle name="Normal 26 4 9 4" xfId="34051" xr:uid="{00000000-0005-0000-0000-0000317F0000}"/>
    <cellStyle name="Normal 26 5" xfId="2946" xr:uid="{00000000-0005-0000-0000-0000327F0000}"/>
    <cellStyle name="Normal 26 5 10" xfId="25328" xr:uid="{00000000-0005-0000-0000-0000337F0000}"/>
    <cellStyle name="Normal 26 5 11" xfId="60863" xr:uid="{00000000-0005-0000-0000-0000347F0000}"/>
    <cellStyle name="Normal 26 5 2" xfId="4759" xr:uid="{00000000-0005-0000-0000-0000357F0000}"/>
    <cellStyle name="Normal 26 5 2 2" xfId="17406" xr:uid="{00000000-0005-0000-0000-0000367F0000}"/>
    <cellStyle name="Normal 26 5 2 2 2" xfId="52622" xr:uid="{00000000-0005-0000-0000-0000377F0000}"/>
    <cellStyle name="Normal 26 5 2 2 3" xfId="30011" xr:uid="{00000000-0005-0000-0000-0000387F0000}"/>
    <cellStyle name="Normal 26 5 2 3" xfId="13852" xr:uid="{00000000-0005-0000-0000-0000397F0000}"/>
    <cellStyle name="Normal 26 5 2 3 2" xfId="49070" xr:uid="{00000000-0005-0000-0000-00003A7F0000}"/>
    <cellStyle name="Normal 26 5 2 4" xfId="40025" xr:uid="{00000000-0005-0000-0000-00003B7F0000}"/>
    <cellStyle name="Normal 26 5 2 5" xfId="26459" xr:uid="{00000000-0005-0000-0000-00003C7F0000}"/>
    <cellStyle name="Normal 26 5 3" xfId="6229" xr:uid="{00000000-0005-0000-0000-00003D7F0000}"/>
    <cellStyle name="Normal 26 5 3 2" xfId="18860" xr:uid="{00000000-0005-0000-0000-00003E7F0000}"/>
    <cellStyle name="Normal 26 5 3 2 2" xfId="54076" xr:uid="{00000000-0005-0000-0000-00003F7F0000}"/>
    <cellStyle name="Normal 26 5 3 3" xfId="41479" xr:uid="{00000000-0005-0000-0000-0000407F0000}"/>
    <cellStyle name="Normal 26 5 3 4" xfId="31465" xr:uid="{00000000-0005-0000-0000-0000417F0000}"/>
    <cellStyle name="Normal 26 5 4" xfId="7688" xr:uid="{00000000-0005-0000-0000-0000427F0000}"/>
    <cellStyle name="Normal 26 5 4 2" xfId="20314" xr:uid="{00000000-0005-0000-0000-0000437F0000}"/>
    <cellStyle name="Normal 26 5 4 2 2" xfId="55530" xr:uid="{00000000-0005-0000-0000-0000447F0000}"/>
    <cellStyle name="Normal 26 5 4 3" xfId="42933" xr:uid="{00000000-0005-0000-0000-0000457F0000}"/>
    <cellStyle name="Normal 26 5 4 4" xfId="32919" xr:uid="{00000000-0005-0000-0000-0000467F0000}"/>
    <cellStyle name="Normal 26 5 5" xfId="9469" xr:uid="{00000000-0005-0000-0000-0000477F0000}"/>
    <cellStyle name="Normal 26 5 5 2" xfId="22090" xr:uid="{00000000-0005-0000-0000-0000487F0000}"/>
    <cellStyle name="Normal 26 5 5 2 2" xfId="57306" xr:uid="{00000000-0005-0000-0000-0000497F0000}"/>
    <cellStyle name="Normal 26 5 5 3" xfId="44709" xr:uid="{00000000-0005-0000-0000-00004A7F0000}"/>
    <cellStyle name="Normal 26 5 5 4" xfId="34695" xr:uid="{00000000-0005-0000-0000-00004B7F0000}"/>
    <cellStyle name="Normal 26 5 6" xfId="11263" xr:uid="{00000000-0005-0000-0000-00004C7F0000}"/>
    <cellStyle name="Normal 26 5 6 2" xfId="23866" xr:uid="{00000000-0005-0000-0000-00004D7F0000}"/>
    <cellStyle name="Normal 26 5 6 2 2" xfId="59082" xr:uid="{00000000-0005-0000-0000-00004E7F0000}"/>
    <cellStyle name="Normal 26 5 6 3" xfId="46485" xr:uid="{00000000-0005-0000-0000-00004F7F0000}"/>
    <cellStyle name="Normal 26 5 6 4" xfId="36471" xr:uid="{00000000-0005-0000-0000-0000507F0000}"/>
    <cellStyle name="Normal 26 5 7" xfId="15630" xr:uid="{00000000-0005-0000-0000-0000517F0000}"/>
    <cellStyle name="Normal 26 5 7 2" xfId="50846" xr:uid="{00000000-0005-0000-0000-0000527F0000}"/>
    <cellStyle name="Normal 26 5 7 3" xfId="28235" xr:uid="{00000000-0005-0000-0000-0000537F0000}"/>
    <cellStyle name="Normal 26 5 8" xfId="12721" xr:uid="{00000000-0005-0000-0000-0000547F0000}"/>
    <cellStyle name="Normal 26 5 8 2" xfId="47939" xr:uid="{00000000-0005-0000-0000-0000557F0000}"/>
    <cellStyle name="Normal 26 5 9" xfId="38249" xr:uid="{00000000-0005-0000-0000-0000567F0000}"/>
    <cellStyle name="Normal 26 6" xfId="2783" xr:uid="{00000000-0005-0000-0000-0000577F0000}"/>
    <cellStyle name="Normal 26 6 10" xfId="25176" xr:uid="{00000000-0005-0000-0000-0000587F0000}"/>
    <cellStyle name="Normal 26 6 11" xfId="60711" xr:uid="{00000000-0005-0000-0000-0000597F0000}"/>
    <cellStyle name="Normal 26 6 2" xfId="4607" xr:uid="{00000000-0005-0000-0000-00005A7F0000}"/>
    <cellStyle name="Normal 26 6 2 2" xfId="17254" xr:uid="{00000000-0005-0000-0000-00005B7F0000}"/>
    <cellStyle name="Normal 26 6 2 2 2" xfId="52470" xr:uid="{00000000-0005-0000-0000-00005C7F0000}"/>
    <cellStyle name="Normal 26 6 2 2 3" xfId="29859" xr:uid="{00000000-0005-0000-0000-00005D7F0000}"/>
    <cellStyle name="Normal 26 6 2 3" xfId="13700" xr:uid="{00000000-0005-0000-0000-00005E7F0000}"/>
    <cellStyle name="Normal 26 6 2 3 2" xfId="48918" xr:uid="{00000000-0005-0000-0000-00005F7F0000}"/>
    <cellStyle name="Normal 26 6 2 4" xfId="39873" xr:uid="{00000000-0005-0000-0000-0000607F0000}"/>
    <cellStyle name="Normal 26 6 2 5" xfId="26307" xr:uid="{00000000-0005-0000-0000-0000617F0000}"/>
    <cellStyle name="Normal 26 6 3" xfId="6077" xr:uid="{00000000-0005-0000-0000-0000627F0000}"/>
    <cellStyle name="Normal 26 6 3 2" xfId="18708" xr:uid="{00000000-0005-0000-0000-0000637F0000}"/>
    <cellStyle name="Normal 26 6 3 2 2" xfId="53924" xr:uid="{00000000-0005-0000-0000-0000647F0000}"/>
    <cellStyle name="Normal 26 6 3 3" xfId="41327" xr:uid="{00000000-0005-0000-0000-0000657F0000}"/>
    <cellStyle name="Normal 26 6 3 4" xfId="31313" xr:uid="{00000000-0005-0000-0000-0000667F0000}"/>
    <cellStyle name="Normal 26 6 4" xfId="7536" xr:uid="{00000000-0005-0000-0000-0000677F0000}"/>
    <cellStyle name="Normal 26 6 4 2" xfId="20162" xr:uid="{00000000-0005-0000-0000-0000687F0000}"/>
    <cellStyle name="Normal 26 6 4 2 2" xfId="55378" xr:uid="{00000000-0005-0000-0000-0000697F0000}"/>
    <cellStyle name="Normal 26 6 4 3" xfId="42781" xr:uid="{00000000-0005-0000-0000-00006A7F0000}"/>
    <cellStyle name="Normal 26 6 4 4" xfId="32767" xr:uid="{00000000-0005-0000-0000-00006B7F0000}"/>
    <cellStyle name="Normal 26 6 5" xfId="9317" xr:uid="{00000000-0005-0000-0000-00006C7F0000}"/>
    <cellStyle name="Normal 26 6 5 2" xfId="21938" xr:uid="{00000000-0005-0000-0000-00006D7F0000}"/>
    <cellStyle name="Normal 26 6 5 2 2" xfId="57154" xr:uid="{00000000-0005-0000-0000-00006E7F0000}"/>
    <cellStyle name="Normal 26 6 5 3" xfId="44557" xr:uid="{00000000-0005-0000-0000-00006F7F0000}"/>
    <cellStyle name="Normal 26 6 5 4" xfId="34543" xr:uid="{00000000-0005-0000-0000-0000707F0000}"/>
    <cellStyle name="Normal 26 6 6" xfId="11111" xr:uid="{00000000-0005-0000-0000-0000717F0000}"/>
    <cellStyle name="Normal 26 6 6 2" xfId="23714" xr:uid="{00000000-0005-0000-0000-0000727F0000}"/>
    <cellStyle name="Normal 26 6 6 2 2" xfId="58930" xr:uid="{00000000-0005-0000-0000-0000737F0000}"/>
    <cellStyle name="Normal 26 6 6 3" xfId="46333" xr:uid="{00000000-0005-0000-0000-0000747F0000}"/>
    <cellStyle name="Normal 26 6 6 4" xfId="36319" xr:uid="{00000000-0005-0000-0000-0000757F0000}"/>
    <cellStyle name="Normal 26 6 7" xfId="15478" xr:uid="{00000000-0005-0000-0000-0000767F0000}"/>
    <cellStyle name="Normal 26 6 7 2" xfId="50694" xr:uid="{00000000-0005-0000-0000-0000777F0000}"/>
    <cellStyle name="Normal 26 6 7 3" xfId="28083" xr:uid="{00000000-0005-0000-0000-0000787F0000}"/>
    <cellStyle name="Normal 26 6 8" xfId="12569" xr:uid="{00000000-0005-0000-0000-0000797F0000}"/>
    <cellStyle name="Normal 26 6 8 2" xfId="47787" xr:uid="{00000000-0005-0000-0000-00007A7F0000}"/>
    <cellStyle name="Normal 26 6 9" xfId="38097" xr:uid="{00000000-0005-0000-0000-00007B7F0000}"/>
    <cellStyle name="Normal 26 7" xfId="3298" xr:uid="{00000000-0005-0000-0000-00007C7F0000}"/>
    <cellStyle name="Normal 26 7 10" xfId="26794" xr:uid="{00000000-0005-0000-0000-00007D7F0000}"/>
    <cellStyle name="Normal 26 7 11" xfId="61198" xr:uid="{00000000-0005-0000-0000-00007E7F0000}"/>
    <cellStyle name="Normal 26 7 2" xfId="5094" xr:uid="{00000000-0005-0000-0000-00007F7F0000}"/>
    <cellStyle name="Normal 26 7 2 2" xfId="17741" xr:uid="{00000000-0005-0000-0000-0000807F0000}"/>
    <cellStyle name="Normal 26 7 2 2 2" xfId="52957" xr:uid="{00000000-0005-0000-0000-0000817F0000}"/>
    <cellStyle name="Normal 26 7 2 3" xfId="40360" xr:uid="{00000000-0005-0000-0000-0000827F0000}"/>
    <cellStyle name="Normal 26 7 2 4" xfId="30346" xr:uid="{00000000-0005-0000-0000-0000837F0000}"/>
    <cellStyle name="Normal 26 7 3" xfId="6564" xr:uid="{00000000-0005-0000-0000-0000847F0000}"/>
    <cellStyle name="Normal 26 7 3 2" xfId="19195" xr:uid="{00000000-0005-0000-0000-0000857F0000}"/>
    <cellStyle name="Normal 26 7 3 2 2" xfId="54411" xr:uid="{00000000-0005-0000-0000-0000867F0000}"/>
    <cellStyle name="Normal 26 7 3 3" xfId="41814" xr:uid="{00000000-0005-0000-0000-0000877F0000}"/>
    <cellStyle name="Normal 26 7 3 4" xfId="31800" xr:uid="{00000000-0005-0000-0000-0000887F0000}"/>
    <cellStyle name="Normal 26 7 4" xfId="8023" xr:uid="{00000000-0005-0000-0000-0000897F0000}"/>
    <cellStyle name="Normal 26 7 4 2" xfId="20649" xr:uid="{00000000-0005-0000-0000-00008A7F0000}"/>
    <cellStyle name="Normal 26 7 4 2 2" xfId="55865" xr:uid="{00000000-0005-0000-0000-00008B7F0000}"/>
    <cellStyle name="Normal 26 7 4 3" xfId="43268" xr:uid="{00000000-0005-0000-0000-00008C7F0000}"/>
    <cellStyle name="Normal 26 7 4 4" xfId="33254" xr:uid="{00000000-0005-0000-0000-00008D7F0000}"/>
    <cellStyle name="Normal 26 7 5" xfId="9804" xr:uid="{00000000-0005-0000-0000-00008E7F0000}"/>
    <cellStyle name="Normal 26 7 5 2" xfId="22425" xr:uid="{00000000-0005-0000-0000-00008F7F0000}"/>
    <cellStyle name="Normal 26 7 5 2 2" xfId="57641" xr:uid="{00000000-0005-0000-0000-0000907F0000}"/>
    <cellStyle name="Normal 26 7 5 3" xfId="45044" xr:uid="{00000000-0005-0000-0000-0000917F0000}"/>
    <cellStyle name="Normal 26 7 5 4" xfId="35030" xr:uid="{00000000-0005-0000-0000-0000927F0000}"/>
    <cellStyle name="Normal 26 7 6" xfId="11598" xr:uid="{00000000-0005-0000-0000-0000937F0000}"/>
    <cellStyle name="Normal 26 7 6 2" xfId="24201" xr:uid="{00000000-0005-0000-0000-0000947F0000}"/>
    <cellStyle name="Normal 26 7 6 2 2" xfId="59417" xr:uid="{00000000-0005-0000-0000-0000957F0000}"/>
    <cellStyle name="Normal 26 7 6 3" xfId="46820" xr:uid="{00000000-0005-0000-0000-0000967F0000}"/>
    <cellStyle name="Normal 26 7 6 4" xfId="36806" xr:uid="{00000000-0005-0000-0000-0000977F0000}"/>
    <cellStyle name="Normal 26 7 7" xfId="15965" xr:uid="{00000000-0005-0000-0000-0000987F0000}"/>
    <cellStyle name="Normal 26 7 7 2" xfId="51181" xr:uid="{00000000-0005-0000-0000-0000997F0000}"/>
    <cellStyle name="Normal 26 7 7 3" xfId="28570" xr:uid="{00000000-0005-0000-0000-00009A7F0000}"/>
    <cellStyle name="Normal 26 7 8" xfId="14187" xr:uid="{00000000-0005-0000-0000-00009B7F0000}"/>
    <cellStyle name="Normal 26 7 8 2" xfId="49405" xr:uid="{00000000-0005-0000-0000-00009C7F0000}"/>
    <cellStyle name="Normal 26 7 9" xfId="38584" xr:uid="{00000000-0005-0000-0000-00009D7F0000}"/>
    <cellStyle name="Normal 26 8" xfId="2453" xr:uid="{00000000-0005-0000-0000-00009E7F0000}"/>
    <cellStyle name="Normal 26 8 10" xfId="25985" xr:uid="{00000000-0005-0000-0000-00009F7F0000}"/>
    <cellStyle name="Normal 26 8 11" xfId="60389" xr:uid="{00000000-0005-0000-0000-0000A07F0000}"/>
    <cellStyle name="Normal 26 8 2" xfId="4285" xr:uid="{00000000-0005-0000-0000-0000A17F0000}"/>
    <cellStyle name="Normal 26 8 2 2" xfId="16932" xr:uid="{00000000-0005-0000-0000-0000A27F0000}"/>
    <cellStyle name="Normal 26 8 2 2 2" xfId="52148" xr:uid="{00000000-0005-0000-0000-0000A37F0000}"/>
    <cellStyle name="Normal 26 8 2 3" xfId="39551" xr:uid="{00000000-0005-0000-0000-0000A47F0000}"/>
    <cellStyle name="Normal 26 8 2 4" xfId="29537" xr:uid="{00000000-0005-0000-0000-0000A57F0000}"/>
    <cellStyle name="Normal 26 8 3" xfId="5755" xr:uid="{00000000-0005-0000-0000-0000A67F0000}"/>
    <cellStyle name="Normal 26 8 3 2" xfId="18386" xr:uid="{00000000-0005-0000-0000-0000A77F0000}"/>
    <cellStyle name="Normal 26 8 3 2 2" xfId="53602" xr:uid="{00000000-0005-0000-0000-0000A87F0000}"/>
    <cellStyle name="Normal 26 8 3 3" xfId="41005" xr:uid="{00000000-0005-0000-0000-0000A97F0000}"/>
    <cellStyle name="Normal 26 8 3 4" xfId="30991" xr:uid="{00000000-0005-0000-0000-0000AA7F0000}"/>
    <cellStyle name="Normal 26 8 4" xfId="7214" xr:uid="{00000000-0005-0000-0000-0000AB7F0000}"/>
    <cellStyle name="Normal 26 8 4 2" xfId="19840" xr:uid="{00000000-0005-0000-0000-0000AC7F0000}"/>
    <cellStyle name="Normal 26 8 4 2 2" xfId="55056" xr:uid="{00000000-0005-0000-0000-0000AD7F0000}"/>
    <cellStyle name="Normal 26 8 4 3" xfId="42459" xr:uid="{00000000-0005-0000-0000-0000AE7F0000}"/>
    <cellStyle name="Normal 26 8 4 4" xfId="32445" xr:uid="{00000000-0005-0000-0000-0000AF7F0000}"/>
    <cellStyle name="Normal 26 8 5" xfId="8995" xr:uid="{00000000-0005-0000-0000-0000B07F0000}"/>
    <cellStyle name="Normal 26 8 5 2" xfId="21616" xr:uid="{00000000-0005-0000-0000-0000B17F0000}"/>
    <cellStyle name="Normal 26 8 5 2 2" xfId="56832" xr:uid="{00000000-0005-0000-0000-0000B27F0000}"/>
    <cellStyle name="Normal 26 8 5 3" xfId="44235" xr:uid="{00000000-0005-0000-0000-0000B37F0000}"/>
    <cellStyle name="Normal 26 8 5 4" xfId="34221" xr:uid="{00000000-0005-0000-0000-0000B47F0000}"/>
    <cellStyle name="Normal 26 8 6" xfId="10789" xr:uid="{00000000-0005-0000-0000-0000B57F0000}"/>
    <cellStyle name="Normal 26 8 6 2" xfId="23392" xr:uid="{00000000-0005-0000-0000-0000B67F0000}"/>
    <cellStyle name="Normal 26 8 6 2 2" xfId="58608" xr:uid="{00000000-0005-0000-0000-0000B77F0000}"/>
    <cellStyle name="Normal 26 8 6 3" xfId="46011" xr:uid="{00000000-0005-0000-0000-0000B87F0000}"/>
    <cellStyle name="Normal 26 8 6 4" xfId="35997" xr:uid="{00000000-0005-0000-0000-0000B97F0000}"/>
    <cellStyle name="Normal 26 8 7" xfId="15156" xr:uid="{00000000-0005-0000-0000-0000BA7F0000}"/>
    <cellStyle name="Normal 26 8 7 2" xfId="50372" xr:uid="{00000000-0005-0000-0000-0000BB7F0000}"/>
    <cellStyle name="Normal 26 8 7 3" xfId="27761" xr:uid="{00000000-0005-0000-0000-0000BC7F0000}"/>
    <cellStyle name="Normal 26 8 8" xfId="13378" xr:uid="{00000000-0005-0000-0000-0000BD7F0000}"/>
    <cellStyle name="Normal 26 8 8 2" xfId="48596" xr:uid="{00000000-0005-0000-0000-0000BE7F0000}"/>
    <cellStyle name="Normal 26 8 9" xfId="37775" xr:uid="{00000000-0005-0000-0000-0000BF7F0000}"/>
    <cellStyle name="Normal 26 9" xfId="3622" xr:uid="{00000000-0005-0000-0000-0000C07F0000}"/>
    <cellStyle name="Normal 26 9 2" xfId="8346" xr:uid="{00000000-0005-0000-0000-0000C17F0000}"/>
    <cellStyle name="Normal 26 9 2 2" xfId="20972" xr:uid="{00000000-0005-0000-0000-0000C27F0000}"/>
    <cellStyle name="Normal 26 9 2 2 2" xfId="56188" xr:uid="{00000000-0005-0000-0000-0000C37F0000}"/>
    <cellStyle name="Normal 26 9 2 3" xfId="43591" xr:uid="{00000000-0005-0000-0000-0000C47F0000}"/>
    <cellStyle name="Normal 26 9 2 4" xfId="33577" xr:uid="{00000000-0005-0000-0000-0000C57F0000}"/>
    <cellStyle name="Normal 26 9 3" xfId="10127" xr:uid="{00000000-0005-0000-0000-0000C67F0000}"/>
    <cellStyle name="Normal 26 9 3 2" xfId="22748" xr:uid="{00000000-0005-0000-0000-0000C77F0000}"/>
    <cellStyle name="Normal 26 9 3 2 2" xfId="57964" xr:uid="{00000000-0005-0000-0000-0000C87F0000}"/>
    <cellStyle name="Normal 26 9 3 3" xfId="45367" xr:uid="{00000000-0005-0000-0000-0000C97F0000}"/>
    <cellStyle name="Normal 26 9 3 4" xfId="35353" xr:uid="{00000000-0005-0000-0000-0000CA7F0000}"/>
    <cellStyle name="Normal 26 9 4" xfId="11923" xr:uid="{00000000-0005-0000-0000-0000CB7F0000}"/>
    <cellStyle name="Normal 26 9 4 2" xfId="24524" xr:uid="{00000000-0005-0000-0000-0000CC7F0000}"/>
    <cellStyle name="Normal 26 9 4 2 2" xfId="59740" xr:uid="{00000000-0005-0000-0000-0000CD7F0000}"/>
    <cellStyle name="Normal 26 9 4 3" xfId="47143" xr:uid="{00000000-0005-0000-0000-0000CE7F0000}"/>
    <cellStyle name="Normal 26 9 4 4" xfId="37129" xr:uid="{00000000-0005-0000-0000-0000CF7F0000}"/>
    <cellStyle name="Normal 26 9 5" xfId="16288" xr:uid="{00000000-0005-0000-0000-0000D07F0000}"/>
    <cellStyle name="Normal 26 9 5 2" xfId="51504" xr:uid="{00000000-0005-0000-0000-0000D17F0000}"/>
    <cellStyle name="Normal 26 9 5 3" xfId="28893" xr:uid="{00000000-0005-0000-0000-0000D27F0000}"/>
    <cellStyle name="Normal 26 9 6" xfId="14510" xr:uid="{00000000-0005-0000-0000-0000D37F0000}"/>
    <cellStyle name="Normal 26 9 6 2" xfId="49728" xr:uid="{00000000-0005-0000-0000-0000D47F0000}"/>
    <cellStyle name="Normal 26 9 7" xfId="38907" xr:uid="{00000000-0005-0000-0000-0000D57F0000}"/>
    <cellStyle name="Normal 26 9 8" xfId="27117" xr:uid="{00000000-0005-0000-0000-0000D67F0000}"/>
    <cellStyle name="Normal 26_District Target Attainment" xfId="1147" xr:uid="{00000000-0005-0000-0000-0000D77F0000}"/>
    <cellStyle name="Normal 27" xfId="32" xr:uid="{00000000-0005-0000-0000-0000D87F0000}"/>
    <cellStyle name="Normal 27 10" xfId="3948" xr:uid="{00000000-0005-0000-0000-0000D97F0000}"/>
    <cellStyle name="Normal 27 10 2" xfId="16611" xr:uid="{00000000-0005-0000-0000-0000DA7F0000}"/>
    <cellStyle name="Normal 27 10 2 2" xfId="51827" xr:uid="{00000000-0005-0000-0000-0000DB7F0000}"/>
    <cellStyle name="Normal 27 10 2 3" xfId="29216" xr:uid="{00000000-0005-0000-0000-0000DC7F0000}"/>
    <cellStyle name="Normal 27 10 3" xfId="13057" xr:uid="{00000000-0005-0000-0000-0000DD7F0000}"/>
    <cellStyle name="Normal 27 10 3 2" xfId="48275" xr:uid="{00000000-0005-0000-0000-0000DE7F0000}"/>
    <cellStyle name="Normal 27 10 4" xfId="39230" xr:uid="{00000000-0005-0000-0000-0000DF7F0000}"/>
    <cellStyle name="Normal 27 10 5" xfId="25664" xr:uid="{00000000-0005-0000-0000-0000E07F0000}"/>
    <cellStyle name="Normal 27 11" xfId="5434" xr:uid="{00000000-0005-0000-0000-0000E17F0000}"/>
    <cellStyle name="Normal 27 11 2" xfId="18065" xr:uid="{00000000-0005-0000-0000-0000E27F0000}"/>
    <cellStyle name="Normal 27 11 2 2" xfId="53281" xr:uid="{00000000-0005-0000-0000-0000E37F0000}"/>
    <cellStyle name="Normal 27 11 3" xfId="40684" xr:uid="{00000000-0005-0000-0000-0000E47F0000}"/>
    <cellStyle name="Normal 27 11 4" xfId="30670" xr:uid="{00000000-0005-0000-0000-0000E57F0000}"/>
    <cellStyle name="Normal 27 12" xfId="6890" xr:uid="{00000000-0005-0000-0000-0000E67F0000}"/>
    <cellStyle name="Normal 27 12 2" xfId="19519" xr:uid="{00000000-0005-0000-0000-0000E77F0000}"/>
    <cellStyle name="Normal 27 12 2 2" xfId="54735" xr:uid="{00000000-0005-0000-0000-0000E87F0000}"/>
    <cellStyle name="Normal 27 12 3" xfId="42138" xr:uid="{00000000-0005-0000-0000-0000E97F0000}"/>
    <cellStyle name="Normal 27 12 4" xfId="32124" xr:uid="{00000000-0005-0000-0000-0000EA7F0000}"/>
    <cellStyle name="Normal 27 13" xfId="8672" xr:uid="{00000000-0005-0000-0000-0000EB7F0000}"/>
    <cellStyle name="Normal 27 13 2" xfId="21295" xr:uid="{00000000-0005-0000-0000-0000EC7F0000}"/>
    <cellStyle name="Normal 27 13 2 2" xfId="56511" xr:uid="{00000000-0005-0000-0000-0000ED7F0000}"/>
    <cellStyle name="Normal 27 13 3" xfId="43914" xr:uid="{00000000-0005-0000-0000-0000EE7F0000}"/>
    <cellStyle name="Normal 27 13 4" xfId="33900" xr:uid="{00000000-0005-0000-0000-0000EF7F0000}"/>
    <cellStyle name="Normal 27 14" xfId="10622" xr:uid="{00000000-0005-0000-0000-0000F07F0000}"/>
    <cellStyle name="Normal 27 14 2" xfId="23233" xr:uid="{00000000-0005-0000-0000-0000F17F0000}"/>
    <cellStyle name="Normal 27 14 2 2" xfId="58449" xr:uid="{00000000-0005-0000-0000-0000F27F0000}"/>
    <cellStyle name="Normal 27 14 3" xfId="45852" xr:uid="{00000000-0005-0000-0000-0000F37F0000}"/>
    <cellStyle name="Normal 27 14 4" xfId="35838" xr:uid="{00000000-0005-0000-0000-0000F47F0000}"/>
    <cellStyle name="Normal 27 15" xfId="14834" xr:uid="{00000000-0005-0000-0000-0000F57F0000}"/>
    <cellStyle name="Normal 27 15 2" xfId="50051" xr:uid="{00000000-0005-0000-0000-0000F67F0000}"/>
    <cellStyle name="Normal 27 15 3" xfId="27440" xr:uid="{00000000-0005-0000-0000-0000F77F0000}"/>
    <cellStyle name="Normal 27 16" xfId="12248" xr:uid="{00000000-0005-0000-0000-0000F87F0000}"/>
    <cellStyle name="Normal 27 16 2" xfId="47466" xr:uid="{00000000-0005-0000-0000-0000F97F0000}"/>
    <cellStyle name="Normal 27 17" xfId="37453" xr:uid="{00000000-0005-0000-0000-0000FA7F0000}"/>
    <cellStyle name="Normal 27 18" xfId="24855" xr:uid="{00000000-0005-0000-0000-0000FB7F0000}"/>
    <cellStyle name="Normal 27 19" xfId="60068" xr:uid="{00000000-0005-0000-0000-0000FC7F0000}"/>
    <cellStyle name="Normal 27 2" xfId="597" xr:uid="{00000000-0005-0000-0000-0000FD7F0000}"/>
    <cellStyle name="Normal 27 2 10" xfId="5472" xr:uid="{00000000-0005-0000-0000-0000FE7F0000}"/>
    <cellStyle name="Normal 27 2 10 2" xfId="18103" xr:uid="{00000000-0005-0000-0000-0000FF7F0000}"/>
    <cellStyle name="Normal 27 2 10 2 2" xfId="53319" xr:uid="{00000000-0005-0000-0000-000000800000}"/>
    <cellStyle name="Normal 27 2 10 3" xfId="40722" xr:uid="{00000000-0005-0000-0000-000001800000}"/>
    <cellStyle name="Normal 27 2 10 4" xfId="30708" xr:uid="{00000000-0005-0000-0000-000002800000}"/>
    <cellStyle name="Normal 27 2 11" xfId="6928" xr:uid="{00000000-0005-0000-0000-000003800000}"/>
    <cellStyle name="Normal 27 2 11 2" xfId="19557" xr:uid="{00000000-0005-0000-0000-000004800000}"/>
    <cellStyle name="Normal 27 2 11 2 2" xfId="54773" xr:uid="{00000000-0005-0000-0000-000005800000}"/>
    <cellStyle name="Normal 27 2 11 3" xfId="42176" xr:uid="{00000000-0005-0000-0000-000006800000}"/>
    <cellStyle name="Normal 27 2 11 4" xfId="32162" xr:uid="{00000000-0005-0000-0000-000007800000}"/>
    <cellStyle name="Normal 27 2 12" xfId="8710" xr:uid="{00000000-0005-0000-0000-000008800000}"/>
    <cellStyle name="Normal 27 2 12 2" xfId="21333" xr:uid="{00000000-0005-0000-0000-000009800000}"/>
    <cellStyle name="Normal 27 2 12 2 2" xfId="56549" xr:uid="{00000000-0005-0000-0000-00000A800000}"/>
    <cellStyle name="Normal 27 2 12 3" xfId="43952" xr:uid="{00000000-0005-0000-0000-00000B800000}"/>
    <cellStyle name="Normal 27 2 12 4" xfId="33938" xr:uid="{00000000-0005-0000-0000-00000C800000}"/>
    <cellStyle name="Normal 27 2 13" xfId="10623" xr:uid="{00000000-0005-0000-0000-00000D800000}"/>
    <cellStyle name="Normal 27 2 13 2" xfId="23234" xr:uid="{00000000-0005-0000-0000-00000E800000}"/>
    <cellStyle name="Normal 27 2 13 2 2" xfId="58450" xr:uid="{00000000-0005-0000-0000-00000F800000}"/>
    <cellStyle name="Normal 27 2 13 3" xfId="45853" xr:uid="{00000000-0005-0000-0000-000010800000}"/>
    <cellStyle name="Normal 27 2 13 4" xfId="35839" xr:uid="{00000000-0005-0000-0000-000011800000}"/>
    <cellStyle name="Normal 27 2 14" xfId="14872" xr:uid="{00000000-0005-0000-0000-000012800000}"/>
    <cellStyle name="Normal 27 2 14 2" xfId="50089" xr:uid="{00000000-0005-0000-0000-000013800000}"/>
    <cellStyle name="Normal 27 2 14 3" xfId="27478" xr:uid="{00000000-0005-0000-0000-000014800000}"/>
    <cellStyle name="Normal 27 2 15" xfId="12286" xr:uid="{00000000-0005-0000-0000-000015800000}"/>
    <cellStyle name="Normal 27 2 15 2" xfId="47504" xr:uid="{00000000-0005-0000-0000-000016800000}"/>
    <cellStyle name="Normal 27 2 16" xfId="37491" xr:uid="{00000000-0005-0000-0000-000017800000}"/>
    <cellStyle name="Normal 27 2 17" xfId="24893" xr:uid="{00000000-0005-0000-0000-000018800000}"/>
    <cellStyle name="Normal 27 2 18" xfId="60106" xr:uid="{00000000-0005-0000-0000-000019800000}"/>
    <cellStyle name="Normal 27 2 2" xfId="1778" xr:uid="{00000000-0005-0000-0000-00001A800000}"/>
    <cellStyle name="Normal 27 2 2 10" xfId="7002" xr:uid="{00000000-0005-0000-0000-00001B800000}"/>
    <cellStyle name="Normal 27 2 2 10 2" xfId="19629" xr:uid="{00000000-0005-0000-0000-00001C800000}"/>
    <cellStyle name="Normal 27 2 2 10 2 2" xfId="54845" xr:uid="{00000000-0005-0000-0000-00001D800000}"/>
    <cellStyle name="Normal 27 2 2 10 3" xfId="42248" xr:uid="{00000000-0005-0000-0000-00001E800000}"/>
    <cellStyle name="Normal 27 2 2 10 4" xfId="32234" xr:uid="{00000000-0005-0000-0000-00001F800000}"/>
    <cellStyle name="Normal 27 2 2 11" xfId="8783" xr:uid="{00000000-0005-0000-0000-000020800000}"/>
    <cellStyle name="Normal 27 2 2 11 2" xfId="21405" xr:uid="{00000000-0005-0000-0000-000021800000}"/>
    <cellStyle name="Normal 27 2 2 11 2 2" xfId="56621" xr:uid="{00000000-0005-0000-0000-000022800000}"/>
    <cellStyle name="Normal 27 2 2 11 3" xfId="44024" xr:uid="{00000000-0005-0000-0000-000023800000}"/>
    <cellStyle name="Normal 27 2 2 11 4" xfId="34010" xr:uid="{00000000-0005-0000-0000-000024800000}"/>
    <cellStyle name="Normal 27 2 2 12" xfId="10624" xr:uid="{00000000-0005-0000-0000-000025800000}"/>
    <cellStyle name="Normal 27 2 2 12 2" xfId="23235" xr:uid="{00000000-0005-0000-0000-000026800000}"/>
    <cellStyle name="Normal 27 2 2 12 2 2" xfId="58451" xr:uid="{00000000-0005-0000-0000-000027800000}"/>
    <cellStyle name="Normal 27 2 2 12 3" xfId="45854" xr:uid="{00000000-0005-0000-0000-000028800000}"/>
    <cellStyle name="Normal 27 2 2 12 4" xfId="35840" xr:uid="{00000000-0005-0000-0000-000029800000}"/>
    <cellStyle name="Normal 27 2 2 13" xfId="14944" xr:uid="{00000000-0005-0000-0000-00002A800000}"/>
    <cellStyle name="Normal 27 2 2 13 2" xfId="50161" xr:uid="{00000000-0005-0000-0000-00002B800000}"/>
    <cellStyle name="Normal 27 2 2 13 3" xfId="27550" xr:uid="{00000000-0005-0000-0000-00002C800000}"/>
    <cellStyle name="Normal 27 2 2 14" xfId="12358" xr:uid="{00000000-0005-0000-0000-00002D800000}"/>
    <cellStyle name="Normal 27 2 2 14 2" xfId="47576" xr:uid="{00000000-0005-0000-0000-00002E800000}"/>
    <cellStyle name="Normal 27 2 2 15" xfId="37563" xr:uid="{00000000-0005-0000-0000-00002F800000}"/>
    <cellStyle name="Normal 27 2 2 16" xfId="24965" xr:uid="{00000000-0005-0000-0000-000030800000}"/>
    <cellStyle name="Normal 27 2 2 17" xfId="60178" xr:uid="{00000000-0005-0000-0000-000031800000}"/>
    <cellStyle name="Normal 27 2 2 2" xfId="2388" xr:uid="{00000000-0005-0000-0000-000032800000}"/>
    <cellStyle name="Normal 27 2 2 2 10" xfId="10625" xr:uid="{00000000-0005-0000-0000-000033800000}"/>
    <cellStyle name="Normal 27 2 2 2 10 2" xfId="23236" xr:uid="{00000000-0005-0000-0000-000034800000}"/>
    <cellStyle name="Normal 27 2 2 2 10 2 2" xfId="58452" xr:uid="{00000000-0005-0000-0000-000035800000}"/>
    <cellStyle name="Normal 27 2 2 2 10 3" xfId="45855" xr:uid="{00000000-0005-0000-0000-000036800000}"/>
    <cellStyle name="Normal 27 2 2 2 10 4" xfId="35841" xr:uid="{00000000-0005-0000-0000-000037800000}"/>
    <cellStyle name="Normal 27 2 2 2 11" xfId="15099" xr:uid="{00000000-0005-0000-0000-000038800000}"/>
    <cellStyle name="Normal 27 2 2 2 11 2" xfId="50315" xr:uid="{00000000-0005-0000-0000-000039800000}"/>
    <cellStyle name="Normal 27 2 2 2 11 3" xfId="27704" xr:uid="{00000000-0005-0000-0000-00003A800000}"/>
    <cellStyle name="Normal 27 2 2 2 12" xfId="12512" xr:uid="{00000000-0005-0000-0000-00003B800000}"/>
    <cellStyle name="Normal 27 2 2 2 12 2" xfId="47730" xr:uid="{00000000-0005-0000-0000-00003C800000}"/>
    <cellStyle name="Normal 27 2 2 2 13" xfId="37718" xr:uid="{00000000-0005-0000-0000-00003D800000}"/>
    <cellStyle name="Normal 27 2 2 2 14" xfId="25119" xr:uid="{00000000-0005-0000-0000-00003E800000}"/>
    <cellStyle name="Normal 27 2 2 2 15" xfId="60332" xr:uid="{00000000-0005-0000-0000-00003F800000}"/>
    <cellStyle name="Normal 27 2 2 2 2" xfId="3234" xr:uid="{00000000-0005-0000-0000-000040800000}"/>
    <cellStyle name="Normal 27 2 2 2 2 10" xfId="25603" xr:uid="{00000000-0005-0000-0000-000041800000}"/>
    <cellStyle name="Normal 27 2 2 2 2 11" xfId="61138" xr:uid="{00000000-0005-0000-0000-000042800000}"/>
    <cellStyle name="Normal 27 2 2 2 2 2" xfId="5034" xr:uid="{00000000-0005-0000-0000-000043800000}"/>
    <cellStyle name="Normal 27 2 2 2 2 2 2" xfId="17681" xr:uid="{00000000-0005-0000-0000-000044800000}"/>
    <cellStyle name="Normal 27 2 2 2 2 2 2 2" xfId="52897" xr:uid="{00000000-0005-0000-0000-000045800000}"/>
    <cellStyle name="Normal 27 2 2 2 2 2 2 3" xfId="30286" xr:uid="{00000000-0005-0000-0000-000046800000}"/>
    <cellStyle name="Normal 27 2 2 2 2 2 3" xfId="14127" xr:uid="{00000000-0005-0000-0000-000047800000}"/>
    <cellStyle name="Normal 27 2 2 2 2 2 3 2" xfId="49345" xr:uid="{00000000-0005-0000-0000-000048800000}"/>
    <cellStyle name="Normal 27 2 2 2 2 2 4" xfId="40300" xr:uid="{00000000-0005-0000-0000-000049800000}"/>
    <cellStyle name="Normal 27 2 2 2 2 2 5" xfId="26734" xr:uid="{00000000-0005-0000-0000-00004A800000}"/>
    <cellStyle name="Normal 27 2 2 2 2 3" xfId="6504" xr:uid="{00000000-0005-0000-0000-00004B800000}"/>
    <cellStyle name="Normal 27 2 2 2 2 3 2" xfId="19135" xr:uid="{00000000-0005-0000-0000-00004C800000}"/>
    <cellStyle name="Normal 27 2 2 2 2 3 2 2" xfId="54351" xr:uid="{00000000-0005-0000-0000-00004D800000}"/>
    <cellStyle name="Normal 27 2 2 2 2 3 3" xfId="41754" xr:uid="{00000000-0005-0000-0000-00004E800000}"/>
    <cellStyle name="Normal 27 2 2 2 2 3 4" xfId="31740" xr:uid="{00000000-0005-0000-0000-00004F800000}"/>
    <cellStyle name="Normal 27 2 2 2 2 4" xfId="7963" xr:uid="{00000000-0005-0000-0000-000050800000}"/>
    <cellStyle name="Normal 27 2 2 2 2 4 2" xfId="20589" xr:uid="{00000000-0005-0000-0000-000051800000}"/>
    <cellStyle name="Normal 27 2 2 2 2 4 2 2" xfId="55805" xr:uid="{00000000-0005-0000-0000-000052800000}"/>
    <cellStyle name="Normal 27 2 2 2 2 4 3" xfId="43208" xr:uid="{00000000-0005-0000-0000-000053800000}"/>
    <cellStyle name="Normal 27 2 2 2 2 4 4" xfId="33194" xr:uid="{00000000-0005-0000-0000-000054800000}"/>
    <cellStyle name="Normal 27 2 2 2 2 5" xfId="9744" xr:uid="{00000000-0005-0000-0000-000055800000}"/>
    <cellStyle name="Normal 27 2 2 2 2 5 2" xfId="22365" xr:uid="{00000000-0005-0000-0000-000056800000}"/>
    <cellStyle name="Normal 27 2 2 2 2 5 2 2" xfId="57581" xr:uid="{00000000-0005-0000-0000-000057800000}"/>
    <cellStyle name="Normal 27 2 2 2 2 5 3" xfId="44984" xr:uid="{00000000-0005-0000-0000-000058800000}"/>
    <cellStyle name="Normal 27 2 2 2 2 5 4" xfId="34970" xr:uid="{00000000-0005-0000-0000-000059800000}"/>
    <cellStyle name="Normal 27 2 2 2 2 6" xfId="11538" xr:uid="{00000000-0005-0000-0000-00005A800000}"/>
    <cellStyle name="Normal 27 2 2 2 2 6 2" xfId="24141" xr:uid="{00000000-0005-0000-0000-00005B800000}"/>
    <cellStyle name="Normal 27 2 2 2 2 6 2 2" xfId="59357" xr:uid="{00000000-0005-0000-0000-00005C800000}"/>
    <cellStyle name="Normal 27 2 2 2 2 6 3" xfId="46760" xr:uid="{00000000-0005-0000-0000-00005D800000}"/>
    <cellStyle name="Normal 27 2 2 2 2 6 4" xfId="36746" xr:uid="{00000000-0005-0000-0000-00005E800000}"/>
    <cellStyle name="Normal 27 2 2 2 2 7" xfId="15905" xr:uid="{00000000-0005-0000-0000-00005F800000}"/>
    <cellStyle name="Normal 27 2 2 2 2 7 2" xfId="51121" xr:uid="{00000000-0005-0000-0000-000060800000}"/>
    <cellStyle name="Normal 27 2 2 2 2 7 3" xfId="28510" xr:uid="{00000000-0005-0000-0000-000061800000}"/>
    <cellStyle name="Normal 27 2 2 2 2 8" xfId="12996" xr:uid="{00000000-0005-0000-0000-000062800000}"/>
    <cellStyle name="Normal 27 2 2 2 2 8 2" xfId="48214" xr:uid="{00000000-0005-0000-0000-000063800000}"/>
    <cellStyle name="Normal 27 2 2 2 2 9" xfId="38524" xr:uid="{00000000-0005-0000-0000-000064800000}"/>
    <cellStyle name="Normal 27 2 2 2 3" xfId="3563" xr:uid="{00000000-0005-0000-0000-000065800000}"/>
    <cellStyle name="Normal 27 2 2 2 3 10" xfId="27059" xr:uid="{00000000-0005-0000-0000-000066800000}"/>
    <cellStyle name="Normal 27 2 2 2 3 11" xfId="61463" xr:uid="{00000000-0005-0000-0000-000067800000}"/>
    <cellStyle name="Normal 27 2 2 2 3 2" xfId="5359" xr:uid="{00000000-0005-0000-0000-000068800000}"/>
    <cellStyle name="Normal 27 2 2 2 3 2 2" xfId="18006" xr:uid="{00000000-0005-0000-0000-000069800000}"/>
    <cellStyle name="Normal 27 2 2 2 3 2 2 2" xfId="53222" xr:uid="{00000000-0005-0000-0000-00006A800000}"/>
    <cellStyle name="Normal 27 2 2 2 3 2 3" xfId="40625" xr:uid="{00000000-0005-0000-0000-00006B800000}"/>
    <cellStyle name="Normal 27 2 2 2 3 2 4" xfId="30611" xr:uid="{00000000-0005-0000-0000-00006C800000}"/>
    <cellStyle name="Normal 27 2 2 2 3 3" xfId="6829" xr:uid="{00000000-0005-0000-0000-00006D800000}"/>
    <cellStyle name="Normal 27 2 2 2 3 3 2" xfId="19460" xr:uid="{00000000-0005-0000-0000-00006E800000}"/>
    <cellStyle name="Normal 27 2 2 2 3 3 2 2" xfId="54676" xr:uid="{00000000-0005-0000-0000-00006F800000}"/>
    <cellStyle name="Normal 27 2 2 2 3 3 3" xfId="42079" xr:uid="{00000000-0005-0000-0000-000070800000}"/>
    <cellStyle name="Normal 27 2 2 2 3 3 4" xfId="32065" xr:uid="{00000000-0005-0000-0000-000071800000}"/>
    <cellStyle name="Normal 27 2 2 2 3 4" xfId="8288" xr:uid="{00000000-0005-0000-0000-000072800000}"/>
    <cellStyle name="Normal 27 2 2 2 3 4 2" xfId="20914" xr:uid="{00000000-0005-0000-0000-000073800000}"/>
    <cellStyle name="Normal 27 2 2 2 3 4 2 2" xfId="56130" xr:uid="{00000000-0005-0000-0000-000074800000}"/>
    <cellStyle name="Normal 27 2 2 2 3 4 3" xfId="43533" xr:uid="{00000000-0005-0000-0000-000075800000}"/>
    <cellStyle name="Normal 27 2 2 2 3 4 4" xfId="33519" xr:uid="{00000000-0005-0000-0000-000076800000}"/>
    <cellStyle name="Normal 27 2 2 2 3 5" xfId="10069" xr:uid="{00000000-0005-0000-0000-000077800000}"/>
    <cellStyle name="Normal 27 2 2 2 3 5 2" xfId="22690" xr:uid="{00000000-0005-0000-0000-000078800000}"/>
    <cellStyle name="Normal 27 2 2 2 3 5 2 2" xfId="57906" xr:uid="{00000000-0005-0000-0000-000079800000}"/>
    <cellStyle name="Normal 27 2 2 2 3 5 3" xfId="45309" xr:uid="{00000000-0005-0000-0000-00007A800000}"/>
    <cellStyle name="Normal 27 2 2 2 3 5 4" xfId="35295" xr:uid="{00000000-0005-0000-0000-00007B800000}"/>
    <cellStyle name="Normal 27 2 2 2 3 6" xfId="11863" xr:uid="{00000000-0005-0000-0000-00007C800000}"/>
    <cellStyle name="Normal 27 2 2 2 3 6 2" xfId="24466" xr:uid="{00000000-0005-0000-0000-00007D800000}"/>
    <cellStyle name="Normal 27 2 2 2 3 6 2 2" xfId="59682" xr:uid="{00000000-0005-0000-0000-00007E800000}"/>
    <cellStyle name="Normal 27 2 2 2 3 6 3" xfId="47085" xr:uid="{00000000-0005-0000-0000-00007F800000}"/>
    <cellStyle name="Normal 27 2 2 2 3 6 4" xfId="37071" xr:uid="{00000000-0005-0000-0000-000080800000}"/>
    <cellStyle name="Normal 27 2 2 2 3 7" xfId="16230" xr:uid="{00000000-0005-0000-0000-000081800000}"/>
    <cellStyle name="Normal 27 2 2 2 3 7 2" xfId="51446" xr:uid="{00000000-0005-0000-0000-000082800000}"/>
    <cellStyle name="Normal 27 2 2 2 3 7 3" xfId="28835" xr:uid="{00000000-0005-0000-0000-000083800000}"/>
    <cellStyle name="Normal 27 2 2 2 3 8" xfId="14452" xr:uid="{00000000-0005-0000-0000-000084800000}"/>
    <cellStyle name="Normal 27 2 2 2 3 8 2" xfId="49670" xr:uid="{00000000-0005-0000-0000-000085800000}"/>
    <cellStyle name="Normal 27 2 2 2 3 9" xfId="38849" xr:uid="{00000000-0005-0000-0000-000086800000}"/>
    <cellStyle name="Normal 27 2 2 2 4" xfId="2724" xr:uid="{00000000-0005-0000-0000-000087800000}"/>
    <cellStyle name="Normal 27 2 2 2 4 10" xfId="26250" xr:uid="{00000000-0005-0000-0000-000088800000}"/>
    <cellStyle name="Normal 27 2 2 2 4 11" xfId="60654" xr:uid="{00000000-0005-0000-0000-000089800000}"/>
    <cellStyle name="Normal 27 2 2 2 4 2" xfId="4550" xr:uid="{00000000-0005-0000-0000-00008A800000}"/>
    <cellStyle name="Normal 27 2 2 2 4 2 2" xfId="17197" xr:uid="{00000000-0005-0000-0000-00008B800000}"/>
    <cellStyle name="Normal 27 2 2 2 4 2 2 2" xfId="52413" xr:uid="{00000000-0005-0000-0000-00008C800000}"/>
    <cellStyle name="Normal 27 2 2 2 4 2 3" xfId="39816" xr:uid="{00000000-0005-0000-0000-00008D800000}"/>
    <cellStyle name="Normal 27 2 2 2 4 2 4" xfId="29802" xr:uid="{00000000-0005-0000-0000-00008E800000}"/>
    <cellStyle name="Normal 27 2 2 2 4 3" xfId="6020" xr:uid="{00000000-0005-0000-0000-00008F800000}"/>
    <cellStyle name="Normal 27 2 2 2 4 3 2" xfId="18651" xr:uid="{00000000-0005-0000-0000-000090800000}"/>
    <cellStyle name="Normal 27 2 2 2 4 3 2 2" xfId="53867" xr:uid="{00000000-0005-0000-0000-000091800000}"/>
    <cellStyle name="Normal 27 2 2 2 4 3 3" xfId="41270" xr:uid="{00000000-0005-0000-0000-000092800000}"/>
    <cellStyle name="Normal 27 2 2 2 4 3 4" xfId="31256" xr:uid="{00000000-0005-0000-0000-000093800000}"/>
    <cellStyle name="Normal 27 2 2 2 4 4" xfId="7479" xr:uid="{00000000-0005-0000-0000-000094800000}"/>
    <cellStyle name="Normal 27 2 2 2 4 4 2" xfId="20105" xr:uid="{00000000-0005-0000-0000-000095800000}"/>
    <cellStyle name="Normal 27 2 2 2 4 4 2 2" xfId="55321" xr:uid="{00000000-0005-0000-0000-000096800000}"/>
    <cellStyle name="Normal 27 2 2 2 4 4 3" xfId="42724" xr:uid="{00000000-0005-0000-0000-000097800000}"/>
    <cellStyle name="Normal 27 2 2 2 4 4 4" xfId="32710" xr:uid="{00000000-0005-0000-0000-000098800000}"/>
    <cellStyle name="Normal 27 2 2 2 4 5" xfId="9260" xr:uid="{00000000-0005-0000-0000-000099800000}"/>
    <cellStyle name="Normal 27 2 2 2 4 5 2" xfId="21881" xr:uid="{00000000-0005-0000-0000-00009A800000}"/>
    <cellStyle name="Normal 27 2 2 2 4 5 2 2" xfId="57097" xr:uid="{00000000-0005-0000-0000-00009B800000}"/>
    <cellStyle name="Normal 27 2 2 2 4 5 3" xfId="44500" xr:uid="{00000000-0005-0000-0000-00009C800000}"/>
    <cellStyle name="Normal 27 2 2 2 4 5 4" xfId="34486" xr:uid="{00000000-0005-0000-0000-00009D800000}"/>
    <cellStyle name="Normal 27 2 2 2 4 6" xfId="11054" xr:uid="{00000000-0005-0000-0000-00009E800000}"/>
    <cellStyle name="Normal 27 2 2 2 4 6 2" xfId="23657" xr:uid="{00000000-0005-0000-0000-00009F800000}"/>
    <cellStyle name="Normal 27 2 2 2 4 6 2 2" xfId="58873" xr:uid="{00000000-0005-0000-0000-0000A0800000}"/>
    <cellStyle name="Normal 27 2 2 2 4 6 3" xfId="46276" xr:uid="{00000000-0005-0000-0000-0000A1800000}"/>
    <cellStyle name="Normal 27 2 2 2 4 6 4" xfId="36262" xr:uid="{00000000-0005-0000-0000-0000A2800000}"/>
    <cellStyle name="Normal 27 2 2 2 4 7" xfId="15421" xr:uid="{00000000-0005-0000-0000-0000A3800000}"/>
    <cellStyle name="Normal 27 2 2 2 4 7 2" xfId="50637" xr:uid="{00000000-0005-0000-0000-0000A4800000}"/>
    <cellStyle name="Normal 27 2 2 2 4 7 3" xfId="28026" xr:uid="{00000000-0005-0000-0000-0000A5800000}"/>
    <cellStyle name="Normal 27 2 2 2 4 8" xfId="13643" xr:uid="{00000000-0005-0000-0000-0000A6800000}"/>
    <cellStyle name="Normal 27 2 2 2 4 8 2" xfId="48861" xr:uid="{00000000-0005-0000-0000-0000A7800000}"/>
    <cellStyle name="Normal 27 2 2 2 4 9" xfId="38040" xr:uid="{00000000-0005-0000-0000-0000A8800000}"/>
    <cellStyle name="Normal 27 2 2 2 5" xfId="3888" xr:uid="{00000000-0005-0000-0000-0000A9800000}"/>
    <cellStyle name="Normal 27 2 2 2 5 2" xfId="8611" xr:uid="{00000000-0005-0000-0000-0000AA800000}"/>
    <cellStyle name="Normal 27 2 2 2 5 2 2" xfId="21237" xr:uid="{00000000-0005-0000-0000-0000AB800000}"/>
    <cellStyle name="Normal 27 2 2 2 5 2 2 2" xfId="56453" xr:uid="{00000000-0005-0000-0000-0000AC800000}"/>
    <cellStyle name="Normal 27 2 2 2 5 2 3" xfId="43856" xr:uid="{00000000-0005-0000-0000-0000AD800000}"/>
    <cellStyle name="Normal 27 2 2 2 5 2 4" xfId="33842" xr:uid="{00000000-0005-0000-0000-0000AE800000}"/>
    <cellStyle name="Normal 27 2 2 2 5 3" xfId="10392" xr:uid="{00000000-0005-0000-0000-0000AF800000}"/>
    <cellStyle name="Normal 27 2 2 2 5 3 2" xfId="23013" xr:uid="{00000000-0005-0000-0000-0000B0800000}"/>
    <cellStyle name="Normal 27 2 2 2 5 3 2 2" xfId="58229" xr:uid="{00000000-0005-0000-0000-0000B1800000}"/>
    <cellStyle name="Normal 27 2 2 2 5 3 3" xfId="45632" xr:uid="{00000000-0005-0000-0000-0000B2800000}"/>
    <cellStyle name="Normal 27 2 2 2 5 3 4" xfId="35618" xr:uid="{00000000-0005-0000-0000-0000B3800000}"/>
    <cellStyle name="Normal 27 2 2 2 5 4" xfId="12188" xr:uid="{00000000-0005-0000-0000-0000B4800000}"/>
    <cellStyle name="Normal 27 2 2 2 5 4 2" xfId="24789" xr:uid="{00000000-0005-0000-0000-0000B5800000}"/>
    <cellStyle name="Normal 27 2 2 2 5 4 2 2" xfId="60005" xr:uid="{00000000-0005-0000-0000-0000B6800000}"/>
    <cellStyle name="Normal 27 2 2 2 5 4 3" xfId="47408" xr:uid="{00000000-0005-0000-0000-0000B7800000}"/>
    <cellStyle name="Normal 27 2 2 2 5 4 4" xfId="37394" xr:uid="{00000000-0005-0000-0000-0000B8800000}"/>
    <cellStyle name="Normal 27 2 2 2 5 5" xfId="16553" xr:uid="{00000000-0005-0000-0000-0000B9800000}"/>
    <cellStyle name="Normal 27 2 2 2 5 5 2" xfId="51769" xr:uid="{00000000-0005-0000-0000-0000BA800000}"/>
    <cellStyle name="Normal 27 2 2 2 5 5 3" xfId="29158" xr:uid="{00000000-0005-0000-0000-0000BB800000}"/>
    <cellStyle name="Normal 27 2 2 2 5 6" xfId="14775" xr:uid="{00000000-0005-0000-0000-0000BC800000}"/>
    <cellStyle name="Normal 27 2 2 2 5 6 2" xfId="49993" xr:uid="{00000000-0005-0000-0000-0000BD800000}"/>
    <cellStyle name="Normal 27 2 2 2 5 7" xfId="39172" xr:uid="{00000000-0005-0000-0000-0000BE800000}"/>
    <cellStyle name="Normal 27 2 2 2 5 8" xfId="27382" xr:uid="{00000000-0005-0000-0000-0000BF800000}"/>
    <cellStyle name="Normal 27 2 2 2 6" xfId="4228" xr:uid="{00000000-0005-0000-0000-0000C0800000}"/>
    <cellStyle name="Normal 27 2 2 2 6 2" xfId="16875" xr:uid="{00000000-0005-0000-0000-0000C1800000}"/>
    <cellStyle name="Normal 27 2 2 2 6 2 2" xfId="52091" xr:uid="{00000000-0005-0000-0000-0000C2800000}"/>
    <cellStyle name="Normal 27 2 2 2 6 2 3" xfId="29480" xr:uid="{00000000-0005-0000-0000-0000C3800000}"/>
    <cellStyle name="Normal 27 2 2 2 6 3" xfId="13321" xr:uid="{00000000-0005-0000-0000-0000C4800000}"/>
    <cellStyle name="Normal 27 2 2 2 6 3 2" xfId="48539" xr:uid="{00000000-0005-0000-0000-0000C5800000}"/>
    <cellStyle name="Normal 27 2 2 2 6 4" xfId="39494" xr:uid="{00000000-0005-0000-0000-0000C6800000}"/>
    <cellStyle name="Normal 27 2 2 2 6 5" xfId="25928" xr:uid="{00000000-0005-0000-0000-0000C7800000}"/>
    <cellStyle name="Normal 27 2 2 2 7" xfId="5698" xr:uid="{00000000-0005-0000-0000-0000C8800000}"/>
    <cellStyle name="Normal 27 2 2 2 7 2" xfId="18329" xr:uid="{00000000-0005-0000-0000-0000C9800000}"/>
    <cellStyle name="Normal 27 2 2 2 7 2 2" xfId="53545" xr:uid="{00000000-0005-0000-0000-0000CA800000}"/>
    <cellStyle name="Normal 27 2 2 2 7 3" xfId="40948" xr:uid="{00000000-0005-0000-0000-0000CB800000}"/>
    <cellStyle name="Normal 27 2 2 2 7 4" xfId="30934" xr:uid="{00000000-0005-0000-0000-0000CC800000}"/>
    <cellStyle name="Normal 27 2 2 2 8" xfId="7157" xr:uid="{00000000-0005-0000-0000-0000CD800000}"/>
    <cellStyle name="Normal 27 2 2 2 8 2" xfId="19783" xr:uid="{00000000-0005-0000-0000-0000CE800000}"/>
    <cellStyle name="Normal 27 2 2 2 8 2 2" xfId="54999" xr:uid="{00000000-0005-0000-0000-0000CF800000}"/>
    <cellStyle name="Normal 27 2 2 2 8 3" xfId="42402" xr:uid="{00000000-0005-0000-0000-0000D0800000}"/>
    <cellStyle name="Normal 27 2 2 2 8 4" xfId="32388" xr:uid="{00000000-0005-0000-0000-0000D1800000}"/>
    <cellStyle name="Normal 27 2 2 2 9" xfId="8938" xr:uid="{00000000-0005-0000-0000-0000D2800000}"/>
    <cellStyle name="Normal 27 2 2 2 9 2" xfId="21559" xr:uid="{00000000-0005-0000-0000-0000D3800000}"/>
    <cellStyle name="Normal 27 2 2 2 9 2 2" xfId="56775" xr:uid="{00000000-0005-0000-0000-0000D4800000}"/>
    <cellStyle name="Normal 27 2 2 2 9 3" xfId="44178" xr:uid="{00000000-0005-0000-0000-0000D5800000}"/>
    <cellStyle name="Normal 27 2 2 2 9 4" xfId="34164" xr:uid="{00000000-0005-0000-0000-0000D6800000}"/>
    <cellStyle name="Normal 27 2 2 3" xfId="3074" xr:uid="{00000000-0005-0000-0000-0000D7800000}"/>
    <cellStyle name="Normal 27 2 2 3 10" xfId="25446" xr:uid="{00000000-0005-0000-0000-0000D8800000}"/>
    <cellStyle name="Normal 27 2 2 3 11" xfId="60981" xr:uid="{00000000-0005-0000-0000-0000D9800000}"/>
    <cellStyle name="Normal 27 2 2 3 2" xfId="4877" xr:uid="{00000000-0005-0000-0000-0000DA800000}"/>
    <cellStyle name="Normal 27 2 2 3 2 2" xfId="17524" xr:uid="{00000000-0005-0000-0000-0000DB800000}"/>
    <cellStyle name="Normal 27 2 2 3 2 2 2" xfId="52740" xr:uid="{00000000-0005-0000-0000-0000DC800000}"/>
    <cellStyle name="Normal 27 2 2 3 2 2 3" xfId="30129" xr:uid="{00000000-0005-0000-0000-0000DD800000}"/>
    <cellStyle name="Normal 27 2 2 3 2 3" xfId="13970" xr:uid="{00000000-0005-0000-0000-0000DE800000}"/>
    <cellStyle name="Normal 27 2 2 3 2 3 2" xfId="49188" xr:uid="{00000000-0005-0000-0000-0000DF800000}"/>
    <cellStyle name="Normal 27 2 2 3 2 4" xfId="40143" xr:uid="{00000000-0005-0000-0000-0000E0800000}"/>
    <cellStyle name="Normal 27 2 2 3 2 5" xfId="26577" xr:uid="{00000000-0005-0000-0000-0000E1800000}"/>
    <cellStyle name="Normal 27 2 2 3 3" xfId="6347" xr:uid="{00000000-0005-0000-0000-0000E2800000}"/>
    <cellStyle name="Normal 27 2 2 3 3 2" xfId="18978" xr:uid="{00000000-0005-0000-0000-0000E3800000}"/>
    <cellStyle name="Normal 27 2 2 3 3 2 2" xfId="54194" xr:uid="{00000000-0005-0000-0000-0000E4800000}"/>
    <cellStyle name="Normal 27 2 2 3 3 3" xfId="41597" xr:uid="{00000000-0005-0000-0000-0000E5800000}"/>
    <cellStyle name="Normal 27 2 2 3 3 4" xfId="31583" xr:uid="{00000000-0005-0000-0000-0000E6800000}"/>
    <cellStyle name="Normal 27 2 2 3 4" xfId="7806" xr:uid="{00000000-0005-0000-0000-0000E7800000}"/>
    <cellStyle name="Normal 27 2 2 3 4 2" xfId="20432" xr:uid="{00000000-0005-0000-0000-0000E8800000}"/>
    <cellStyle name="Normal 27 2 2 3 4 2 2" xfId="55648" xr:uid="{00000000-0005-0000-0000-0000E9800000}"/>
    <cellStyle name="Normal 27 2 2 3 4 3" xfId="43051" xr:uid="{00000000-0005-0000-0000-0000EA800000}"/>
    <cellStyle name="Normal 27 2 2 3 4 4" xfId="33037" xr:uid="{00000000-0005-0000-0000-0000EB800000}"/>
    <cellStyle name="Normal 27 2 2 3 5" xfId="9587" xr:uid="{00000000-0005-0000-0000-0000EC800000}"/>
    <cellStyle name="Normal 27 2 2 3 5 2" xfId="22208" xr:uid="{00000000-0005-0000-0000-0000ED800000}"/>
    <cellStyle name="Normal 27 2 2 3 5 2 2" xfId="57424" xr:uid="{00000000-0005-0000-0000-0000EE800000}"/>
    <cellStyle name="Normal 27 2 2 3 5 3" xfId="44827" xr:uid="{00000000-0005-0000-0000-0000EF800000}"/>
    <cellStyle name="Normal 27 2 2 3 5 4" xfId="34813" xr:uid="{00000000-0005-0000-0000-0000F0800000}"/>
    <cellStyle name="Normal 27 2 2 3 6" xfId="11381" xr:uid="{00000000-0005-0000-0000-0000F1800000}"/>
    <cellStyle name="Normal 27 2 2 3 6 2" xfId="23984" xr:uid="{00000000-0005-0000-0000-0000F2800000}"/>
    <cellStyle name="Normal 27 2 2 3 6 2 2" xfId="59200" xr:uid="{00000000-0005-0000-0000-0000F3800000}"/>
    <cellStyle name="Normal 27 2 2 3 6 3" xfId="46603" xr:uid="{00000000-0005-0000-0000-0000F4800000}"/>
    <cellStyle name="Normal 27 2 2 3 6 4" xfId="36589" xr:uid="{00000000-0005-0000-0000-0000F5800000}"/>
    <cellStyle name="Normal 27 2 2 3 7" xfId="15748" xr:uid="{00000000-0005-0000-0000-0000F6800000}"/>
    <cellStyle name="Normal 27 2 2 3 7 2" xfId="50964" xr:uid="{00000000-0005-0000-0000-0000F7800000}"/>
    <cellStyle name="Normal 27 2 2 3 7 3" xfId="28353" xr:uid="{00000000-0005-0000-0000-0000F8800000}"/>
    <cellStyle name="Normal 27 2 2 3 8" xfId="12839" xr:uid="{00000000-0005-0000-0000-0000F9800000}"/>
    <cellStyle name="Normal 27 2 2 3 8 2" xfId="48057" xr:uid="{00000000-0005-0000-0000-0000FA800000}"/>
    <cellStyle name="Normal 27 2 2 3 9" xfId="38367" xr:uid="{00000000-0005-0000-0000-0000FB800000}"/>
    <cellStyle name="Normal 27 2 2 4" xfId="2900" xr:uid="{00000000-0005-0000-0000-0000FC800000}"/>
    <cellStyle name="Normal 27 2 2 4 10" xfId="25287" xr:uid="{00000000-0005-0000-0000-0000FD800000}"/>
    <cellStyle name="Normal 27 2 2 4 11" xfId="60822" xr:uid="{00000000-0005-0000-0000-0000FE800000}"/>
    <cellStyle name="Normal 27 2 2 4 2" xfId="4718" xr:uid="{00000000-0005-0000-0000-0000FF800000}"/>
    <cellStyle name="Normal 27 2 2 4 2 2" xfId="17365" xr:uid="{00000000-0005-0000-0000-000000810000}"/>
    <cellStyle name="Normal 27 2 2 4 2 2 2" xfId="52581" xr:uid="{00000000-0005-0000-0000-000001810000}"/>
    <cellStyle name="Normal 27 2 2 4 2 2 3" xfId="29970" xr:uid="{00000000-0005-0000-0000-000002810000}"/>
    <cellStyle name="Normal 27 2 2 4 2 3" xfId="13811" xr:uid="{00000000-0005-0000-0000-000003810000}"/>
    <cellStyle name="Normal 27 2 2 4 2 3 2" xfId="49029" xr:uid="{00000000-0005-0000-0000-000004810000}"/>
    <cellStyle name="Normal 27 2 2 4 2 4" xfId="39984" xr:uid="{00000000-0005-0000-0000-000005810000}"/>
    <cellStyle name="Normal 27 2 2 4 2 5" xfId="26418" xr:uid="{00000000-0005-0000-0000-000006810000}"/>
    <cellStyle name="Normal 27 2 2 4 3" xfId="6188" xr:uid="{00000000-0005-0000-0000-000007810000}"/>
    <cellStyle name="Normal 27 2 2 4 3 2" xfId="18819" xr:uid="{00000000-0005-0000-0000-000008810000}"/>
    <cellStyle name="Normal 27 2 2 4 3 2 2" xfId="54035" xr:uid="{00000000-0005-0000-0000-000009810000}"/>
    <cellStyle name="Normal 27 2 2 4 3 3" xfId="41438" xr:uid="{00000000-0005-0000-0000-00000A810000}"/>
    <cellStyle name="Normal 27 2 2 4 3 4" xfId="31424" xr:uid="{00000000-0005-0000-0000-00000B810000}"/>
    <cellStyle name="Normal 27 2 2 4 4" xfId="7647" xr:uid="{00000000-0005-0000-0000-00000C810000}"/>
    <cellStyle name="Normal 27 2 2 4 4 2" xfId="20273" xr:uid="{00000000-0005-0000-0000-00000D810000}"/>
    <cellStyle name="Normal 27 2 2 4 4 2 2" xfId="55489" xr:uid="{00000000-0005-0000-0000-00000E810000}"/>
    <cellStyle name="Normal 27 2 2 4 4 3" xfId="42892" xr:uid="{00000000-0005-0000-0000-00000F810000}"/>
    <cellStyle name="Normal 27 2 2 4 4 4" xfId="32878" xr:uid="{00000000-0005-0000-0000-000010810000}"/>
    <cellStyle name="Normal 27 2 2 4 5" xfId="9428" xr:uid="{00000000-0005-0000-0000-000011810000}"/>
    <cellStyle name="Normal 27 2 2 4 5 2" xfId="22049" xr:uid="{00000000-0005-0000-0000-000012810000}"/>
    <cellStyle name="Normal 27 2 2 4 5 2 2" xfId="57265" xr:uid="{00000000-0005-0000-0000-000013810000}"/>
    <cellStyle name="Normal 27 2 2 4 5 3" xfId="44668" xr:uid="{00000000-0005-0000-0000-000014810000}"/>
    <cellStyle name="Normal 27 2 2 4 5 4" xfId="34654" xr:uid="{00000000-0005-0000-0000-000015810000}"/>
    <cellStyle name="Normal 27 2 2 4 6" xfId="11222" xr:uid="{00000000-0005-0000-0000-000016810000}"/>
    <cellStyle name="Normal 27 2 2 4 6 2" xfId="23825" xr:uid="{00000000-0005-0000-0000-000017810000}"/>
    <cellStyle name="Normal 27 2 2 4 6 2 2" xfId="59041" xr:uid="{00000000-0005-0000-0000-000018810000}"/>
    <cellStyle name="Normal 27 2 2 4 6 3" xfId="46444" xr:uid="{00000000-0005-0000-0000-000019810000}"/>
    <cellStyle name="Normal 27 2 2 4 6 4" xfId="36430" xr:uid="{00000000-0005-0000-0000-00001A810000}"/>
    <cellStyle name="Normal 27 2 2 4 7" xfId="15589" xr:uid="{00000000-0005-0000-0000-00001B810000}"/>
    <cellStyle name="Normal 27 2 2 4 7 2" xfId="50805" xr:uid="{00000000-0005-0000-0000-00001C810000}"/>
    <cellStyle name="Normal 27 2 2 4 7 3" xfId="28194" xr:uid="{00000000-0005-0000-0000-00001D810000}"/>
    <cellStyle name="Normal 27 2 2 4 8" xfId="12680" xr:uid="{00000000-0005-0000-0000-00001E810000}"/>
    <cellStyle name="Normal 27 2 2 4 8 2" xfId="47898" xr:uid="{00000000-0005-0000-0000-00001F810000}"/>
    <cellStyle name="Normal 27 2 2 4 9" xfId="38208" xr:uid="{00000000-0005-0000-0000-000020810000}"/>
    <cellStyle name="Normal 27 2 2 5" xfId="3409" xr:uid="{00000000-0005-0000-0000-000021810000}"/>
    <cellStyle name="Normal 27 2 2 5 10" xfId="26905" xr:uid="{00000000-0005-0000-0000-000022810000}"/>
    <cellStyle name="Normal 27 2 2 5 11" xfId="61309" xr:uid="{00000000-0005-0000-0000-000023810000}"/>
    <cellStyle name="Normal 27 2 2 5 2" xfId="5205" xr:uid="{00000000-0005-0000-0000-000024810000}"/>
    <cellStyle name="Normal 27 2 2 5 2 2" xfId="17852" xr:uid="{00000000-0005-0000-0000-000025810000}"/>
    <cellStyle name="Normal 27 2 2 5 2 2 2" xfId="53068" xr:uid="{00000000-0005-0000-0000-000026810000}"/>
    <cellStyle name="Normal 27 2 2 5 2 3" xfId="40471" xr:uid="{00000000-0005-0000-0000-000027810000}"/>
    <cellStyle name="Normal 27 2 2 5 2 4" xfId="30457" xr:uid="{00000000-0005-0000-0000-000028810000}"/>
    <cellStyle name="Normal 27 2 2 5 3" xfId="6675" xr:uid="{00000000-0005-0000-0000-000029810000}"/>
    <cellStyle name="Normal 27 2 2 5 3 2" xfId="19306" xr:uid="{00000000-0005-0000-0000-00002A810000}"/>
    <cellStyle name="Normal 27 2 2 5 3 2 2" xfId="54522" xr:uid="{00000000-0005-0000-0000-00002B810000}"/>
    <cellStyle name="Normal 27 2 2 5 3 3" xfId="41925" xr:uid="{00000000-0005-0000-0000-00002C810000}"/>
    <cellStyle name="Normal 27 2 2 5 3 4" xfId="31911" xr:uid="{00000000-0005-0000-0000-00002D810000}"/>
    <cellStyle name="Normal 27 2 2 5 4" xfId="8134" xr:uid="{00000000-0005-0000-0000-00002E810000}"/>
    <cellStyle name="Normal 27 2 2 5 4 2" xfId="20760" xr:uid="{00000000-0005-0000-0000-00002F810000}"/>
    <cellStyle name="Normal 27 2 2 5 4 2 2" xfId="55976" xr:uid="{00000000-0005-0000-0000-000030810000}"/>
    <cellStyle name="Normal 27 2 2 5 4 3" xfId="43379" xr:uid="{00000000-0005-0000-0000-000031810000}"/>
    <cellStyle name="Normal 27 2 2 5 4 4" xfId="33365" xr:uid="{00000000-0005-0000-0000-000032810000}"/>
    <cellStyle name="Normal 27 2 2 5 5" xfId="9915" xr:uid="{00000000-0005-0000-0000-000033810000}"/>
    <cellStyle name="Normal 27 2 2 5 5 2" xfId="22536" xr:uid="{00000000-0005-0000-0000-000034810000}"/>
    <cellStyle name="Normal 27 2 2 5 5 2 2" xfId="57752" xr:uid="{00000000-0005-0000-0000-000035810000}"/>
    <cellStyle name="Normal 27 2 2 5 5 3" xfId="45155" xr:uid="{00000000-0005-0000-0000-000036810000}"/>
    <cellStyle name="Normal 27 2 2 5 5 4" xfId="35141" xr:uid="{00000000-0005-0000-0000-000037810000}"/>
    <cellStyle name="Normal 27 2 2 5 6" xfId="11709" xr:uid="{00000000-0005-0000-0000-000038810000}"/>
    <cellStyle name="Normal 27 2 2 5 6 2" xfId="24312" xr:uid="{00000000-0005-0000-0000-000039810000}"/>
    <cellStyle name="Normal 27 2 2 5 6 2 2" xfId="59528" xr:uid="{00000000-0005-0000-0000-00003A810000}"/>
    <cellStyle name="Normal 27 2 2 5 6 3" xfId="46931" xr:uid="{00000000-0005-0000-0000-00003B810000}"/>
    <cellStyle name="Normal 27 2 2 5 6 4" xfId="36917" xr:uid="{00000000-0005-0000-0000-00003C810000}"/>
    <cellStyle name="Normal 27 2 2 5 7" xfId="16076" xr:uid="{00000000-0005-0000-0000-00003D810000}"/>
    <cellStyle name="Normal 27 2 2 5 7 2" xfId="51292" xr:uid="{00000000-0005-0000-0000-00003E810000}"/>
    <cellStyle name="Normal 27 2 2 5 7 3" xfId="28681" xr:uid="{00000000-0005-0000-0000-00003F810000}"/>
    <cellStyle name="Normal 27 2 2 5 8" xfId="14298" xr:uid="{00000000-0005-0000-0000-000040810000}"/>
    <cellStyle name="Normal 27 2 2 5 8 2" xfId="49516" xr:uid="{00000000-0005-0000-0000-000041810000}"/>
    <cellStyle name="Normal 27 2 2 5 9" xfId="38695" xr:uid="{00000000-0005-0000-0000-000042810000}"/>
    <cellStyle name="Normal 27 2 2 6" xfId="2569" xr:uid="{00000000-0005-0000-0000-000043810000}"/>
    <cellStyle name="Normal 27 2 2 6 10" xfId="26096" xr:uid="{00000000-0005-0000-0000-000044810000}"/>
    <cellStyle name="Normal 27 2 2 6 11" xfId="60500" xr:uid="{00000000-0005-0000-0000-000045810000}"/>
    <cellStyle name="Normal 27 2 2 6 2" xfId="4396" xr:uid="{00000000-0005-0000-0000-000046810000}"/>
    <cellStyle name="Normal 27 2 2 6 2 2" xfId="17043" xr:uid="{00000000-0005-0000-0000-000047810000}"/>
    <cellStyle name="Normal 27 2 2 6 2 2 2" xfId="52259" xr:uid="{00000000-0005-0000-0000-000048810000}"/>
    <cellStyle name="Normal 27 2 2 6 2 3" xfId="39662" xr:uid="{00000000-0005-0000-0000-000049810000}"/>
    <cellStyle name="Normal 27 2 2 6 2 4" xfId="29648" xr:uid="{00000000-0005-0000-0000-00004A810000}"/>
    <cellStyle name="Normal 27 2 2 6 3" xfId="5866" xr:uid="{00000000-0005-0000-0000-00004B810000}"/>
    <cellStyle name="Normal 27 2 2 6 3 2" xfId="18497" xr:uid="{00000000-0005-0000-0000-00004C810000}"/>
    <cellStyle name="Normal 27 2 2 6 3 2 2" xfId="53713" xr:uid="{00000000-0005-0000-0000-00004D810000}"/>
    <cellStyle name="Normal 27 2 2 6 3 3" xfId="41116" xr:uid="{00000000-0005-0000-0000-00004E810000}"/>
    <cellStyle name="Normal 27 2 2 6 3 4" xfId="31102" xr:uid="{00000000-0005-0000-0000-00004F810000}"/>
    <cellStyle name="Normal 27 2 2 6 4" xfId="7325" xr:uid="{00000000-0005-0000-0000-000050810000}"/>
    <cellStyle name="Normal 27 2 2 6 4 2" xfId="19951" xr:uid="{00000000-0005-0000-0000-000051810000}"/>
    <cellStyle name="Normal 27 2 2 6 4 2 2" xfId="55167" xr:uid="{00000000-0005-0000-0000-000052810000}"/>
    <cellStyle name="Normal 27 2 2 6 4 3" xfId="42570" xr:uid="{00000000-0005-0000-0000-000053810000}"/>
    <cellStyle name="Normal 27 2 2 6 4 4" xfId="32556" xr:uid="{00000000-0005-0000-0000-000054810000}"/>
    <cellStyle name="Normal 27 2 2 6 5" xfId="9106" xr:uid="{00000000-0005-0000-0000-000055810000}"/>
    <cellStyle name="Normal 27 2 2 6 5 2" xfId="21727" xr:uid="{00000000-0005-0000-0000-000056810000}"/>
    <cellStyle name="Normal 27 2 2 6 5 2 2" xfId="56943" xr:uid="{00000000-0005-0000-0000-000057810000}"/>
    <cellStyle name="Normal 27 2 2 6 5 3" xfId="44346" xr:uid="{00000000-0005-0000-0000-000058810000}"/>
    <cellStyle name="Normal 27 2 2 6 5 4" xfId="34332" xr:uid="{00000000-0005-0000-0000-000059810000}"/>
    <cellStyle name="Normal 27 2 2 6 6" xfId="10900" xr:uid="{00000000-0005-0000-0000-00005A810000}"/>
    <cellStyle name="Normal 27 2 2 6 6 2" xfId="23503" xr:uid="{00000000-0005-0000-0000-00005B810000}"/>
    <cellStyle name="Normal 27 2 2 6 6 2 2" xfId="58719" xr:uid="{00000000-0005-0000-0000-00005C810000}"/>
    <cellStyle name="Normal 27 2 2 6 6 3" xfId="46122" xr:uid="{00000000-0005-0000-0000-00005D810000}"/>
    <cellStyle name="Normal 27 2 2 6 6 4" xfId="36108" xr:uid="{00000000-0005-0000-0000-00005E810000}"/>
    <cellStyle name="Normal 27 2 2 6 7" xfId="15267" xr:uid="{00000000-0005-0000-0000-00005F810000}"/>
    <cellStyle name="Normal 27 2 2 6 7 2" xfId="50483" xr:uid="{00000000-0005-0000-0000-000060810000}"/>
    <cellStyle name="Normal 27 2 2 6 7 3" xfId="27872" xr:uid="{00000000-0005-0000-0000-000061810000}"/>
    <cellStyle name="Normal 27 2 2 6 8" xfId="13489" xr:uid="{00000000-0005-0000-0000-000062810000}"/>
    <cellStyle name="Normal 27 2 2 6 8 2" xfId="48707" xr:uid="{00000000-0005-0000-0000-000063810000}"/>
    <cellStyle name="Normal 27 2 2 6 9" xfId="37886" xr:uid="{00000000-0005-0000-0000-000064810000}"/>
    <cellStyle name="Normal 27 2 2 7" xfId="3733" xr:uid="{00000000-0005-0000-0000-000065810000}"/>
    <cellStyle name="Normal 27 2 2 7 2" xfId="8457" xr:uid="{00000000-0005-0000-0000-000066810000}"/>
    <cellStyle name="Normal 27 2 2 7 2 2" xfId="21083" xr:uid="{00000000-0005-0000-0000-000067810000}"/>
    <cellStyle name="Normal 27 2 2 7 2 2 2" xfId="56299" xr:uid="{00000000-0005-0000-0000-000068810000}"/>
    <cellStyle name="Normal 27 2 2 7 2 3" xfId="43702" xr:uid="{00000000-0005-0000-0000-000069810000}"/>
    <cellStyle name="Normal 27 2 2 7 2 4" xfId="33688" xr:uid="{00000000-0005-0000-0000-00006A810000}"/>
    <cellStyle name="Normal 27 2 2 7 3" xfId="10238" xr:uid="{00000000-0005-0000-0000-00006B810000}"/>
    <cellStyle name="Normal 27 2 2 7 3 2" xfId="22859" xr:uid="{00000000-0005-0000-0000-00006C810000}"/>
    <cellStyle name="Normal 27 2 2 7 3 2 2" xfId="58075" xr:uid="{00000000-0005-0000-0000-00006D810000}"/>
    <cellStyle name="Normal 27 2 2 7 3 3" xfId="45478" xr:uid="{00000000-0005-0000-0000-00006E810000}"/>
    <cellStyle name="Normal 27 2 2 7 3 4" xfId="35464" xr:uid="{00000000-0005-0000-0000-00006F810000}"/>
    <cellStyle name="Normal 27 2 2 7 4" xfId="12034" xr:uid="{00000000-0005-0000-0000-000070810000}"/>
    <cellStyle name="Normal 27 2 2 7 4 2" xfId="24635" xr:uid="{00000000-0005-0000-0000-000071810000}"/>
    <cellStyle name="Normal 27 2 2 7 4 2 2" xfId="59851" xr:uid="{00000000-0005-0000-0000-000072810000}"/>
    <cellStyle name="Normal 27 2 2 7 4 3" xfId="47254" xr:uid="{00000000-0005-0000-0000-000073810000}"/>
    <cellStyle name="Normal 27 2 2 7 4 4" xfId="37240" xr:uid="{00000000-0005-0000-0000-000074810000}"/>
    <cellStyle name="Normal 27 2 2 7 5" xfId="16399" xr:uid="{00000000-0005-0000-0000-000075810000}"/>
    <cellStyle name="Normal 27 2 2 7 5 2" xfId="51615" xr:uid="{00000000-0005-0000-0000-000076810000}"/>
    <cellStyle name="Normal 27 2 2 7 5 3" xfId="29004" xr:uid="{00000000-0005-0000-0000-000077810000}"/>
    <cellStyle name="Normal 27 2 2 7 6" xfId="14621" xr:uid="{00000000-0005-0000-0000-000078810000}"/>
    <cellStyle name="Normal 27 2 2 7 6 2" xfId="49839" xr:uid="{00000000-0005-0000-0000-000079810000}"/>
    <cellStyle name="Normal 27 2 2 7 7" xfId="39018" xr:uid="{00000000-0005-0000-0000-00007A810000}"/>
    <cellStyle name="Normal 27 2 2 7 8" xfId="27228" xr:uid="{00000000-0005-0000-0000-00007B810000}"/>
    <cellStyle name="Normal 27 2 2 8" xfId="4071" xr:uid="{00000000-0005-0000-0000-00007C810000}"/>
    <cellStyle name="Normal 27 2 2 8 2" xfId="16721" xr:uid="{00000000-0005-0000-0000-00007D810000}"/>
    <cellStyle name="Normal 27 2 2 8 2 2" xfId="51937" xr:uid="{00000000-0005-0000-0000-00007E810000}"/>
    <cellStyle name="Normal 27 2 2 8 2 3" xfId="29326" xr:uid="{00000000-0005-0000-0000-00007F810000}"/>
    <cellStyle name="Normal 27 2 2 8 3" xfId="13167" xr:uid="{00000000-0005-0000-0000-000080810000}"/>
    <cellStyle name="Normal 27 2 2 8 3 2" xfId="48385" xr:uid="{00000000-0005-0000-0000-000081810000}"/>
    <cellStyle name="Normal 27 2 2 8 4" xfId="39340" xr:uid="{00000000-0005-0000-0000-000082810000}"/>
    <cellStyle name="Normal 27 2 2 8 5" xfId="25774" xr:uid="{00000000-0005-0000-0000-000083810000}"/>
    <cellStyle name="Normal 27 2 2 9" xfId="5544" xr:uid="{00000000-0005-0000-0000-000084810000}"/>
    <cellStyle name="Normal 27 2 2 9 2" xfId="18175" xr:uid="{00000000-0005-0000-0000-000085810000}"/>
    <cellStyle name="Normal 27 2 2 9 2 2" xfId="53391" xr:uid="{00000000-0005-0000-0000-000086810000}"/>
    <cellStyle name="Normal 27 2 2 9 3" xfId="40794" xr:uid="{00000000-0005-0000-0000-000087810000}"/>
    <cellStyle name="Normal 27 2 2 9 4" xfId="30780" xr:uid="{00000000-0005-0000-0000-000088810000}"/>
    <cellStyle name="Normal 27 2 3" xfId="2313" xr:uid="{00000000-0005-0000-0000-000089810000}"/>
    <cellStyle name="Normal 27 2 3 10" xfId="10626" xr:uid="{00000000-0005-0000-0000-00008A810000}"/>
    <cellStyle name="Normal 27 2 3 10 2" xfId="23237" xr:uid="{00000000-0005-0000-0000-00008B810000}"/>
    <cellStyle name="Normal 27 2 3 10 2 2" xfId="58453" xr:uid="{00000000-0005-0000-0000-00008C810000}"/>
    <cellStyle name="Normal 27 2 3 10 3" xfId="45856" xr:uid="{00000000-0005-0000-0000-00008D810000}"/>
    <cellStyle name="Normal 27 2 3 10 4" xfId="35842" xr:uid="{00000000-0005-0000-0000-00008E810000}"/>
    <cellStyle name="Normal 27 2 3 11" xfId="15025" xr:uid="{00000000-0005-0000-0000-00008F810000}"/>
    <cellStyle name="Normal 27 2 3 11 2" xfId="50241" xr:uid="{00000000-0005-0000-0000-000090810000}"/>
    <cellStyle name="Normal 27 2 3 11 3" xfId="27630" xr:uid="{00000000-0005-0000-0000-000091810000}"/>
    <cellStyle name="Normal 27 2 3 12" xfId="12438" xr:uid="{00000000-0005-0000-0000-000092810000}"/>
    <cellStyle name="Normal 27 2 3 12 2" xfId="47656" xr:uid="{00000000-0005-0000-0000-000093810000}"/>
    <cellStyle name="Normal 27 2 3 13" xfId="37644" xr:uid="{00000000-0005-0000-0000-000094810000}"/>
    <cellStyle name="Normal 27 2 3 14" xfId="25045" xr:uid="{00000000-0005-0000-0000-000095810000}"/>
    <cellStyle name="Normal 27 2 3 15" xfId="60258" xr:uid="{00000000-0005-0000-0000-000096810000}"/>
    <cellStyle name="Normal 27 2 3 2" xfId="3160" xr:uid="{00000000-0005-0000-0000-000097810000}"/>
    <cellStyle name="Normal 27 2 3 2 10" xfId="25529" xr:uid="{00000000-0005-0000-0000-000098810000}"/>
    <cellStyle name="Normal 27 2 3 2 11" xfId="61064" xr:uid="{00000000-0005-0000-0000-000099810000}"/>
    <cellStyle name="Normal 27 2 3 2 2" xfId="4960" xr:uid="{00000000-0005-0000-0000-00009A810000}"/>
    <cellStyle name="Normal 27 2 3 2 2 2" xfId="17607" xr:uid="{00000000-0005-0000-0000-00009B810000}"/>
    <cellStyle name="Normal 27 2 3 2 2 2 2" xfId="52823" xr:uid="{00000000-0005-0000-0000-00009C810000}"/>
    <cellStyle name="Normal 27 2 3 2 2 2 3" xfId="30212" xr:uid="{00000000-0005-0000-0000-00009D810000}"/>
    <cellStyle name="Normal 27 2 3 2 2 3" xfId="14053" xr:uid="{00000000-0005-0000-0000-00009E810000}"/>
    <cellStyle name="Normal 27 2 3 2 2 3 2" xfId="49271" xr:uid="{00000000-0005-0000-0000-00009F810000}"/>
    <cellStyle name="Normal 27 2 3 2 2 4" xfId="40226" xr:uid="{00000000-0005-0000-0000-0000A0810000}"/>
    <cellStyle name="Normal 27 2 3 2 2 5" xfId="26660" xr:uid="{00000000-0005-0000-0000-0000A1810000}"/>
    <cellStyle name="Normal 27 2 3 2 3" xfId="6430" xr:uid="{00000000-0005-0000-0000-0000A2810000}"/>
    <cellStyle name="Normal 27 2 3 2 3 2" xfId="19061" xr:uid="{00000000-0005-0000-0000-0000A3810000}"/>
    <cellStyle name="Normal 27 2 3 2 3 2 2" xfId="54277" xr:uid="{00000000-0005-0000-0000-0000A4810000}"/>
    <cellStyle name="Normal 27 2 3 2 3 3" xfId="41680" xr:uid="{00000000-0005-0000-0000-0000A5810000}"/>
    <cellStyle name="Normal 27 2 3 2 3 4" xfId="31666" xr:uid="{00000000-0005-0000-0000-0000A6810000}"/>
    <cellStyle name="Normal 27 2 3 2 4" xfId="7889" xr:uid="{00000000-0005-0000-0000-0000A7810000}"/>
    <cellStyle name="Normal 27 2 3 2 4 2" xfId="20515" xr:uid="{00000000-0005-0000-0000-0000A8810000}"/>
    <cellStyle name="Normal 27 2 3 2 4 2 2" xfId="55731" xr:uid="{00000000-0005-0000-0000-0000A9810000}"/>
    <cellStyle name="Normal 27 2 3 2 4 3" xfId="43134" xr:uid="{00000000-0005-0000-0000-0000AA810000}"/>
    <cellStyle name="Normal 27 2 3 2 4 4" xfId="33120" xr:uid="{00000000-0005-0000-0000-0000AB810000}"/>
    <cellStyle name="Normal 27 2 3 2 5" xfId="9670" xr:uid="{00000000-0005-0000-0000-0000AC810000}"/>
    <cellStyle name="Normal 27 2 3 2 5 2" xfId="22291" xr:uid="{00000000-0005-0000-0000-0000AD810000}"/>
    <cellStyle name="Normal 27 2 3 2 5 2 2" xfId="57507" xr:uid="{00000000-0005-0000-0000-0000AE810000}"/>
    <cellStyle name="Normal 27 2 3 2 5 3" xfId="44910" xr:uid="{00000000-0005-0000-0000-0000AF810000}"/>
    <cellStyle name="Normal 27 2 3 2 5 4" xfId="34896" xr:uid="{00000000-0005-0000-0000-0000B0810000}"/>
    <cellStyle name="Normal 27 2 3 2 6" xfId="11464" xr:uid="{00000000-0005-0000-0000-0000B1810000}"/>
    <cellStyle name="Normal 27 2 3 2 6 2" xfId="24067" xr:uid="{00000000-0005-0000-0000-0000B2810000}"/>
    <cellStyle name="Normal 27 2 3 2 6 2 2" xfId="59283" xr:uid="{00000000-0005-0000-0000-0000B3810000}"/>
    <cellStyle name="Normal 27 2 3 2 6 3" xfId="46686" xr:uid="{00000000-0005-0000-0000-0000B4810000}"/>
    <cellStyle name="Normal 27 2 3 2 6 4" xfId="36672" xr:uid="{00000000-0005-0000-0000-0000B5810000}"/>
    <cellStyle name="Normal 27 2 3 2 7" xfId="15831" xr:uid="{00000000-0005-0000-0000-0000B6810000}"/>
    <cellStyle name="Normal 27 2 3 2 7 2" xfId="51047" xr:uid="{00000000-0005-0000-0000-0000B7810000}"/>
    <cellStyle name="Normal 27 2 3 2 7 3" xfId="28436" xr:uid="{00000000-0005-0000-0000-0000B8810000}"/>
    <cellStyle name="Normal 27 2 3 2 8" xfId="12922" xr:uid="{00000000-0005-0000-0000-0000B9810000}"/>
    <cellStyle name="Normal 27 2 3 2 8 2" xfId="48140" xr:uid="{00000000-0005-0000-0000-0000BA810000}"/>
    <cellStyle name="Normal 27 2 3 2 9" xfId="38450" xr:uid="{00000000-0005-0000-0000-0000BB810000}"/>
    <cellStyle name="Normal 27 2 3 3" xfId="3489" xr:uid="{00000000-0005-0000-0000-0000BC810000}"/>
    <cellStyle name="Normal 27 2 3 3 10" xfId="26985" xr:uid="{00000000-0005-0000-0000-0000BD810000}"/>
    <cellStyle name="Normal 27 2 3 3 11" xfId="61389" xr:uid="{00000000-0005-0000-0000-0000BE810000}"/>
    <cellStyle name="Normal 27 2 3 3 2" xfId="5285" xr:uid="{00000000-0005-0000-0000-0000BF810000}"/>
    <cellStyle name="Normal 27 2 3 3 2 2" xfId="17932" xr:uid="{00000000-0005-0000-0000-0000C0810000}"/>
    <cellStyle name="Normal 27 2 3 3 2 2 2" xfId="53148" xr:uid="{00000000-0005-0000-0000-0000C1810000}"/>
    <cellStyle name="Normal 27 2 3 3 2 3" xfId="40551" xr:uid="{00000000-0005-0000-0000-0000C2810000}"/>
    <cellStyle name="Normal 27 2 3 3 2 4" xfId="30537" xr:uid="{00000000-0005-0000-0000-0000C3810000}"/>
    <cellStyle name="Normal 27 2 3 3 3" xfId="6755" xr:uid="{00000000-0005-0000-0000-0000C4810000}"/>
    <cellStyle name="Normal 27 2 3 3 3 2" xfId="19386" xr:uid="{00000000-0005-0000-0000-0000C5810000}"/>
    <cellStyle name="Normal 27 2 3 3 3 2 2" xfId="54602" xr:uid="{00000000-0005-0000-0000-0000C6810000}"/>
    <cellStyle name="Normal 27 2 3 3 3 3" xfId="42005" xr:uid="{00000000-0005-0000-0000-0000C7810000}"/>
    <cellStyle name="Normal 27 2 3 3 3 4" xfId="31991" xr:uid="{00000000-0005-0000-0000-0000C8810000}"/>
    <cellStyle name="Normal 27 2 3 3 4" xfId="8214" xr:uid="{00000000-0005-0000-0000-0000C9810000}"/>
    <cellStyle name="Normal 27 2 3 3 4 2" xfId="20840" xr:uid="{00000000-0005-0000-0000-0000CA810000}"/>
    <cellStyle name="Normal 27 2 3 3 4 2 2" xfId="56056" xr:uid="{00000000-0005-0000-0000-0000CB810000}"/>
    <cellStyle name="Normal 27 2 3 3 4 3" xfId="43459" xr:uid="{00000000-0005-0000-0000-0000CC810000}"/>
    <cellStyle name="Normal 27 2 3 3 4 4" xfId="33445" xr:uid="{00000000-0005-0000-0000-0000CD810000}"/>
    <cellStyle name="Normal 27 2 3 3 5" xfId="9995" xr:uid="{00000000-0005-0000-0000-0000CE810000}"/>
    <cellStyle name="Normal 27 2 3 3 5 2" xfId="22616" xr:uid="{00000000-0005-0000-0000-0000CF810000}"/>
    <cellStyle name="Normal 27 2 3 3 5 2 2" xfId="57832" xr:uid="{00000000-0005-0000-0000-0000D0810000}"/>
    <cellStyle name="Normal 27 2 3 3 5 3" xfId="45235" xr:uid="{00000000-0005-0000-0000-0000D1810000}"/>
    <cellStyle name="Normal 27 2 3 3 5 4" xfId="35221" xr:uid="{00000000-0005-0000-0000-0000D2810000}"/>
    <cellStyle name="Normal 27 2 3 3 6" xfId="11789" xr:uid="{00000000-0005-0000-0000-0000D3810000}"/>
    <cellStyle name="Normal 27 2 3 3 6 2" xfId="24392" xr:uid="{00000000-0005-0000-0000-0000D4810000}"/>
    <cellStyle name="Normal 27 2 3 3 6 2 2" xfId="59608" xr:uid="{00000000-0005-0000-0000-0000D5810000}"/>
    <cellStyle name="Normal 27 2 3 3 6 3" xfId="47011" xr:uid="{00000000-0005-0000-0000-0000D6810000}"/>
    <cellStyle name="Normal 27 2 3 3 6 4" xfId="36997" xr:uid="{00000000-0005-0000-0000-0000D7810000}"/>
    <cellStyle name="Normal 27 2 3 3 7" xfId="16156" xr:uid="{00000000-0005-0000-0000-0000D8810000}"/>
    <cellStyle name="Normal 27 2 3 3 7 2" xfId="51372" xr:uid="{00000000-0005-0000-0000-0000D9810000}"/>
    <cellStyle name="Normal 27 2 3 3 7 3" xfId="28761" xr:uid="{00000000-0005-0000-0000-0000DA810000}"/>
    <cellStyle name="Normal 27 2 3 3 8" xfId="14378" xr:uid="{00000000-0005-0000-0000-0000DB810000}"/>
    <cellStyle name="Normal 27 2 3 3 8 2" xfId="49596" xr:uid="{00000000-0005-0000-0000-0000DC810000}"/>
    <cellStyle name="Normal 27 2 3 3 9" xfId="38775" xr:uid="{00000000-0005-0000-0000-0000DD810000}"/>
    <cellStyle name="Normal 27 2 3 4" xfId="2650" xr:uid="{00000000-0005-0000-0000-0000DE810000}"/>
    <cellStyle name="Normal 27 2 3 4 10" xfId="26176" xr:uid="{00000000-0005-0000-0000-0000DF810000}"/>
    <cellStyle name="Normal 27 2 3 4 11" xfId="60580" xr:uid="{00000000-0005-0000-0000-0000E0810000}"/>
    <cellStyle name="Normal 27 2 3 4 2" xfId="4476" xr:uid="{00000000-0005-0000-0000-0000E1810000}"/>
    <cellStyle name="Normal 27 2 3 4 2 2" xfId="17123" xr:uid="{00000000-0005-0000-0000-0000E2810000}"/>
    <cellStyle name="Normal 27 2 3 4 2 2 2" xfId="52339" xr:uid="{00000000-0005-0000-0000-0000E3810000}"/>
    <cellStyle name="Normal 27 2 3 4 2 3" xfId="39742" xr:uid="{00000000-0005-0000-0000-0000E4810000}"/>
    <cellStyle name="Normal 27 2 3 4 2 4" xfId="29728" xr:uid="{00000000-0005-0000-0000-0000E5810000}"/>
    <cellStyle name="Normal 27 2 3 4 3" xfId="5946" xr:uid="{00000000-0005-0000-0000-0000E6810000}"/>
    <cellStyle name="Normal 27 2 3 4 3 2" xfId="18577" xr:uid="{00000000-0005-0000-0000-0000E7810000}"/>
    <cellStyle name="Normal 27 2 3 4 3 2 2" xfId="53793" xr:uid="{00000000-0005-0000-0000-0000E8810000}"/>
    <cellStyle name="Normal 27 2 3 4 3 3" xfId="41196" xr:uid="{00000000-0005-0000-0000-0000E9810000}"/>
    <cellStyle name="Normal 27 2 3 4 3 4" xfId="31182" xr:uid="{00000000-0005-0000-0000-0000EA810000}"/>
    <cellStyle name="Normal 27 2 3 4 4" xfId="7405" xr:uid="{00000000-0005-0000-0000-0000EB810000}"/>
    <cellStyle name="Normal 27 2 3 4 4 2" xfId="20031" xr:uid="{00000000-0005-0000-0000-0000EC810000}"/>
    <cellStyle name="Normal 27 2 3 4 4 2 2" xfId="55247" xr:uid="{00000000-0005-0000-0000-0000ED810000}"/>
    <cellStyle name="Normal 27 2 3 4 4 3" xfId="42650" xr:uid="{00000000-0005-0000-0000-0000EE810000}"/>
    <cellStyle name="Normal 27 2 3 4 4 4" xfId="32636" xr:uid="{00000000-0005-0000-0000-0000EF810000}"/>
    <cellStyle name="Normal 27 2 3 4 5" xfId="9186" xr:uid="{00000000-0005-0000-0000-0000F0810000}"/>
    <cellStyle name="Normal 27 2 3 4 5 2" xfId="21807" xr:uid="{00000000-0005-0000-0000-0000F1810000}"/>
    <cellStyle name="Normal 27 2 3 4 5 2 2" xfId="57023" xr:uid="{00000000-0005-0000-0000-0000F2810000}"/>
    <cellStyle name="Normal 27 2 3 4 5 3" xfId="44426" xr:uid="{00000000-0005-0000-0000-0000F3810000}"/>
    <cellStyle name="Normal 27 2 3 4 5 4" xfId="34412" xr:uid="{00000000-0005-0000-0000-0000F4810000}"/>
    <cellStyle name="Normal 27 2 3 4 6" xfId="10980" xr:uid="{00000000-0005-0000-0000-0000F5810000}"/>
    <cellStyle name="Normal 27 2 3 4 6 2" xfId="23583" xr:uid="{00000000-0005-0000-0000-0000F6810000}"/>
    <cellStyle name="Normal 27 2 3 4 6 2 2" xfId="58799" xr:uid="{00000000-0005-0000-0000-0000F7810000}"/>
    <cellStyle name="Normal 27 2 3 4 6 3" xfId="46202" xr:uid="{00000000-0005-0000-0000-0000F8810000}"/>
    <cellStyle name="Normal 27 2 3 4 6 4" xfId="36188" xr:uid="{00000000-0005-0000-0000-0000F9810000}"/>
    <cellStyle name="Normal 27 2 3 4 7" xfId="15347" xr:uid="{00000000-0005-0000-0000-0000FA810000}"/>
    <cellStyle name="Normal 27 2 3 4 7 2" xfId="50563" xr:uid="{00000000-0005-0000-0000-0000FB810000}"/>
    <cellStyle name="Normal 27 2 3 4 7 3" xfId="27952" xr:uid="{00000000-0005-0000-0000-0000FC810000}"/>
    <cellStyle name="Normal 27 2 3 4 8" xfId="13569" xr:uid="{00000000-0005-0000-0000-0000FD810000}"/>
    <cellStyle name="Normal 27 2 3 4 8 2" xfId="48787" xr:uid="{00000000-0005-0000-0000-0000FE810000}"/>
    <cellStyle name="Normal 27 2 3 4 9" xfId="37966" xr:uid="{00000000-0005-0000-0000-0000FF810000}"/>
    <cellStyle name="Normal 27 2 3 5" xfId="3814" xr:uid="{00000000-0005-0000-0000-000000820000}"/>
    <cellStyle name="Normal 27 2 3 5 2" xfId="8537" xr:uid="{00000000-0005-0000-0000-000001820000}"/>
    <cellStyle name="Normal 27 2 3 5 2 2" xfId="21163" xr:uid="{00000000-0005-0000-0000-000002820000}"/>
    <cellStyle name="Normal 27 2 3 5 2 2 2" xfId="56379" xr:uid="{00000000-0005-0000-0000-000003820000}"/>
    <cellStyle name="Normal 27 2 3 5 2 3" xfId="43782" xr:uid="{00000000-0005-0000-0000-000004820000}"/>
    <cellStyle name="Normal 27 2 3 5 2 4" xfId="33768" xr:uid="{00000000-0005-0000-0000-000005820000}"/>
    <cellStyle name="Normal 27 2 3 5 3" xfId="10318" xr:uid="{00000000-0005-0000-0000-000006820000}"/>
    <cellStyle name="Normal 27 2 3 5 3 2" xfId="22939" xr:uid="{00000000-0005-0000-0000-000007820000}"/>
    <cellStyle name="Normal 27 2 3 5 3 2 2" xfId="58155" xr:uid="{00000000-0005-0000-0000-000008820000}"/>
    <cellStyle name="Normal 27 2 3 5 3 3" xfId="45558" xr:uid="{00000000-0005-0000-0000-000009820000}"/>
    <cellStyle name="Normal 27 2 3 5 3 4" xfId="35544" xr:uid="{00000000-0005-0000-0000-00000A820000}"/>
    <cellStyle name="Normal 27 2 3 5 4" xfId="12114" xr:uid="{00000000-0005-0000-0000-00000B820000}"/>
    <cellStyle name="Normal 27 2 3 5 4 2" xfId="24715" xr:uid="{00000000-0005-0000-0000-00000C820000}"/>
    <cellStyle name="Normal 27 2 3 5 4 2 2" xfId="59931" xr:uid="{00000000-0005-0000-0000-00000D820000}"/>
    <cellStyle name="Normal 27 2 3 5 4 3" xfId="47334" xr:uid="{00000000-0005-0000-0000-00000E820000}"/>
    <cellStyle name="Normal 27 2 3 5 4 4" xfId="37320" xr:uid="{00000000-0005-0000-0000-00000F820000}"/>
    <cellStyle name="Normal 27 2 3 5 5" xfId="16479" xr:uid="{00000000-0005-0000-0000-000010820000}"/>
    <cellStyle name="Normal 27 2 3 5 5 2" xfId="51695" xr:uid="{00000000-0005-0000-0000-000011820000}"/>
    <cellStyle name="Normal 27 2 3 5 5 3" xfId="29084" xr:uid="{00000000-0005-0000-0000-000012820000}"/>
    <cellStyle name="Normal 27 2 3 5 6" xfId="14701" xr:uid="{00000000-0005-0000-0000-000013820000}"/>
    <cellStyle name="Normal 27 2 3 5 6 2" xfId="49919" xr:uid="{00000000-0005-0000-0000-000014820000}"/>
    <cellStyle name="Normal 27 2 3 5 7" xfId="39098" xr:uid="{00000000-0005-0000-0000-000015820000}"/>
    <cellStyle name="Normal 27 2 3 5 8" xfId="27308" xr:uid="{00000000-0005-0000-0000-000016820000}"/>
    <cellStyle name="Normal 27 2 3 6" xfId="4154" xr:uid="{00000000-0005-0000-0000-000017820000}"/>
    <cellStyle name="Normal 27 2 3 6 2" xfId="16801" xr:uid="{00000000-0005-0000-0000-000018820000}"/>
    <cellStyle name="Normal 27 2 3 6 2 2" xfId="52017" xr:uid="{00000000-0005-0000-0000-000019820000}"/>
    <cellStyle name="Normal 27 2 3 6 2 3" xfId="29406" xr:uid="{00000000-0005-0000-0000-00001A820000}"/>
    <cellStyle name="Normal 27 2 3 6 3" xfId="13247" xr:uid="{00000000-0005-0000-0000-00001B820000}"/>
    <cellStyle name="Normal 27 2 3 6 3 2" xfId="48465" xr:uid="{00000000-0005-0000-0000-00001C820000}"/>
    <cellStyle name="Normal 27 2 3 6 4" xfId="39420" xr:uid="{00000000-0005-0000-0000-00001D820000}"/>
    <cellStyle name="Normal 27 2 3 6 5" xfId="25854" xr:uid="{00000000-0005-0000-0000-00001E820000}"/>
    <cellStyle name="Normal 27 2 3 7" xfId="5624" xr:uid="{00000000-0005-0000-0000-00001F820000}"/>
    <cellStyle name="Normal 27 2 3 7 2" xfId="18255" xr:uid="{00000000-0005-0000-0000-000020820000}"/>
    <cellStyle name="Normal 27 2 3 7 2 2" xfId="53471" xr:uid="{00000000-0005-0000-0000-000021820000}"/>
    <cellStyle name="Normal 27 2 3 7 3" xfId="40874" xr:uid="{00000000-0005-0000-0000-000022820000}"/>
    <cellStyle name="Normal 27 2 3 7 4" xfId="30860" xr:uid="{00000000-0005-0000-0000-000023820000}"/>
    <cellStyle name="Normal 27 2 3 8" xfId="7083" xr:uid="{00000000-0005-0000-0000-000024820000}"/>
    <cellStyle name="Normal 27 2 3 8 2" xfId="19709" xr:uid="{00000000-0005-0000-0000-000025820000}"/>
    <cellStyle name="Normal 27 2 3 8 2 2" xfId="54925" xr:uid="{00000000-0005-0000-0000-000026820000}"/>
    <cellStyle name="Normal 27 2 3 8 3" xfId="42328" xr:uid="{00000000-0005-0000-0000-000027820000}"/>
    <cellStyle name="Normal 27 2 3 8 4" xfId="32314" xr:uid="{00000000-0005-0000-0000-000028820000}"/>
    <cellStyle name="Normal 27 2 3 9" xfId="8864" xr:uid="{00000000-0005-0000-0000-000029820000}"/>
    <cellStyle name="Normal 27 2 3 9 2" xfId="21485" xr:uid="{00000000-0005-0000-0000-00002A820000}"/>
    <cellStyle name="Normal 27 2 3 9 2 2" xfId="56701" xr:uid="{00000000-0005-0000-0000-00002B820000}"/>
    <cellStyle name="Normal 27 2 3 9 3" xfId="44104" xr:uid="{00000000-0005-0000-0000-00002C820000}"/>
    <cellStyle name="Normal 27 2 3 9 4" xfId="34090" xr:uid="{00000000-0005-0000-0000-00002D820000}"/>
    <cellStyle name="Normal 27 2 4" xfId="2995" xr:uid="{00000000-0005-0000-0000-00002E820000}"/>
    <cellStyle name="Normal 27 2 4 10" xfId="25370" xr:uid="{00000000-0005-0000-0000-00002F820000}"/>
    <cellStyle name="Normal 27 2 4 11" xfId="60905" xr:uid="{00000000-0005-0000-0000-000030820000}"/>
    <cellStyle name="Normal 27 2 4 2" xfId="4801" xr:uid="{00000000-0005-0000-0000-000031820000}"/>
    <cellStyle name="Normal 27 2 4 2 2" xfId="17448" xr:uid="{00000000-0005-0000-0000-000032820000}"/>
    <cellStyle name="Normal 27 2 4 2 2 2" xfId="52664" xr:uid="{00000000-0005-0000-0000-000033820000}"/>
    <cellStyle name="Normal 27 2 4 2 2 3" xfId="30053" xr:uid="{00000000-0005-0000-0000-000034820000}"/>
    <cellStyle name="Normal 27 2 4 2 3" xfId="13894" xr:uid="{00000000-0005-0000-0000-000035820000}"/>
    <cellStyle name="Normal 27 2 4 2 3 2" xfId="49112" xr:uid="{00000000-0005-0000-0000-000036820000}"/>
    <cellStyle name="Normal 27 2 4 2 4" xfId="40067" xr:uid="{00000000-0005-0000-0000-000037820000}"/>
    <cellStyle name="Normal 27 2 4 2 5" xfId="26501" xr:uid="{00000000-0005-0000-0000-000038820000}"/>
    <cellStyle name="Normal 27 2 4 3" xfId="6271" xr:uid="{00000000-0005-0000-0000-000039820000}"/>
    <cellStyle name="Normal 27 2 4 3 2" xfId="18902" xr:uid="{00000000-0005-0000-0000-00003A820000}"/>
    <cellStyle name="Normal 27 2 4 3 2 2" xfId="54118" xr:uid="{00000000-0005-0000-0000-00003B820000}"/>
    <cellStyle name="Normal 27 2 4 3 3" xfId="41521" xr:uid="{00000000-0005-0000-0000-00003C820000}"/>
    <cellStyle name="Normal 27 2 4 3 4" xfId="31507" xr:uid="{00000000-0005-0000-0000-00003D820000}"/>
    <cellStyle name="Normal 27 2 4 4" xfId="7730" xr:uid="{00000000-0005-0000-0000-00003E820000}"/>
    <cellStyle name="Normal 27 2 4 4 2" xfId="20356" xr:uid="{00000000-0005-0000-0000-00003F820000}"/>
    <cellStyle name="Normal 27 2 4 4 2 2" xfId="55572" xr:uid="{00000000-0005-0000-0000-000040820000}"/>
    <cellStyle name="Normal 27 2 4 4 3" xfId="42975" xr:uid="{00000000-0005-0000-0000-000041820000}"/>
    <cellStyle name="Normal 27 2 4 4 4" xfId="32961" xr:uid="{00000000-0005-0000-0000-000042820000}"/>
    <cellStyle name="Normal 27 2 4 5" xfId="9511" xr:uid="{00000000-0005-0000-0000-000043820000}"/>
    <cellStyle name="Normal 27 2 4 5 2" xfId="22132" xr:uid="{00000000-0005-0000-0000-000044820000}"/>
    <cellStyle name="Normal 27 2 4 5 2 2" xfId="57348" xr:uid="{00000000-0005-0000-0000-000045820000}"/>
    <cellStyle name="Normal 27 2 4 5 3" xfId="44751" xr:uid="{00000000-0005-0000-0000-000046820000}"/>
    <cellStyle name="Normal 27 2 4 5 4" xfId="34737" xr:uid="{00000000-0005-0000-0000-000047820000}"/>
    <cellStyle name="Normal 27 2 4 6" xfId="11305" xr:uid="{00000000-0005-0000-0000-000048820000}"/>
    <cellStyle name="Normal 27 2 4 6 2" xfId="23908" xr:uid="{00000000-0005-0000-0000-000049820000}"/>
    <cellStyle name="Normal 27 2 4 6 2 2" xfId="59124" xr:uid="{00000000-0005-0000-0000-00004A820000}"/>
    <cellStyle name="Normal 27 2 4 6 3" xfId="46527" xr:uid="{00000000-0005-0000-0000-00004B820000}"/>
    <cellStyle name="Normal 27 2 4 6 4" xfId="36513" xr:uid="{00000000-0005-0000-0000-00004C820000}"/>
    <cellStyle name="Normal 27 2 4 7" xfId="15672" xr:uid="{00000000-0005-0000-0000-00004D820000}"/>
    <cellStyle name="Normal 27 2 4 7 2" xfId="50888" xr:uid="{00000000-0005-0000-0000-00004E820000}"/>
    <cellStyle name="Normal 27 2 4 7 3" xfId="28277" xr:uid="{00000000-0005-0000-0000-00004F820000}"/>
    <cellStyle name="Normal 27 2 4 8" xfId="12763" xr:uid="{00000000-0005-0000-0000-000050820000}"/>
    <cellStyle name="Normal 27 2 4 8 2" xfId="47981" xr:uid="{00000000-0005-0000-0000-000051820000}"/>
    <cellStyle name="Normal 27 2 4 9" xfId="38291" xr:uid="{00000000-0005-0000-0000-000052820000}"/>
    <cellStyle name="Normal 27 2 5" xfId="2827" xr:uid="{00000000-0005-0000-0000-000053820000}"/>
    <cellStyle name="Normal 27 2 5 10" xfId="25215" xr:uid="{00000000-0005-0000-0000-000054820000}"/>
    <cellStyle name="Normal 27 2 5 11" xfId="60750" xr:uid="{00000000-0005-0000-0000-000055820000}"/>
    <cellStyle name="Normal 27 2 5 2" xfId="4646" xr:uid="{00000000-0005-0000-0000-000056820000}"/>
    <cellStyle name="Normal 27 2 5 2 2" xfId="17293" xr:uid="{00000000-0005-0000-0000-000057820000}"/>
    <cellStyle name="Normal 27 2 5 2 2 2" xfId="52509" xr:uid="{00000000-0005-0000-0000-000058820000}"/>
    <cellStyle name="Normal 27 2 5 2 2 3" xfId="29898" xr:uid="{00000000-0005-0000-0000-000059820000}"/>
    <cellStyle name="Normal 27 2 5 2 3" xfId="13739" xr:uid="{00000000-0005-0000-0000-00005A820000}"/>
    <cellStyle name="Normal 27 2 5 2 3 2" xfId="48957" xr:uid="{00000000-0005-0000-0000-00005B820000}"/>
    <cellStyle name="Normal 27 2 5 2 4" xfId="39912" xr:uid="{00000000-0005-0000-0000-00005C820000}"/>
    <cellStyle name="Normal 27 2 5 2 5" xfId="26346" xr:uid="{00000000-0005-0000-0000-00005D820000}"/>
    <cellStyle name="Normal 27 2 5 3" xfId="6116" xr:uid="{00000000-0005-0000-0000-00005E820000}"/>
    <cellStyle name="Normal 27 2 5 3 2" xfId="18747" xr:uid="{00000000-0005-0000-0000-00005F820000}"/>
    <cellStyle name="Normal 27 2 5 3 2 2" xfId="53963" xr:uid="{00000000-0005-0000-0000-000060820000}"/>
    <cellStyle name="Normal 27 2 5 3 3" xfId="41366" xr:uid="{00000000-0005-0000-0000-000061820000}"/>
    <cellStyle name="Normal 27 2 5 3 4" xfId="31352" xr:uid="{00000000-0005-0000-0000-000062820000}"/>
    <cellStyle name="Normal 27 2 5 4" xfId="7575" xr:uid="{00000000-0005-0000-0000-000063820000}"/>
    <cellStyle name="Normal 27 2 5 4 2" xfId="20201" xr:uid="{00000000-0005-0000-0000-000064820000}"/>
    <cellStyle name="Normal 27 2 5 4 2 2" xfId="55417" xr:uid="{00000000-0005-0000-0000-000065820000}"/>
    <cellStyle name="Normal 27 2 5 4 3" xfId="42820" xr:uid="{00000000-0005-0000-0000-000066820000}"/>
    <cellStyle name="Normal 27 2 5 4 4" xfId="32806" xr:uid="{00000000-0005-0000-0000-000067820000}"/>
    <cellStyle name="Normal 27 2 5 5" xfId="9356" xr:uid="{00000000-0005-0000-0000-000068820000}"/>
    <cellStyle name="Normal 27 2 5 5 2" xfId="21977" xr:uid="{00000000-0005-0000-0000-000069820000}"/>
    <cellStyle name="Normal 27 2 5 5 2 2" xfId="57193" xr:uid="{00000000-0005-0000-0000-00006A820000}"/>
    <cellStyle name="Normal 27 2 5 5 3" xfId="44596" xr:uid="{00000000-0005-0000-0000-00006B820000}"/>
    <cellStyle name="Normal 27 2 5 5 4" xfId="34582" xr:uid="{00000000-0005-0000-0000-00006C820000}"/>
    <cellStyle name="Normal 27 2 5 6" xfId="11150" xr:uid="{00000000-0005-0000-0000-00006D820000}"/>
    <cellStyle name="Normal 27 2 5 6 2" xfId="23753" xr:uid="{00000000-0005-0000-0000-00006E820000}"/>
    <cellStyle name="Normal 27 2 5 6 2 2" xfId="58969" xr:uid="{00000000-0005-0000-0000-00006F820000}"/>
    <cellStyle name="Normal 27 2 5 6 3" xfId="46372" xr:uid="{00000000-0005-0000-0000-000070820000}"/>
    <cellStyle name="Normal 27 2 5 6 4" xfId="36358" xr:uid="{00000000-0005-0000-0000-000071820000}"/>
    <cellStyle name="Normal 27 2 5 7" xfId="15517" xr:uid="{00000000-0005-0000-0000-000072820000}"/>
    <cellStyle name="Normal 27 2 5 7 2" xfId="50733" xr:uid="{00000000-0005-0000-0000-000073820000}"/>
    <cellStyle name="Normal 27 2 5 7 3" xfId="28122" xr:uid="{00000000-0005-0000-0000-000074820000}"/>
    <cellStyle name="Normal 27 2 5 8" xfId="12608" xr:uid="{00000000-0005-0000-0000-000075820000}"/>
    <cellStyle name="Normal 27 2 5 8 2" xfId="47826" xr:uid="{00000000-0005-0000-0000-000076820000}"/>
    <cellStyle name="Normal 27 2 5 9" xfId="38136" xr:uid="{00000000-0005-0000-0000-000077820000}"/>
    <cellStyle name="Normal 27 2 6" xfId="3337" xr:uid="{00000000-0005-0000-0000-000078820000}"/>
    <cellStyle name="Normal 27 2 6 10" xfId="26833" xr:uid="{00000000-0005-0000-0000-000079820000}"/>
    <cellStyle name="Normal 27 2 6 11" xfId="61237" xr:uid="{00000000-0005-0000-0000-00007A820000}"/>
    <cellStyle name="Normal 27 2 6 2" xfId="5133" xr:uid="{00000000-0005-0000-0000-00007B820000}"/>
    <cellStyle name="Normal 27 2 6 2 2" xfId="17780" xr:uid="{00000000-0005-0000-0000-00007C820000}"/>
    <cellStyle name="Normal 27 2 6 2 2 2" xfId="52996" xr:uid="{00000000-0005-0000-0000-00007D820000}"/>
    <cellStyle name="Normal 27 2 6 2 3" xfId="40399" xr:uid="{00000000-0005-0000-0000-00007E820000}"/>
    <cellStyle name="Normal 27 2 6 2 4" xfId="30385" xr:uid="{00000000-0005-0000-0000-00007F820000}"/>
    <cellStyle name="Normal 27 2 6 3" xfId="6603" xr:uid="{00000000-0005-0000-0000-000080820000}"/>
    <cellStyle name="Normal 27 2 6 3 2" xfId="19234" xr:uid="{00000000-0005-0000-0000-000081820000}"/>
    <cellStyle name="Normal 27 2 6 3 2 2" xfId="54450" xr:uid="{00000000-0005-0000-0000-000082820000}"/>
    <cellStyle name="Normal 27 2 6 3 3" xfId="41853" xr:uid="{00000000-0005-0000-0000-000083820000}"/>
    <cellStyle name="Normal 27 2 6 3 4" xfId="31839" xr:uid="{00000000-0005-0000-0000-000084820000}"/>
    <cellStyle name="Normal 27 2 6 4" xfId="8062" xr:uid="{00000000-0005-0000-0000-000085820000}"/>
    <cellStyle name="Normal 27 2 6 4 2" xfId="20688" xr:uid="{00000000-0005-0000-0000-000086820000}"/>
    <cellStyle name="Normal 27 2 6 4 2 2" xfId="55904" xr:uid="{00000000-0005-0000-0000-000087820000}"/>
    <cellStyle name="Normal 27 2 6 4 3" xfId="43307" xr:uid="{00000000-0005-0000-0000-000088820000}"/>
    <cellStyle name="Normal 27 2 6 4 4" xfId="33293" xr:uid="{00000000-0005-0000-0000-000089820000}"/>
    <cellStyle name="Normal 27 2 6 5" xfId="9843" xr:uid="{00000000-0005-0000-0000-00008A820000}"/>
    <cellStyle name="Normal 27 2 6 5 2" xfId="22464" xr:uid="{00000000-0005-0000-0000-00008B820000}"/>
    <cellStyle name="Normal 27 2 6 5 2 2" xfId="57680" xr:uid="{00000000-0005-0000-0000-00008C820000}"/>
    <cellStyle name="Normal 27 2 6 5 3" xfId="45083" xr:uid="{00000000-0005-0000-0000-00008D820000}"/>
    <cellStyle name="Normal 27 2 6 5 4" xfId="35069" xr:uid="{00000000-0005-0000-0000-00008E820000}"/>
    <cellStyle name="Normal 27 2 6 6" xfId="11637" xr:uid="{00000000-0005-0000-0000-00008F820000}"/>
    <cellStyle name="Normal 27 2 6 6 2" xfId="24240" xr:uid="{00000000-0005-0000-0000-000090820000}"/>
    <cellStyle name="Normal 27 2 6 6 2 2" xfId="59456" xr:uid="{00000000-0005-0000-0000-000091820000}"/>
    <cellStyle name="Normal 27 2 6 6 3" xfId="46859" xr:uid="{00000000-0005-0000-0000-000092820000}"/>
    <cellStyle name="Normal 27 2 6 6 4" xfId="36845" xr:uid="{00000000-0005-0000-0000-000093820000}"/>
    <cellStyle name="Normal 27 2 6 7" xfId="16004" xr:uid="{00000000-0005-0000-0000-000094820000}"/>
    <cellStyle name="Normal 27 2 6 7 2" xfId="51220" xr:uid="{00000000-0005-0000-0000-000095820000}"/>
    <cellStyle name="Normal 27 2 6 7 3" xfId="28609" xr:uid="{00000000-0005-0000-0000-000096820000}"/>
    <cellStyle name="Normal 27 2 6 8" xfId="14226" xr:uid="{00000000-0005-0000-0000-000097820000}"/>
    <cellStyle name="Normal 27 2 6 8 2" xfId="49444" xr:uid="{00000000-0005-0000-0000-000098820000}"/>
    <cellStyle name="Normal 27 2 6 9" xfId="38623" xr:uid="{00000000-0005-0000-0000-000099820000}"/>
    <cellStyle name="Normal 27 2 7" xfId="2497" xr:uid="{00000000-0005-0000-0000-00009A820000}"/>
    <cellStyle name="Normal 27 2 7 10" xfId="26024" xr:uid="{00000000-0005-0000-0000-00009B820000}"/>
    <cellStyle name="Normal 27 2 7 11" xfId="60428" xr:uid="{00000000-0005-0000-0000-00009C820000}"/>
    <cellStyle name="Normal 27 2 7 2" xfId="4324" xr:uid="{00000000-0005-0000-0000-00009D820000}"/>
    <cellStyle name="Normal 27 2 7 2 2" xfId="16971" xr:uid="{00000000-0005-0000-0000-00009E820000}"/>
    <cellStyle name="Normal 27 2 7 2 2 2" xfId="52187" xr:uid="{00000000-0005-0000-0000-00009F820000}"/>
    <cellStyle name="Normal 27 2 7 2 3" xfId="39590" xr:uid="{00000000-0005-0000-0000-0000A0820000}"/>
    <cellStyle name="Normal 27 2 7 2 4" xfId="29576" xr:uid="{00000000-0005-0000-0000-0000A1820000}"/>
    <cellStyle name="Normal 27 2 7 3" xfId="5794" xr:uid="{00000000-0005-0000-0000-0000A2820000}"/>
    <cellStyle name="Normal 27 2 7 3 2" xfId="18425" xr:uid="{00000000-0005-0000-0000-0000A3820000}"/>
    <cellStyle name="Normal 27 2 7 3 2 2" xfId="53641" xr:uid="{00000000-0005-0000-0000-0000A4820000}"/>
    <cellStyle name="Normal 27 2 7 3 3" xfId="41044" xr:uid="{00000000-0005-0000-0000-0000A5820000}"/>
    <cellStyle name="Normal 27 2 7 3 4" xfId="31030" xr:uid="{00000000-0005-0000-0000-0000A6820000}"/>
    <cellStyle name="Normal 27 2 7 4" xfId="7253" xr:uid="{00000000-0005-0000-0000-0000A7820000}"/>
    <cellStyle name="Normal 27 2 7 4 2" xfId="19879" xr:uid="{00000000-0005-0000-0000-0000A8820000}"/>
    <cellStyle name="Normal 27 2 7 4 2 2" xfId="55095" xr:uid="{00000000-0005-0000-0000-0000A9820000}"/>
    <cellStyle name="Normal 27 2 7 4 3" xfId="42498" xr:uid="{00000000-0005-0000-0000-0000AA820000}"/>
    <cellStyle name="Normal 27 2 7 4 4" xfId="32484" xr:uid="{00000000-0005-0000-0000-0000AB820000}"/>
    <cellStyle name="Normal 27 2 7 5" xfId="9034" xr:uid="{00000000-0005-0000-0000-0000AC820000}"/>
    <cellStyle name="Normal 27 2 7 5 2" xfId="21655" xr:uid="{00000000-0005-0000-0000-0000AD820000}"/>
    <cellStyle name="Normal 27 2 7 5 2 2" xfId="56871" xr:uid="{00000000-0005-0000-0000-0000AE820000}"/>
    <cellStyle name="Normal 27 2 7 5 3" xfId="44274" xr:uid="{00000000-0005-0000-0000-0000AF820000}"/>
    <cellStyle name="Normal 27 2 7 5 4" xfId="34260" xr:uid="{00000000-0005-0000-0000-0000B0820000}"/>
    <cellStyle name="Normal 27 2 7 6" xfId="10828" xr:uid="{00000000-0005-0000-0000-0000B1820000}"/>
    <cellStyle name="Normal 27 2 7 6 2" xfId="23431" xr:uid="{00000000-0005-0000-0000-0000B2820000}"/>
    <cellStyle name="Normal 27 2 7 6 2 2" xfId="58647" xr:uid="{00000000-0005-0000-0000-0000B3820000}"/>
    <cellStyle name="Normal 27 2 7 6 3" xfId="46050" xr:uid="{00000000-0005-0000-0000-0000B4820000}"/>
    <cellStyle name="Normal 27 2 7 6 4" xfId="36036" xr:uid="{00000000-0005-0000-0000-0000B5820000}"/>
    <cellStyle name="Normal 27 2 7 7" xfId="15195" xr:uid="{00000000-0005-0000-0000-0000B6820000}"/>
    <cellStyle name="Normal 27 2 7 7 2" xfId="50411" xr:uid="{00000000-0005-0000-0000-0000B7820000}"/>
    <cellStyle name="Normal 27 2 7 7 3" xfId="27800" xr:uid="{00000000-0005-0000-0000-0000B8820000}"/>
    <cellStyle name="Normal 27 2 7 8" xfId="13417" xr:uid="{00000000-0005-0000-0000-0000B9820000}"/>
    <cellStyle name="Normal 27 2 7 8 2" xfId="48635" xr:uid="{00000000-0005-0000-0000-0000BA820000}"/>
    <cellStyle name="Normal 27 2 7 9" xfId="37814" xr:uid="{00000000-0005-0000-0000-0000BB820000}"/>
    <cellStyle name="Normal 27 2 8" xfId="3661" xr:uid="{00000000-0005-0000-0000-0000BC820000}"/>
    <cellStyle name="Normal 27 2 8 2" xfId="8385" xr:uid="{00000000-0005-0000-0000-0000BD820000}"/>
    <cellStyle name="Normal 27 2 8 2 2" xfId="21011" xr:uid="{00000000-0005-0000-0000-0000BE820000}"/>
    <cellStyle name="Normal 27 2 8 2 2 2" xfId="56227" xr:uid="{00000000-0005-0000-0000-0000BF820000}"/>
    <cellStyle name="Normal 27 2 8 2 3" xfId="43630" xr:uid="{00000000-0005-0000-0000-0000C0820000}"/>
    <cellStyle name="Normal 27 2 8 2 4" xfId="33616" xr:uid="{00000000-0005-0000-0000-0000C1820000}"/>
    <cellStyle name="Normal 27 2 8 3" xfId="10166" xr:uid="{00000000-0005-0000-0000-0000C2820000}"/>
    <cellStyle name="Normal 27 2 8 3 2" xfId="22787" xr:uid="{00000000-0005-0000-0000-0000C3820000}"/>
    <cellStyle name="Normal 27 2 8 3 2 2" xfId="58003" xr:uid="{00000000-0005-0000-0000-0000C4820000}"/>
    <cellStyle name="Normal 27 2 8 3 3" xfId="45406" xr:uid="{00000000-0005-0000-0000-0000C5820000}"/>
    <cellStyle name="Normal 27 2 8 3 4" xfId="35392" xr:uid="{00000000-0005-0000-0000-0000C6820000}"/>
    <cellStyle name="Normal 27 2 8 4" xfId="11962" xr:uid="{00000000-0005-0000-0000-0000C7820000}"/>
    <cellStyle name="Normal 27 2 8 4 2" xfId="24563" xr:uid="{00000000-0005-0000-0000-0000C8820000}"/>
    <cellStyle name="Normal 27 2 8 4 2 2" xfId="59779" xr:uid="{00000000-0005-0000-0000-0000C9820000}"/>
    <cellStyle name="Normal 27 2 8 4 3" xfId="47182" xr:uid="{00000000-0005-0000-0000-0000CA820000}"/>
    <cellStyle name="Normal 27 2 8 4 4" xfId="37168" xr:uid="{00000000-0005-0000-0000-0000CB820000}"/>
    <cellStyle name="Normal 27 2 8 5" xfId="16327" xr:uid="{00000000-0005-0000-0000-0000CC820000}"/>
    <cellStyle name="Normal 27 2 8 5 2" xfId="51543" xr:uid="{00000000-0005-0000-0000-0000CD820000}"/>
    <cellStyle name="Normal 27 2 8 5 3" xfId="28932" xr:uid="{00000000-0005-0000-0000-0000CE820000}"/>
    <cellStyle name="Normal 27 2 8 6" xfId="14549" xr:uid="{00000000-0005-0000-0000-0000CF820000}"/>
    <cellStyle name="Normal 27 2 8 6 2" xfId="49767" xr:uid="{00000000-0005-0000-0000-0000D0820000}"/>
    <cellStyle name="Normal 27 2 8 7" xfId="38946" xr:uid="{00000000-0005-0000-0000-0000D1820000}"/>
    <cellStyle name="Normal 27 2 8 8" xfId="27156" xr:uid="{00000000-0005-0000-0000-0000D2820000}"/>
    <cellStyle name="Normal 27 2 9" xfId="3993" xr:uid="{00000000-0005-0000-0000-0000D3820000}"/>
    <cellStyle name="Normal 27 2 9 2" xfId="16649" xr:uid="{00000000-0005-0000-0000-0000D4820000}"/>
    <cellStyle name="Normal 27 2 9 2 2" xfId="51865" xr:uid="{00000000-0005-0000-0000-0000D5820000}"/>
    <cellStyle name="Normal 27 2 9 2 3" xfId="29254" xr:uid="{00000000-0005-0000-0000-0000D6820000}"/>
    <cellStyle name="Normal 27 2 9 3" xfId="13095" xr:uid="{00000000-0005-0000-0000-0000D7820000}"/>
    <cellStyle name="Normal 27 2 9 3 2" xfId="48313" xr:uid="{00000000-0005-0000-0000-0000D8820000}"/>
    <cellStyle name="Normal 27 2 9 4" xfId="39268" xr:uid="{00000000-0005-0000-0000-0000D9820000}"/>
    <cellStyle name="Normal 27 2 9 5" xfId="25702" xr:uid="{00000000-0005-0000-0000-0000DA820000}"/>
    <cellStyle name="Normal 27 2_District Target Attainment" xfId="1150" xr:uid="{00000000-0005-0000-0000-0000DB820000}"/>
    <cellStyle name="Normal 27 3" xfId="1285" xr:uid="{00000000-0005-0000-0000-0000DC820000}"/>
    <cellStyle name="Normal 27 3 10" xfId="6964" xr:uid="{00000000-0005-0000-0000-0000DD820000}"/>
    <cellStyle name="Normal 27 3 10 2" xfId="19591" xr:uid="{00000000-0005-0000-0000-0000DE820000}"/>
    <cellStyle name="Normal 27 3 10 2 2" xfId="54807" xr:uid="{00000000-0005-0000-0000-0000DF820000}"/>
    <cellStyle name="Normal 27 3 10 3" xfId="42210" xr:uid="{00000000-0005-0000-0000-0000E0820000}"/>
    <cellStyle name="Normal 27 3 10 4" xfId="32196" xr:uid="{00000000-0005-0000-0000-0000E1820000}"/>
    <cellStyle name="Normal 27 3 11" xfId="8745" xr:uid="{00000000-0005-0000-0000-0000E2820000}"/>
    <cellStyle name="Normal 27 3 11 2" xfId="21367" xr:uid="{00000000-0005-0000-0000-0000E3820000}"/>
    <cellStyle name="Normal 27 3 11 2 2" xfId="56583" xr:uid="{00000000-0005-0000-0000-0000E4820000}"/>
    <cellStyle name="Normal 27 3 11 3" xfId="43986" xr:uid="{00000000-0005-0000-0000-0000E5820000}"/>
    <cellStyle name="Normal 27 3 11 4" xfId="33972" xr:uid="{00000000-0005-0000-0000-0000E6820000}"/>
    <cellStyle name="Normal 27 3 12" xfId="10627" xr:uid="{00000000-0005-0000-0000-0000E7820000}"/>
    <cellStyle name="Normal 27 3 12 2" xfId="23238" xr:uid="{00000000-0005-0000-0000-0000E8820000}"/>
    <cellStyle name="Normal 27 3 12 2 2" xfId="58454" xr:uid="{00000000-0005-0000-0000-0000E9820000}"/>
    <cellStyle name="Normal 27 3 12 3" xfId="45857" xr:uid="{00000000-0005-0000-0000-0000EA820000}"/>
    <cellStyle name="Normal 27 3 12 4" xfId="35843" xr:uid="{00000000-0005-0000-0000-0000EB820000}"/>
    <cellStyle name="Normal 27 3 13" xfId="14906" xr:uid="{00000000-0005-0000-0000-0000EC820000}"/>
    <cellStyle name="Normal 27 3 13 2" xfId="50123" xr:uid="{00000000-0005-0000-0000-0000ED820000}"/>
    <cellStyle name="Normal 27 3 13 3" xfId="27512" xr:uid="{00000000-0005-0000-0000-0000EE820000}"/>
    <cellStyle name="Normal 27 3 14" xfId="12320" xr:uid="{00000000-0005-0000-0000-0000EF820000}"/>
    <cellStyle name="Normal 27 3 14 2" xfId="47538" xr:uid="{00000000-0005-0000-0000-0000F0820000}"/>
    <cellStyle name="Normal 27 3 15" xfId="37525" xr:uid="{00000000-0005-0000-0000-0000F1820000}"/>
    <cellStyle name="Normal 27 3 16" xfId="24927" xr:uid="{00000000-0005-0000-0000-0000F2820000}"/>
    <cellStyle name="Normal 27 3 17" xfId="60140" xr:uid="{00000000-0005-0000-0000-0000F3820000}"/>
    <cellStyle name="Normal 27 3 2" xfId="2350" xr:uid="{00000000-0005-0000-0000-0000F4820000}"/>
    <cellStyle name="Normal 27 3 2 10" xfId="10628" xr:uid="{00000000-0005-0000-0000-0000F5820000}"/>
    <cellStyle name="Normal 27 3 2 10 2" xfId="23239" xr:uid="{00000000-0005-0000-0000-0000F6820000}"/>
    <cellStyle name="Normal 27 3 2 10 2 2" xfId="58455" xr:uid="{00000000-0005-0000-0000-0000F7820000}"/>
    <cellStyle name="Normal 27 3 2 10 3" xfId="45858" xr:uid="{00000000-0005-0000-0000-0000F8820000}"/>
    <cellStyle name="Normal 27 3 2 10 4" xfId="35844" xr:uid="{00000000-0005-0000-0000-0000F9820000}"/>
    <cellStyle name="Normal 27 3 2 11" xfId="15061" xr:uid="{00000000-0005-0000-0000-0000FA820000}"/>
    <cellStyle name="Normal 27 3 2 11 2" xfId="50277" xr:uid="{00000000-0005-0000-0000-0000FB820000}"/>
    <cellStyle name="Normal 27 3 2 11 3" xfId="27666" xr:uid="{00000000-0005-0000-0000-0000FC820000}"/>
    <cellStyle name="Normal 27 3 2 12" xfId="12474" xr:uid="{00000000-0005-0000-0000-0000FD820000}"/>
    <cellStyle name="Normal 27 3 2 12 2" xfId="47692" xr:uid="{00000000-0005-0000-0000-0000FE820000}"/>
    <cellStyle name="Normal 27 3 2 13" xfId="37680" xr:uid="{00000000-0005-0000-0000-0000FF820000}"/>
    <cellStyle name="Normal 27 3 2 14" xfId="25081" xr:uid="{00000000-0005-0000-0000-000000830000}"/>
    <cellStyle name="Normal 27 3 2 15" xfId="60294" xr:uid="{00000000-0005-0000-0000-000001830000}"/>
    <cellStyle name="Normal 27 3 2 2" xfId="3196" xr:uid="{00000000-0005-0000-0000-000002830000}"/>
    <cellStyle name="Normal 27 3 2 2 10" xfId="25565" xr:uid="{00000000-0005-0000-0000-000003830000}"/>
    <cellStyle name="Normal 27 3 2 2 11" xfId="61100" xr:uid="{00000000-0005-0000-0000-000004830000}"/>
    <cellStyle name="Normal 27 3 2 2 2" xfId="4996" xr:uid="{00000000-0005-0000-0000-000005830000}"/>
    <cellStyle name="Normal 27 3 2 2 2 2" xfId="17643" xr:uid="{00000000-0005-0000-0000-000006830000}"/>
    <cellStyle name="Normal 27 3 2 2 2 2 2" xfId="52859" xr:uid="{00000000-0005-0000-0000-000007830000}"/>
    <cellStyle name="Normal 27 3 2 2 2 2 3" xfId="30248" xr:uid="{00000000-0005-0000-0000-000008830000}"/>
    <cellStyle name="Normal 27 3 2 2 2 3" xfId="14089" xr:uid="{00000000-0005-0000-0000-000009830000}"/>
    <cellStyle name="Normal 27 3 2 2 2 3 2" xfId="49307" xr:uid="{00000000-0005-0000-0000-00000A830000}"/>
    <cellStyle name="Normal 27 3 2 2 2 4" xfId="40262" xr:uid="{00000000-0005-0000-0000-00000B830000}"/>
    <cellStyle name="Normal 27 3 2 2 2 5" xfId="26696" xr:uid="{00000000-0005-0000-0000-00000C830000}"/>
    <cellStyle name="Normal 27 3 2 2 3" xfId="6466" xr:uid="{00000000-0005-0000-0000-00000D830000}"/>
    <cellStyle name="Normal 27 3 2 2 3 2" xfId="19097" xr:uid="{00000000-0005-0000-0000-00000E830000}"/>
    <cellStyle name="Normal 27 3 2 2 3 2 2" xfId="54313" xr:uid="{00000000-0005-0000-0000-00000F830000}"/>
    <cellStyle name="Normal 27 3 2 2 3 3" xfId="41716" xr:uid="{00000000-0005-0000-0000-000010830000}"/>
    <cellStyle name="Normal 27 3 2 2 3 4" xfId="31702" xr:uid="{00000000-0005-0000-0000-000011830000}"/>
    <cellStyle name="Normal 27 3 2 2 4" xfId="7925" xr:uid="{00000000-0005-0000-0000-000012830000}"/>
    <cellStyle name="Normal 27 3 2 2 4 2" xfId="20551" xr:uid="{00000000-0005-0000-0000-000013830000}"/>
    <cellStyle name="Normal 27 3 2 2 4 2 2" xfId="55767" xr:uid="{00000000-0005-0000-0000-000014830000}"/>
    <cellStyle name="Normal 27 3 2 2 4 3" xfId="43170" xr:uid="{00000000-0005-0000-0000-000015830000}"/>
    <cellStyle name="Normal 27 3 2 2 4 4" xfId="33156" xr:uid="{00000000-0005-0000-0000-000016830000}"/>
    <cellStyle name="Normal 27 3 2 2 5" xfId="9706" xr:uid="{00000000-0005-0000-0000-000017830000}"/>
    <cellStyle name="Normal 27 3 2 2 5 2" xfId="22327" xr:uid="{00000000-0005-0000-0000-000018830000}"/>
    <cellStyle name="Normal 27 3 2 2 5 2 2" xfId="57543" xr:uid="{00000000-0005-0000-0000-000019830000}"/>
    <cellStyle name="Normal 27 3 2 2 5 3" xfId="44946" xr:uid="{00000000-0005-0000-0000-00001A830000}"/>
    <cellStyle name="Normal 27 3 2 2 5 4" xfId="34932" xr:uid="{00000000-0005-0000-0000-00001B830000}"/>
    <cellStyle name="Normal 27 3 2 2 6" xfId="11500" xr:uid="{00000000-0005-0000-0000-00001C830000}"/>
    <cellStyle name="Normal 27 3 2 2 6 2" xfId="24103" xr:uid="{00000000-0005-0000-0000-00001D830000}"/>
    <cellStyle name="Normal 27 3 2 2 6 2 2" xfId="59319" xr:uid="{00000000-0005-0000-0000-00001E830000}"/>
    <cellStyle name="Normal 27 3 2 2 6 3" xfId="46722" xr:uid="{00000000-0005-0000-0000-00001F830000}"/>
    <cellStyle name="Normal 27 3 2 2 6 4" xfId="36708" xr:uid="{00000000-0005-0000-0000-000020830000}"/>
    <cellStyle name="Normal 27 3 2 2 7" xfId="15867" xr:uid="{00000000-0005-0000-0000-000021830000}"/>
    <cellStyle name="Normal 27 3 2 2 7 2" xfId="51083" xr:uid="{00000000-0005-0000-0000-000022830000}"/>
    <cellStyle name="Normal 27 3 2 2 7 3" xfId="28472" xr:uid="{00000000-0005-0000-0000-000023830000}"/>
    <cellStyle name="Normal 27 3 2 2 8" xfId="12958" xr:uid="{00000000-0005-0000-0000-000024830000}"/>
    <cellStyle name="Normal 27 3 2 2 8 2" xfId="48176" xr:uid="{00000000-0005-0000-0000-000025830000}"/>
    <cellStyle name="Normal 27 3 2 2 9" xfId="38486" xr:uid="{00000000-0005-0000-0000-000026830000}"/>
    <cellStyle name="Normal 27 3 2 3" xfId="3525" xr:uid="{00000000-0005-0000-0000-000027830000}"/>
    <cellStyle name="Normal 27 3 2 3 10" xfId="27021" xr:uid="{00000000-0005-0000-0000-000028830000}"/>
    <cellStyle name="Normal 27 3 2 3 11" xfId="61425" xr:uid="{00000000-0005-0000-0000-000029830000}"/>
    <cellStyle name="Normal 27 3 2 3 2" xfId="5321" xr:uid="{00000000-0005-0000-0000-00002A830000}"/>
    <cellStyle name="Normal 27 3 2 3 2 2" xfId="17968" xr:uid="{00000000-0005-0000-0000-00002B830000}"/>
    <cellStyle name="Normal 27 3 2 3 2 2 2" xfId="53184" xr:uid="{00000000-0005-0000-0000-00002C830000}"/>
    <cellStyle name="Normal 27 3 2 3 2 3" xfId="40587" xr:uid="{00000000-0005-0000-0000-00002D830000}"/>
    <cellStyle name="Normal 27 3 2 3 2 4" xfId="30573" xr:uid="{00000000-0005-0000-0000-00002E830000}"/>
    <cellStyle name="Normal 27 3 2 3 3" xfId="6791" xr:uid="{00000000-0005-0000-0000-00002F830000}"/>
    <cellStyle name="Normal 27 3 2 3 3 2" xfId="19422" xr:uid="{00000000-0005-0000-0000-000030830000}"/>
    <cellStyle name="Normal 27 3 2 3 3 2 2" xfId="54638" xr:uid="{00000000-0005-0000-0000-000031830000}"/>
    <cellStyle name="Normal 27 3 2 3 3 3" xfId="42041" xr:uid="{00000000-0005-0000-0000-000032830000}"/>
    <cellStyle name="Normal 27 3 2 3 3 4" xfId="32027" xr:uid="{00000000-0005-0000-0000-000033830000}"/>
    <cellStyle name="Normal 27 3 2 3 4" xfId="8250" xr:uid="{00000000-0005-0000-0000-000034830000}"/>
    <cellStyle name="Normal 27 3 2 3 4 2" xfId="20876" xr:uid="{00000000-0005-0000-0000-000035830000}"/>
    <cellStyle name="Normal 27 3 2 3 4 2 2" xfId="56092" xr:uid="{00000000-0005-0000-0000-000036830000}"/>
    <cellStyle name="Normal 27 3 2 3 4 3" xfId="43495" xr:uid="{00000000-0005-0000-0000-000037830000}"/>
    <cellStyle name="Normal 27 3 2 3 4 4" xfId="33481" xr:uid="{00000000-0005-0000-0000-000038830000}"/>
    <cellStyle name="Normal 27 3 2 3 5" xfId="10031" xr:uid="{00000000-0005-0000-0000-000039830000}"/>
    <cellStyle name="Normal 27 3 2 3 5 2" xfId="22652" xr:uid="{00000000-0005-0000-0000-00003A830000}"/>
    <cellStyle name="Normal 27 3 2 3 5 2 2" xfId="57868" xr:uid="{00000000-0005-0000-0000-00003B830000}"/>
    <cellStyle name="Normal 27 3 2 3 5 3" xfId="45271" xr:uid="{00000000-0005-0000-0000-00003C830000}"/>
    <cellStyle name="Normal 27 3 2 3 5 4" xfId="35257" xr:uid="{00000000-0005-0000-0000-00003D830000}"/>
    <cellStyle name="Normal 27 3 2 3 6" xfId="11825" xr:uid="{00000000-0005-0000-0000-00003E830000}"/>
    <cellStyle name="Normal 27 3 2 3 6 2" xfId="24428" xr:uid="{00000000-0005-0000-0000-00003F830000}"/>
    <cellStyle name="Normal 27 3 2 3 6 2 2" xfId="59644" xr:uid="{00000000-0005-0000-0000-000040830000}"/>
    <cellStyle name="Normal 27 3 2 3 6 3" xfId="47047" xr:uid="{00000000-0005-0000-0000-000041830000}"/>
    <cellStyle name="Normal 27 3 2 3 6 4" xfId="37033" xr:uid="{00000000-0005-0000-0000-000042830000}"/>
    <cellStyle name="Normal 27 3 2 3 7" xfId="16192" xr:uid="{00000000-0005-0000-0000-000043830000}"/>
    <cellStyle name="Normal 27 3 2 3 7 2" xfId="51408" xr:uid="{00000000-0005-0000-0000-000044830000}"/>
    <cellStyle name="Normal 27 3 2 3 7 3" xfId="28797" xr:uid="{00000000-0005-0000-0000-000045830000}"/>
    <cellStyle name="Normal 27 3 2 3 8" xfId="14414" xr:uid="{00000000-0005-0000-0000-000046830000}"/>
    <cellStyle name="Normal 27 3 2 3 8 2" xfId="49632" xr:uid="{00000000-0005-0000-0000-000047830000}"/>
    <cellStyle name="Normal 27 3 2 3 9" xfId="38811" xr:uid="{00000000-0005-0000-0000-000048830000}"/>
    <cellStyle name="Normal 27 3 2 4" xfId="2686" xr:uid="{00000000-0005-0000-0000-000049830000}"/>
    <cellStyle name="Normal 27 3 2 4 10" xfId="26212" xr:uid="{00000000-0005-0000-0000-00004A830000}"/>
    <cellStyle name="Normal 27 3 2 4 11" xfId="60616" xr:uid="{00000000-0005-0000-0000-00004B830000}"/>
    <cellStyle name="Normal 27 3 2 4 2" xfId="4512" xr:uid="{00000000-0005-0000-0000-00004C830000}"/>
    <cellStyle name="Normal 27 3 2 4 2 2" xfId="17159" xr:uid="{00000000-0005-0000-0000-00004D830000}"/>
    <cellStyle name="Normal 27 3 2 4 2 2 2" xfId="52375" xr:uid="{00000000-0005-0000-0000-00004E830000}"/>
    <cellStyle name="Normal 27 3 2 4 2 3" xfId="39778" xr:uid="{00000000-0005-0000-0000-00004F830000}"/>
    <cellStyle name="Normal 27 3 2 4 2 4" xfId="29764" xr:uid="{00000000-0005-0000-0000-000050830000}"/>
    <cellStyle name="Normal 27 3 2 4 3" xfId="5982" xr:uid="{00000000-0005-0000-0000-000051830000}"/>
    <cellStyle name="Normal 27 3 2 4 3 2" xfId="18613" xr:uid="{00000000-0005-0000-0000-000052830000}"/>
    <cellStyle name="Normal 27 3 2 4 3 2 2" xfId="53829" xr:uid="{00000000-0005-0000-0000-000053830000}"/>
    <cellStyle name="Normal 27 3 2 4 3 3" xfId="41232" xr:uid="{00000000-0005-0000-0000-000054830000}"/>
    <cellStyle name="Normal 27 3 2 4 3 4" xfId="31218" xr:uid="{00000000-0005-0000-0000-000055830000}"/>
    <cellStyle name="Normal 27 3 2 4 4" xfId="7441" xr:uid="{00000000-0005-0000-0000-000056830000}"/>
    <cellStyle name="Normal 27 3 2 4 4 2" xfId="20067" xr:uid="{00000000-0005-0000-0000-000057830000}"/>
    <cellStyle name="Normal 27 3 2 4 4 2 2" xfId="55283" xr:uid="{00000000-0005-0000-0000-000058830000}"/>
    <cellStyle name="Normal 27 3 2 4 4 3" xfId="42686" xr:uid="{00000000-0005-0000-0000-000059830000}"/>
    <cellStyle name="Normal 27 3 2 4 4 4" xfId="32672" xr:uid="{00000000-0005-0000-0000-00005A830000}"/>
    <cellStyle name="Normal 27 3 2 4 5" xfId="9222" xr:uid="{00000000-0005-0000-0000-00005B830000}"/>
    <cellStyle name="Normal 27 3 2 4 5 2" xfId="21843" xr:uid="{00000000-0005-0000-0000-00005C830000}"/>
    <cellStyle name="Normal 27 3 2 4 5 2 2" xfId="57059" xr:uid="{00000000-0005-0000-0000-00005D830000}"/>
    <cellStyle name="Normal 27 3 2 4 5 3" xfId="44462" xr:uid="{00000000-0005-0000-0000-00005E830000}"/>
    <cellStyle name="Normal 27 3 2 4 5 4" xfId="34448" xr:uid="{00000000-0005-0000-0000-00005F830000}"/>
    <cellStyle name="Normal 27 3 2 4 6" xfId="11016" xr:uid="{00000000-0005-0000-0000-000060830000}"/>
    <cellStyle name="Normal 27 3 2 4 6 2" xfId="23619" xr:uid="{00000000-0005-0000-0000-000061830000}"/>
    <cellStyle name="Normal 27 3 2 4 6 2 2" xfId="58835" xr:uid="{00000000-0005-0000-0000-000062830000}"/>
    <cellStyle name="Normal 27 3 2 4 6 3" xfId="46238" xr:uid="{00000000-0005-0000-0000-000063830000}"/>
    <cellStyle name="Normal 27 3 2 4 6 4" xfId="36224" xr:uid="{00000000-0005-0000-0000-000064830000}"/>
    <cellStyle name="Normal 27 3 2 4 7" xfId="15383" xr:uid="{00000000-0005-0000-0000-000065830000}"/>
    <cellStyle name="Normal 27 3 2 4 7 2" xfId="50599" xr:uid="{00000000-0005-0000-0000-000066830000}"/>
    <cellStyle name="Normal 27 3 2 4 7 3" xfId="27988" xr:uid="{00000000-0005-0000-0000-000067830000}"/>
    <cellStyle name="Normal 27 3 2 4 8" xfId="13605" xr:uid="{00000000-0005-0000-0000-000068830000}"/>
    <cellStyle name="Normal 27 3 2 4 8 2" xfId="48823" xr:uid="{00000000-0005-0000-0000-000069830000}"/>
    <cellStyle name="Normal 27 3 2 4 9" xfId="38002" xr:uid="{00000000-0005-0000-0000-00006A830000}"/>
    <cellStyle name="Normal 27 3 2 5" xfId="3850" xr:uid="{00000000-0005-0000-0000-00006B830000}"/>
    <cellStyle name="Normal 27 3 2 5 2" xfId="8573" xr:uid="{00000000-0005-0000-0000-00006C830000}"/>
    <cellStyle name="Normal 27 3 2 5 2 2" xfId="21199" xr:uid="{00000000-0005-0000-0000-00006D830000}"/>
    <cellStyle name="Normal 27 3 2 5 2 2 2" xfId="56415" xr:uid="{00000000-0005-0000-0000-00006E830000}"/>
    <cellStyle name="Normal 27 3 2 5 2 3" xfId="43818" xr:uid="{00000000-0005-0000-0000-00006F830000}"/>
    <cellStyle name="Normal 27 3 2 5 2 4" xfId="33804" xr:uid="{00000000-0005-0000-0000-000070830000}"/>
    <cellStyle name="Normal 27 3 2 5 3" xfId="10354" xr:uid="{00000000-0005-0000-0000-000071830000}"/>
    <cellStyle name="Normal 27 3 2 5 3 2" xfId="22975" xr:uid="{00000000-0005-0000-0000-000072830000}"/>
    <cellStyle name="Normal 27 3 2 5 3 2 2" xfId="58191" xr:uid="{00000000-0005-0000-0000-000073830000}"/>
    <cellStyle name="Normal 27 3 2 5 3 3" xfId="45594" xr:uid="{00000000-0005-0000-0000-000074830000}"/>
    <cellStyle name="Normal 27 3 2 5 3 4" xfId="35580" xr:uid="{00000000-0005-0000-0000-000075830000}"/>
    <cellStyle name="Normal 27 3 2 5 4" xfId="12150" xr:uid="{00000000-0005-0000-0000-000076830000}"/>
    <cellStyle name="Normal 27 3 2 5 4 2" xfId="24751" xr:uid="{00000000-0005-0000-0000-000077830000}"/>
    <cellStyle name="Normal 27 3 2 5 4 2 2" xfId="59967" xr:uid="{00000000-0005-0000-0000-000078830000}"/>
    <cellStyle name="Normal 27 3 2 5 4 3" xfId="47370" xr:uid="{00000000-0005-0000-0000-000079830000}"/>
    <cellStyle name="Normal 27 3 2 5 4 4" xfId="37356" xr:uid="{00000000-0005-0000-0000-00007A830000}"/>
    <cellStyle name="Normal 27 3 2 5 5" xfId="16515" xr:uid="{00000000-0005-0000-0000-00007B830000}"/>
    <cellStyle name="Normal 27 3 2 5 5 2" xfId="51731" xr:uid="{00000000-0005-0000-0000-00007C830000}"/>
    <cellStyle name="Normal 27 3 2 5 5 3" xfId="29120" xr:uid="{00000000-0005-0000-0000-00007D830000}"/>
    <cellStyle name="Normal 27 3 2 5 6" xfId="14737" xr:uid="{00000000-0005-0000-0000-00007E830000}"/>
    <cellStyle name="Normal 27 3 2 5 6 2" xfId="49955" xr:uid="{00000000-0005-0000-0000-00007F830000}"/>
    <cellStyle name="Normal 27 3 2 5 7" xfId="39134" xr:uid="{00000000-0005-0000-0000-000080830000}"/>
    <cellStyle name="Normal 27 3 2 5 8" xfId="27344" xr:uid="{00000000-0005-0000-0000-000081830000}"/>
    <cellStyle name="Normal 27 3 2 6" xfId="4190" xr:uid="{00000000-0005-0000-0000-000082830000}"/>
    <cellStyle name="Normal 27 3 2 6 2" xfId="16837" xr:uid="{00000000-0005-0000-0000-000083830000}"/>
    <cellStyle name="Normal 27 3 2 6 2 2" xfId="52053" xr:uid="{00000000-0005-0000-0000-000084830000}"/>
    <cellStyle name="Normal 27 3 2 6 2 3" xfId="29442" xr:uid="{00000000-0005-0000-0000-000085830000}"/>
    <cellStyle name="Normal 27 3 2 6 3" xfId="13283" xr:uid="{00000000-0005-0000-0000-000086830000}"/>
    <cellStyle name="Normal 27 3 2 6 3 2" xfId="48501" xr:uid="{00000000-0005-0000-0000-000087830000}"/>
    <cellStyle name="Normal 27 3 2 6 4" xfId="39456" xr:uid="{00000000-0005-0000-0000-000088830000}"/>
    <cellStyle name="Normal 27 3 2 6 5" xfId="25890" xr:uid="{00000000-0005-0000-0000-000089830000}"/>
    <cellStyle name="Normal 27 3 2 7" xfId="5660" xr:uid="{00000000-0005-0000-0000-00008A830000}"/>
    <cellStyle name="Normal 27 3 2 7 2" xfId="18291" xr:uid="{00000000-0005-0000-0000-00008B830000}"/>
    <cellStyle name="Normal 27 3 2 7 2 2" xfId="53507" xr:uid="{00000000-0005-0000-0000-00008C830000}"/>
    <cellStyle name="Normal 27 3 2 7 3" xfId="40910" xr:uid="{00000000-0005-0000-0000-00008D830000}"/>
    <cellStyle name="Normal 27 3 2 7 4" xfId="30896" xr:uid="{00000000-0005-0000-0000-00008E830000}"/>
    <cellStyle name="Normal 27 3 2 8" xfId="7119" xr:uid="{00000000-0005-0000-0000-00008F830000}"/>
    <cellStyle name="Normal 27 3 2 8 2" xfId="19745" xr:uid="{00000000-0005-0000-0000-000090830000}"/>
    <cellStyle name="Normal 27 3 2 8 2 2" xfId="54961" xr:uid="{00000000-0005-0000-0000-000091830000}"/>
    <cellStyle name="Normal 27 3 2 8 3" xfId="42364" xr:uid="{00000000-0005-0000-0000-000092830000}"/>
    <cellStyle name="Normal 27 3 2 8 4" xfId="32350" xr:uid="{00000000-0005-0000-0000-000093830000}"/>
    <cellStyle name="Normal 27 3 2 9" xfId="8900" xr:uid="{00000000-0005-0000-0000-000094830000}"/>
    <cellStyle name="Normal 27 3 2 9 2" xfId="21521" xr:uid="{00000000-0005-0000-0000-000095830000}"/>
    <cellStyle name="Normal 27 3 2 9 2 2" xfId="56737" xr:uid="{00000000-0005-0000-0000-000096830000}"/>
    <cellStyle name="Normal 27 3 2 9 3" xfId="44140" xr:uid="{00000000-0005-0000-0000-000097830000}"/>
    <cellStyle name="Normal 27 3 2 9 4" xfId="34126" xr:uid="{00000000-0005-0000-0000-000098830000}"/>
    <cellStyle name="Normal 27 3 3" xfId="3035" xr:uid="{00000000-0005-0000-0000-000099830000}"/>
    <cellStyle name="Normal 27 3 3 10" xfId="25408" xr:uid="{00000000-0005-0000-0000-00009A830000}"/>
    <cellStyle name="Normal 27 3 3 11" xfId="60943" xr:uid="{00000000-0005-0000-0000-00009B830000}"/>
    <cellStyle name="Normal 27 3 3 2" xfId="4839" xr:uid="{00000000-0005-0000-0000-00009C830000}"/>
    <cellStyle name="Normal 27 3 3 2 2" xfId="17486" xr:uid="{00000000-0005-0000-0000-00009D830000}"/>
    <cellStyle name="Normal 27 3 3 2 2 2" xfId="52702" xr:uid="{00000000-0005-0000-0000-00009E830000}"/>
    <cellStyle name="Normal 27 3 3 2 2 3" xfId="30091" xr:uid="{00000000-0005-0000-0000-00009F830000}"/>
    <cellStyle name="Normal 27 3 3 2 3" xfId="13932" xr:uid="{00000000-0005-0000-0000-0000A0830000}"/>
    <cellStyle name="Normal 27 3 3 2 3 2" xfId="49150" xr:uid="{00000000-0005-0000-0000-0000A1830000}"/>
    <cellStyle name="Normal 27 3 3 2 4" xfId="40105" xr:uid="{00000000-0005-0000-0000-0000A2830000}"/>
    <cellStyle name="Normal 27 3 3 2 5" xfId="26539" xr:uid="{00000000-0005-0000-0000-0000A3830000}"/>
    <cellStyle name="Normal 27 3 3 3" xfId="6309" xr:uid="{00000000-0005-0000-0000-0000A4830000}"/>
    <cellStyle name="Normal 27 3 3 3 2" xfId="18940" xr:uid="{00000000-0005-0000-0000-0000A5830000}"/>
    <cellStyle name="Normal 27 3 3 3 2 2" xfId="54156" xr:uid="{00000000-0005-0000-0000-0000A6830000}"/>
    <cellStyle name="Normal 27 3 3 3 3" xfId="41559" xr:uid="{00000000-0005-0000-0000-0000A7830000}"/>
    <cellStyle name="Normal 27 3 3 3 4" xfId="31545" xr:uid="{00000000-0005-0000-0000-0000A8830000}"/>
    <cellStyle name="Normal 27 3 3 4" xfId="7768" xr:uid="{00000000-0005-0000-0000-0000A9830000}"/>
    <cellStyle name="Normal 27 3 3 4 2" xfId="20394" xr:uid="{00000000-0005-0000-0000-0000AA830000}"/>
    <cellStyle name="Normal 27 3 3 4 2 2" xfId="55610" xr:uid="{00000000-0005-0000-0000-0000AB830000}"/>
    <cellStyle name="Normal 27 3 3 4 3" xfId="43013" xr:uid="{00000000-0005-0000-0000-0000AC830000}"/>
    <cellStyle name="Normal 27 3 3 4 4" xfId="32999" xr:uid="{00000000-0005-0000-0000-0000AD830000}"/>
    <cellStyle name="Normal 27 3 3 5" xfId="9549" xr:uid="{00000000-0005-0000-0000-0000AE830000}"/>
    <cellStyle name="Normal 27 3 3 5 2" xfId="22170" xr:uid="{00000000-0005-0000-0000-0000AF830000}"/>
    <cellStyle name="Normal 27 3 3 5 2 2" xfId="57386" xr:uid="{00000000-0005-0000-0000-0000B0830000}"/>
    <cellStyle name="Normal 27 3 3 5 3" xfId="44789" xr:uid="{00000000-0005-0000-0000-0000B1830000}"/>
    <cellStyle name="Normal 27 3 3 5 4" xfId="34775" xr:uid="{00000000-0005-0000-0000-0000B2830000}"/>
    <cellStyle name="Normal 27 3 3 6" xfId="11343" xr:uid="{00000000-0005-0000-0000-0000B3830000}"/>
    <cellStyle name="Normal 27 3 3 6 2" xfId="23946" xr:uid="{00000000-0005-0000-0000-0000B4830000}"/>
    <cellStyle name="Normal 27 3 3 6 2 2" xfId="59162" xr:uid="{00000000-0005-0000-0000-0000B5830000}"/>
    <cellStyle name="Normal 27 3 3 6 3" xfId="46565" xr:uid="{00000000-0005-0000-0000-0000B6830000}"/>
    <cellStyle name="Normal 27 3 3 6 4" xfId="36551" xr:uid="{00000000-0005-0000-0000-0000B7830000}"/>
    <cellStyle name="Normal 27 3 3 7" xfId="15710" xr:uid="{00000000-0005-0000-0000-0000B8830000}"/>
    <cellStyle name="Normal 27 3 3 7 2" xfId="50926" xr:uid="{00000000-0005-0000-0000-0000B9830000}"/>
    <cellStyle name="Normal 27 3 3 7 3" xfId="28315" xr:uid="{00000000-0005-0000-0000-0000BA830000}"/>
    <cellStyle name="Normal 27 3 3 8" xfId="12801" xr:uid="{00000000-0005-0000-0000-0000BB830000}"/>
    <cellStyle name="Normal 27 3 3 8 2" xfId="48019" xr:uid="{00000000-0005-0000-0000-0000BC830000}"/>
    <cellStyle name="Normal 27 3 3 9" xfId="38329" xr:uid="{00000000-0005-0000-0000-0000BD830000}"/>
    <cellStyle name="Normal 27 3 4" xfId="2862" xr:uid="{00000000-0005-0000-0000-0000BE830000}"/>
    <cellStyle name="Normal 27 3 4 10" xfId="25249" xr:uid="{00000000-0005-0000-0000-0000BF830000}"/>
    <cellStyle name="Normal 27 3 4 11" xfId="60784" xr:uid="{00000000-0005-0000-0000-0000C0830000}"/>
    <cellStyle name="Normal 27 3 4 2" xfId="4680" xr:uid="{00000000-0005-0000-0000-0000C1830000}"/>
    <cellStyle name="Normal 27 3 4 2 2" xfId="17327" xr:uid="{00000000-0005-0000-0000-0000C2830000}"/>
    <cellStyle name="Normal 27 3 4 2 2 2" xfId="52543" xr:uid="{00000000-0005-0000-0000-0000C3830000}"/>
    <cellStyle name="Normal 27 3 4 2 2 3" xfId="29932" xr:uid="{00000000-0005-0000-0000-0000C4830000}"/>
    <cellStyle name="Normal 27 3 4 2 3" xfId="13773" xr:uid="{00000000-0005-0000-0000-0000C5830000}"/>
    <cellStyle name="Normal 27 3 4 2 3 2" xfId="48991" xr:uid="{00000000-0005-0000-0000-0000C6830000}"/>
    <cellStyle name="Normal 27 3 4 2 4" xfId="39946" xr:uid="{00000000-0005-0000-0000-0000C7830000}"/>
    <cellStyle name="Normal 27 3 4 2 5" xfId="26380" xr:uid="{00000000-0005-0000-0000-0000C8830000}"/>
    <cellStyle name="Normal 27 3 4 3" xfId="6150" xr:uid="{00000000-0005-0000-0000-0000C9830000}"/>
    <cellStyle name="Normal 27 3 4 3 2" xfId="18781" xr:uid="{00000000-0005-0000-0000-0000CA830000}"/>
    <cellStyle name="Normal 27 3 4 3 2 2" xfId="53997" xr:uid="{00000000-0005-0000-0000-0000CB830000}"/>
    <cellStyle name="Normal 27 3 4 3 3" xfId="41400" xr:uid="{00000000-0005-0000-0000-0000CC830000}"/>
    <cellStyle name="Normal 27 3 4 3 4" xfId="31386" xr:uid="{00000000-0005-0000-0000-0000CD830000}"/>
    <cellStyle name="Normal 27 3 4 4" xfId="7609" xr:uid="{00000000-0005-0000-0000-0000CE830000}"/>
    <cellStyle name="Normal 27 3 4 4 2" xfId="20235" xr:uid="{00000000-0005-0000-0000-0000CF830000}"/>
    <cellStyle name="Normal 27 3 4 4 2 2" xfId="55451" xr:uid="{00000000-0005-0000-0000-0000D0830000}"/>
    <cellStyle name="Normal 27 3 4 4 3" xfId="42854" xr:uid="{00000000-0005-0000-0000-0000D1830000}"/>
    <cellStyle name="Normal 27 3 4 4 4" xfId="32840" xr:uid="{00000000-0005-0000-0000-0000D2830000}"/>
    <cellStyle name="Normal 27 3 4 5" xfId="9390" xr:uid="{00000000-0005-0000-0000-0000D3830000}"/>
    <cellStyle name="Normal 27 3 4 5 2" xfId="22011" xr:uid="{00000000-0005-0000-0000-0000D4830000}"/>
    <cellStyle name="Normal 27 3 4 5 2 2" xfId="57227" xr:uid="{00000000-0005-0000-0000-0000D5830000}"/>
    <cellStyle name="Normal 27 3 4 5 3" xfId="44630" xr:uid="{00000000-0005-0000-0000-0000D6830000}"/>
    <cellStyle name="Normal 27 3 4 5 4" xfId="34616" xr:uid="{00000000-0005-0000-0000-0000D7830000}"/>
    <cellStyle name="Normal 27 3 4 6" xfId="11184" xr:uid="{00000000-0005-0000-0000-0000D8830000}"/>
    <cellStyle name="Normal 27 3 4 6 2" xfId="23787" xr:uid="{00000000-0005-0000-0000-0000D9830000}"/>
    <cellStyle name="Normal 27 3 4 6 2 2" xfId="59003" xr:uid="{00000000-0005-0000-0000-0000DA830000}"/>
    <cellStyle name="Normal 27 3 4 6 3" xfId="46406" xr:uid="{00000000-0005-0000-0000-0000DB830000}"/>
    <cellStyle name="Normal 27 3 4 6 4" xfId="36392" xr:uid="{00000000-0005-0000-0000-0000DC830000}"/>
    <cellStyle name="Normal 27 3 4 7" xfId="15551" xr:uid="{00000000-0005-0000-0000-0000DD830000}"/>
    <cellStyle name="Normal 27 3 4 7 2" xfId="50767" xr:uid="{00000000-0005-0000-0000-0000DE830000}"/>
    <cellStyle name="Normal 27 3 4 7 3" xfId="28156" xr:uid="{00000000-0005-0000-0000-0000DF830000}"/>
    <cellStyle name="Normal 27 3 4 8" xfId="12642" xr:uid="{00000000-0005-0000-0000-0000E0830000}"/>
    <cellStyle name="Normal 27 3 4 8 2" xfId="47860" xr:uid="{00000000-0005-0000-0000-0000E1830000}"/>
    <cellStyle name="Normal 27 3 4 9" xfId="38170" xr:uid="{00000000-0005-0000-0000-0000E2830000}"/>
    <cellStyle name="Normal 27 3 5" xfId="3371" xr:uid="{00000000-0005-0000-0000-0000E3830000}"/>
    <cellStyle name="Normal 27 3 5 10" xfId="26867" xr:uid="{00000000-0005-0000-0000-0000E4830000}"/>
    <cellStyle name="Normal 27 3 5 11" xfId="61271" xr:uid="{00000000-0005-0000-0000-0000E5830000}"/>
    <cellStyle name="Normal 27 3 5 2" xfId="5167" xr:uid="{00000000-0005-0000-0000-0000E6830000}"/>
    <cellStyle name="Normal 27 3 5 2 2" xfId="17814" xr:uid="{00000000-0005-0000-0000-0000E7830000}"/>
    <cellStyle name="Normal 27 3 5 2 2 2" xfId="53030" xr:uid="{00000000-0005-0000-0000-0000E8830000}"/>
    <cellStyle name="Normal 27 3 5 2 3" xfId="40433" xr:uid="{00000000-0005-0000-0000-0000E9830000}"/>
    <cellStyle name="Normal 27 3 5 2 4" xfId="30419" xr:uid="{00000000-0005-0000-0000-0000EA830000}"/>
    <cellStyle name="Normal 27 3 5 3" xfId="6637" xr:uid="{00000000-0005-0000-0000-0000EB830000}"/>
    <cellStyle name="Normal 27 3 5 3 2" xfId="19268" xr:uid="{00000000-0005-0000-0000-0000EC830000}"/>
    <cellStyle name="Normal 27 3 5 3 2 2" xfId="54484" xr:uid="{00000000-0005-0000-0000-0000ED830000}"/>
    <cellStyle name="Normal 27 3 5 3 3" xfId="41887" xr:uid="{00000000-0005-0000-0000-0000EE830000}"/>
    <cellStyle name="Normal 27 3 5 3 4" xfId="31873" xr:uid="{00000000-0005-0000-0000-0000EF830000}"/>
    <cellStyle name="Normal 27 3 5 4" xfId="8096" xr:uid="{00000000-0005-0000-0000-0000F0830000}"/>
    <cellStyle name="Normal 27 3 5 4 2" xfId="20722" xr:uid="{00000000-0005-0000-0000-0000F1830000}"/>
    <cellStyle name="Normal 27 3 5 4 2 2" xfId="55938" xr:uid="{00000000-0005-0000-0000-0000F2830000}"/>
    <cellStyle name="Normal 27 3 5 4 3" xfId="43341" xr:uid="{00000000-0005-0000-0000-0000F3830000}"/>
    <cellStyle name="Normal 27 3 5 4 4" xfId="33327" xr:uid="{00000000-0005-0000-0000-0000F4830000}"/>
    <cellStyle name="Normal 27 3 5 5" xfId="9877" xr:uid="{00000000-0005-0000-0000-0000F5830000}"/>
    <cellStyle name="Normal 27 3 5 5 2" xfId="22498" xr:uid="{00000000-0005-0000-0000-0000F6830000}"/>
    <cellStyle name="Normal 27 3 5 5 2 2" xfId="57714" xr:uid="{00000000-0005-0000-0000-0000F7830000}"/>
    <cellStyle name="Normal 27 3 5 5 3" xfId="45117" xr:uid="{00000000-0005-0000-0000-0000F8830000}"/>
    <cellStyle name="Normal 27 3 5 5 4" xfId="35103" xr:uid="{00000000-0005-0000-0000-0000F9830000}"/>
    <cellStyle name="Normal 27 3 5 6" xfId="11671" xr:uid="{00000000-0005-0000-0000-0000FA830000}"/>
    <cellStyle name="Normal 27 3 5 6 2" xfId="24274" xr:uid="{00000000-0005-0000-0000-0000FB830000}"/>
    <cellStyle name="Normal 27 3 5 6 2 2" xfId="59490" xr:uid="{00000000-0005-0000-0000-0000FC830000}"/>
    <cellStyle name="Normal 27 3 5 6 3" xfId="46893" xr:uid="{00000000-0005-0000-0000-0000FD830000}"/>
    <cellStyle name="Normal 27 3 5 6 4" xfId="36879" xr:uid="{00000000-0005-0000-0000-0000FE830000}"/>
    <cellStyle name="Normal 27 3 5 7" xfId="16038" xr:uid="{00000000-0005-0000-0000-0000FF830000}"/>
    <cellStyle name="Normal 27 3 5 7 2" xfId="51254" xr:uid="{00000000-0005-0000-0000-000000840000}"/>
    <cellStyle name="Normal 27 3 5 7 3" xfId="28643" xr:uid="{00000000-0005-0000-0000-000001840000}"/>
    <cellStyle name="Normal 27 3 5 8" xfId="14260" xr:uid="{00000000-0005-0000-0000-000002840000}"/>
    <cellStyle name="Normal 27 3 5 8 2" xfId="49478" xr:uid="{00000000-0005-0000-0000-000003840000}"/>
    <cellStyle name="Normal 27 3 5 9" xfId="38657" xr:uid="{00000000-0005-0000-0000-000004840000}"/>
    <cellStyle name="Normal 27 3 6" xfId="2531" xr:uid="{00000000-0005-0000-0000-000005840000}"/>
    <cellStyle name="Normal 27 3 6 10" xfId="26058" xr:uid="{00000000-0005-0000-0000-000006840000}"/>
    <cellStyle name="Normal 27 3 6 11" xfId="60462" xr:uid="{00000000-0005-0000-0000-000007840000}"/>
    <cellStyle name="Normal 27 3 6 2" xfId="4358" xr:uid="{00000000-0005-0000-0000-000008840000}"/>
    <cellStyle name="Normal 27 3 6 2 2" xfId="17005" xr:uid="{00000000-0005-0000-0000-000009840000}"/>
    <cellStyle name="Normal 27 3 6 2 2 2" xfId="52221" xr:uid="{00000000-0005-0000-0000-00000A840000}"/>
    <cellStyle name="Normal 27 3 6 2 3" xfId="39624" xr:uid="{00000000-0005-0000-0000-00000B840000}"/>
    <cellStyle name="Normal 27 3 6 2 4" xfId="29610" xr:uid="{00000000-0005-0000-0000-00000C840000}"/>
    <cellStyle name="Normal 27 3 6 3" xfId="5828" xr:uid="{00000000-0005-0000-0000-00000D840000}"/>
    <cellStyle name="Normal 27 3 6 3 2" xfId="18459" xr:uid="{00000000-0005-0000-0000-00000E840000}"/>
    <cellStyle name="Normal 27 3 6 3 2 2" xfId="53675" xr:uid="{00000000-0005-0000-0000-00000F840000}"/>
    <cellStyle name="Normal 27 3 6 3 3" xfId="41078" xr:uid="{00000000-0005-0000-0000-000010840000}"/>
    <cellStyle name="Normal 27 3 6 3 4" xfId="31064" xr:uid="{00000000-0005-0000-0000-000011840000}"/>
    <cellStyle name="Normal 27 3 6 4" xfId="7287" xr:uid="{00000000-0005-0000-0000-000012840000}"/>
    <cellStyle name="Normal 27 3 6 4 2" xfId="19913" xr:uid="{00000000-0005-0000-0000-000013840000}"/>
    <cellStyle name="Normal 27 3 6 4 2 2" xfId="55129" xr:uid="{00000000-0005-0000-0000-000014840000}"/>
    <cellStyle name="Normal 27 3 6 4 3" xfId="42532" xr:uid="{00000000-0005-0000-0000-000015840000}"/>
    <cellStyle name="Normal 27 3 6 4 4" xfId="32518" xr:uid="{00000000-0005-0000-0000-000016840000}"/>
    <cellStyle name="Normal 27 3 6 5" xfId="9068" xr:uid="{00000000-0005-0000-0000-000017840000}"/>
    <cellStyle name="Normal 27 3 6 5 2" xfId="21689" xr:uid="{00000000-0005-0000-0000-000018840000}"/>
    <cellStyle name="Normal 27 3 6 5 2 2" xfId="56905" xr:uid="{00000000-0005-0000-0000-000019840000}"/>
    <cellStyle name="Normal 27 3 6 5 3" xfId="44308" xr:uid="{00000000-0005-0000-0000-00001A840000}"/>
    <cellStyle name="Normal 27 3 6 5 4" xfId="34294" xr:uid="{00000000-0005-0000-0000-00001B840000}"/>
    <cellStyle name="Normal 27 3 6 6" xfId="10862" xr:uid="{00000000-0005-0000-0000-00001C840000}"/>
    <cellStyle name="Normal 27 3 6 6 2" xfId="23465" xr:uid="{00000000-0005-0000-0000-00001D840000}"/>
    <cellStyle name="Normal 27 3 6 6 2 2" xfId="58681" xr:uid="{00000000-0005-0000-0000-00001E840000}"/>
    <cellStyle name="Normal 27 3 6 6 3" xfId="46084" xr:uid="{00000000-0005-0000-0000-00001F840000}"/>
    <cellStyle name="Normal 27 3 6 6 4" xfId="36070" xr:uid="{00000000-0005-0000-0000-000020840000}"/>
    <cellStyle name="Normal 27 3 6 7" xfId="15229" xr:uid="{00000000-0005-0000-0000-000021840000}"/>
    <cellStyle name="Normal 27 3 6 7 2" xfId="50445" xr:uid="{00000000-0005-0000-0000-000022840000}"/>
    <cellStyle name="Normal 27 3 6 7 3" xfId="27834" xr:uid="{00000000-0005-0000-0000-000023840000}"/>
    <cellStyle name="Normal 27 3 6 8" xfId="13451" xr:uid="{00000000-0005-0000-0000-000024840000}"/>
    <cellStyle name="Normal 27 3 6 8 2" xfId="48669" xr:uid="{00000000-0005-0000-0000-000025840000}"/>
    <cellStyle name="Normal 27 3 6 9" xfId="37848" xr:uid="{00000000-0005-0000-0000-000026840000}"/>
    <cellStyle name="Normal 27 3 7" xfId="3695" xr:uid="{00000000-0005-0000-0000-000027840000}"/>
    <cellStyle name="Normal 27 3 7 2" xfId="8419" xr:uid="{00000000-0005-0000-0000-000028840000}"/>
    <cellStyle name="Normal 27 3 7 2 2" xfId="21045" xr:uid="{00000000-0005-0000-0000-000029840000}"/>
    <cellStyle name="Normal 27 3 7 2 2 2" xfId="56261" xr:uid="{00000000-0005-0000-0000-00002A840000}"/>
    <cellStyle name="Normal 27 3 7 2 3" xfId="43664" xr:uid="{00000000-0005-0000-0000-00002B840000}"/>
    <cellStyle name="Normal 27 3 7 2 4" xfId="33650" xr:uid="{00000000-0005-0000-0000-00002C840000}"/>
    <cellStyle name="Normal 27 3 7 3" xfId="10200" xr:uid="{00000000-0005-0000-0000-00002D840000}"/>
    <cellStyle name="Normal 27 3 7 3 2" xfId="22821" xr:uid="{00000000-0005-0000-0000-00002E840000}"/>
    <cellStyle name="Normal 27 3 7 3 2 2" xfId="58037" xr:uid="{00000000-0005-0000-0000-00002F840000}"/>
    <cellStyle name="Normal 27 3 7 3 3" xfId="45440" xr:uid="{00000000-0005-0000-0000-000030840000}"/>
    <cellStyle name="Normal 27 3 7 3 4" xfId="35426" xr:uid="{00000000-0005-0000-0000-000031840000}"/>
    <cellStyle name="Normal 27 3 7 4" xfId="11996" xr:uid="{00000000-0005-0000-0000-000032840000}"/>
    <cellStyle name="Normal 27 3 7 4 2" xfId="24597" xr:uid="{00000000-0005-0000-0000-000033840000}"/>
    <cellStyle name="Normal 27 3 7 4 2 2" xfId="59813" xr:uid="{00000000-0005-0000-0000-000034840000}"/>
    <cellStyle name="Normal 27 3 7 4 3" xfId="47216" xr:uid="{00000000-0005-0000-0000-000035840000}"/>
    <cellStyle name="Normal 27 3 7 4 4" xfId="37202" xr:uid="{00000000-0005-0000-0000-000036840000}"/>
    <cellStyle name="Normal 27 3 7 5" xfId="16361" xr:uid="{00000000-0005-0000-0000-000037840000}"/>
    <cellStyle name="Normal 27 3 7 5 2" xfId="51577" xr:uid="{00000000-0005-0000-0000-000038840000}"/>
    <cellStyle name="Normal 27 3 7 5 3" xfId="28966" xr:uid="{00000000-0005-0000-0000-000039840000}"/>
    <cellStyle name="Normal 27 3 7 6" xfId="14583" xr:uid="{00000000-0005-0000-0000-00003A840000}"/>
    <cellStyle name="Normal 27 3 7 6 2" xfId="49801" xr:uid="{00000000-0005-0000-0000-00003B840000}"/>
    <cellStyle name="Normal 27 3 7 7" xfId="38980" xr:uid="{00000000-0005-0000-0000-00003C840000}"/>
    <cellStyle name="Normal 27 3 7 8" xfId="27190" xr:uid="{00000000-0005-0000-0000-00003D840000}"/>
    <cellStyle name="Normal 27 3 8" xfId="4031" xr:uid="{00000000-0005-0000-0000-00003E840000}"/>
    <cellStyle name="Normal 27 3 8 2" xfId="16683" xr:uid="{00000000-0005-0000-0000-00003F840000}"/>
    <cellStyle name="Normal 27 3 8 2 2" xfId="51899" xr:uid="{00000000-0005-0000-0000-000040840000}"/>
    <cellStyle name="Normal 27 3 8 2 3" xfId="29288" xr:uid="{00000000-0005-0000-0000-000041840000}"/>
    <cellStyle name="Normal 27 3 8 3" xfId="13129" xr:uid="{00000000-0005-0000-0000-000042840000}"/>
    <cellStyle name="Normal 27 3 8 3 2" xfId="48347" xr:uid="{00000000-0005-0000-0000-000043840000}"/>
    <cellStyle name="Normal 27 3 8 4" xfId="39302" xr:uid="{00000000-0005-0000-0000-000044840000}"/>
    <cellStyle name="Normal 27 3 8 5" xfId="25736" xr:uid="{00000000-0005-0000-0000-000045840000}"/>
    <cellStyle name="Normal 27 3 9" xfId="5506" xr:uid="{00000000-0005-0000-0000-000046840000}"/>
    <cellStyle name="Normal 27 3 9 2" xfId="18137" xr:uid="{00000000-0005-0000-0000-000047840000}"/>
    <cellStyle name="Normal 27 3 9 2 2" xfId="53353" xr:uid="{00000000-0005-0000-0000-000048840000}"/>
    <cellStyle name="Normal 27 3 9 3" xfId="40756" xr:uid="{00000000-0005-0000-0000-000049840000}"/>
    <cellStyle name="Normal 27 3 9 4" xfId="30742" xr:uid="{00000000-0005-0000-0000-00004A840000}"/>
    <cellStyle name="Normal 27 4" xfId="2270" xr:uid="{00000000-0005-0000-0000-00004B840000}"/>
    <cellStyle name="Normal 27 4 10" xfId="10629" xr:uid="{00000000-0005-0000-0000-00004C840000}"/>
    <cellStyle name="Normal 27 4 10 2" xfId="23240" xr:uid="{00000000-0005-0000-0000-00004D840000}"/>
    <cellStyle name="Normal 27 4 10 2 2" xfId="58456" xr:uid="{00000000-0005-0000-0000-00004E840000}"/>
    <cellStyle name="Normal 27 4 10 3" xfId="45859" xr:uid="{00000000-0005-0000-0000-00004F840000}"/>
    <cellStyle name="Normal 27 4 10 4" xfId="35845" xr:uid="{00000000-0005-0000-0000-000050840000}"/>
    <cellStyle name="Normal 27 4 11" xfId="14987" xr:uid="{00000000-0005-0000-0000-000051840000}"/>
    <cellStyle name="Normal 27 4 11 2" xfId="50203" xr:uid="{00000000-0005-0000-0000-000052840000}"/>
    <cellStyle name="Normal 27 4 11 3" xfId="27592" xr:uid="{00000000-0005-0000-0000-000053840000}"/>
    <cellStyle name="Normal 27 4 12" xfId="12400" xr:uid="{00000000-0005-0000-0000-000054840000}"/>
    <cellStyle name="Normal 27 4 12 2" xfId="47618" xr:uid="{00000000-0005-0000-0000-000055840000}"/>
    <cellStyle name="Normal 27 4 13" xfId="37606" xr:uid="{00000000-0005-0000-0000-000056840000}"/>
    <cellStyle name="Normal 27 4 14" xfId="25007" xr:uid="{00000000-0005-0000-0000-000057840000}"/>
    <cellStyle name="Normal 27 4 15" xfId="60220" xr:uid="{00000000-0005-0000-0000-000058840000}"/>
    <cellStyle name="Normal 27 4 2" xfId="3122" xr:uid="{00000000-0005-0000-0000-000059840000}"/>
    <cellStyle name="Normal 27 4 2 10" xfId="25491" xr:uid="{00000000-0005-0000-0000-00005A840000}"/>
    <cellStyle name="Normal 27 4 2 11" xfId="61026" xr:uid="{00000000-0005-0000-0000-00005B840000}"/>
    <cellStyle name="Normal 27 4 2 2" xfId="4922" xr:uid="{00000000-0005-0000-0000-00005C840000}"/>
    <cellStyle name="Normal 27 4 2 2 2" xfId="17569" xr:uid="{00000000-0005-0000-0000-00005D840000}"/>
    <cellStyle name="Normal 27 4 2 2 2 2" xfId="52785" xr:uid="{00000000-0005-0000-0000-00005E840000}"/>
    <cellStyle name="Normal 27 4 2 2 2 3" xfId="30174" xr:uid="{00000000-0005-0000-0000-00005F840000}"/>
    <cellStyle name="Normal 27 4 2 2 3" xfId="14015" xr:uid="{00000000-0005-0000-0000-000060840000}"/>
    <cellStyle name="Normal 27 4 2 2 3 2" xfId="49233" xr:uid="{00000000-0005-0000-0000-000061840000}"/>
    <cellStyle name="Normal 27 4 2 2 4" xfId="40188" xr:uid="{00000000-0005-0000-0000-000062840000}"/>
    <cellStyle name="Normal 27 4 2 2 5" xfId="26622" xr:uid="{00000000-0005-0000-0000-000063840000}"/>
    <cellStyle name="Normal 27 4 2 3" xfId="6392" xr:uid="{00000000-0005-0000-0000-000064840000}"/>
    <cellStyle name="Normal 27 4 2 3 2" xfId="19023" xr:uid="{00000000-0005-0000-0000-000065840000}"/>
    <cellStyle name="Normal 27 4 2 3 2 2" xfId="54239" xr:uid="{00000000-0005-0000-0000-000066840000}"/>
    <cellStyle name="Normal 27 4 2 3 3" xfId="41642" xr:uid="{00000000-0005-0000-0000-000067840000}"/>
    <cellStyle name="Normal 27 4 2 3 4" xfId="31628" xr:uid="{00000000-0005-0000-0000-000068840000}"/>
    <cellStyle name="Normal 27 4 2 4" xfId="7851" xr:uid="{00000000-0005-0000-0000-000069840000}"/>
    <cellStyle name="Normal 27 4 2 4 2" xfId="20477" xr:uid="{00000000-0005-0000-0000-00006A840000}"/>
    <cellStyle name="Normal 27 4 2 4 2 2" xfId="55693" xr:uid="{00000000-0005-0000-0000-00006B840000}"/>
    <cellStyle name="Normal 27 4 2 4 3" xfId="43096" xr:uid="{00000000-0005-0000-0000-00006C840000}"/>
    <cellStyle name="Normal 27 4 2 4 4" xfId="33082" xr:uid="{00000000-0005-0000-0000-00006D840000}"/>
    <cellStyle name="Normal 27 4 2 5" xfId="9632" xr:uid="{00000000-0005-0000-0000-00006E840000}"/>
    <cellStyle name="Normal 27 4 2 5 2" xfId="22253" xr:uid="{00000000-0005-0000-0000-00006F840000}"/>
    <cellStyle name="Normal 27 4 2 5 2 2" xfId="57469" xr:uid="{00000000-0005-0000-0000-000070840000}"/>
    <cellStyle name="Normal 27 4 2 5 3" xfId="44872" xr:uid="{00000000-0005-0000-0000-000071840000}"/>
    <cellStyle name="Normal 27 4 2 5 4" xfId="34858" xr:uid="{00000000-0005-0000-0000-000072840000}"/>
    <cellStyle name="Normal 27 4 2 6" xfId="11426" xr:uid="{00000000-0005-0000-0000-000073840000}"/>
    <cellStyle name="Normal 27 4 2 6 2" xfId="24029" xr:uid="{00000000-0005-0000-0000-000074840000}"/>
    <cellStyle name="Normal 27 4 2 6 2 2" xfId="59245" xr:uid="{00000000-0005-0000-0000-000075840000}"/>
    <cellStyle name="Normal 27 4 2 6 3" xfId="46648" xr:uid="{00000000-0005-0000-0000-000076840000}"/>
    <cellStyle name="Normal 27 4 2 6 4" xfId="36634" xr:uid="{00000000-0005-0000-0000-000077840000}"/>
    <cellStyle name="Normal 27 4 2 7" xfId="15793" xr:uid="{00000000-0005-0000-0000-000078840000}"/>
    <cellStyle name="Normal 27 4 2 7 2" xfId="51009" xr:uid="{00000000-0005-0000-0000-000079840000}"/>
    <cellStyle name="Normal 27 4 2 7 3" xfId="28398" xr:uid="{00000000-0005-0000-0000-00007A840000}"/>
    <cellStyle name="Normal 27 4 2 8" xfId="12884" xr:uid="{00000000-0005-0000-0000-00007B840000}"/>
    <cellStyle name="Normal 27 4 2 8 2" xfId="48102" xr:uid="{00000000-0005-0000-0000-00007C840000}"/>
    <cellStyle name="Normal 27 4 2 9" xfId="38412" xr:uid="{00000000-0005-0000-0000-00007D840000}"/>
    <cellStyle name="Normal 27 4 3" xfId="3451" xr:uid="{00000000-0005-0000-0000-00007E840000}"/>
    <cellStyle name="Normal 27 4 3 10" xfId="26947" xr:uid="{00000000-0005-0000-0000-00007F840000}"/>
    <cellStyle name="Normal 27 4 3 11" xfId="61351" xr:uid="{00000000-0005-0000-0000-000080840000}"/>
    <cellStyle name="Normal 27 4 3 2" xfId="5247" xr:uid="{00000000-0005-0000-0000-000081840000}"/>
    <cellStyle name="Normal 27 4 3 2 2" xfId="17894" xr:uid="{00000000-0005-0000-0000-000082840000}"/>
    <cellStyle name="Normal 27 4 3 2 2 2" xfId="53110" xr:uid="{00000000-0005-0000-0000-000083840000}"/>
    <cellStyle name="Normal 27 4 3 2 3" xfId="40513" xr:uid="{00000000-0005-0000-0000-000084840000}"/>
    <cellStyle name="Normal 27 4 3 2 4" xfId="30499" xr:uid="{00000000-0005-0000-0000-000085840000}"/>
    <cellStyle name="Normal 27 4 3 3" xfId="6717" xr:uid="{00000000-0005-0000-0000-000086840000}"/>
    <cellStyle name="Normal 27 4 3 3 2" xfId="19348" xr:uid="{00000000-0005-0000-0000-000087840000}"/>
    <cellStyle name="Normal 27 4 3 3 2 2" xfId="54564" xr:uid="{00000000-0005-0000-0000-000088840000}"/>
    <cellStyle name="Normal 27 4 3 3 3" xfId="41967" xr:uid="{00000000-0005-0000-0000-000089840000}"/>
    <cellStyle name="Normal 27 4 3 3 4" xfId="31953" xr:uid="{00000000-0005-0000-0000-00008A840000}"/>
    <cellStyle name="Normal 27 4 3 4" xfId="8176" xr:uid="{00000000-0005-0000-0000-00008B840000}"/>
    <cellStyle name="Normal 27 4 3 4 2" xfId="20802" xr:uid="{00000000-0005-0000-0000-00008C840000}"/>
    <cellStyle name="Normal 27 4 3 4 2 2" xfId="56018" xr:uid="{00000000-0005-0000-0000-00008D840000}"/>
    <cellStyle name="Normal 27 4 3 4 3" xfId="43421" xr:uid="{00000000-0005-0000-0000-00008E840000}"/>
    <cellStyle name="Normal 27 4 3 4 4" xfId="33407" xr:uid="{00000000-0005-0000-0000-00008F840000}"/>
    <cellStyle name="Normal 27 4 3 5" xfId="9957" xr:uid="{00000000-0005-0000-0000-000090840000}"/>
    <cellStyle name="Normal 27 4 3 5 2" xfId="22578" xr:uid="{00000000-0005-0000-0000-000091840000}"/>
    <cellStyle name="Normal 27 4 3 5 2 2" xfId="57794" xr:uid="{00000000-0005-0000-0000-000092840000}"/>
    <cellStyle name="Normal 27 4 3 5 3" xfId="45197" xr:uid="{00000000-0005-0000-0000-000093840000}"/>
    <cellStyle name="Normal 27 4 3 5 4" xfId="35183" xr:uid="{00000000-0005-0000-0000-000094840000}"/>
    <cellStyle name="Normal 27 4 3 6" xfId="11751" xr:uid="{00000000-0005-0000-0000-000095840000}"/>
    <cellStyle name="Normal 27 4 3 6 2" xfId="24354" xr:uid="{00000000-0005-0000-0000-000096840000}"/>
    <cellStyle name="Normal 27 4 3 6 2 2" xfId="59570" xr:uid="{00000000-0005-0000-0000-000097840000}"/>
    <cellStyle name="Normal 27 4 3 6 3" xfId="46973" xr:uid="{00000000-0005-0000-0000-000098840000}"/>
    <cellStyle name="Normal 27 4 3 6 4" xfId="36959" xr:uid="{00000000-0005-0000-0000-000099840000}"/>
    <cellStyle name="Normal 27 4 3 7" xfId="16118" xr:uid="{00000000-0005-0000-0000-00009A840000}"/>
    <cellStyle name="Normal 27 4 3 7 2" xfId="51334" xr:uid="{00000000-0005-0000-0000-00009B840000}"/>
    <cellStyle name="Normal 27 4 3 7 3" xfId="28723" xr:uid="{00000000-0005-0000-0000-00009C840000}"/>
    <cellStyle name="Normal 27 4 3 8" xfId="14340" xr:uid="{00000000-0005-0000-0000-00009D840000}"/>
    <cellStyle name="Normal 27 4 3 8 2" xfId="49558" xr:uid="{00000000-0005-0000-0000-00009E840000}"/>
    <cellStyle name="Normal 27 4 3 9" xfId="38737" xr:uid="{00000000-0005-0000-0000-00009F840000}"/>
    <cellStyle name="Normal 27 4 4" xfId="2612" xr:uid="{00000000-0005-0000-0000-0000A0840000}"/>
    <cellStyle name="Normal 27 4 4 10" xfId="26138" xr:uid="{00000000-0005-0000-0000-0000A1840000}"/>
    <cellStyle name="Normal 27 4 4 11" xfId="60542" xr:uid="{00000000-0005-0000-0000-0000A2840000}"/>
    <cellStyle name="Normal 27 4 4 2" xfId="4438" xr:uid="{00000000-0005-0000-0000-0000A3840000}"/>
    <cellStyle name="Normal 27 4 4 2 2" xfId="17085" xr:uid="{00000000-0005-0000-0000-0000A4840000}"/>
    <cellStyle name="Normal 27 4 4 2 2 2" xfId="52301" xr:uid="{00000000-0005-0000-0000-0000A5840000}"/>
    <cellStyle name="Normal 27 4 4 2 3" xfId="39704" xr:uid="{00000000-0005-0000-0000-0000A6840000}"/>
    <cellStyle name="Normal 27 4 4 2 4" xfId="29690" xr:uid="{00000000-0005-0000-0000-0000A7840000}"/>
    <cellStyle name="Normal 27 4 4 3" xfId="5908" xr:uid="{00000000-0005-0000-0000-0000A8840000}"/>
    <cellStyle name="Normal 27 4 4 3 2" xfId="18539" xr:uid="{00000000-0005-0000-0000-0000A9840000}"/>
    <cellStyle name="Normal 27 4 4 3 2 2" xfId="53755" xr:uid="{00000000-0005-0000-0000-0000AA840000}"/>
    <cellStyle name="Normal 27 4 4 3 3" xfId="41158" xr:uid="{00000000-0005-0000-0000-0000AB840000}"/>
    <cellStyle name="Normal 27 4 4 3 4" xfId="31144" xr:uid="{00000000-0005-0000-0000-0000AC840000}"/>
    <cellStyle name="Normal 27 4 4 4" xfId="7367" xr:uid="{00000000-0005-0000-0000-0000AD840000}"/>
    <cellStyle name="Normal 27 4 4 4 2" xfId="19993" xr:uid="{00000000-0005-0000-0000-0000AE840000}"/>
    <cellStyle name="Normal 27 4 4 4 2 2" xfId="55209" xr:uid="{00000000-0005-0000-0000-0000AF840000}"/>
    <cellStyle name="Normal 27 4 4 4 3" xfId="42612" xr:uid="{00000000-0005-0000-0000-0000B0840000}"/>
    <cellStyle name="Normal 27 4 4 4 4" xfId="32598" xr:uid="{00000000-0005-0000-0000-0000B1840000}"/>
    <cellStyle name="Normal 27 4 4 5" xfId="9148" xr:uid="{00000000-0005-0000-0000-0000B2840000}"/>
    <cellStyle name="Normal 27 4 4 5 2" xfId="21769" xr:uid="{00000000-0005-0000-0000-0000B3840000}"/>
    <cellStyle name="Normal 27 4 4 5 2 2" xfId="56985" xr:uid="{00000000-0005-0000-0000-0000B4840000}"/>
    <cellStyle name="Normal 27 4 4 5 3" xfId="44388" xr:uid="{00000000-0005-0000-0000-0000B5840000}"/>
    <cellStyle name="Normal 27 4 4 5 4" xfId="34374" xr:uid="{00000000-0005-0000-0000-0000B6840000}"/>
    <cellStyle name="Normal 27 4 4 6" xfId="10942" xr:uid="{00000000-0005-0000-0000-0000B7840000}"/>
    <cellStyle name="Normal 27 4 4 6 2" xfId="23545" xr:uid="{00000000-0005-0000-0000-0000B8840000}"/>
    <cellStyle name="Normal 27 4 4 6 2 2" xfId="58761" xr:uid="{00000000-0005-0000-0000-0000B9840000}"/>
    <cellStyle name="Normal 27 4 4 6 3" xfId="46164" xr:uid="{00000000-0005-0000-0000-0000BA840000}"/>
    <cellStyle name="Normal 27 4 4 6 4" xfId="36150" xr:uid="{00000000-0005-0000-0000-0000BB840000}"/>
    <cellStyle name="Normal 27 4 4 7" xfId="15309" xr:uid="{00000000-0005-0000-0000-0000BC840000}"/>
    <cellStyle name="Normal 27 4 4 7 2" xfId="50525" xr:uid="{00000000-0005-0000-0000-0000BD840000}"/>
    <cellStyle name="Normal 27 4 4 7 3" xfId="27914" xr:uid="{00000000-0005-0000-0000-0000BE840000}"/>
    <cellStyle name="Normal 27 4 4 8" xfId="13531" xr:uid="{00000000-0005-0000-0000-0000BF840000}"/>
    <cellStyle name="Normal 27 4 4 8 2" xfId="48749" xr:uid="{00000000-0005-0000-0000-0000C0840000}"/>
    <cellStyle name="Normal 27 4 4 9" xfId="37928" xr:uid="{00000000-0005-0000-0000-0000C1840000}"/>
    <cellStyle name="Normal 27 4 5" xfId="3776" xr:uid="{00000000-0005-0000-0000-0000C2840000}"/>
    <cellStyle name="Normal 27 4 5 2" xfId="8499" xr:uid="{00000000-0005-0000-0000-0000C3840000}"/>
    <cellStyle name="Normal 27 4 5 2 2" xfId="21125" xr:uid="{00000000-0005-0000-0000-0000C4840000}"/>
    <cellStyle name="Normal 27 4 5 2 2 2" xfId="56341" xr:uid="{00000000-0005-0000-0000-0000C5840000}"/>
    <cellStyle name="Normal 27 4 5 2 3" xfId="43744" xr:uid="{00000000-0005-0000-0000-0000C6840000}"/>
    <cellStyle name="Normal 27 4 5 2 4" xfId="33730" xr:uid="{00000000-0005-0000-0000-0000C7840000}"/>
    <cellStyle name="Normal 27 4 5 3" xfId="10280" xr:uid="{00000000-0005-0000-0000-0000C8840000}"/>
    <cellStyle name="Normal 27 4 5 3 2" xfId="22901" xr:uid="{00000000-0005-0000-0000-0000C9840000}"/>
    <cellStyle name="Normal 27 4 5 3 2 2" xfId="58117" xr:uid="{00000000-0005-0000-0000-0000CA840000}"/>
    <cellStyle name="Normal 27 4 5 3 3" xfId="45520" xr:uid="{00000000-0005-0000-0000-0000CB840000}"/>
    <cellStyle name="Normal 27 4 5 3 4" xfId="35506" xr:uid="{00000000-0005-0000-0000-0000CC840000}"/>
    <cellStyle name="Normal 27 4 5 4" xfId="12076" xr:uid="{00000000-0005-0000-0000-0000CD840000}"/>
    <cellStyle name="Normal 27 4 5 4 2" xfId="24677" xr:uid="{00000000-0005-0000-0000-0000CE840000}"/>
    <cellStyle name="Normal 27 4 5 4 2 2" xfId="59893" xr:uid="{00000000-0005-0000-0000-0000CF840000}"/>
    <cellStyle name="Normal 27 4 5 4 3" xfId="47296" xr:uid="{00000000-0005-0000-0000-0000D0840000}"/>
    <cellStyle name="Normal 27 4 5 4 4" xfId="37282" xr:uid="{00000000-0005-0000-0000-0000D1840000}"/>
    <cellStyle name="Normal 27 4 5 5" xfId="16441" xr:uid="{00000000-0005-0000-0000-0000D2840000}"/>
    <cellStyle name="Normal 27 4 5 5 2" xfId="51657" xr:uid="{00000000-0005-0000-0000-0000D3840000}"/>
    <cellStyle name="Normal 27 4 5 5 3" xfId="29046" xr:uid="{00000000-0005-0000-0000-0000D4840000}"/>
    <cellStyle name="Normal 27 4 5 6" xfId="14663" xr:uid="{00000000-0005-0000-0000-0000D5840000}"/>
    <cellStyle name="Normal 27 4 5 6 2" xfId="49881" xr:uid="{00000000-0005-0000-0000-0000D6840000}"/>
    <cellStyle name="Normal 27 4 5 7" xfId="39060" xr:uid="{00000000-0005-0000-0000-0000D7840000}"/>
    <cellStyle name="Normal 27 4 5 8" xfId="27270" xr:uid="{00000000-0005-0000-0000-0000D8840000}"/>
    <cellStyle name="Normal 27 4 6" xfId="4116" xr:uid="{00000000-0005-0000-0000-0000D9840000}"/>
    <cellStyle name="Normal 27 4 6 2" xfId="16763" xr:uid="{00000000-0005-0000-0000-0000DA840000}"/>
    <cellStyle name="Normal 27 4 6 2 2" xfId="51979" xr:uid="{00000000-0005-0000-0000-0000DB840000}"/>
    <cellStyle name="Normal 27 4 6 2 3" xfId="29368" xr:uid="{00000000-0005-0000-0000-0000DC840000}"/>
    <cellStyle name="Normal 27 4 6 3" xfId="13209" xr:uid="{00000000-0005-0000-0000-0000DD840000}"/>
    <cellStyle name="Normal 27 4 6 3 2" xfId="48427" xr:uid="{00000000-0005-0000-0000-0000DE840000}"/>
    <cellStyle name="Normal 27 4 6 4" xfId="39382" xr:uid="{00000000-0005-0000-0000-0000DF840000}"/>
    <cellStyle name="Normal 27 4 6 5" xfId="25816" xr:uid="{00000000-0005-0000-0000-0000E0840000}"/>
    <cellStyle name="Normal 27 4 7" xfId="5586" xr:uid="{00000000-0005-0000-0000-0000E1840000}"/>
    <cellStyle name="Normal 27 4 7 2" xfId="18217" xr:uid="{00000000-0005-0000-0000-0000E2840000}"/>
    <cellStyle name="Normal 27 4 7 2 2" xfId="53433" xr:uid="{00000000-0005-0000-0000-0000E3840000}"/>
    <cellStyle name="Normal 27 4 7 3" xfId="40836" xr:uid="{00000000-0005-0000-0000-0000E4840000}"/>
    <cellStyle name="Normal 27 4 7 4" xfId="30822" xr:uid="{00000000-0005-0000-0000-0000E5840000}"/>
    <cellStyle name="Normal 27 4 8" xfId="7045" xr:uid="{00000000-0005-0000-0000-0000E6840000}"/>
    <cellStyle name="Normal 27 4 8 2" xfId="19671" xr:uid="{00000000-0005-0000-0000-0000E7840000}"/>
    <cellStyle name="Normal 27 4 8 2 2" xfId="54887" xr:uid="{00000000-0005-0000-0000-0000E8840000}"/>
    <cellStyle name="Normal 27 4 8 3" xfId="42290" xr:uid="{00000000-0005-0000-0000-0000E9840000}"/>
    <cellStyle name="Normal 27 4 8 4" xfId="32276" xr:uid="{00000000-0005-0000-0000-0000EA840000}"/>
    <cellStyle name="Normal 27 4 9" xfId="8826" xr:uid="{00000000-0005-0000-0000-0000EB840000}"/>
    <cellStyle name="Normal 27 4 9 2" xfId="21447" xr:uid="{00000000-0005-0000-0000-0000EC840000}"/>
    <cellStyle name="Normal 27 4 9 2 2" xfId="56663" xr:uid="{00000000-0005-0000-0000-0000ED840000}"/>
    <cellStyle name="Normal 27 4 9 3" xfId="44066" xr:uid="{00000000-0005-0000-0000-0000EE840000}"/>
    <cellStyle name="Normal 27 4 9 4" xfId="34052" xr:uid="{00000000-0005-0000-0000-0000EF840000}"/>
    <cellStyle name="Normal 27 5" xfId="2947" xr:uid="{00000000-0005-0000-0000-0000F0840000}"/>
    <cellStyle name="Normal 27 5 10" xfId="25329" xr:uid="{00000000-0005-0000-0000-0000F1840000}"/>
    <cellStyle name="Normal 27 5 11" xfId="60864" xr:uid="{00000000-0005-0000-0000-0000F2840000}"/>
    <cellStyle name="Normal 27 5 2" xfId="4760" xr:uid="{00000000-0005-0000-0000-0000F3840000}"/>
    <cellStyle name="Normal 27 5 2 2" xfId="17407" xr:uid="{00000000-0005-0000-0000-0000F4840000}"/>
    <cellStyle name="Normal 27 5 2 2 2" xfId="52623" xr:uid="{00000000-0005-0000-0000-0000F5840000}"/>
    <cellStyle name="Normal 27 5 2 2 3" xfId="30012" xr:uid="{00000000-0005-0000-0000-0000F6840000}"/>
    <cellStyle name="Normal 27 5 2 3" xfId="13853" xr:uid="{00000000-0005-0000-0000-0000F7840000}"/>
    <cellStyle name="Normal 27 5 2 3 2" xfId="49071" xr:uid="{00000000-0005-0000-0000-0000F8840000}"/>
    <cellStyle name="Normal 27 5 2 4" xfId="40026" xr:uid="{00000000-0005-0000-0000-0000F9840000}"/>
    <cellStyle name="Normal 27 5 2 5" xfId="26460" xr:uid="{00000000-0005-0000-0000-0000FA840000}"/>
    <cellStyle name="Normal 27 5 3" xfId="6230" xr:uid="{00000000-0005-0000-0000-0000FB840000}"/>
    <cellStyle name="Normal 27 5 3 2" xfId="18861" xr:uid="{00000000-0005-0000-0000-0000FC840000}"/>
    <cellStyle name="Normal 27 5 3 2 2" xfId="54077" xr:uid="{00000000-0005-0000-0000-0000FD840000}"/>
    <cellStyle name="Normal 27 5 3 3" xfId="41480" xr:uid="{00000000-0005-0000-0000-0000FE840000}"/>
    <cellStyle name="Normal 27 5 3 4" xfId="31466" xr:uid="{00000000-0005-0000-0000-0000FF840000}"/>
    <cellStyle name="Normal 27 5 4" xfId="7689" xr:uid="{00000000-0005-0000-0000-000000850000}"/>
    <cellStyle name="Normal 27 5 4 2" xfId="20315" xr:uid="{00000000-0005-0000-0000-000001850000}"/>
    <cellStyle name="Normal 27 5 4 2 2" xfId="55531" xr:uid="{00000000-0005-0000-0000-000002850000}"/>
    <cellStyle name="Normal 27 5 4 3" xfId="42934" xr:uid="{00000000-0005-0000-0000-000003850000}"/>
    <cellStyle name="Normal 27 5 4 4" xfId="32920" xr:uid="{00000000-0005-0000-0000-000004850000}"/>
    <cellStyle name="Normal 27 5 5" xfId="9470" xr:uid="{00000000-0005-0000-0000-000005850000}"/>
    <cellStyle name="Normal 27 5 5 2" xfId="22091" xr:uid="{00000000-0005-0000-0000-000006850000}"/>
    <cellStyle name="Normal 27 5 5 2 2" xfId="57307" xr:uid="{00000000-0005-0000-0000-000007850000}"/>
    <cellStyle name="Normal 27 5 5 3" xfId="44710" xr:uid="{00000000-0005-0000-0000-000008850000}"/>
    <cellStyle name="Normal 27 5 5 4" xfId="34696" xr:uid="{00000000-0005-0000-0000-000009850000}"/>
    <cellStyle name="Normal 27 5 6" xfId="11264" xr:uid="{00000000-0005-0000-0000-00000A850000}"/>
    <cellStyle name="Normal 27 5 6 2" xfId="23867" xr:uid="{00000000-0005-0000-0000-00000B850000}"/>
    <cellStyle name="Normal 27 5 6 2 2" xfId="59083" xr:uid="{00000000-0005-0000-0000-00000C850000}"/>
    <cellStyle name="Normal 27 5 6 3" xfId="46486" xr:uid="{00000000-0005-0000-0000-00000D850000}"/>
    <cellStyle name="Normal 27 5 6 4" xfId="36472" xr:uid="{00000000-0005-0000-0000-00000E850000}"/>
    <cellStyle name="Normal 27 5 7" xfId="15631" xr:uid="{00000000-0005-0000-0000-00000F850000}"/>
    <cellStyle name="Normal 27 5 7 2" xfId="50847" xr:uid="{00000000-0005-0000-0000-000010850000}"/>
    <cellStyle name="Normal 27 5 7 3" xfId="28236" xr:uid="{00000000-0005-0000-0000-000011850000}"/>
    <cellStyle name="Normal 27 5 8" xfId="12722" xr:uid="{00000000-0005-0000-0000-000012850000}"/>
    <cellStyle name="Normal 27 5 8 2" xfId="47940" xr:uid="{00000000-0005-0000-0000-000013850000}"/>
    <cellStyle name="Normal 27 5 9" xfId="38250" xr:uid="{00000000-0005-0000-0000-000014850000}"/>
    <cellStyle name="Normal 27 6" xfId="2784" xr:uid="{00000000-0005-0000-0000-000015850000}"/>
    <cellStyle name="Normal 27 6 10" xfId="25177" xr:uid="{00000000-0005-0000-0000-000016850000}"/>
    <cellStyle name="Normal 27 6 11" xfId="60712" xr:uid="{00000000-0005-0000-0000-000017850000}"/>
    <cellStyle name="Normal 27 6 2" xfId="4608" xr:uid="{00000000-0005-0000-0000-000018850000}"/>
    <cellStyle name="Normal 27 6 2 2" xfId="17255" xr:uid="{00000000-0005-0000-0000-000019850000}"/>
    <cellStyle name="Normal 27 6 2 2 2" xfId="52471" xr:uid="{00000000-0005-0000-0000-00001A850000}"/>
    <cellStyle name="Normal 27 6 2 2 3" xfId="29860" xr:uid="{00000000-0005-0000-0000-00001B850000}"/>
    <cellStyle name="Normal 27 6 2 3" xfId="13701" xr:uid="{00000000-0005-0000-0000-00001C850000}"/>
    <cellStyle name="Normal 27 6 2 3 2" xfId="48919" xr:uid="{00000000-0005-0000-0000-00001D850000}"/>
    <cellStyle name="Normal 27 6 2 4" xfId="39874" xr:uid="{00000000-0005-0000-0000-00001E850000}"/>
    <cellStyle name="Normal 27 6 2 5" xfId="26308" xr:uid="{00000000-0005-0000-0000-00001F850000}"/>
    <cellStyle name="Normal 27 6 3" xfId="6078" xr:uid="{00000000-0005-0000-0000-000020850000}"/>
    <cellStyle name="Normal 27 6 3 2" xfId="18709" xr:uid="{00000000-0005-0000-0000-000021850000}"/>
    <cellStyle name="Normal 27 6 3 2 2" xfId="53925" xr:uid="{00000000-0005-0000-0000-000022850000}"/>
    <cellStyle name="Normal 27 6 3 3" xfId="41328" xr:uid="{00000000-0005-0000-0000-000023850000}"/>
    <cellStyle name="Normal 27 6 3 4" xfId="31314" xr:uid="{00000000-0005-0000-0000-000024850000}"/>
    <cellStyle name="Normal 27 6 4" xfId="7537" xr:uid="{00000000-0005-0000-0000-000025850000}"/>
    <cellStyle name="Normal 27 6 4 2" xfId="20163" xr:uid="{00000000-0005-0000-0000-000026850000}"/>
    <cellStyle name="Normal 27 6 4 2 2" xfId="55379" xr:uid="{00000000-0005-0000-0000-000027850000}"/>
    <cellStyle name="Normal 27 6 4 3" xfId="42782" xr:uid="{00000000-0005-0000-0000-000028850000}"/>
    <cellStyle name="Normal 27 6 4 4" xfId="32768" xr:uid="{00000000-0005-0000-0000-000029850000}"/>
    <cellStyle name="Normal 27 6 5" xfId="9318" xr:uid="{00000000-0005-0000-0000-00002A850000}"/>
    <cellStyle name="Normal 27 6 5 2" xfId="21939" xr:uid="{00000000-0005-0000-0000-00002B850000}"/>
    <cellStyle name="Normal 27 6 5 2 2" xfId="57155" xr:uid="{00000000-0005-0000-0000-00002C850000}"/>
    <cellStyle name="Normal 27 6 5 3" xfId="44558" xr:uid="{00000000-0005-0000-0000-00002D850000}"/>
    <cellStyle name="Normal 27 6 5 4" xfId="34544" xr:uid="{00000000-0005-0000-0000-00002E850000}"/>
    <cellStyle name="Normal 27 6 6" xfId="11112" xr:uid="{00000000-0005-0000-0000-00002F850000}"/>
    <cellStyle name="Normal 27 6 6 2" xfId="23715" xr:uid="{00000000-0005-0000-0000-000030850000}"/>
    <cellStyle name="Normal 27 6 6 2 2" xfId="58931" xr:uid="{00000000-0005-0000-0000-000031850000}"/>
    <cellStyle name="Normal 27 6 6 3" xfId="46334" xr:uid="{00000000-0005-0000-0000-000032850000}"/>
    <cellStyle name="Normal 27 6 6 4" xfId="36320" xr:uid="{00000000-0005-0000-0000-000033850000}"/>
    <cellStyle name="Normal 27 6 7" xfId="15479" xr:uid="{00000000-0005-0000-0000-000034850000}"/>
    <cellStyle name="Normal 27 6 7 2" xfId="50695" xr:uid="{00000000-0005-0000-0000-000035850000}"/>
    <cellStyle name="Normal 27 6 7 3" xfId="28084" xr:uid="{00000000-0005-0000-0000-000036850000}"/>
    <cellStyle name="Normal 27 6 8" xfId="12570" xr:uid="{00000000-0005-0000-0000-000037850000}"/>
    <cellStyle name="Normal 27 6 8 2" xfId="47788" xr:uid="{00000000-0005-0000-0000-000038850000}"/>
    <cellStyle name="Normal 27 6 9" xfId="38098" xr:uid="{00000000-0005-0000-0000-000039850000}"/>
    <cellStyle name="Normal 27 7" xfId="3299" xr:uid="{00000000-0005-0000-0000-00003A850000}"/>
    <cellStyle name="Normal 27 7 10" xfId="26795" xr:uid="{00000000-0005-0000-0000-00003B850000}"/>
    <cellStyle name="Normal 27 7 11" xfId="61199" xr:uid="{00000000-0005-0000-0000-00003C850000}"/>
    <cellStyle name="Normal 27 7 2" xfId="5095" xr:uid="{00000000-0005-0000-0000-00003D850000}"/>
    <cellStyle name="Normal 27 7 2 2" xfId="17742" xr:uid="{00000000-0005-0000-0000-00003E850000}"/>
    <cellStyle name="Normal 27 7 2 2 2" xfId="52958" xr:uid="{00000000-0005-0000-0000-00003F850000}"/>
    <cellStyle name="Normal 27 7 2 3" xfId="40361" xr:uid="{00000000-0005-0000-0000-000040850000}"/>
    <cellStyle name="Normal 27 7 2 4" xfId="30347" xr:uid="{00000000-0005-0000-0000-000041850000}"/>
    <cellStyle name="Normal 27 7 3" xfId="6565" xr:uid="{00000000-0005-0000-0000-000042850000}"/>
    <cellStyle name="Normal 27 7 3 2" xfId="19196" xr:uid="{00000000-0005-0000-0000-000043850000}"/>
    <cellStyle name="Normal 27 7 3 2 2" xfId="54412" xr:uid="{00000000-0005-0000-0000-000044850000}"/>
    <cellStyle name="Normal 27 7 3 3" xfId="41815" xr:uid="{00000000-0005-0000-0000-000045850000}"/>
    <cellStyle name="Normal 27 7 3 4" xfId="31801" xr:uid="{00000000-0005-0000-0000-000046850000}"/>
    <cellStyle name="Normal 27 7 4" xfId="8024" xr:uid="{00000000-0005-0000-0000-000047850000}"/>
    <cellStyle name="Normal 27 7 4 2" xfId="20650" xr:uid="{00000000-0005-0000-0000-000048850000}"/>
    <cellStyle name="Normal 27 7 4 2 2" xfId="55866" xr:uid="{00000000-0005-0000-0000-000049850000}"/>
    <cellStyle name="Normal 27 7 4 3" xfId="43269" xr:uid="{00000000-0005-0000-0000-00004A850000}"/>
    <cellStyle name="Normal 27 7 4 4" xfId="33255" xr:uid="{00000000-0005-0000-0000-00004B850000}"/>
    <cellStyle name="Normal 27 7 5" xfId="9805" xr:uid="{00000000-0005-0000-0000-00004C850000}"/>
    <cellStyle name="Normal 27 7 5 2" xfId="22426" xr:uid="{00000000-0005-0000-0000-00004D850000}"/>
    <cellStyle name="Normal 27 7 5 2 2" xfId="57642" xr:uid="{00000000-0005-0000-0000-00004E850000}"/>
    <cellStyle name="Normal 27 7 5 3" xfId="45045" xr:uid="{00000000-0005-0000-0000-00004F850000}"/>
    <cellStyle name="Normal 27 7 5 4" xfId="35031" xr:uid="{00000000-0005-0000-0000-000050850000}"/>
    <cellStyle name="Normal 27 7 6" xfId="11599" xr:uid="{00000000-0005-0000-0000-000051850000}"/>
    <cellStyle name="Normal 27 7 6 2" xfId="24202" xr:uid="{00000000-0005-0000-0000-000052850000}"/>
    <cellStyle name="Normal 27 7 6 2 2" xfId="59418" xr:uid="{00000000-0005-0000-0000-000053850000}"/>
    <cellStyle name="Normal 27 7 6 3" xfId="46821" xr:uid="{00000000-0005-0000-0000-000054850000}"/>
    <cellStyle name="Normal 27 7 6 4" xfId="36807" xr:uid="{00000000-0005-0000-0000-000055850000}"/>
    <cellStyle name="Normal 27 7 7" xfId="15966" xr:uid="{00000000-0005-0000-0000-000056850000}"/>
    <cellStyle name="Normal 27 7 7 2" xfId="51182" xr:uid="{00000000-0005-0000-0000-000057850000}"/>
    <cellStyle name="Normal 27 7 7 3" xfId="28571" xr:uid="{00000000-0005-0000-0000-000058850000}"/>
    <cellStyle name="Normal 27 7 8" xfId="14188" xr:uid="{00000000-0005-0000-0000-000059850000}"/>
    <cellStyle name="Normal 27 7 8 2" xfId="49406" xr:uid="{00000000-0005-0000-0000-00005A850000}"/>
    <cellStyle name="Normal 27 7 9" xfId="38585" xr:uid="{00000000-0005-0000-0000-00005B850000}"/>
    <cellStyle name="Normal 27 8" xfId="2454" xr:uid="{00000000-0005-0000-0000-00005C850000}"/>
    <cellStyle name="Normal 27 8 10" xfId="25986" xr:uid="{00000000-0005-0000-0000-00005D850000}"/>
    <cellStyle name="Normal 27 8 11" xfId="60390" xr:uid="{00000000-0005-0000-0000-00005E850000}"/>
    <cellStyle name="Normal 27 8 2" xfId="4286" xr:uid="{00000000-0005-0000-0000-00005F850000}"/>
    <cellStyle name="Normal 27 8 2 2" xfId="16933" xr:uid="{00000000-0005-0000-0000-000060850000}"/>
    <cellStyle name="Normal 27 8 2 2 2" xfId="52149" xr:uid="{00000000-0005-0000-0000-000061850000}"/>
    <cellStyle name="Normal 27 8 2 3" xfId="39552" xr:uid="{00000000-0005-0000-0000-000062850000}"/>
    <cellStyle name="Normal 27 8 2 4" xfId="29538" xr:uid="{00000000-0005-0000-0000-000063850000}"/>
    <cellStyle name="Normal 27 8 3" xfId="5756" xr:uid="{00000000-0005-0000-0000-000064850000}"/>
    <cellStyle name="Normal 27 8 3 2" xfId="18387" xr:uid="{00000000-0005-0000-0000-000065850000}"/>
    <cellStyle name="Normal 27 8 3 2 2" xfId="53603" xr:uid="{00000000-0005-0000-0000-000066850000}"/>
    <cellStyle name="Normal 27 8 3 3" xfId="41006" xr:uid="{00000000-0005-0000-0000-000067850000}"/>
    <cellStyle name="Normal 27 8 3 4" xfId="30992" xr:uid="{00000000-0005-0000-0000-000068850000}"/>
    <cellStyle name="Normal 27 8 4" xfId="7215" xr:uid="{00000000-0005-0000-0000-000069850000}"/>
    <cellStyle name="Normal 27 8 4 2" xfId="19841" xr:uid="{00000000-0005-0000-0000-00006A850000}"/>
    <cellStyle name="Normal 27 8 4 2 2" xfId="55057" xr:uid="{00000000-0005-0000-0000-00006B850000}"/>
    <cellStyle name="Normal 27 8 4 3" xfId="42460" xr:uid="{00000000-0005-0000-0000-00006C850000}"/>
    <cellStyle name="Normal 27 8 4 4" xfId="32446" xr:uid="{00000000-0005-0000-0000-00006D850000}"/>
    <cellStyle name="Normal 27 8 5" xfId="8996" xr:uid="{00000000-0005-0000-0000-00006E850000}"/>
    <cellStyle name="Normal 27 8 5 2" xfId="21617" xr:uid="{00000000-0005-0000-0000-00006F850000}"/>
    <cellStyle name="Normal 27 8 5 2 2" xfId="56833" xr:uid="{00000000-0005-0000-0000-000070850000}"/>
    <cellStyle name="Normal 27 8 5 3" xfId="44236" xr:uid="{00000000-0005-0000-0000-000071850000}"/>
    <cellStyle name="Normal 27 8 5 4" xfId="34222" xr:uid="{00000000-0005-0000-0000-000072850000}"/>
    <cellStyle name="Normal 27 8 6" xfId="10790" xr:uid="{00000000-0005-0000-0000-000073850000}"/>
    <cellStyle name="Normal 27 8 6 2" xfId="23393" xr:uid="{00000000-0005-0000-0000-000074850000}"/>
    <cellStyle name="Normal 27 8 6 2 2" xfId="58609" xr:uid="{00000000-0005-0000-0000-000075850000}"/>
    <cellStyle name="Normal 27 8 6 3" xfId="46012" xr:uid="{00000000-0005-0000-0000-000076850000}"/>
    <cellStyle name="Normal 27 8 6 4" xfId="35998" xr:uid="{00000000-0005-0000-0000-000077850000}"/>
    <cellStyle name="Normal 27 8 7" xfId="15157" xr:uid="{00000000-0005-0000-0000-000078850000}"/>
    <cellStyle name="Normal 27 8 7 2" xfId="50373" xr:uid="{00000000-0005-0000-0000-000079850000}"/>
    <cellStyle name="Normal 27 8 7 3" xfId="27762" xr:uid="{00000000-0005-0000-0000-00007A850000}"/>
    <cellStyle name="Normal 27 8 8" xfId="13379" xr:uid="{00000000-0005-0000-0000-00007B850000}"/>
    <cellStyle name="Normal 27 8 8 2" xfId="48597" xr:uid="{00000000-0005-0000-0000-00007C850000}"/>
    <cellStyle name="Normal 27 8 9" xfId="37776" xr:uid="{00000000-0005-0000-0000-00007D850000}"/>
    <cellStyle name="Normal 27 9" xfId="3623" xr:uid="{00000000-0005-0000-0000-00007E850000}"/>
    <cellStyle name="Normal 27 9 2" xfId="8347" xr:uid="{00000000-0005-0000-0000-00007F850000}"/>
    <cellStyle name="Normal 27 9 2 2" xfId="20973" xr:uid="{00000000-0005-0000-0000-000080850000}"/>
    <cellStyle name="Normal 27 9 2 2 2" xfId="56189" xr:uid="{00000000-0005-0000-0000-000081850000}"/>
    <cellStyle name="Normal 27 9 2 3" xfId="43592" xr:uid="{00000000-0005-0000-0000-000082850000}"/>
    <cellStyle name="Normal 27 9 2 4" xfId="33578" xr:uid="{00000000-0005-0000-0000-000083850000}"/>
    <cellStyle name="Normal 27 9 3" xfId="10128" xr:uid="{00000000-0005-0000-0000-000084850000}"/>
    <cellStyle name="Normal 27 9 3 2" xfId="22749" xr:uid="{00000000-0005-0000-0000-000085850000}"/>
    <cellStyle name="Normal 27 9 3 2 2" xfId="57965" xr:uid="{00000000-0005-0000-0000-000086850000}"/>
    <cellStyle name="Normal 27 9 3 3" xfId="45368" xr:uid="{00000000-0005-0000-0000-000087850000}"/>
    <cellStyle name="Normal 27 9 3 4" xfId="35354" xr:uid="{00000000-0005-0000-0000-000088850000}"/>
    <cellStyle name="Normal 27 9 4" xfId="11924" xr:uid="{00000000-0005-0000-0000-000089850000}"/>
    <cellStyle name="Normal 27 9 4 2" xfId="24525" xr:uid="{00000000-0005-0000-0000-00008A850000}"/>
    <cellStyle name="Normal 27 9 4 2 2" xfId="59741" xr:uid="{00000000-0005-0000-0000-00008B850000}"/>
    <cellStyle name="Normal 27 9 4 3" xfId="47144" xr:uid="{00000000-0005-0000-0000-00008C850000}"/>
    <cellStyle name="Normal 27 9 4 4" xfId="37130" xr:uid="{00000000-0005-0000-0000-00008D850000}"/>
    <cellStyle name="Normal 27 9 5" xfId="16289" xr:uid="{00000000-0005-0000-0000-00008E850000}"/>
    <cellStyle name="Normal 27 9 5 2" xfId="51505" xr:uid="{00000000-0005-0000-0000-00008F850000}"/>
    <cellStyle name="Normal 27 9 5 3" xfId="28894" xr:uid="{00000000-0005-0000-0000-000090850000}"/>
    <cellStyle name="Normal 27 9 6" xfId="14511" xr:uid="{00000000-0005-0000-0000-000091850000}"/>
    <cellStyle name="Normal 27 9 6 2" xfId="49729" xr:uid="{00000000-0005-0000-0000-000092850000}"/>
    <cellStyle name="Normal 27 9 7" xfId="38908" xr:uid="{00000000-0005-0000-0000-000093850000}"/>
    <cellStyle name="Normal 27 9 8" xfId="27118" xr:uid="{00000000-0005-0000-0000-000094850000}"/>
    <cellStyle name="Normal 27_District Target Attainment" xfId="1149" xr:uid="{00000000-0005-0000-0000-000095850000}"/>
    <cellStyle name="Normal 28" xfId="2430" xr:uid="{00000000-0005-0000-0000-000096850000}"/>
    <cellStyle name="Normal 28 10" xfId="10630" xr:uid="{00000000-0005-0000-0000-000097850000}"/>
    <cellStyle name="Normal 28 10 2" xfId="23241" xr:uid="{00000000-0005-0000-0000-000098850000}"/>
    <cellStyle name="Normal 28 10 2 2" xfId="58457" xr:uid="{00000000-0005-0000-0000-000099850000}"/>
    <cellStyle name="Normal 28 10 3" xfId="45860" xr:uid="{00000000-0005-0000-0000-00009A850000}"/>
    <cellStyle name="Normal 28 10 4" xfId="35846" xr:uid="{00000000-0005-0000-0000-00009B850000}"/>
    <cellStyle name="Normal 28 11" xfId="15135" xr:uid="{00000000-0005-0000-0000-00009C850000}"/>
    <cellStyle name="Normal 28 11 2" xfId="50351" xr:uid="{00000000-0005-0000-0000-00009D850000}"/>
    <cellStyle name="Normal 28 11 3" xfId="27740" xr:uid="{00000000-0005-0000-0000-00009E850000}"/>
    <cellStyle name="Normal 28 12" xfId="12548" xr:uid="{00000000-0005-0000-0000-00009F850000}"/>
    <cellStyle name="Normal 28 12 2" xfId="47766" xr:uid="{00000000-0005-0000-0000-0000A0850000}"/>
    <cellStyle name="Normal 28 13" xfId="37754" xr:uid="{00000000-0005-0000-0000-0000A1850000}"/>
    <cellStyle name="Normal 28 14" xfId="25155" xr:uid="{00000000-0005-0000-0000-0000A2850000}"/>
    <cellStyle name="Normal 28 15" xfId="60368" xr:uid="{00000000-0005-0000-0000-0000A3850000}"/>
    <cellStyle name="Normal 28 2" xfId="3270" xr:uid="{00000000-0005-0000-0000-0000A4850000}"/>
    <cellStyle name="Normal 28 2 10" xfId="25639" xr:uid="{00000000-0005-0000-0000-0000A5850000}"/>
    <cellStyle name="Normal 28 2 11" xfId="61174" xr:uid="{00000000-0005-0000-0000-0000A6850000}"/>
    <cellStyle name="Normal 28 2 2" xfId="5070" xr:uid="{00000000-0005-0000-0000-0000A7850000}"/>
    <cellStyle name="Normal 28 2 2 2" xfId="17717" xr:uid="{00000000-0005-0000-0000-0000A8850000}"/>
    <cellStyle name="Normal 28 2 2 2 2" xfId="52933" xr:uid="{00000000-0005-0000-0000-0000A9850000}"/>
    <cellStyle name="Normal 28 2 2 2 3" xfId="30322" xr:uid="{00000000-0005-0000-0000-0000AA850000}"/>
    <cellStyle name="Normal 28 2 2 3" xfId="14163" xr:uid="{00000000-0005-0000-0000-0000AB850000}"/>
    <cellStyle name="Normal 28 2 2 3 2" xfId="49381" xr:uid="{00000000-0005-0000-0000-0000AC850000}"/>
    <cellStyle name="Normal 28 2 2 4" xfId="40336" xr:uid="{00000000-0005-0000-0000-0000AD850000}"/>
    <cellStyle name="Normal 28 2 2 5" xfId="26770" xr:uid="{00000000-0005-0000-0000-0000AE850000}"/>
    <cellStyle name="Normal 28 2 3" xfId="6540" xr:uid="{00000000-0005-0000-0000-0000AF850000}"/>
    <cellStyle name="Normal 28 2 3 2" xfId="19171" xr:uid="{00000000-0005-0000-0000-0000B0850000}"/>
    <cellStyle name="Normal 28 2 3 2 2" xfId="54387" xr:uid="{00000000-0005-0000-0000-0000B1850000}"/>
    <cellStyle name="Normal 28 2 3 3" xfId="41790" xr:uid="{00000000-0005-0000-0000-0000B2850000}"/>
    <cellStyle name="Normal 28 2 3 4" xfId="31776" xr:uid="{00000000-0005-0000-0000-0000B3850000}"/>
    <cellStyle name="Normal 28 2 4" xfId="7999" xr:uid="{00000000-0005-0000-0000-0000B4850000}"/>
    <cellStyle name="Normal 28 2 4 2" xfId="20625" xr:uid="{00000000-0005-0000-0000-0000B5850000}"/>
    <cellStyle name="Normal 28 2 4 2 2" xfId="55841" xr:uid="{00000000-0005-0000-0000-0000B6850000}"/>
    <cellStyle name="Normal 28 2 4 3" xfId="43244" xr:uid="{00000000-0005-0000-0000-0000B7850000}"/>
    <cellStyle name="Normal 28 2 4 4" xfId="33230" xr:uid="{00000000-0005-0000-0000-0000B8850000}"/>
    <cellStyle name="Normal 28 2 5" xfId="9780" xr:uid="{00000000-0005-0000-0000-0000B9850000}"/>
    <cellStyle name="Normal 28 2 5 2" xfId="22401" xr:uid="{00000000-0005-0000-0000-0000BA850000}"/>
    <cellStyle name="Normal 28 2 5 2 2" xfId="57617" xr:uid="{00000000-0005-0000-0000-0000BB850000}"/>
    <cellStyle name="Normal 28 2 5 3" xfId="45020" xr:uid="{00000000-0005-0000-0000-0000BC850000}"/>
    <cellStyle name="Normal 28 2 5 4" xfId="35006" xr:uid="{00000000-0005-0000-0000-0000BD850000}"/>
    <cellStyle name="Normal 28 2 6" xfId="11574" xr:uid="{00000000-0005-0000-0000-0000BE850000}"/>
    <cellStyle name="Normal 28 2 6 2" xfId="24177" xr:uid="{00000000-0005-0000-0000-0000BF850000}"/>
    <cellStyle name="Normal 28 2 6 2 2" xfId="59393" xr:uid="{00000000-0005-0000-0000-0000C0850000}"/>
    <cellStyle name="Normal 28 2 6 3" xfId="46796" xr:uid="{00000000-0005-0000-0000-0000C1850000}"/>
    <cellStyle name="Normal 28 2 6 4" xfId="36782" xr:uid="{00000000-0005-0000-0000-0000C2850000}"/>
    <cellStyle name="Normal 28 2 7" xfId="15941" xr:uid="{00000000-0005-0000-0000-0000C3850000}"/>
    <cellStyle name="Normal 28 2 7 2" xfId="51157" xr:uid="{00000000-0005-0000-0000-0000C4850000}"/>
    <cellStyle name="Normal 28 2 7 3" xfId="28546" xr:uid="{00000000-0005-0000-0000-0000C5850000}"/>
    <cellStyle name="Normal 28 2 8" xfId="13032" xr:uid="{00000000-0005-0000-0000-0000C6850000}"/>
    <cellStyle name="Normal 28 2 8 2" xfId="48250" xr:uid="{00000000-0005-0000-0000-0000C7850000}"/>
    <cellStyle name="Normal 28 2 9" xfId="38560" xr:uid="{00000000-0005-0000-0000-0000C8850000}"/>
    <cellStyle name="Normal 28 3" xfId="3599" xr:uid="{00000000-0005-0000-0000-0000C9850000}"/>
    <cellStyle name="Normal 28 3 10" xfId="27095" xr:uid="{00000000-0005-0000-0000-0000CA850000}"/>
    <cellStyle name="Normal 28 3 11" xfId="61499" xr:uid="{00000000-0005-0000-0000-0000CB850000}"/>
    <cellStyle name="Normal 28 3 2" xfId="5395" xr:uid="{00000000-0005-0000-0000-0000CC850000}"/>
    <cellStyle name="Normal 28 3 2 2" xfId="18042" xr:uid="{00000000-0005-0000-0000-0000CD850000}"/>
    <cellStyle name="Normal 28 3 2 2 2" xfId="53258" xr:uid="{00000000-0005-0000-0000-0000CE850000}"/>
    <cellStyle name="Normal 28 3 2 3" xfId="40661" xr:uid="{00000000-0005-0000-0000-0000CF850000}"/>
    <cellStyle name="Normal 28 3 2 4" xfId="30647" xr:uid="{00000000-0005-0000-0000-0000D0850000}"/>
    <cellStyle name="Normal 28 3 3" xfId="6865" xr:uid="{00000000-0005-0000-0000-0000D1850000}"/>
    <cellStyle name="Normal 28 3 3 2" xfId="19496" xr:uid="{00000000-0005-0000-0000-0000D2850000}"/>
    <cellStyle name="Normal 28 3 3 2 2" xfId="54712" xr:uid="{00000000-0005-0000-0000-0000D3850000}"/>
    <cellStyle name="Normal 28 3 3 3" xfId="42115" xr:uid="{00000000-0005-0000-0000-0000D4850000}"/>
    <cellStyle name="Normal 28 3 3 4" xfId="32101" xr:uid="{00000000-0005-0000-0000-0000D5850000}"/>
    <cellStyle name="Normal 28 3 4" xfId="8324" xr:uid="{00000000-0005-0000-0000-0000D6850000}"/>
    <cellStyle name="Normal 28 3 4 2" xfId="20950" xr:uid="{00000000-0005-0000-0000-0000D7850000}"/>
    <cellStyle name="Normal 28 3 4 2 2" xfId="56166" xr:uid="{00000000-0005-0000-0000-0000D8850000}"/>
    <cellStyle name="Normal 28 3 4 3" xfId="43569" xr:uid="{00000000-0005-0000-0000-0000D9850000}"/>
    <cellStyle name="Normal 28 3 4 4" xfId="33555" xr:uid="{00000000-0005-0000-0000-0000DA850000}"/>
    <cellStyle name="Normal 28 3 5" xfId="10105" xr:uid="{00000000-0005-0000-0000-0000DB850000}"/>
    <cellStyle name="Normal 28 3 5 2" xfId="22726" xr:uid="{00000000-0005-0000-0000-0000DC850000}"/>
    <cellStyle name="Normal 28 3 5 2 2" xfId="57942" xr:uid="{00000000-0005-0000-0000-0000DD850000}"/>
    <cellStyle name="Normal 28 3 5 3" xfId="45345" xr:uid="{00000000-0005-0000-0000-0000DE850000}"/>
    <cellStyle name="Normal 28 3 5 4" xfId="35331" xr:uid="{00000000-0005-0000-0000-0000DF850000}"/>
    <cellStyle name="Normal 28 3 6" xfId="11899" xr:uid="{00000000-0005-0000-0000-0000E0850000}"/>
    <cellStyle name="Normal 28 3 6 2" xfId="24502" xr:uid="{00000000-0005-0000-0000-0000E1850000}"/>
    <cellStyle name="Normal 28 3 6 2 2" xfId="59718" xr:uid="{00000000-0005-0000-0000-0000E2850000}"/>
    <cellStyle name="Normal 28 3 6 3" xfId="47121" xr:uid="{00000000-0005-0000-0000-0000E3850000}"/>
    <cellStyle name="Normal 28 3 6 4" xfId="37107" xr:uid="{00000000-0005-0000-0000-0000E4850000}"/>
    <cellStyle name="Normal 28 3 7" xfId="16266" xr:uid="{00000000-0005-0000-0000-0000E5850000}"/>
    <cellStyle name="Normal 28 3 7 2" xfId="51482" xr:uid="{00000000-0005-0000-0000-0000E6850000}"/>
    <cellStyle name="Normal 28 3 7 3" xfId="28871" xr:uid="{00000000-0005-0000-0000-0000E7850000}"/>
    <cellStyle name="Normal 28 3 8" xfId="14488" xr:uid="{00000000-0005-0000-0000-0000E8850000}"/>
    <cellStyle name="Normal 28 3 8 2" xfId="49706" xr:uid="{00000000-0005-0000-0000-0000E9850000}"/>
    <cellStyle name="Normal 28 3 9" xfId="38885" xr:uid="{00000000-0005-0000-0000-0000EA850000}"/>
    <cellStyle name="Normal 28 4" xfId="2760" xr:uid="{00000000-0005-0000-0000-0000EB850000}"/>
    <cellStyle name="Normal 28 4 10" xfId="26286" xr:uid="{00000000-0005-0000-0000-0000EC850000}"/>
    <cellStyle name="Normal 28 4 11" xfId="60690" xr:uid="{00000000-0005-0000-0000-0000ED850000}"/>
    <cellStyle name="Normal 28 4 2" xfId="4586" xr:uid="{00000000-0005-0000-0000-0000EE850000}"/>
    <cellStyle name="Normal 28 4 2 2" xfId="17233" xr:uid="{00000000-0005-0000-0000-0000EF850000}"/>
    <cellStyle name="Normal 28 4 2 2 2" xfId="52449" xr:uid="{00000000-0005-0000-0000-0000F0850000}"/>
    <cellStyle name="Normal 28 4 2 3" xfId="39852" xr:uid="{00000000-0005-0000-0000-0000F1850000}"/>
    <cellStyle name="Normal 28 4 2 4" xfId="29838" xr:uid="{00000000-0005-0000-0000-0000F2850000}"/>
    <cellStyle name="Normal 28 4 3" xfId="6056" xr:uid="{00000000-0005-0000-0000-0000F3850000}"/>
    <cellStyle name="Normal 28 4 3 2" xfId="18687" xr:uid="{00000000-0005-0000-0000-0000F4850000}"/>
    <cellStyle name="Normal 28 4 3 2 2" xfId="53903" xr:uid="{00000000-0005-0000-0000-0000F5850000}"/>
    <cellStyle name="Normal 28 4 3 3" xfId="41306" xr:uid="{00000000-0005-0000-0000-0000F6850000}"/>
    <cellStyle name="Normal 28 4 3 4" xfId="31292" xr:uid="{00000000-0005-0000-0000-0000F7850000}"/>
    <cellStyle name="Normal 28 4 4" xfId="7515" xr:uid="{00000000-0005-0000-0000-0000F8850000}"/>
    <cellStyle name="Normal 28 4 4 2" xfId="20141" xr:uid="{00000000-0005-0000-0000-0000F9850000}"/>
    <cellStyle name="Normal 28 4 4 2 2" xfId="55357" xr:uid="{00000000-0005-0000-0000-0000FA850000}"/>
    <cellStyle name="Normal 28 4 4 3" xfId="42760" xr:uid="{00000000-0005-0000-0000-0000FB850000}"/>
    <cellStyle name="Normal 28 4 4 4" xfId="32746" xr:uid="{00000000-0005-0000-0000-0000FC850000}"/>
    <cellStyle name="Normal 28 4 5" xfId="9296" xr:uid="{00000000-0005-0000-0000-0000FD850000}"/>
    <cellStyle name="Normal 28 4 5 2" xfId="21917" xr:uid="{00000000-0005-0000-0000-0000FE850000}"/>
    <cellStyle name="Normal 28 4 5 2 2" xfId="57133" xr:uid="{00000000-0005-0000-0000-0000FF850000}"/>
    <cellStyle name="Normal 28 4 5 3" xfId="44536" xr:uid="{00000000-0005-0000-0000-000000860000}"/>
    <cellStyle name="Normal 28 4 5 4" xfId="34522" xr:uid="{00000000-0005-0000-0000-000001860000}"/>
    <cellStyle name="Normal 28 4 6" xfId="11090" xr:uid="{00000000-0005-0000-0000-000002860000}"/>
    <cellStyle name="Normal 28 4 6 2" xfId="23693" xr:uid="{00000000-0005-0000-0000-000003860000}"/>
    <cellStyle name="Normal 28 4 6 2 2" xfId="58909" xr:uid="{00000000-0005-0000-0000-000004860000}"/>
    <cellStyle name="Normal 28 4 6 3" xfId="46312" xr:uid="{00000000-0005-0000-0000-000005860000}"/>
    <cellStyle name="Normal 28 4 6 4" xfId="36298" xr:uid="{00000000-0005-0000-0000-000006860000}"/>
    <cellStyle name="Normal 28 4 7" xfId="15457" xr:uid="{00000000-0005-0000-0000-000007860000}"/>
    <cellStyle name="Normal 28 4 7 2" xfId="50673" xr:uid="{00000000-0005-0000-0000-000008860000}"/>
    <cellStyle name="Normal 28 4 7 3" xfId="28062" xr:uid="{00000000-0005-0000-0000-000009860000}"/>
    <cellStyle name="Normal 28 4 8" xfId="13679" xr:uid="{00000000-0005-0000-0000-00000A860000}"/>
    <cellStyle name="Normal 28 4 8 2" xfId="48897" xr:uid="{00000000-0005-0000-0000-00000B860000}"/>
    <cellStyle name="Normal 28 4 9" xfId="38076" xr:uid="{00000000-0005-0000-0000-00000C860000}"/>
    <cellStyle name="Normal 28 5" xfId="3924" xr:uid="{00000000-0005-0000-0000-00000D860000}"/>
    <cellStyle name="Normal 28 5 2" xfId="8647" xr:uid="{00000000-0005-0000-0000-00000E860000}"/>
    <cellStyle name="Normal 28 5 2 2" xfId="21273" xr:uid="{00000000-0005-0000-0000-00000F860000}"/>
    <cellStyle name="Normal 28 5 2 2 2" xfId="56489" xr:uid="{00000000-0005-0000-0000-000010860000}"/>
    <cellStyle name="Normal 28 5 2 3" xfId="43892" xr:uid="{00000000-0005-0000-0000-000011860000}"/>
    <cellStyle name="Normal 28 5 2 4" xfId="33878" xr:uid="{00000000-0005-0000-0000-000012860000}"/>
    <cellStyle name="Normal 28 5 3" xfId="10428" xr:uid="{00000000-0005-0000-0000-000013860000}"/>
    <cellStyle name="Normal 28 5 3 2" xfId="23049" xr:uid="{00000000-0005-0000-0000-000014860000}"/>
    <cellStyle name="Normal 28 5 3 2 2" xfId="58265" xr:uid="{00000000-0005-0000-0000-000015860000}"/>
    <cellStyle name="Normal 28 5 3 3" xfId="45668" xr:uid="{00000000-0005-0000-0000-000016860000}"/>
    <cellStyle name="Normal 28 5 3 4" xfId="35654" xr:uid="{00000000-0005-0000-0000-000017860000}"/>
    <cellStyle name="Normal 28 5 4" xfId="12224" xr:uid="{00000000-0005-0000-0000-000018860000}"/>
    <cellStyle name="Normal 28 5 4 2" xfId="24825" xr:uid="{00000000-0005-0000-0000-000019860000}"/>
    <cellStyle name="Normal 28 5 4 2 2" xfId="60041" xr:uid="{00000000-0005-0000-0000-00001A860000}"/>
    <cellStyle name="Normal 28 5 4 3" xfId="47444" xr:uid="{00000000-0005-0000-0000-00001B860000}"/>
    <cellStyle name="Normal 28 5 4 4" xfId="37430" xr:uid="{00000000-0005-0000-0000-00001C860000}"/>
    <cellStyle name="Normal 28 5 5" xfId="16589" xr:uid="{00000000-0005-0000-0000-00001D860000}"/>
    <cellStyle name="Normal 28 5 5 2" xfId="51805" xr:uid="{00000000-0005-0000-0000-00001E860000}"/>
    <cellStyle name="Normal 28 5 5 3" xfId="29194" xr:uid="{00000000-0005-0000-0000-00001F860000}"/>
    <cellStyle name="Normal 28 5 6" xfId="14811" xr:uid="{00000000-0005-0000-0000-000020860000}"/>
    <cellStyle name="Normal 28 5 6 2" xfId="50029" xr:uid="{00000000-0005-0000-0000-000021860000}"/>
    <cellStyle name="Normal 28 5 7" xfId="39208" xr:uid="{00000000-0005-0000-0000-000022860000}"/>
    <cellStyle name="Normal 28 5 8" xfId="27418" xr:uid="{00000000-0005-0000-0000-000023860000}"/>
    <cellStyle name="Normal 28 6" xfId="4264" xr:uid="{00000000-0005-0000-0000-000024860000}"/>
    <cellStyle name="Normal 28 6 2" xfId="16911" xr:uid="{00000000-0005-0000-0000-000025860000}"/>
    <cellStyle name="Normal 28 6 2 2" xfId="52127" xr:uid="{00000000-0005-0000-0000-000026860000}"/>
    <cellStyle name="Normal 28 6 2 3" xfId="29516" xr:uid="{00000000-0005-0000-0000-000027860000}"/>
    <cellStyle name="Normal 28 6 3" xfId="13357" xr:uid="{00000000-0005-0000-0000-000028860000}"/>
    <cellStyle name="Normal 28 6 3 2" xfId="48575" xr:uid="{00000000-0005-0000-0000-000029860000}"/>
    <cellStyle name="Normal 28 6 4" xfId="39530" xr:uid="{00000000-0005-0000-0000-00002A860000}"/>
    <cellStyle name="Normal 28 6 5" xfId="25964" xr:uid="{00000000-0005-0000-0000-00002B860000}"/>
    <cellStyle name="Normal 28 7" xfId="5734" xr:uid="{00000000-0005-0000-0000-00002C860000}"/>
    <cellStyle name="Normal 28 7 2" xfId="18365" xr:uid="{00000000-0005-0000-0000-00002D860000}"/>
    <cellStyle name="Normal 28 7 2 2" xfId="53581" xr:uid="{00000000-0005-0000-0000-00002E860000}"/>
    <cellStyle name="Normal 28 7 3" xfId="40984" xr:uid="{00000000-0005-0000-0000-00002F860000}"/>
    <cellStyle name="Normal 28 7 4" xfId="30970" xr:uid="{00000000-0005-0000-0000-000030860000}"/>
    <cellStyle name="Normal 28 8" xfId="7193" xr:uid="{00000000-0005-0000-0000-000031860000}"/>
    <cellStyle name="Normal 28 8 2" xfId="19819" xr:uid="{00000000-0005-0000-0000-000032860000}"/>
    <cellStyle name="Normal 28 8 2 2" xfId="55035" xr:uid="{00000000-0005-0000-0000-000033860000}"/>
    <cellStyle name="Normal 28 8 3" xfId="42438" xr:uid="{00000000-0005-0000-0000-000034860000}"/>
    <cellStyle name="Normal 28 8 4" xfId="32424" xr:uid="{00000000-0005-0000-0000-000035860000}"/>
    <cellStyle name="Normal 28 9" xfId="8974" xr:uid="{00000000-0005-0000-0000-000036860000}"/>
    <cellStyle name="Normal 28 9 2" xfId="21595" xr:uid="{00000000-0005-0000-0000-000037860000}"/>
    <cellStyle name="Normal 28 9 2 2" xfId="56811" xr:uid="{00000000-0005-0000-0000-000038860000}"/>
    <cellStyle name="Normal 28 9 3" xfId="44214" xr:uid="{00000000-0005-0000-0000-000039860000}"/>
    <cellStyle name="Normal 28 9 4" xfId="34200" xr:uid="{00000000-0005-0000-0000-00003A860000}"/>
    <cellStyle name="Normal 29" xfId="2431" xr:uid="{00000000-0005-0000-0000-00003B860000}"/>
    <cellStyle name="Normal 29 10" xfId="10631" xr:uid="{00000000-0005-0000-0000-00003C860000}"/>
    <cellStyle name="Normal 29 10 2" xfId="23242" xr:uid="{00000000-0005-0000-0000-00003D860000}"/>
    <cellStyle name="Normal 29 10 2 2" xfId="58458" xr:uid="{00000000-0005-0000-0000-00003E860000}"/>
    <cellStyle name="Normal 29 10 3" xfId="45861" xr:uid="{00000000-0005-0000-0000-00003F860000}"/>
    <cellStyle name="Normal 29 10 4" xfId="35847" xr:uid="{00000000-0005-0000-0000-000040860000}"/>
    <cellStyle name="Normal 29 11" xfId="15136" xr:uid="{00000000-0005-0000-0000-000041860000}"/>
    <cellStyle name="Normal 29 11 2" xfId="50352" xr:uid="{00000000-0005-0000-0000-000042860000}"/>
    <cellStyle name="Normal 29 11 3" xfId="27741" xr:uid="{00000000-0005-0000-0000-000043860000}"/>
    <cellStyle name="Normal 29 12" xfId="12549" xr:uid="{00000000-0005-0000-0000-000044860000}"/>
    <cellStyle name="Normal 29 12 2" xfId="47767" xr:uid="{00000000-0005-0000-0000-000045860000}"/>
    <cellStyle name="Normal 29 13" xfId="37755" xr:uid="{00000000-0005-0000-0000-000046860000}"/>
    <cellStyle name="Normal 29 14" xfId="25156" xr:uid="{00000000-0005-0000-0000-000047860000}"/>
    <cellStyle name="Normal 29 15" xfId="60369" xr:uid="{00000000-0005-0000-0000-000048860000}"/>
    <cellStyle name="Normal 29 2" xfId="3271" xr:uid="{00000000-0005-0000-0000-000049860000}"/>
    <cellStyle name="Normal 29 2 10" xfId="25640" xr:uid="{00000000-0005-0000-0000-00004A860000}"/>
    <cellStyle name="Normal 29 2 11" xfId="61175" xr:uid="{00000000-0005-0000-0000-00004B860000}"/>
    <cellStyle name="Normal 29 2 2" xfId="5071" xr:uid="{00000000-0005-0000-0000-00004C860000}"/>
    <cellStyle name="Normal 29 2 2 2" xfId="17718" xr:uid="{00000000-0005-0000-0000-00004D860000}"/>
    <cellStyle name="Normal 29 2 2 2 2" xfId="52934" xr:uid="{00000000-0005-0000-0000-00004E860000}"/>
    <cellStyle name="Normal 29 2 2 2 3" xfId="30323" xr:uid="{00000000-0005-0000-0000-00004F860000}"/>
    <cellStyle name="Normal 29 2 2 3" xfId="14164" xr:uid="{00000000-0005-0000-0000-000050860000}"/>
    <cellStyle name="Normal 29 2 2 3 2" xfId="49382" xr:uid="{00000000-0005-0000-0000-000051860000}"/>
    <cellStyle name="Normal 29 2 2 4" xfId="40337" xr:uid="{00000000-0005-0000-0000-000052860000}"/>
    <cellStyle name="Normal 29 2 2 5" xfId="26771" xr:uid="{00000000-0005-0000-0000-000053860000}"/>
    <cellStyle name="Normal 29 2 3" xfId="6541" xr:uid="{00000000-0005-0000-0000-000054860000}"/>
    <cellStyle name="Normal 29 2 3 2" xfId="19172" xr:uid="{00000000-0005-0000-0000-000055860000}"/>
    <cellStyle name="Normal 29 2 3 2 2" xfId="54388" xr:uid="{00000000-0005-0000-0000-000056860000}"/>
    <cellStyle name="Normal 29 2 3 3" xfId="41791" xr:uid="{00000000-0005-0000-0000-000057860000}"/>
    <cellStyle name="Normal 29 2 3 4" xfId="31777" xr:uid="{00000000-0005-0000-0000-000058860000}"/>
    <cellStyle name="Normal 29 2 4" xfId="8000" xr:uid="{00000000-0005-0000-0000-000059860000}"/>
    <cellStyle name="Normal 29 2 4 2" xfId="20626" xr:uid="{00000000-0005-0000-0000-00005A860000}"/>
    <cellStyle name="Normal 29 2 4 2 2" xfId="55842" xr:uid="{00000000-0005-0000-0000-00005B860000}"/>
    <cellStyle name="Normal 29 2 4 3" xfId="43245" xr:uid="{00000000-0005-0000-0000-00005C860000}"/>
    <cellStyle name="Normal 29 2 4 4" xfId="33231" xr:uid="{00000000-0005-0000-0000-00005D860000}"/>
    <cellStyle name="Normal 29 2 5" xfId="9781" xr:uid="{00000000-0005-0000-0000-00005E860000}"/>
    <cellStyle name="Normal 29 2 5 2" xfId="22402" xr:uid="{00000000-0005-0000-0000-00005F860000}"/>
    <cellStyle name="Normal 29 2 5 2 2" xfId="57618" xr:uid="{00000000-0005-0000-0000-000060860000}"/>
    <cellStyle name="Normal 29 2 5 3" xfId="45021" xr:uid="{00000000-0005-0000-0000-000061860000}"/>
    <cellStyle name="Normal 29 2 5 4" xfId="35007" xr:uid="{00000000-0005-0000-0000-000062860000}"/>
    <cellStyle name="Normal 29 2 6" xfId="11575" xr:uid="{00000000-0005-0000-0000-000063860000}"/>
    <cellStyle name="Normal 29 2 6 2" xfId="24178" xr:uid="{00000000-0005-0000-0000-000064860000}"/>
    <cellStyle name="Normal 29 2 6 2 2" xfId="59394" xr:uid="{00000000-0005-0000-0000-000065860000}"/>
    <cellStyle name="Normal 29 2 6 3" xfId="46797" xr:uid="{00000000-0005-0000-0000-000066860000}"/>
    <cellStyle name="Normal 29 2 6 4" xfId="36783" xr:uid="{00000000-0005-0000-0000-000067860000}"/>
    <cellStyle name="Normal 29 2 7" xfId="15942" xr:uid="{00000000-0005-0000-0000-000068860000}"/>
    <cellStyle name="Normal 29 2 7 2" xfId="51158" xr:uid="{00000000-0005-0000-0000-000069860000}"/>
    <cellStyle name="Normal 29 2 7 3" xfId="28547" xr:uid="{00000000-0005-0000-0000-00006A860000}"/>
    <cellStyle name="Normal 29 2 8" xfId="13033" xr:uid="{00000000-0005-0000-0000-00006B860000}"/>
    <cellStyle name="Normal 29 2 8 2" xfId="48251" xr:uid="{00000000-0005-0000-0000-00006C860000}"/>
    <cellStyle name="Normal 29 2 9" xfId="38561" xr:uid="{00000000-0005-0000-0000-00006D860000}"/>
    <cellStyle name="Normal 29 3" xfId="3600" xr:uid="{00000000-0005-0000-0000-00006E860000}"/>
    <cellStyle name="Normal 29 3 10" xfId="27096" xr:uid="{00000000-0005-0000-0000-00006F860000}"/>
    <cellStyle name="Normal 29 3 11" xfId="61500" xr:uid="{00000000-0005-0000-0000-000070860000}"/>
    <cellStyle name="Normal 29 3 2" xfId="5396" xr:uid="{00000000-0005-0000-0000-000071860000}"/>
    <cellStyle name="Normal 29 3 2 2" xfId="18043" xr:uid="{00000000-0005-0000-0000-000072860000}"/>
    <cellStyle name="Normal 29 3 2 2 2" xfId="53259" xr:uid="{00000000-0005-0000-0000-000073860000}"/>
    <cellStyle name="Normal 29 3 2 3" xfId="40662" xr:uid="{00000000-0005-0000-0000-000074860000}"/>
    <cellStyle name="Normal 29 3 2 4" xfId="30648" xr:uid="{00000000-0005-0000-0000-000075860000}"/>
    <cellStyle name="Normal 29 3 3" xfId="6866" xr:uid="{00000000-0005-0000-0000-000076860000}"/>
    <cellStyle name="Normal 29 3 3 2" xfId="19497" xr:uid="{00000000-0005-0000-0000-000077860000}"/>
    <cellStyle name="Normal 29 3 3 2 2" xfId="54713" xr:uid="{00000000-0005-0000-0000-000078860000}"/>
    <cellStyle name="Normal 29 3 3 3" xfId="42116" xr:uid="{00000000-0005-0000-0000-000079860000}"/>
    <cellStyle name="Normal 29 3 3 4" xfId="32102" xr:uid="{00000000-0005-0000-0000-00007A860000}"/>
    <cellStyle name="Normal 29 3 4" xfId="8325" xr:uid="{00000000-0005-0000-0000-00007B860000}"/>
    <cellStyle name="Normal 29 3 4 2" xfId="20951" xr:uid="{00000000-0005-0000-0000-00007C860000}"/>
    <cellStyle name="Normal 29 3 4 2 2" xfId="56167" xr:uid="{00000000-0005-0000-0000-00007D860000}"/>
    <cellStyle name="Normal 29 3 4 3" xfId="43570" xr:uid="{00000000-0005-0000-0000-00007E860000}"/>
    <cellStyle name="Normal 29 3 4 4" xfId="33556" xr:uid="{00000000-0005-0000-0000-00007F860000}"/>
    <cellStyle name="Normal 29 3 5" xfId="10106" xr:uid="{00000000-0005-0000-0000-000080860000}"/>
    <cellStyle name="Normal 29 3 5 2" xfId="22727" xr:uid="{00000000-0005-0000-0000-000081860000}"/>
    <cellStyle name="Normal 29 3 5 2 2" xfId="57943" xr:uid="{00000000-0005-0000-0000-000082860000}"/>
    <cellStyle name="Normal 29 3 5 3" xfId="45346" xr:uid="{00000000-0005-0000-0000-000083860000}"/>
    <cellStyle name="Normal 29 3 5 4" xfId="35332" xr:uid="{00000000-0005-0000-0000-000084860000}"/>
    <cellStyle name="Normal 29 3 6" xfId="11900" xr:uid="{00000000-0005-0000-0000-000085860000}"/>
    <cellStyle name="Normal 29 3 6 2" xfId="24503" xr:uid="{00000000-0005-0000-0000-000086860000}"/>
    <cellStyle name="Normal 29 3 6 2 2" xfId="59719" xr:uid="{00000000-0005-0000-0000-000087860000}"/>
    <cellStyle name="Normal 29 3 6 3" xfId="47122" xr:uid="{00000000-0005-0000-0000-000088860000}"/>
    <cellStyle name="Normal 29 3 6 4" xfId="37108" xr:uid="{00000000-0005-0000-0000-000089860000}"/>
    <cellStyle name="Normal 29 3 7" xfId="16267" xr:uid="{00000000-0005-0000-0000-00008A860000}"/>
    <cellStyle name="Normal 29 3 7 2" xfId="51483" xr:uid="{00000000-0005-0000-0000-00008B860000}"/>
    <cellStyle name="Normal 29 3 7 3" xfId="28872" xr:uid="{00000000-0005-0000-0000-00008C860000}"/>
    <cellStyle name="Normal 29 3 8" xfId="14489" xr:uid="{00000000-0005-0000-0000-00008D860000}"/>
    <cellStyle name="Normal 29 3 8 2" xfId="49707" xr:uid="{00000000-0005-0000-0000-00008E860000}"/>
    <cellStyle name="Normal 29 3 9" xfId="38886" xr:uid="{00000000-0005-0000-0000-00008F860000}"/>
    <cellStyle name="Normal 29 4" xfId="2761" xr:uid="{00000000-0005-0000-0000-000090860000}"/>
    <cellStyle name="Normal 29 4 10" xfId="26287" xr:uid="{00000000-0005-0000-0000-000091860000}"/>
    <cellStyle name="Normal 29 4 11" xfId="60691" xr:uid="{00000000-0005-0000-0000-000092860000}"/>
    <cellStyle name="Normal 29 4 2" xfId="4587" xr:uid="{00000000-0005-0000-0000-000093860000}"/>
    <cellStyle name="Normal 29 4 2 2" xfId="17234" xr:uid="{00000000-0005-0000-0000-000094860000}"/>
    <cellStyle name="Normal 29 4 2 2 2" xfId="52450" xr:uid="{00000000-0005-0000-0000-000095860000}"/>
    <cellStyle name="Normal 29 4 2 3" xfId="39853" xr:uid="{00000000-0005-0000-0000-000096860000}"/>
    <cellStyle name="Normal 29 4 2 4" xfId="29839" xr:uid="{00000000-0005-0000-0000-000097860000}"/>
    <cellStyle name="Normal 29 4 3" xfId="6057" xr:uid="{00000000-0005-0000-0000-000098860000}"/>
    <cellStyle name="Normal 29 4 3 2" xfId="18688" xr:uid="{00000000-0005-0000-0000-000099860000}"/>
    <cellStyle name="Normal 29 4 3 2 2" xfId="53904" xr:uid="{00000000-0005-0000-0000-00009A860000}"/>
    <cellStyle name="Normal 29 4 3 3" xfId="41307" xr:uid="{00000000-0005-0000-0000-00009B860000}"/>
    <cellStyle name="Normal 29 4 3 4" xfId="31293" xr:uid="{00000000-0005-0000-0000-00009C860000}"/>
    <cellStyle name="Normal 29 4 4" xfId="7516" xr:uid="{00000000-0005-0000-0000-00009D860000}"/>
    <cellStyle name="Normal 29 4 4 2" xfId="20142" xr:uid="{00000000-0005-0000-0000-00009E860000}"/>
    <cellStyle name="Normal 29 4 4 2 2" xfId="55358" xr:uid="{00000000-0005-0000-0000-00009F860000}"/>
    <cellStyle name="Normal 29 4 4 3" xfId="42761" xr:uid="{00000000-0005-0000-0000-0000A0860000}"/>
    <cellStyle name="Normal 29 4 4 4" xfId="32747" xr:uid="{00000000-0005-0000-0000-0000A1860000}"/>
    <cellStyle name="Normal 29 4 5" xfId="9297" xr:uid="{00000000-0005-0000-0000-0000A2860000}"/>
    <cellStyle name="Normal 29 4 5 2" xfId="21918" xr:uid="{00000000-0005-0000-0000-0000A3860000}"/>
    <cellStyle name="Normal 29 4 5 2 2" xfId="57134" xr:uid="{00000000-0005-0000-0000-0000A4860000}"/>
    <cellStyle name="Normal 29 4 5 3" xfId="44537" xr:uid="{00000000-0005-0000-0000-0000A5860000}"/>
    <cellStyle name="Normal 29 4 5 4" xfId="34523" xr:uid="{00000000-0005-0000-0000-0000A6860000}"/>
    <cellStyle name="Normal 29 4 6" xfId="11091" xr:uid="{00000000-0005-0000-0000-0000A7860000}"/>
    <cellStyle name="Normal 29 4 6 2" xfId="23694" xr:uid="{00000000-0005-0000-0000-0000A8860000}"/>
    <cellStyle name="Normal 29 4 6 2 2" xfId="58910" xr:uid="{00000000-0005-0000-0000-0000A9860000}"/>
    <cellStyle name="Normal 29 4 6 3" xfId="46313" xr:uid="{00000000-0005-0000-0000-0000AA860000}"/>
    <cellStyle name="Normal 29 4 6 4" xfId="36299" xr:uid="{00000000-0005-0000-0000-0000AB860000}"/>
    <cellStyle name="Normal 29 4 7" xfId="15458" xr:uid="{00000000-0005-0000-0000-0000AC860000}"/>
    <cellStyle name="Normal 29 4 7 2" xfId="50674" xr:uid="{00000000-0005-0000-0000-0000AD860000}"/>
    <cellStyle name="Normal 29 4 7 3" xfId="28063" xr:uid="{00000000-0005-0000-0000-0000AE860000}"/>
    <cellStyle name="Normal 29 4 8" xfId="13680" xr:uid="{00000000-0005-0000-0000-0000AF860000}"/>
    <cellStyle name="Normal 29 4 8 2" xfId="48898" xr:uid="{00000000-0005-0000-0000-0000B0860000}"/>
    <cellStyle name="Normal 29 4 9" xfId="38077" xr:uid="{00000000-0005-0000-0000-0000B1860000}"/>
    <cellStyle name="Normal 29 5" xfId="3925" xr:uid="{00000000-0005-0000-0000-0000B2860000}"/>
    <cellStyle name="Normal 29 5 2" xfId="8648" xr:uid="{00000000-0005-0000-0000-0000B3860000}"/>
    <cellStyle name="Normal 29 5 2 2" xfId="21274" xr:uid="{00000000-0005-0000-0000-0000B4860000}"/>
    <cellStyle name="Normal 29 5 2 2 2" xfId="56490" xr:uid="{00000000-0005-0000-0000-0000B5860000}"/>
    <cellStyle name="Normal 29 5 2 3" xfId="43893" xr:uid="{00000000-0005-0000-0000-0000B6860000}"/>
    <cellStyle name="Normal 29 5 2 4" xfId="33879" xr:uid="{00000000-0005-0000-0000-0000B7860000}"/>
    <cellStyle name="Normal 29 5 3" xfId="10429" xr:uid="{00000000-0005-0000-0000-0000B8860000}"/>
    <cellStyle name="Normal 29 5 3 2" xfId="23050" xr:uid="{00000000-0005-0000-0000-0000B9860000}"/>
    <cellStyle name="Normal 29 5 3 2 2" xfId="58266" xr:uid="{00000000-0005-0000-0000-0000BA860000}"/>
    <cellStyle name="Normal 29 5 3 3" xfId="45669" xr:uid="{00000000-0005-0000-0000-0000BB860000}"/>
    <cellStyle name="Normal 29 5 3 4" xfId="35655" xr:uid="{00000000-0005-0000-0000-0000BC860000}"/>
    <cellStyle name="Normal 29 5 4" xfId="12225" xr:uid="{00000000-0005-0000-0000-0000BD860000}"/>
    <cellStyle name="Normal 29 5 4 2" xfId="24826" xr:uid="{00000000-0005-0000-0000-0000BE860000}"/>
    <cellStyle name="Normal 29 5 4 2 2" xfId="60042" xr:uid="{00000000-0005-0000-0000-0000BF860000}"/>
    <cellStyle name="Normal 29 5 4 3" xfId="47445" xr:uid="{00000000-0005-0000-0000-0000C0860000}"/>
    <cellStyle name="Normal 29 5 4 4" xfId="37431" xr:uid="{00000000-0005-0000-0000-0000C1860000}"/>
    <cellStyle name="Normal 29 5 5" xfId="16590" xr:uid="{00000000-0005-0000-0000-0000C2860000}"/>
    <cellStyle name="Normal 29 5 5 2" xfId="51806" xr:uid="{00000000-0005-0000-0000-0000C3860000}"/>
    <cellStyle name="Normal 29 5 5 3" xfId="29195" xr:uid="{00000000-0005-0000-0000-0000C4860000}"/>
    <cellStyle name="Normal 29 5 6" xfId="14812" xr:uid="{00000000-0005-0000-0000-0000C5860000}"/>
    <cellStyle name="Normal 29 5 6 2" xfId="50030" xr:uid="{00000000-0005-0000-0000-0000C6860000}"/>
    <cellStyle name="Normal 29 5 7" xfId="39209" xr:uid="{00000000-0005-0000-0000-0000C7860000}"/>
    <cellStyle name="Normal 29 5 8" xfId="27419" xr:uid="{00000000-0005-0000-0000-0000C8860000}"/>
    <cellStyle name="Normal 29 6" xfId="4265" xr:uid="{00000000-0005-0000-0000-0000C9860000}"/>
    <cellStyle name="Normal 29 6 2" xfId="16912" xr:uid="{00000000-0005-0000-0000-0000CA860000}"/>
    <cellStyle name="Normal 29 6 2 2" xfId="52128" xr:uid="{00000000-0005-0000-0000-0000CB860000}"/>
    <cellStyle name="Normal 29 6 2 3" xfId="29517" xr:uid="{00000000-0005-0000-0000-0000CC860000}"/>
    <cellStyle name="Normal 29 6 3" xfId="13358" xr:uid="{00000000-0005-0000-0000-0000CD860000}"/>
    <cellStyle name="Normal 29 6 3 2" xfId="48576" xr:uid="{00000000-0005-0000-0000-0000CE860000}"/>
    <cellStyle name="Normal 29 6 4" xfId="39531" xr:uid="{00000000-0005-0000-0000-0000CF860000}"/>
    <cellStyle name="Normal 29 6 5" xfId="25965" xr:uid="{00000000-0005-0000-0000-0000D0860000}"/>
    <cellStyle name="Normal 29 7" xfId="5735" xr:uid="{00000000-0005-0000-0000-0000D1860000}"/>
    <cellStyle name="Normal 29 7 2" xfId="18366" xr:uid="{00000000-0005-0000-0000-0000D2860000}"/>
    <cellStyle name="Normal 29 7 2 2" xfId="53582" xr:uid="{00000000-0005-0000-0000-0000D3860000}"/>
    <cellStyle name="Normal 29 7 3" xfId="40985" xr:uid="{00000000-0005-0000-0000-0000D4860000}"/>
    <cellStyle name="Normal 29 7 4" xfId="30971" xr:uid="{00000000-0005-0000-0000-0000D5860000}"/>
    <cellStyle name="Normal 29 8" xfId="7194" xr:uid="{00000000-0005-0000-0000-0000D6860000}"/>
    <cellStyle name="Normal 29 8 2" xfId="19820" xr:uid="{00000000-0005-0000-0000-0000D7860000}"/>
    <cellStyle name="Normal 29 8 2 2" xfId="55036" xr:uid="{00000000-0005-0000-0000-0000D8860000}"/>
    <cellStyle name="Normal 29 8 3" xfId="42439" xr:uid="{00000000-0005-0000-0000-0000D9860000}"/>
    <cellStyle name="Normal 29 8 4" xfId="32425" xr:uid="{00000000-0005-0000-0000-0000DA860000}"/>
    <cellStyle name="Normal 29 9" xfId="8975" xr:uid="{00000000-0005-0000-0000-0000DB860000}"/>
    <cellStyle name="Normal 29 9 2" xfId="21596" xr:uid="{00000000-0005-0000-0000-0000DC860000}"/>
    <cellStyle name="Normal 29 9 2 2" xfId="56812" xr:uid="{00000000-0005-0000-0000-0000DD860000}"/>
    <cellStyle name="Normal 29 9 3" xfId="44215" xr:uid="{00000000-0005-0000-0000-0000DE860000}"/>
    <cellStyle name="Normal 29 9 4" xfId="34201" xr:uid="{00000000-0005-0000-0000-0000DF860000}"/>
    <cellStyle name="Normal 3" xfId="33" xr:uid="{00000000-0005-0000-0000-0000E0860000}"/>
    <cellStyle name="Normal 3 2" xfId="599" xr:uid="{00000000-0005-0000-0000-0000E1860000}"/>
    <cellStyle name="Normal 3 2 2" xfId="600" xr:uid="{00000000-0005-0000-0000-0000E2860000}"/>
    <cellStyle name="Normal 3 2 2 10" xfId="2996" xr:uid="{00000000-0005-0000-0000-0000E3860000}"/>
    <cellStyle name="Normal 3 2 2 10 10" xfId="25371" xr:uid="{00000000-0005-0000-0000-0000E4860000}"/>
    <cellStyle name="Normal 3 2 2 10 11" xfId="60906" xr:uid="{00000000-0005-0000-0000-0000E5860000}"/>
    <cellStyle name="Normal 3 2 2 10 2" xfId="4802" xr:uid="{00000000-0005-0000-0000-0000E6860000}"/>
    <cellStyle name="Normal 3 2 2 10 2 2" xfId="17449" xr:uid="{00000000-0005-0000-0000-0000E7860000}"/>
    <cellStyle name="Normal 3 2 2 10 2 2 2" xfId="52665" xr:uid="{00000000-0005-0000-0000-0000E8860000}"/>
    <cellStyle name="Normal 3 2 2 10 2 2 3" xfId="30054" xr:uid="{00000000-0005-0000-0000-0000E9860000}"/>
    <cellStyle name="Normal 3 2 2 10 2 3" xfId="13895" xr:uid="{00000000-0005-0000-0000-0000EA860000}"/>
    <cellStyle name="Normal 3 2 2 10 2 3 2" xfId="49113" xr:uid="{00000000-0005-0000-0000-0000EB860000}"/>
    <cellStyle name="Normal 3 2 2 10 2 4" xfId="40068" xr:uid="{00000000-0005-0000-0000-0000EC860000}"/>
    <cellStyle name="Normal 3 2 2 10 2 5" xfId="26502" xr:uid="{00000000-0005-0000-0000-0000ED860000}"/>
    <cellStyle name="Normal 3 2 2 10 3" xfId="6272" xr:uid="{00000000-0005-0000-0000-0000EE860000}"/>
    <cellStyle name="Normal 3 2 2 10 3 2" xfId="18903" xr:uid="{00000000-0005-0000-0000-0000EF860000}"/>
    <cellStyle name="Normal 3 2 2 10 3 2 2" xfId="54119" xr:uid="{00000000-0005-0000-0000-0000F0860000}"/>
    <cellStyle name="Normal 3 2 2 10 3 3" xfId="41522" xr:uid="{00000000-0005-0000-0000-0000F1860000}"/>
    <cellStyle name="Normal 3 2 2 10 3 4" xfId="31508" xr:uid="{00000000-0005-0000-0000-0000F2860000}"/>
    <cellStyle name="Normal 3 2 2 10 4" xfId="7731" xr:uid="{00000000-0005-0000-0000-0000F3860000}"/>
    <cellStyle name="Normal 3 2 2 10 4 2" xfId="20357" xr:uid="{00000000-0005-0000-0000-0000F4860000}"/>
    <cellStyle name="Normal 3 2 2 10 4 2 2" xfId="55573" xr:uid="{00000000-0005-0000-0000-0000F5860000}"/>
    <cellStyle name="Normal 3 2 2 10 4 3" xfId="42976" xr:uid="{00000000-0005-0000-0000-0000F6860000}"/>
    <cellStyle name="Normal 3 2 2 10 4 4" xfId="32962" xr:uid="{00000000-0005-0000-0000-0000F7860000}"/>
    <cellStyle name="Normal 3 2 2 10 5" xfId="9512" xr:uid="{00000000-0005-0000-0000-0000F8860000}"/>
    <cellStyle name="Normal 3 2 2 10 5 2" xfId="22133" xr:uid="{00000000-0005-0000-0000-0000F9860000}"/>
    <cellStyle name="Normal 3 2 2 10 5 2 2" xfId="57349" xr:uid="{00000000-0005-0000-0000-0000FA860000}"/>
    <cellStyle name="Normal 3 2 2 10 5 3" xfId="44752" xr:uid="{00000000-0005-0000-0000-0000FB860000}"/>
    <cellStyle name="Normal 3 2 2 10 5 4" xfId="34738" xr:uid="{00000000-0005-0000-0000-0000FC860000}"/>
    <cellStyle name="Normal 3 2 2 10 6" xfId="11306" xr:uid="{00000000-0005-0000-0000-0000FD860000}"/>
    <cellStyle name="Normal 3 2 2 10 6 2" xfId="23909" xr:uid="{00000000-0005-0000-0000-0000FE860000}"/>
    <cellStyle name="Normal 3 2 2 10 6 2 2" xfId="59125" xr:uid="{00000000-0005-0000-0000-0000FF860000}"/>
    <cellStyle name="Normal 3 2 2 10 6 3" xfId="46528" xr:uid="{00000000-0005-0000-0000-000000870000}"/>
    <cellStyle name="Normal 3 2 2 10 6 4" xfId="36514" xr:uid="{00000000-0005-0000-0000-000001870000}"/>
    <cellStyle name="Normal 3 2 2 10 7" xfId="15673" xr:uid="{00000000-0005-0000-0000-000002870000}"/>
    <cellStyle name="Normal 3 2 2 10 7 2" xfId="50889" xr:uid="{00000000-0005-0000-0000-000003870000}"/>
    <cellStyle name="Normal 3 2 2 10 7 3" xfId="28278" xr:uid="{00000000-0005-0000-0000-000004870000}"/>
    <cellStyle name="Normal 3 2 2 10 8" xfId="12764" xr:uid="{00000000-0005-0000-0000-000005870000}"/>
    <cellStyle name="Normal 3 2 2 10 8 2" xfId="47982" xr:uid="{00000000-0005-0000-0000-000006870000}"/>
    <cellStyle name="Normal 3 2 2 10 9" xfId="38292" xr:uid="{00000000-0005-0000-0000-000007870000}"/>
    <cellStyle name="Normal 3 2 2 11" xfId="2828" xr:uid="{00000000-0005-0000-0000-000008870000}"/>
    <cellStyle name="Normal 3 2 2 11 10" xfId="25216" xr:uid="{00000000-0005-0000-0000-000009870000}"/>
    <cellStyle name="Normal 3 2 2 11 11" xfId="60751" xr:uid="{00000000-0005-0000-0000-00000A870000}"/>
    <cellStyle name="Normal 3 2 2 11 2" xfId="4647" xr:uid="{00000000-0005-0000-0000-00000B870000}"/>
    <cellStyle name="Normal 3 2 2 11 2 2" xfId="17294" xr:uid="{00000000-0005-0000-0000-00000C870000}"/>
    <cellStyle name="Normal 3 2 2 11 2 2 2" xfId="52510" xr:uid="{00000000-0005-0000-0000-00000D870000}"/>
    <cellStyle name="Normal 3 2 2 11 2 2 3" xfId="29899" xr:uid="{00000000-0005-0000-0000-00000E870000}"/>
    <cellStyle name="Normal 3 2 2 11 2 3" xfId="13740" xr:uid="{00000000-0005-0000-0000-00000F870000}"/>
    <cellStyle name="Normal 3 2 2 11 2 3 2" xfId="48958" xr:uid="{00000000-0005-0000-0000-000010870000}"/>
    <cellStyle name="Normal 3 2 2 11 2 4" xfId="39913" xr:uid="{00000000-0005-0000-0000-000011870000}"/>
    <cellStyle name="Normal 3 2 2 11 2 5" xfId="26347" xr:uid="{00000000-0005-0000-0000-000012870000}"/>
    <cellStyle name="Normal 3 2 2 11 3" xfId="6117" xr:uid="{00000000-0005-0000-0000-000013870000}"/>
    <cellStyle name="Normal 3 2 2 11 3 2" xfId="18748" xr:uid="{00000000-0005-0000-0000-000014870000}"/>
    <cellStyle name="Normal 3 2 2 11 3 2 2" xfId="53964" xr:uid="{00000000-0005-0000-0000-000015870000}"/>
    <cellStyle name="Normal 3 2 2 11 3 3" xfId="41367" xr:uid="{00000000-0005-0000-0000-000016870000}"/>
    <cellStyle name="Normal 3 2 2 11 3 4" xfId="31353" xr:uid="{00000000-0005-0000-0000-000017870000}"/>
    <cellStyle name="Normal 3 2 2 11 4" xfId="7576" xr:uid="{00000000-0005-0000-0000-000018870000}"/>
    <cellStyle name="Normal 3 2 2 11 4 2" xfId="20202" xr:uid="{00000000-0005-0000-0000-000019870000}"/>
    <cellStyle name="Normal 3 2 2 11 4 2 2" xfId="55418" xr:uid="{00000000-0005-0000-0000-00001A870000}"/>
    <cellStyle name="Normal 3 2 2 11 4 3" xfId="42821" xr:uid="{00000000-0005-0000-0000-00001B870000}"/>
    <cellStyle name="Normal 3 2 2 11 4 4" xfId="32807" xr:uid="{00000000-0005-0000-0000-00001C870000}"/>
    <cellStyle name="Normal 3 2 2 11 5" xfId="9357" xr:uid="{00000000-0005-0000-0000-00001D870000}"/>
    <cellStyle name="Normal 3 2 2 11 5 2" xfId="21978" xr:uid="{00000000-0005-0000-0000-00001E870000}"/>
    <cellStyle name="Normal 3 2 2 11 5 2 2" xfId="57194" xr:uid="{00000000-0005-0000-0000-00001F870000}"/>
    <cellStyle name="Normal 3 2 2 11 5 3" xfId="44597" xr:uid="{00000000-0005-0000-0000-000020870000}"/>
    <cellStyle name="Normal 3 2 2 11 5 4" xfId="34583" xr:uid="{00000000-0005-0000-0000-000021870000}"/>
    <cellStyle name="Normal 3 2 2 11 6" xfId="11151" xr:uid="{00000000-0005-0000-0000-000022870000}"/>
    <cellStyle name="Normal 3 2 2 11 6 2" xfId="23754" xr:uid="{00000000-0005-0000-0000-000023870000}"/>
    <cellStyle name="Normal 3 2 2 11 6 2 2" xfId="58970" xr:uid="{00000000-0005-0000-0000-000024870000}"/>
    <cellStyle name="Normal 3 2 2 11 6 3" xfId="46373" xr:uid="{00000000-0005-0000-0000-000025870000}"/>
    <cellStyle name="Normal 3 2 2 11 6 4" xfId="36359" xr:uid="{00000000-0005-0000-0000-000026870000}"/>
    <cellStyle name="Normal 3 2 2 11 7" xfId="15518" xr:uid="{00000000-0005-0000-0000-000027870000}"/>
    <cellStyle name="Normal 3 2 2 11 7 2" xfId="50734" xr:uid="{00000000-0005-0000-0000-000028870000}"/>
    <cellStyle name="Normal 3 2 2 11 7 3" xfId="28123" xr:uid="{00000000-0005-0000-0000-000029870000}"/>
    <cellStyle name="Normal 3 2 2 11 8" xfId="12609" xr:uid="{00000000-0005-0000-0000-00002A870000}"/>
    <cellStyle name="Normal 3 2 2 11 8 2" xfId="47827" xr:uid="{00000000-0005-0000-0000-00002B870000}"/>
    <cellStyle name="Normal 3 2 2 11 9" xfId="38137" xr:uid="{00000000-0005-0000-0000-00002C870000}"/>
    <cellStyle name="Normal 3 2 2 12" xfId="3338" xr:uid="{00000000-0005-0000-0000-00002D870000}"/>
    <cellStyle name="Normal 3 2 2 12 10" xfId="26834" xr:uid="{00000000-0005-0000-0000-00002E870000}"/>
    <cellStyle name="Normal 3 2 2 12 11" xfId="61238" xr:uid="{00000000-0005-0000-0000-00002F870000}"/>
    <cellStyle name="Normal 3 2 2 12 2" xfId="5134" xr:uid="{00000000-0005-0000-0000-000030870000}"/>
    <cellStyle name="Normal 3 2 2 12 2 2" xfId="17781" xr:uid="{00000000-0005-0000-0000-000031870000}"/>
    <cellStyle name="Normal 3 2 2 12 2 2 2" xfId="52997" xr:uid="{00000000-0005-0000-0000-000032870000}"/>
    <cellStyle name="Normal 3 2 2 12 2 3" xfId="40400" xr:uid="{00000000-0005-0000-0000-000033870000}"/>
    <cellStyle name="Normal 3 2 2 12 2 4" xfId="30386" xr:uid="{00000000-0005-0000-0000-000034870000}"/>
    <cellStyle name="Normal 3 2 2 12 3" xfId="6604" xr:uid="{00000000-0005-0000-0000-000035870000}"/>
    <cellStyle name="Normal 3 2 2 12 3 2" xfId="19235" xr:uid="{00000000-0005-0000-0000-000036870000}"/>
    <cellStyle name="Normal 3 2 2 12 3 2 2" xfId="54451" xr:uid="{00000000-0005-0000-0000-000037870000}"/>
    <cellStyle name="Normal 3 2 2 12 3 3" xfId="41854" xr:uid="{00000000-0005-0000-0000-000038870000}"/>
    <cellStyle name="Normal 3 2 2 12 3 4" xfId="31840" xr:uid="{00000000-0005-0000-0000-000039870000}"/>
    <cellStyle name="Normal 3 2 2 12 4" xfId="8063" xr:uid="{00000000-0005-0000-0000-00003A870000}"/>
    <cellStyle name="Normal 3 2 2 12 4 2" xfId="20689" xr:uid="{00000000-0005-0000-0000-00003B870000}"/>
    <cellStyle name="Normal 3 2 2 12 4 2 2" xfId="55905" xr:uid="{00000000-0005-0000-0000-00003C870000}"/>
    <cellStyle name="Normal 3 2 2 12 4 3" xfId="43308" xr:uid="{00000000-0005-0000-0000-00003D870000}"/>
    <cellStyle name="Normal 3 2 2 12 4 4" xfId="33294" xr:uid="{00000000-0005-0000-0000-00003E870000}"/>
    <cellStyle name="Normal 3 2 2 12 5" xfId="9844" xr:uid="{00000000-0005-0000-0000-00003F870000}"/>
    <cellStyle name="Normal 3 2 2 12 5 2" xfId="22465" xr:uid="{00000000-0005-0000-0000-000040870000}"/>
    <cellStyle name="Normal 3 2 2 12 5 2 2" xfId="57681" xr:uid="{00000000-0005-0000-0000-000041870000}"/>
    <cellStyle name="Normal 3 2 2 12 5 3" xfId="45084" xr:uid="{00000000-0005-0000-0000-000042870000}"/>
    <cellStyle name="Normal 3 2 2 12 5 4" xfId="35070" xr:uid="{00000000-0005-0000-0000-000043870000}"/>
    <cellStyle name="Normal 3 2 2 12 6" xfId="11638" xr:uid="{00000000-0005-0000-0000-000044870000}"/>
    <cellStyle name="Normal 3 2 2 12 6 2" xfId="24241" xr:uid="{00000000-0005-0000-0000-000045870000}"/>
    <cellStyle name="Normal 3 2 2 12 6 2 2" xfId="59457" xr:uid="{00000000-0005-0000-0000-000046870000}"/>
    <cellStyle name="Normal 3 2 2 12 6 3" xfId="46860" xr:uid="{00000000-0005-0000-0000-000047870000}"/>
    <cellStyle name="Normal 3 2 2 12 6 4" xfId="36846" xr:uid="{00000000-0005-0000-0000-000048870000}"/>
    <cellStyle name="Normal 3 2 2 12 7" xfId="16005" xr:uid="{00000000-0005-0000-0000-000049870000}"/>
    <cellStyle name="Normal 3 2 2 12 7 2" xfId="51221" xr:uid="{00000000-0005-0000-0000-00004A870000}"/>
    <cellStyle name="Normal 3 2 2 12 7 3" xfId="28610" xr:uid="{00000000-0005-0000-0000-00004B870000}"/>
    <cellStyle name="Normal 3 2 2 12 8" xfId="14227" xr:uid="{00000000-0005-0000-0000-00004C870000}"/>
    <cellStyle name="Normal 3 2 2 12 8 2" xfId="49445" xr:uid="{00000000-0005-0000-0000-00004D870000}"/>
    <cellStyle name="Normal 3 2 2 12 9" xfId="38624" xr:uid="{00000000-0005-0000-0000-00004E870000}"/>
    <cellStyle name="Normal 3 2 2 13" xfId="2498" xr:uid="{00000000-0005-0000-0000-00004F870000}"/>
    <cellStyle name="Normal 3 2 2 13 10" xfId="26025" xr:uid="{00000000-0005-0000-0000-000050870000}"/>
    <cellStyle name="Normal 3 2 2 13 11" xfId="60429" xr:uid="{00000000-0005-0000-0000-000051870000}"/>
    <cellStyle name="Normal 3 2 2 13 2" xfId="4325" xr:uid="{00000000-0005-0000-0000-000052870000}"/>
    <cellStyle name="Normal 3 2 2 13 2 2" xfId="16972" xr:uid="{00000000-0005-0000-0000-000053870000}"/>
    <cellStyle name="Normal 3 2 2 13 2 2 2" xfId="52188" xr:uid="{00000000-0005-0000-0000-000054870000}"/>
    <cellStyle name="Normal 3 2 2 13 2 3" xfId="39591" xr:uid="{00000000-0005-0000-0000-000055870000}"/>
    <cellStyle name="Normal 3 2 2 13 2 4" xfId="29577" xr:uid="{00000000-0005-0000-0000-000056870000}"/>
    <cellStyle name="Normal 3 2 2 13 3" xfId="5795" xr:uid="{00000000-0005-0000-0000-000057870000}"/>
    <cellStyle name="Normal 3 2 2 13 3 2" xfId="18426" xr:uid="{00000000-0005-0000-0000-000058870000}"/>
    <cellStyle name="Normal 3 2 2 13 3 2 2" xfId="53642" xr:uid="{00000000-0005-0000-0000-000059870000}"/>
    <cellStyle name="Normal 3 2 2 13 3 3" xfId="41045" xr:uid="{00000000-0005-0000-0000-00005A870000}"/>
    <cellStyle name="Normal 3 2 2 13 3 4" xfId="31031" xr:uid="{00000000-0005-0000-0000-00005B870000}"/>
    <cellStyle name="Normal 3 2 2 13 4" xfId="7254" xr:uid="{00000000-0005-0000-0000-00005C870000}"/>
    <cellStyle name="Normal 3 2 2 13 4 2" xfId="19880" xr:uid="{00000000-0005-0000-0000-00005D870000}"/>
    <cellStyle name="Normal 3 2 2 13 4 2 2" xfId="55096" xr:uid="{00000000-0005-0000-0000-00005E870000}"/>
    <cellStyle name="Normal 3 2 2 13 4 3" xfId="42499" xr:uid="{00000000-0005-0000-0000-00005F870000}"/>
    <cellStyle name="Normal 3 2 2 13 4 4" xfId="32485" xr:uid="{00000000-0005-0000-0000-000060870000}"/>
    <cellStyle name="Normal 3 2 2 13 5" xfId="9035" xr:uid="{00000000-0005-0000-0000-000061870000}"/>
    <cellStyle name="Normal 3 2 2 13 5 2" xfId="21656" xr:uid="{00000000-0005-0000-0000-000062870000}"/>
    <cellStyle name="Normal 3 2 2 13 5 2 2" xfId="56872" xr:uid="{00000000-0005-0000-0000-000063870000}"/>
    <cellStyle name="Normal 3 2 2 13 5 3" xfId="44275" xr:uid="{00000000-0005-0000-0000-000064870000}"/>
    <cellStyle name="Normal 3 2 2 13 5 4" xfId="34261" xr:uid="{00000000-0005-0000-0000-000065870000}"/>
    <cellStyle name="Normal 3 2 2 13 6" xfId="10829" xr:uid="{00000000-0005-0000-0000-000066870000}"/>
    <cellStyle name="Normal 3 2 2 13 6 2" xfId="23432" xr:uid="{00000000-0005-0000-0000-000067870000}"/>
    <cellStyle name="Normal 3 2 2 13 6 2 2" xfId="58648" xr:uid="{00000000-0005-0000-0000-000068870000}"/>
    <cellStyle name="Normal 3 2 2 13 6 3" xfId="46051" xr:uid="{00000000-0005-0000-0000-000069870000}"/>
    <cellStyle name="Normal 3 2 2 13 6 4" xfId="36037" xr:uid="{00000000-0005-0000-0000-00006A870000}"/>
    <cellStyle name="Normal 3 2 2 13 7" xfId="15196" xr:uid="{00000000-0005-0000-0000-00006B870000}"/>
    <cellStyle name="Normal 3 2 2 13 7 2" xfId="50412" xr:uid="{00000000-0005-0000-0000-00006C870000}"/>
    <cellStyle name="Normal 3 2 2 13 7 3" xfId="27801" xr:uid="{00000000-0005-0000-0000-00006D870000}"/>
    <cellStyle name="Normal 3 2 2 13 8" xfId="13418" xr:uid="{00000000-0005-0000-0000-00006E870000}"/>
    <cellStyle name="Normal 3 2 2 13 8 2" xfId="48636" xr:uid="{00000000-0005-0000-0000-00006F870000}"/>
    <cellStyle name="Normal 3 2 2 13 9" xfId="37815" xr:uid="{00000000-0005-0000-0000-000070870000}"/>
    <cellStyle name="Normal 3 2 2 14" xfId="3662" xr:uid="{00000000-0005-0000-0000-000071870000}"/>
    <cellStyle name="Normal 3 2 2 14 2" xfId="8386" xr:uid="{00000000-0005-0000-0000-000072870000}"/>
    <cellStyle name="Normal 3 2 2 14 2 2" xfId="21012" xr:uid="{00000000-0005-0000-0000-000073870000}"/>
    <cellStyle name="Normal 3 2 2 14 2 2 2" xfId="56228" xr:uid="{00000000-0005-0000-0000-000074870000}"/>
    <cellStyle name="Normal 3 2 2 14 2 3" xfId="43631" xr:uid="{00000000-0005-0000-0000-000075870000}"/>
    <cellStyle name="Normal 3 2 2 14 2 4" xfId="33617" xr:uid="{00000000-0005-0000-0000-000076870000}"/>
    <cellStyle name="Normal 3 2 2 14 3" xfId="10167" xr:uid="{00000000-0005-0000-0000-000077870000}"/>
    <cellStyle name="Normal 3 2 2 14 3 2" xfId="22788" xr:uid="{00000000-0005-0000-0000-000078870000}"/>
    <cellStyle name="Normal 3 2 2 14 3 2 2" xfId="58004" xr:uid="{00000000-0005-0000-0000-000079870000}"/>
    <cellStyle name="Normal 3 2 2 14 3 3" xfId="45407" xr:uid="{00000000-0005-0000-0000-00007A870000}"/>
    <cellStyle name="Normal 3 2 2 14 3 4" xfId="35393" xr:uid="{00000000-0005-0000-0000-00007B870000}"/>
    <cellStyle name="Normal 3 2 2 14 4" xfId="11963" xr:uid="{00000000-0005-0000-0000-00007C870000}"/>
    <cellStyle name="Normal 3 2 2 14 4 2" xfId="24564" xr:uid="{00000000-0005-0000-0000-00007D870000}"/>
    <cellStyle name="Normal 3 2 2 14 4 2 2" xfId="59780" xr:uid="{00000000-0005-0000-0000-00007E870000}"/>
    <cellStyle name="Normal 3 2 2 14 4 3" xfId="47183" xr:uid="{00000000-0005-0000-0000-00007F870000}"/>
    <cellStyle name="Normal 3 2 2 14 4 4" xfId="37169" xr:uid="{00000000-0005-0000-0000-000080870000}"/>
    <cellStyle name="Normal 3 2 2 14 5" xfId="16328" xr:uid="{00000000-0005-0000-0000-000081870000}"/>
    <cellStyle name="Normal 3 2 2 14 5 2" xfId="51544" xr:uid="{00000000-0005-0000-0000-000082870000}"/>
    <cellStyle name="Normal 3 2 2 14 5 3" xfId="28933" xr:uid="{00000000-0005-0000-0000-000083870000}"/>
    <cellStyle name="Normal 3 2 2 14 6" xfId="14550" xr:uid="{00000000-0005-0000-0000-000084870000}"/>
    <cellStyle name="Normal 3 2 2 14 6 2" xfId="49768" xr:uid="{00000000-0005-0000-0000-000085870000}"/>
    <cellStyle name="Normal 3 2 2 14 7" xfId="38947" xr:uid="{00000000-0005-0000-0000-000086870000}"/>
    <cellStyle name="Normal 3 2 2 14 8" xfId="27157" xr:uid="{00000000-0005-0000-0000-000087870000}"/>
    <cellStyle name="Normal 3 2 2 15" xfId="3994" xr:uid="{00000000-0005-0000-0000-000088870000}"/>
    <cellStyle name="Normal 3 2 2 15 2" xfId="16650" xr:uid="{00000000-0005-0000-0000-000089870000}"/>
    <cellStyle name="Normal 3 2 2 15 2 2" xfId="51866" xr:uid="{00000000-0005-0000-0000-00008A870000}"/>
    <cellStyle name="Normal 3 2 2 15 2 3" xfId="29255" xr:uid="{00000000-0005-0000-0000-00008B870000}"/>
    <cellStyle name="Normal 3 2 2 15 3" xfId="13096" xr:uid="{00000000-0005-0000-0000-00008C870000}"/>
    <cellStyle name="Normal 3 2 2 15 3 2" xfId="48314" xr:uid="{00000000-0005-0000-0000-00008D870000}"/>
    <cellStyle name="Normal 3 2 2 15 4" xfId="39269" xr:uid="{00000000-0005-0000-0000-00008E870000}"/>
    <cellStyle name="Normal 3 2 2 15 5" xfId="25703" xr:uid="{00000000-0005-0000-0000-00008F870000}"/>
    <cellStyle name="Normal 3 2 2 16" xfId="5473" xr:uid="{00000000-0005-0000-0000-000090870000}"/>
    <cellStyle name="Normal 3 2 2 16 2" xfId="18104" xr:uid="{00000000-0005-0000-0000-000091870000}"/>
    <cellStyle name="Normal 3 2 2 16 2 2" xfId="53320" xr:uid="{00000000-0005-0000-0000-000092870000}"/>
    <cellStyle name="Normal 3 2 2 16 3" xfId="40723" xr:uid="{00000000-0005-0000-0000-000093870000}"/>
    <cellStyle name="Normal 3 2 2 16 4" xfId="30709" xr:uid="{00000000-0005-0000-0000-000094870000}"/>
    <cellStyle name="Normal 3 2 2 17" xfId="6929" xr:uid="{00000000-0005-0000-0000-000095870000}"/>
    <cellStyle name="Normal 3 2 2 17 2" xfId="19558" xr:uid="{00000000-0005-0000-0000-000096870000}"/>
    <cellStyle name="Normal 3 2 2 17 2 2" xfId="54774" xr:uid="{00000000-0005-0000-0000-000097870000}"/>
    <cellStyle name="Normal 3 2 2 17 3" xfId="42177" xr:uid="{00000000-0005-0000-0000-000098870000}"/>
    <cellStyle name="Normal 3 2 2 17 4" xfId="32163" xr:uid="{00000000-0005-0000-0000-000099870000}"/>
    <cellStyle name="Normal 3 2 2 18" xfId="8711" xr:uid="{00000000-0005-0000-0000-00009A870000}"/>
    <cellStyle name="Normal 3 2 2 18 2" xfId="21334" xr:uid="{00000000-0005-0000-0000-00009B870000}"/>
    <cellStyle name="Normal 3 2 2 18 2 2" xfId="56550" xr:uid="{00000000-0005-0000-0000-00009C870000}"/>
    <cellStyle name="Normal 3 2 2 18 3" xfId="43953" xr:uid="{00000000-0005-0000-0000-00009D870000}"/>
    <cellStyle name="Normal 3 2 2 18 4" xfId="33939" xr:uid="{00000000-0005-0000-0000-00009E870000}"/>
    <cellStyle name="Normal 3 2 2 19" xfId="10632" xr:uid="{00000000-0005-0000-0000-00009F870000}"/>
    <cellStyle name="Normal 3 2 2 19 2" xfId="23243" xr:uid="{00000000-0005-0000-0000-0000A0870000}"/>
    <cellStyle name="Normal 3 2 2 19 2 2" xfId="58459" xr:uid="{00000000-0005-0000-0000-0000A1870000}"/>
    <cellStyle name="Normal 3 2 2 19 3" xfId="45862" xr:uid="{00000000-0005-0000-0000-0000A2870000}"/>
    <cellStyle name="Normal 3 2 2 19 4" xfId="35848" xr:uid="{00000000-0005-0000-0000-0000A3870000}"/>
    <cellStyle name="Normal 3 2 2 2" xfId="601" xr:uid="{00000000-0005-0000-0000-0000A4870000}"/>
    <cellStyle name="Normal 3 2 2 2 2" xfId="1780" xr:uid="{00000000-0005-0000-0000-0000A5870000}"/>
    <cellStyle name="Normal 3 2 2 2_District Target Attainment" xfId="1152" xr:uid="{00000000-0005-0000-0000-0000A6870000}"/>
    <cellStyle name="Normal 3 2 2 20" xfId="14873" xr:uid="{00000000-0005-0000-0000-0000A7870000}"/>
    <cellStyle name="Normal 3 2 2 20 2" xfId="50090" xr:uid="{00000000-0005-0000-0000-0000A8870000}"/>
    <cellStyle name="Normal 3 2 2 20 3" xfId="27479" xr:uid="{00000000-0005-0000-0000-0000A9870000}"/>
    <cellStyle name="Normal 3 2 2 21" xfId="12287" xr:uid="{00000000-0005-0000-0000-0000AA870000}"/>
    <cellStyle name="Normal 3 2 2 21 2" xfId="47505" xr:uid="{00000000-0005-0000-0000-0000AB870000}"/>
    <cellStyle name="Normal 3 2 2 22" xfId="37492" xr:uid="{00000000-0005-0000-0000-0000AC870000}"/>
    <cellStyle name="Normal 3 2 2 23" xfId="24894" xr:uid="{00000000-0005-0000-0000-0000AD870000}"/>
    <cellStyle name="Normal 3 2 2 24" xfId="60107" xr:uid="{00000000-0005-0000-0000-0000AE870000}"/>
    <cellStyle name="Normal 3 2 2 3" xfId="602" xr:uid="{00000000-0005-0000-0000-0000AF870000}"/>
    <cellStyle name="Normal 3 2 2 3 10" xfId="5474" xr:uid="{00000000-0005-0000-0000-0000B0870000}"/>
    <cellStyle name="Normal 3 2 2 3 10 2" xfId="18105" xr:uid="{00000000-0005-0000-0000-0000B1870000}"/>
    <cellStyle name="Normal 3 2 2 3 10 2 2" xfId="53321" xr:uid="{00000000-0005-0000-0000-0000B2870000}"/>
    <cellStyle name="Normal 3 2 2 3 10 3" xfId="40724" xr:uid="{00000000-0005-0000-0000-0000B3870000}"/>
    <cellStyle name="Normal 3 2 2 3 10 4" xfId="30710" xr:uid="{00000000-0005-0000-0000-0000B4870000}"/>
    <cellStyle name="Normal 3 2 2 3 11" xfId="6930" xr:uid="{00000000-0005-0000-0000-0000B5870000}"/>
    <cellStyle name="Normal 3 2 2 3 11 2" xfId="19559" xr:uid="{00000000-0005-0000-0000-0000B6870000}"/>
    <cellStyle name="Normal 3 2 2 3 11 2 2" xfId="54775" xr:uid="{00000000-0005-0000-0000-0000B7870000}"/>
    <cellStyle name="Normal 3 2 2 3 11 3" xfId="42178" xr:uid="{00000000-0005-0000-0000-0000B8870000}"/>
    <cellStyle name="Normal 3 2 2 3 11 4" xfId="32164" xr:uid="{00000000-0005-0000-0000-0000B9870000}"/>
    <cellStyle name="Normal 3 2 2 3 12" xfId="8712" xr:uid="{00000000-0005-0000-0000-0000BA870000}"/>
    <cellStyle name="Normal 3 2 2 3 12 2" xfId="21335" xr:uid="{00000000-0005-0000-0000-0000BB870000}"/>
    <cellStyle name="Normal 3 2 2 3 12 2 2" xfId="56551" xr:uid="{00000000-0005-0000-0000-0000BC870000}"/>
    <cellStyle name="Normal 3 2 2 3 12 3" xfId="43954" xr:uid="{00000000-0005-0000-0000-0000BD870000}"/>
    <cellStyle name="Normal 3 2 2 3 12 4" xfId="33940" xr:uid="{00000000-0005-0000-0000-0000BE870000}"/>
    <cellStyle name="Normal 3 2 2 3 13" xfId="10633" xr:uid="{00000000-0005-0000-0000-0000BF870000}"/>
    <cellStyle name="Normal 3 2 2 3 13 2" xfId="23244" xr:uid="{00000000-0005-0000-0000-0000C0870000}"/>
    <cellStyle name="Normal 3 2 2 3 13 2 2" xfId="58460" xr:uid="{00000000-0005-0000-0000-0000C1870000}"/>
    <cellStyle name="Normal 3 2 2 3 13 3" xfId="45863" xr:uid="{00000000-0005-0000-0000-0000C2870000}"/>
    <cellStyle name="Normal 3 2 2 3 13 4" xfId="35849" xr:uid="{00000000-0005-0000-0000-0000C3870000}"/>
    <cellStyle name="Normal 3 2 2 3 14" xfId="14874" xr:uid="{00000000-0005-0000-0000-0000C4870000}"/>
    <cellStyle name="Normal 3 2 2 3 14 2" xfId="50091" xr:uid="{00000000-0005-0000-0000-0000C5870000}"/>
    <cellStyle name="Normal 3 2 2 3 14 3" xfId="27480" xr:uid="{00000000-0005-0000-0000-0000C6870000}"/>
    <cellStyle name="Normal 3 2 2 3 15" xfId="12288" xr:uid="{00000000-0005-0000-0000-0000C7870000}"/>
    <cellStyle name="Normal 3 2 2 3 15 2" xfId="47506" xr:uid="{00000000-0005-0000-0000-0000C8870000}"/>
    <cellStyle name="Normal 3 2 2 3 16" xfId="37493" xr:uid="{00000000-0005-0000-0000-0000C9870000}"/>
    <cellStyle name="Normal 3 2 2 3 17" xfId="24895" xr:uid="{00000000-0005-0000-0000-0000CA870000}"/>
    <cellStyle name="Normal 3 2 2 3 18" xfId="60108" xr:uid="{00000000-0005-0000-0000-0000CB870000}"/>
    <cellStyle name="Normal 3 2 2 3 2" xfId="1781" xr:uid="{00000000-0005-0000-0000-0000CC870000}"/>
    <cellStyle name="Normal 3 2 2 3 2 10" xfId="7004" xr:uid="{00000000-0005-0000-0000-0000CD870000}"/>
    <cellStyle name="Normal 3 2 2 3 2 10 2" xfId="19631" xr:uid="{00000000-0005-0000-0000-0000CE870000}"/>
    <cellStyle name="Normal 3 2 2 3 2 10 2 2" xfId="54847" xr:uid="{00000000-0005-0000-0000-0000CF870000}"/>
    <cellStyle name="Normal 3 2 2 3 2 10 3" xfId="42250" xr:uid="{00000000-0005-0000-0000-0000D0870000}"/>
    <cellStyle name="Normal 3 2 2 3 2 10 4" xfId="32236" xr:uid="{00000000-0005-0000-0000-0000D1870000}"/>
    <cellStyle name="Normal 3 2 2 3 2 11" xfId="8785" xr:uid="{00000000-0005-0000-0000-0000D2870000}"/>
    <cellStyle name="Normal 3 2 2 3 2 11 2" xfId="21407" xr:uid="{00000000-0005-0000-0000-0000D3870000}"/>
    <cellStyle name="Normal 3 2 2 3 2 11 2 2" xfId="56623" xr:uid="{00000000-0005-0000-0000-0000D4870000}"/>
    <cellStyle name="Normal 3 2 2 3 2 11 3" xfId="44026" xr:uid="{00000000-0005-0000-0000-0000D5870000}"/>
    <cellStyle name="Normal 3 2 2 3 2 11 4" xfId="34012" xr:uid="{00000000-0005-0000-0000-0000D6870000}"/>
    <cellStyle name="Normal 3 2 2 3 2 12" xfId="10634" xr:uid="{00000000-0005-0000-0000-0000D7870000}"/>
    <cellStyle name="Normal 3 2 2 3 2 12 2" xfId="23245" xr:uid="{00000000-0005-0000-0000-0000D8870000}"/>
    <cellStyle name="Normal 3 2 2 3 2 12 2 2" xfId="58461" xr:uid="{00000000-0005-0000-0000-0000D9870000}"/>
    <cellStyle name="Normal 3 2 2 3 2 12 3" xfId="45864" xr:uid="{00000000-0005-0000-0000-0000DA870000}"/>
    <cellStyle name="Normal 3 2 2 3 2 12 4" xfId="35850" xr:uid="{00000000-0005-0000-0000-0000DB870000}"/>
    <cellStyle name="Normal 3 2 2 3 2 13" xfId="14946" xr:uid="{00000000-0005-0000-0000-0000DC870000}"/>
    <cellStyle name="Normal 3 2 2 3 2 13 2" xfId="50163" xr:uid="{00000000-0005-0000-0000-0000DD870000}"/>
    <cellStyle name="Normal 3 2 2 3 2 13 3" xfId="27552" xr:uid="{00000000-0005-0000-0000-0000DE870000}"/>
    <cellStyle name="Normal 3 2 2 3 2 14" xfId="12360" xr:uid="{00000000-0005-0000-0000-0000DF870000}"/>
    <cellStyle name="Normal 3 2 2 3 2 14 2" xfId="47578" xr:uid="{00000000-0005-0000-0000-0000E0870000}"/>
    <cellStyle name="Normal 3 2 2 3 2 15" xfId="37565" xr:uid="{00000000-0005-0000-0000-0000E1870000}"/>
    <cellStyle name="Normal 3 2 2 3 2 16" xfId="24967" xr:uid="{00000000-0005-0000-0000-0000E2870000}"/>
    <cellStyle name="Normal 3 2 2 3 2 17" xfId="60180" xr:uid="{00000000-0005-0000-0000-0000E3870000}"/>
    <cellStyle name="Normal 3 2 2 3 2 2" xfId="2390" xr:uid="{00000000-0005-0000-0000-0000E4870000}"/>
    <cellStyle name="Normal 3 2 2 3 2 2 10" xfId="10635" xr:uid="{00000000-0005-0000-0000-0000E5870000}"/>
    <cellStyle name="Normal 3 2 2 3 2 2 10 2" xfId="23246" xr:uid="{00000000-0005-0000-0000-0000E6870000}"/>
    <cellStyle name="Normal 3 2 2 3 2 2 10 2 2" xfId="58462" xr:uid="{00000000-0005-0000-0000-0000E7870000}"/>
    <cellStyle name="Normal 3 2 2 3 2 2 10 3" xfId="45865" xr:uid="{00000000-0005-0000-0000-0000E8870000}"/>
    <cellStyle name="Normal 3 2 2 3 2 2 10 4" xfId="35851" xr:uid="{00000000-0005-0000-0000-0000E9870000}"/>
    <cellStyle name="Normal 3 2 2 3 2 2 11" xfId="15101" xr:uid="{00000000-0005-0000-0000-0000EA870000}"/>
    <cellStyle name="Normal 3 2 2 3 2 2 11 2" xfId="50317" xr:uid="{00000000-0005-0000-0000-0000EB870000}"/>
    <cellStyle name="Normal 3 2 2 3 2 2 11 3" xfId="27706" xr:uid="{00000000-0005-0000-0000-0000EC870000}"/>
    <cellStyle name="Normal 3 2 2 3 2 2 12" xfId="12514" xr:uid="{00000000-0005-0000-0000-0000ED870000}"/>
    <cellStyle name="Normal 3 2 2 3 2 2 12 2" xfId="47732" xr:uid="{00000000-0005-0000-0000-0000EE870000}"/>
    <cellStyle name="Normal 3 2 2 3 2 2 13" xfId="37720" xr:uid="{00000000-0005-0000-0000-0000EF870000}"/>
    <cellStyle name="Normal 3 2 2 3 2 2 14" xfId="25121" xr:uid="{00000000-0005-0000-0000-0000F0870000}"/>
    <cellStyle name="Normal 3 2 2 3 2 2 15" xfId="60334" xr:uid="{00000000-0005-0000-0000-0000F1870000}"/>
    <cellStyle name="Normal 3 2 2 3 2 2 2" xfId="3236" xr:uid="{00000000-0005-0000-0000-0000F2870000}"/>
    <cellStyle name="Normal 3 2 2 3 2 2 2 10" xfId="25605" xr:uid="{00000000-0005-0000-0000-0000F3870000}"/>
    <cellStyle name="Normal 3 2 2 3 2 2 2 11" xfId="61140" xr:uid="{00000000-0005-0000-0000-0000F4870000}"/>
    <cellStyle name="Normal 3 2 2 3 2 2 2 2" xfId="5036" xr:uid="{00000000-0005-0000-0000-0000F5870000}"/>
    <cellStyle name="Normal 3 2 2 3 2 2 2 2 2" xfId="17683" xr:uid="{00000000-0005-0000-0000-0000F6870000}"/>
    <cellStyle name="Normal 3 2 2 3 2 2 2 2 2 2" xfId="52899" xr:uid="{00000000-0005-0000-0000-0000F7870000}"/>
    <cellStyle name="Normal 3 2 2 3 2 2 2 2 2 3" xfId="30288" xr:uid="{00000000-0005-0000-0000-0000F8870000}"/>
    <cellStyle name="Normal 3 2 2 3 2 2 2 2 3" xfId="14129" xr:uid="{00000000-0005-0000-0000-0000F9870000}"/>
    <cellStyle name="Normal 3 2 2 3 2 2 2 2 3 2" xfId="49347" xr:uid="{00000000-0005-0000-0000-0000FA870000}"/>
    <cellStyle name="Normal 3 2 2 3 2 2 2 2 4" xfId="40302" xr:uid="{00000000-0005-0000-0000-0000FB870000}"/>
    <cellStyle name="Normal 3 2 2 3 2 2 2 2 5" xfId="26736" xr:uid="{00000000-0005-0000-0000-0000FC870000}"/>
    <cellStyle name="Normal 3 2 2 3 2 2 2 3" xfId="6506" xr:uid="{00000000-0005-0000-0000-0000FD870000}"/>
    <cellStyle name="Normal 3 2 2 3 2 2 2 3 2" xfId="19137" xr:uid="{00000000-0005-0000-0000-0000FE870000}"/>
    <cellStyle name="Normal 3 2 2 3 2 2 2 3 2 2" xfId="54353" xr:uid="{00000000-0005-0000-0000-0000FF870000}"/>
    <cellStyle name="Normal 3 2 2 3 2 2 2 3 3" xfId="41756" xr:uid="{00000000-0005-0000-0000-000000880000}"/>
    <cellStyle name="Normal 3 2 2 3 2 2 2 3 4" xfId="31742" xr:uid="{00000000-0005-0000-0000-000001880000}"/>
    <cellStyle name="Normal 3 2 2 3 2 2 2 4" xfId="7965" xr:uid="{00000000-0005-0000-0000-000002880000}"/>
    <cellStyle name="Normal 3 2 2 3 2 2 2 4 2" xfId="20591" xr:uid="{00000000-0005-0000-0000-000003880000}"/>
    <cellStyle name="Normal 3 2 2 3 2 2 2 4 2 2" xfId="55807" xr:uid="{00000000-0005-0000-0000-000004880000}"/>
    <cellStyle name="Normal 3 2 2 3 2 2 2 4 3" xfId="43210" xr:uid="{00000000-0005-0000-0000-000005880000}"/>
    <cellStyle name="Normal 3 2 2 3 2 2 2 4 4" xfId="33196" xr:uid="{00000000-0005-0000-0000-000006880000}"/>
    <cellStyle name="Normal 3 2 2 3 2 2 2 5" xfId="9746" xr:uid="{00000000-0005-0000-0000-000007880000}"/>
    <cellStyle name="Normal 3 2 2 3 2 2 2 5 2" xfId="22367" xr:uid="{00000000-0005-0000-0000-000008880000}"/>
    <cellStyle name="Normal 3 2 2 3 2 2 2 5 2 2" xfId="57583" xr:uid="{00000000-0005-0000-0000-000009880000}"/>
    <cellStyle name="Normal 3 2 2 3 2 2 2 5 3" xfId="44986" xr:uid="{00000000-0005-0000-0000-00000A880000}"/>
    <cellStyle name="Normal 3 2 2 3 2 2 2 5 4" xfId="34972" xr:uid="{00000000-0005-0000-0000-00000B880000}"/>
    <cellStyle name="Normal 3 2 2 3 2 2 2 6" xfId="11540" xr:uid="{00000000-0005-0000-0000-00000C880000}"/>
    <cellStyle name="Normal 3 2 2 3 2 2 2 6 2" xfId="24143" xr:uid="{00000000-0005-0000-0000-00000D880000}"/>
    <cellStyle name="Normal 3 2 2 3 2 2 2 6 2 2" xfId="59359" xr:uid="{00000000-0005-0000-0000-00000E880000}"/>
    <cellStyle name="Normal 3 2 2 3 2 2 2 6 3" xfId="46762" xr:uid="{00000000-0005-0000-0000-00000F880000}"/>
    <cellStyle name="Normal 3 2 2 3 2 2 2 6 4" xfId="36748" xr:uid="{00000000-0005-0000-0000-000010880000}"/>
    <cellStyle name="Normal 3 2 2 3 2 2 2 7" xfId="15907" xr:uid="{00000000-0005-0000-0000-000011880000}"/>
    <cellStyle name="Normal 3 2 2 3 2 2 2 7 2" xfId="51123" xr:uid="{00000000-0005-0000-0000-000012880000}"/>
    <cellStyle name="Normal 3 2 2 3 2 2 2 7 3" xfId="28512" xr:uid="{00000000-0005-0000-0000-000013880000}"/>
    <cellStyle name="Normal 3 2 2 3 2 2 2 8" xfId="12998" xr:uid="{00000000-0005-0000-0000-000014880000}"/>
    <cellStyle name="Normal 3 2 2 3 2 2 2 8 2" xfId="48216" xr:uid="{00000000-0005-0000-0000-000015880000}"/>
    <cellStyle name="Normal 3 2 2 3 2 2 2 9" xfId="38526" xr:uid="{00000000-0005-0000-0000-000016880000}"/>
    <cellStyle name="Normal 3 2 2 3 2 2 3" xfId="3565" xr:uid="{00000000-0005-0000-0000-000017880000}"/>
    <cellStyle name="Normal 3 2 2 3 2 2 3 10" xfId="27061" xr:uid="{00000000-0005-0000-0000-000018880000}"/>
    <cellStyle name="Normal 3 2 2 3 2 2 3 11" xfId="61465" xr:uid="{00000000-0005-0000-0000-000019880000}"/>
    <cellStyle name="Normal 3 2 2 3 2 2 3 2" xfId="5361" xr:uid="{00000000-0005-0000-0000-00001A880000}"/>
    <cellStyle name="Normal 3 2 2 3 2 2 3 2 2" xfId="18008" xr:uid="{00000000-0005-0000-0000-00001B880000}"/>
    <cellStyle name="Normal 3 2 2 3 2 2 3 2 2 2" xfId="53224" xr:uid="{00000000-0005-0000-0000-00001C880000}"/>
    <cellStyle name="Normal 3 2 2 3 2 2 3 2 3" xfId="40627" xr:uid="{00000000-0005-0000-0000-00001D880000}"/>
    <cellStyle name="Normal 3 2 2 3 2 2 3 2 4" xfId="30613" xr:uid="{00000000-0005-0000-0000-00001E880000}"/>
    <cellStyle name="Normal 3 2 2 3 2 2 3 3" xfId="6831" xr:uid="{00000000-0005-0000-0000-00001F880000}"/>
    <cellStyle name="Normal 3 2 2 3 2 2 3 3 2" xfId="19462" xr:uid="{00000000-0005-0000-0000-000020880000}"/>
    <cellStyle name="Normal 3 2 2 3 2 2 3 3 2 2" xfId="54678" xr:uid="{00000000-0005-0000-0000-000021880000}"/>
    <cellStyle name="Normal 3 2 2 3 2 2 3 3 3" xfId="42081" xr:uid="{00000000-0005-0000-0000-000022880000}"/>
    <cellStyle name="Normal 3 2 2 3 2 2 3 3 4" xfId="32067" xr:uid="{00000000-0005-0000-0000-000023880000}"/>
    <cellStyle name="Normal 3 2 2 3 2 2 3 4" xfId="8290" xr:uid="{00000000-0005-0000-0000-000024880000}"/>
    <cellStyle name="Normal 3 2 2 3 2 2 3 4 2" xfId="20916" xr:uid="{00000000-0005-0000-0000-000025880000}"/>
    <cellStyle name="Normal 3 2 2 3 2 2 3 4 2 2" xfId="56132" xr:uid="{00000000-0005-0000-0000-000026880000}"/>
    <cellStyle name="Normal 3 2 2 3 2 2 3 4 3" xfId="43535" xr:uid="{00000000-0005-0000-0000-000027880000}"/>
    <cellStyle name="Normal 3 2 2 3 2 2 3 4 4" xfId="33521" xr:uid="{00000000-0005-0000-0000-000028880000}"/>
    <cellStyle name="Normal 3 2 2 3 2 2 3 5" xfId="10071" xr:uid="{00000000-0005-0000-0000-000029880000}"/>
    <cellStyle name="Normal 3 2 2 3 2 2 3 5 2" xfId="22692" xr:uid="{00000000-0005-0000-0000-00002A880000}"/>
    <cellStyle name="Normal 3 2 2 3 2 2 3 5 2 2" xfId="57908" xr:uid="{00000000-0005-0000-0000-00002B880000}"/>
    <cellStyle name="Normal 3 2 2 3 2 2 3 5 3" xfId="45311" xr:uid="{00000000-0005-0000-0000-00002C880000}"/>
    <cellStyle name="Normal 3 2 2 3 2 2 3 5 4" xfId="35297" xr:uid="{00000000-0005-0000-0000-00002D880000}"/>
    <cellStyle name="Normal 3 2 2 3 2 2 3 6" xfId="11865" xr:uid="{00000000-0005-0000-0000-00002E880000}"/>
    <cellStyle name="Normal 3 2 2 3 2 2 3 6 2" xfId="24468" xr:uid="{00000000-0005-0000-0000-00002F880000}"/>
    <cellStyle name="Normal 3 2 2 3 2 2 3 6 2 2" xfId="59684" xr:uid="{00000000-0005-0000-0000-000030880000}"/>
    <cellStyle name="Normal 3 2 2 3 2 2 3 6 3" xfId="47087" xr:uid="{00000000-0005-0000-0000-000031880000}"/>
    <cellStyle name="Normal 3 2 2 3 2 2 3 6 4" xfId="37073" xr:uid="{00000000-0005-0000-0000-000032880000}"/>
    <cellStyle name="Normal 3 2 2 3 2 2 3 7" xfId="16232" xr:uid="{00000000-0005-0000-0000-000033880000}"/>
    <cellStyle name="Normal 3 2 2 3 2 2 3 7 2" xfId="51448" xr:uid="{00000000-0005-0000-0000-000034880000}"/>
    <cellStyle name="Normal 3 2 2 3 2 2 3 7 3" xfId="28837" xr:uid="{00000000-0005-0000-0000-000035880000}"/>
    <cellStyle name="Normal 3 2 2 3 2 2 3 8" xfId="14454" xr:uid="{00000000-0005-0000-0000-000036880000}"/>
    <cellStyle name="Normal 3 2 2 3 2 2 3 8 2" xfId="49672" xr:uid="{00000000-0005-0000-0000-000037880000}"/>
    <cellStyle name="Normal 3 2 2 3 2 2 3 9" xfId="38851" xr:uid="{00000000-0005-0000-0000-000038880000}"/>
    <cellStyle name="Normal 3 2 2 3 2 2 4" xfId="2726" xr:uid="{00000000-0005-0000-0000-000039880000}"/>
    <cellStyle name="Normal 3 2 2 3 2 2 4 10" xfId="26252" xr:uid="{00000000-0005-0000-0000-00003A880000}"/>
    <cellStyle name="Normal 3 2 2 3 2 2 4 11" xfId="60656" xr:uid="{00000000-0005-0000-0000-00003B880000}"/>
    <cellStyle name="Normal 3 2 2 3 2 2 4 2" xfId="4552" xr:uid="{00000000-0005-0000-0000-00003C880000}"/>
    <cellStyle name="Normal 3 2 2 3 2 2 4 2 2" xfId="17199" xr:uid="{00000000-0005-0000-0000-00003D880000}"/>
    <cellStyle name="Normal 3 2 2 3 2 2 4 2 2 2" xfId="52415" xr:uid="{00000000-0005-0000-0000-00003E880000}"/>
    <cellStyle name="Normal 3 2 2 3 2 2 4 2 3" xfId="39818" xr:uid="{00000000-0005-0000-0000-00003F880000}"/>
    <cellStyle name="Normal 3 2 2 3 2 2 4 2 4" xfId="29804" xr:uid="{00000000-0005-0000-0000-000040880000}"/>
    <cellStyle name="Normal 3 2 2 3 2 2 4 3" xfId="6022" xr:uid="{00000000-0005-0000-0000-000041880000}"/>
    <cellStyle name="Normal 3 2 2 3 2 2 4 3 2" xfId="18653" xr:uid="{00000000-0005-0000-0000-000042880000}"/>
    <cellStyle name="Normal 3 2 2 3 2 2 4 3 2 2" xfId="53869" xr:uid="{00000000-0005-0000-0000-000043880000}"/>
    <cellStyle name="Normal 3 2 2 3 2 2 4 3 3" xfId="41272" xr:uid="{00000000-0005-0000-0000-000044880000}"/>
    <cellStyle name="Normal 3 2 2 3 2 2 4 3 4" xfId="31258" xr:uid="{00000000-0005-0000-0000-000045880000}"/>
    <cellStyle name="Normal 3 2 2 3 2 2 4 4" xfId="7481" xr:uid="{00000000-0005-0000-0000-000046880000}"/>
    <cellStyle name="Normal 3 2 2 3 2 2 4 4 2" xfId="20107" xr:uid="{00000000-0005-0000-0000-000047880000}"/>
    <cellStyle name="Normal 3 2 2 3 2 2 4 4 2 2" xfId="55323" xr:uid="{00000000-0005-0000-0000-000048880000}"/>
    <cellStyle name="Normal 3 2 2 3 2 2 4 4 3" xfId="42726" xr:uid="{00000000-0005-0000-0000-000049880000}"/>
    <cellStyle name="Normal 3 2 2 3 2 2 4 4 4" xfId="32712" xr:uid="{00000000-0005-0000-0000-00004A880000}"/>
    <cellStyle name="Normal 3 2 2 3 2 2 4 5" xfId="9262" xr:uid="{00000000-0005-0000-0000-00004B880000}"/>
    <cellStyle name="Normal 3 2 2 3 2 2 4 5 2" xfId="21883" xr:uid="{00000000-0005-0000-0000-00004C880000}"/>
    <cellStyle name="Normal 3 2 2 3 2 2 4 5 2 2" xfId="57099" xr:uid="{00000000-0005-0000-0000-00004D880000}"/>
    <cellStyle name="Normal 3 2 2 3 2 2 4 5 3" xfId="44502" xr:uid="{00000000-0005-0000-0000-00004E880000}"/>
    <cellStyle name="Normal 3 2 2 3 2 2 4 5 4" xfId="34488" xr:uid="{00000000-0005-0000-0000-00004F880000}"/>
    <cellStyle name="Normal 3 2 2 3 2 2 4 6" xfId="11056" xr:uid="{00000000-0005-0000-0000-000050880000}"/>
    <cellStyle name="Normal 3 2 2 3 2 2 4 6 2" xfId="23659" xr:uid="{00000000-0005-0000-0000-000051880000}"/>
    <cellStyle name="Normal 3 2 2 3 2 2 4 6 2 2" xfId="58875" xr:uid="{00000000-0005-0000-0000-000052880000}"/>
    <cellStyle name="Normal 3 2 2 3 2 2 4 6 3" xfId="46278" xr:uid="{00000000-0005-0000-0000-000053880000}"/>
    <cellStyle name="Normal 3 2 2 3 2 2 4 6 4" xfId="36264" xr:uid="{00000000-0005-0000-0000-000054880000}"/>
    <cellStyle name="Normal 3 2 2 3 2 2 4 7" xfId="15423" xr:uid="{00000000-0005-0000-0000-000055880000}"/>
    <cellStyle name="Normal 3 2 2 3 2 2 4 7 2" xfId="50639" xr:uid="{00000000-0005-0000-0000-000056880000}"/>
    <cellStyle name="Normal 3 2 2 3 2 2 4 7 3" xfId="28028" xr:uid="{00000000-0005-0000-0000-000057880000}"/>
    <cellStyle name="Normal 3 2 2 3 2 2 4 8" xfId="13645" xr:uid="{00000000-0005-0000-0000-000058880000}"/>
    <cellStyle name="Normal 3 2 2 3 2 2 4 8 2" xfId="48863" xr:uid="{00000000-0005-0000-0000-000059880000}"/>
    <cellStyle name="Normal 3 2 2 3 2 2 4 9" xfId="38042" xr:uid="{00000000-0005-0000-0000-00005A880000}"/>
    <cellStyle name="Normal 3 2 2 3 2 2 5" xfId="3890" xr:uid="{00000000-0005-0000-0000-00005B880000}"/>
    <cellStyle name="Normal 3 2 2 3 2 2 5 2" xfId="8613" xr:uid="{00000000-0005-0000-0000-00005C880000}"/>
    <cellStyle name="Normal 3 2 2 3 2 2 5 2 2" xfId="21239" xr:uid="{00000000-0005-0000-0000-00005D880000}"/>
    <cellStyle name="Normal 3 2 2 3 2 2 5 2 2 2" xfId="56455" xr:uid="{00000000-0005-0000-0000-00005E880000}"/>
    <cellStyle name="Normal 3 2 2 3 2 2 5 2 3" xfId="43858" xr:uid="{00000000-0005-0000-0000-00005F880000}"/>
    <cellStyle name="Normal 3 2 2 3 2 2 5 2 4" xfId="33844" xr:uid="{00000000-0005-0000-0000-000060880000}"/>
    <cellStyle name="Normal 3 2 2 3 2 2 5 3" xfId="10394" xr:uid="{00000000-0005-0000-0000-000061880000}"/>
    <cellStyle name="Normal 3 2 2 3 2 2 5 3 2" xfId="23015" xr:uid="{00000000-0005-0000-0000-000062880000}"/>
    <cellStyle name="Normal 3 2 2 3 2 2 5 3 2 2" xfId="58231" xr:uid="{00000000-0005-0000-0000-000063880000}"/>
    <cellStyle name="Normal 3 2 2 3 2 2 5 3 3" xfId="45634" xr:uid="{00000000-0005-0000-0000-000064880000}"/>
    <cellStyle name="Normal 3 2 2 3 2 2 5 3 4" xfId="35620" xr:uid="{00000000-0005-0000-0000-000065880000}"/>
    <cellStyle name="Normal 3 2 2 3 2 2 5 4" xfId="12190" xr:uid="{00000000-0005-0000-0000-000066880000}"/>
    <cellStyle name="Normal 3 2 2 3 2 2 5 4 2" xfId="24791" xr:uid="{00000000-0005-0000-0000-000067880000}"/>
    <cellStyle name="Normal 3 2 2 3 2 2 5 4 2 2" xfId="60007" xr:uid="{00000000-0005-0000-0000-000068880000}"/>
    <cellStyle name="Normal 3 2 2 3 2 2 5 4 3" xfId="47410" xr:uid="{00000000-0005-0000-0000-000069880000}"/>
    <cellStyle name="Normal 3 2 2 3 2 2 5 4 4" xfId="37396" xr:uid="{00000000-0005-0000-0000-00006A880000}"/>
    <cellStyle name="Normal 3 2 2 3 2 2 5 5" xfId="16555" xr:uid="{00000000-0005-0000-0000-00006B880000}"/>
    <cellStyle name="Normal 3 2 2 3 2 2 5 5 2" xfId="51771" xr:uid="{00000000-0005-0000-0000-00006C880000}"/>
    <cellStyle name="Normal 3 2 2 3 2 2 5 5 3" xfId="29160" xr:uid="{00000000-0005-0000-0000-00006D880000}"/>
    <cellStyle name="Normal 3 2 2 3 2 2 5 6" xfId="14777" xr:uid="{00000000-0005-0000-0000-00006E880000}"/>
    <cellStyle name="Normal 3 2 2 3 2 2 5 6 2" xfId="49995" xr:uid="{00000000-0005-0000-0000-00006F880000}"/>
    <cellStyle name="Normal 3 2 2 3 2 2 5 7" xfId="39174" xr:uid="{00000000-0005-0000-0000-000070880000}"/>
    <cellStyle name="Normal 3 2 2 3 2 2 5 8" xfId="27384" xr:uid="{00000000-0005-0000-0000-000071880000}"/>
    <cellStyle name="Normal 3 2 2 3 2 2 6" xfId="4230" xr:uid="{00000000-0005-0000-0000-000072880000}"/>
    <cellStyle name="Normal 3 2 2 3 2 2 6 2" xfId="16877" xr:uid="{00000000-0005-0000-0000-000073880000}"/>
    <cellStyle name="Normal 3 2 2 3 2 2 6 2 2" xfId="52093" xr:uid="{00000000-0005-0000-0000-000074880000}"/>
    <cellStyle name="Normal 3 2 2 3 2 2 6 2 3" xfId="29482" xr:uid="{00000000-0005-0000-0000-000075880000}"/>
    <cellStyle name="Normal 3 2 2 3 2 2 6 3" xfId="13323" xr:uid="{00000000-0005-0000-0000-000076880000}"/>
    <cellStyle name="Normal 3 2 2 3 2 2 6 3 2" xfId="48541" xr:uid="{00000000-0005-0000-0000-000077880000}"/>
    <cellStyle name="Normal 3 2 2 3 2 2 6 4" xfId="39496" xr:uid="{00000000-0005-0000-0000-000078880000}"/>
    <cellStyle name="Normal 3 2 2 3 2 2 6 5" xfId="25930" xr:uid="{00000000-0005-0000-0000-000079880000}"/>
    <cellStyle name="Normal 3 2 2 3 2 2 7" xfId="5700" xr:uid="{00000000-0005-0000-0000-00007A880000}"/>
    <cellStyle name="Normal 3 2 2 3 2 2 7 2" xfId="18331" xr:uid="{00000000-0005-0000-0000-00007B880000}"/>
    <cellStyle name="Normal 3 2 2 3 2 2 7 2 2" xfId="53547" xr:uid="{00000000-0005-0000-0000-00007C880000}"/>
    <cellStyle name="Normal 3 2 2 3 2 2 7 3" xfId="40950" xr:uid="{00000000-0005-0000-0000-00007D880000}"/>
    <cellStyle name="Normal 3 2 2 3 2 2 7 4" xfId="30936" xr:uid="{00000000-0005-0000-0000-00007E880000}"/>
    <cellStyle name="Normal 3 2 2 3 2 2 8" xfId="7159" xr:uid="{00000000-0005-0000-0000-00007F880000}"/>
    <cellStyle name="Normal 3 2 2 3 2 2 8 2" xfId="19785" xr:uid="{00000000-0005-0000-0000-000080880000}"/>
    <cellStyle name="Normal 3 2 2 3 2 2 8 2 2" xfId="55001" xr:uid="{00000000-0005-0000-0000-000081880000}"/>
    <cellStyle name="Normal 3 2 2 3 2 2 8 3" xfId="42404" xr:uid="{00000000-0005-0000-0000-000082880000}"/>
    <cellStyle name="Normal 3 2 2 3 2 2 8 4" xfId="32390" xr:uid="{00000000-0005-0000-0000-000083880000}"/>
    <cellStyle name="Normal 3 2 2 3 2 2 9" xfId="8940" xr:uid="{00000000-0005-0000-0000-000084880000}"/>
    <cellStyle name="Normal 3 2 2 3 2 2 9 2" xfId="21561" xr:uid="{00000000-0005-0000-0000-000085880000}"/>
    <cellStyle name="Normal 3 2 2 3 2 2 9 2 2" xfId="56777" xr:uid="{00000000-0005-0000-0000-000086880000}"/>
    <cellStyle name="Normal 3 2 2 3 2 2 9 3" xfId="44180" xr:uid="{00000000-0005-0000-0000-000087880000}"/>
    <cellStyle name="Normal 3 2 2 3 2 2 9 4" xfId="34166" xr:uid="{00000000-0005-0000-0000-000088880000}"/>
    <cellStyle name="Normal 3 2 2 3 2 3" xfId="3076" xr:uid="{00000000-0005-0000-0000-000089880000}"/>
    <cellStyle name="Normal 3 2 2 3 2 3 10" xfId="25448" xr:uid="{00000000-0005-0000-0000-00008A880000}"/>
    <cellStyle name="Normal 3 2 2 3 2 3 11" xfId="60983" xr:uid="{00000000-0005-0000-0000-00008B880000}"/>
    <cellStyle name="Normal 3 2 2 3 2 3 2" xfId="4879" xr:uid="{00000000-0005-0000-0000-00008C880000}"/>
    <cellStyle name="Normal 3 2 2 3 2 3 2 2" xfId="17526" xr:uid="{00000000-0005-0000-0000-00008D880000}"/>
    <cellStyle name="Normal 3 2 2 3 2 3 2 2 2" xfId="52742" xr:uid="{00000000-0005-0000-0000-00008E880000}"/>
    <cellStyle name="Normal 3 2 2 3 2 3 2 2 3" xfId="30131" xr:uid="{00000000-0005-0000-0000-00008F880000}"/>
    <cellStyle name="Normal 3 2 2 3 2 3 2 3" xfId="13972" xr:uid="{00000000-0005-0000-0000-000090880000}"/>
    <cellStyle name="Normal 3 2 2 3 2 3 2 3 2" xfId="49190" xr:uid="{00000000-0005-0000-0000-000091880000}"/>
    <cellStyle name="Normal 3 2 2 3 2 3 2 4" xfId="40145" xr:uid="{00000000-0005-0000-0000-000092880000}"/>
    <cellStyle name="Normal 3 2 2 3 2 3 2 5" xfId="26579" xr:uid="{00000000-0005-0000-0000-000093880000}"/>
    <cellStyle name="Normal 3 2 2 3 2 3 3" xfId="6349" xr:uid="{00000000-0005-0000-0000-000094880000}"/>
    <cellStyle name="Normal 3 2 2 3 2 3 3 2" xfId="18980" xr:uid="{00000000-0005-0000-0000-000095880000}"/>
    <cellStyle name="Normal 3 2 2 3 2 3 3 2 2" xfId="54196" xr:uid="{00000000-0005-0000-0000-000096880000}"/>
    <cellStyle name="Normal 3 2 2 3 2 3 3 3" xfId="41599" xr:uid="{00000000-0005-0000-0000-000097880000}"/>
    <cellStyle name="Normal 3 2 2 3 2 3 3 4" xfId="31585" xr:uid="{00000000-0005-0000-0000-000098880000}"/>
    <cellStyle name="Normal 3 2 2 3 2 3 4" xfId="7808" xr:uid="{00000000-0005-0000-0000-000099880000}"/>
    <cellStyle name="Normal 3 2 2 3 2 3 4 2" xfId="20434" xr:uid="{00000000-0005-0000-0000-00009A880000}"/>
    <cellStyle name="Normal 3 2 2 3 2 3 4 2 2" xfId="55650" xr:uid="{00000000-0005-0000-0000-00009B880000}"/>
    <cellStyle name="Normal 3 2 2 3 2 3 4 3" xfId="43053" xr:uid="{00000000-0005-0000-0000-00009C880000}"/>
    <cellStyle name="Normal 3 2 2 3 2 3 4 4" xfId="33039" xr:uid="{00000000-0005-0000-0000-00009D880000}"/>
    <cellStyle name="Normal 3 2 2 3 2 3 5" xfId="9589" xr:uid="{00000000-0005-0000-0000-00009E880000}"/>
    <cellStyle name="Normal 3 2 2 3 2 3 5 2" xfId="22210" xr:uid="{00000000-0005-0000-0000-00009F880000}"/>
    <cellStyle name="Normal 3 2 2 3 2 3 5 2 2" xfId="57426" xr:uid="{00000000-0005-0000-0000-0000A0880000}"/>
    <cellStyle name="Normal 3 2 2 3 2 3 5 3" xfId="44829" xr:uid="{00000000-0005-0000-0000-0000A1880000}"/>
    <cellStyle name="Normal 3 2 2 3 2 3 5 4" xfId="34815" xr:uid="{00000000-0005-0000-0000-0000A2880000}"/>
    <cellStyle name="Normal 3 2 2 3 2 3 6" xfId="11383" xr:uid="{00000000-0005-0000-0000-0000A3880000}"/>
    <cellStyle name="Normal 3 2 2 3 2 3 6 2" xfId="23986" xr:uid="{00000000-0005-0000-0000-0000A4880000}"/>
    <cellStyle name="Normal 3 2 2 3 2 3 6 2 2" xfId="59202" xr:uid="{00000000-0005-0000-0000-0000A5880000}"/>
    <cellStyle name="Normal 3 2 2 3 2 3 6 3" xfId="46605" xr:uid="{00000000-0005-0000-0000-0000A6880000}"/>
    <cellStyle name="Normal 3 2 2 3 2 3 6 4" xfId="36591" xr:uid="{00000000-0005-0000-0000-0000A7880000}"/>
    <cellStyle name="Normal 3 2 2 3 2 3 7" xfId="15750" xr:uid="{00000000-0005-0000-0000-0000A8880000}"/>
    <cellStyle name="Normal 3 2 2 3 2 3 7 2" xfId="50966" xr:uid="{00000000-0005-0000-0000-0000A9880000}"/>
    <cellStyle name="Normal 3 2 2 3 2 3 7 3" xfId="28355" xr:uid="{00000000-0005-0000-0000-0000AA880000}"/>
    <cellStyle name="Normal 3 2 2 3 2 3 8" xfId="12841" xr:uid="{00000000-0005-0000-0000-0000AB880000}"/>
    <cellStyle name="Normal 3 2 2 3 2 3 8 2" xfId="48059" xr:uid="{00000000-0005-0000-0000-0000AC880000}"/>
    <cellStyle name="Normal 3 2 2 3 2 3 9" xfId="38369" xr:uid="{00000000-0005-0000-0000-0000AD880000}"/>
    <cellStyle name="Normal 3 2 2 3 2 4" xfId="2902" xr:uid="{00000000-0005-0000-0000-0000AE880000}"/>
    <cellStyle name="Normal 3 2 2 3 2 4 10" xfId="25289" xr:uid="{00000000-0005-0000-0000-0000AF880000}"/>
    <cellStyle name="Normal 3 2 2 3 2 4 11" xfId="60824" xr:uid="{00000000-0005-0000-0000-0000B0880000}"/>
    <cellStyle name="Normal 3 2 2 3 2 4 2" xfId="4720" xr:uid="{00000000-0005-0000-0000-0000B1880000}"/>
    <cellStyle name="Normal 3 2 2 3 2 4 2 2" xfId="17367" xr:uid="{00000000-0005-0000-0000-0000B2880000}"/>
    <cellStyle name="Normal 3 2 2 3 2 4 2 2 2" xfId="52583" xr:uid="{00000000-0005-0000-0000-0000B3880000}"/>
    <cellStyle name="Normal 3 2 2 3 2 4 2 2 3" xfId="29972" xr:uid="{00000000-0005-0000-0000-0000B4880000}"/>
    <cellStyle name="Normal 3 2 2 3 2 4 2 3" xfId="13813" xr:uid="{00000000-0005-0000-0000-0000B5880000}"/>
    <cellStyle name="Normal 3 2 2 3 2 4 2 3 2" xfId="49031" xr:uid="{00000000-0005-0000-0000-0000B6880000}"/>
    <cellStyle name="Normal 3 2 2 3 2 4 2 4" xfId="39986" xr:uid="{00000000-0005-0000-0000-0000B7880000}"/>
    <cellStyle name="Normal 3 2 2 3 2 4 2 5" xfId="26420" xr:uid="{00000000-0005-0000-0000-0000B8880000}"/>
    <cellStyle name="Normal 3 2 2 3 2 4 3" xfId="6190" xr:uid="{00000000-0005-0000-0000-0000B9880000}"/>
    <cellStyle name="Normal 3 2 2 3 2 4 3 2" xfId="18821" xr:uid="{00000000-0005-0000-0000-0000BA880000}"/>
    <cellStyle name="Normal 3 2 2 3 2 4 3 2 2" xfId="54037" xr:uid="{00000000-0005-0000-0000-0000BB880000}"/>
    <cellStyle name="Normal 3 2 2 3 2 4 3 3" xfId="41440" xr:uid="{00000000-0005-0000-0000-0000BC880000}"/>
    <cellStyle name="Normal 3 2 2 3 2 4 3 4" xfId="31426" xr:uid="{00000000-0005-0000-0000-0000BD880000}"/>
    <cellStyle name="Normal 3 2 2 3 2 4 4" xfId="7649" xr:uid="{00000000-0005-0000-0000-0000BE880000}"/>
    <cellStyle name="Normal 3 2 2 3 2 4 4 2" xfId="20275" xr:uid="{00000000-0005-0000-0000-0000BF880000}"/>
    <cellStyle name="Normal 3 2 2 3 2 4 4 2 2" xfId="55491" xr:uid="{00000000-0005-0000-0000-0000C0880000}"/>
    <cellStyle name="Normal 3 2 2 3 2 4 4 3" xfId="42894" xr:uid="{00000000-0005-0000-0000-0000C1880000}"/>
    <cellStyle name="Normal 3 2 2 3 2 4 4 4" xfId="32880" xr:uid="{00000000-0005-0000-0000-0000C2880000}"/>
    <cellStyle name="Normal 3 2 2 3 2 4 5" xfId="9430" xr:uid="{00000000-0005-0000-0000-0000C3880000}"/>
    <cellStyle name="Normal 3 2 2 3 2 4 5 2" xfId="22051" xr:uid="{00000000-0005-0000-0000-0000C4880000}"/>
    <cellStyle name="Normal 3 2 2 3 2 4 5 2 2" xfId="57267" xr:uid="{00000000-0005-0000-0000-0000C5880000}"/>
    <cellStyle name="Normal 3 2 2 3 2 4 5 3" xfId="44670" xr:uid="{00000000-0005-0000-0000-0000C6880000}"/>
    <cellStyle name="Normal 3 2 2 3 2 4 5 4" xfId="34656" xr:uid="{00000000-0005-0000-0000-0000C7880000}"/>
    <cellStyle name="Normal 3 2 2 3 2 4 6" xfId="11224" xr:uid="{00000000-0005-0000-0000-0000C8880000}"/>
    <cellStyle name="Normal 3 2 2 3 2 4 6 2" xfId="23827" xr:uid="{00000000-0005-0000-0000-0000C9880000}"/>
    <cellStyle name="Normal 3 2 2 3 2 4 6 2 2" xfId="59043" xr:uid="{00000000-0005-0000-0000-0000CA880000}"/>
    <cellStyle name="Normal 3 2 2 3 2 4 6 3" xfId="46446" xr:uid="{00000000-0005-0000-0000-0000CB880000}"/>
    <cellStyle name="Normal 3 2 2 3 2 4 6 4" xfId="36432" xr:uid="{00000000-0005-0000-0000-0000CC880000}"/>
    <cellStyle name="Normal 3 2 2 3 2 4 7" xfId="15591" xr:uid="{00000000-0005-0000-0000-0000CD880000}"/>
    <cellStyle name="Normal 3 2 2 3 2 4 7 2" xfId="50807" xr:uid="{00000000-0005-0000-0000-0000CE880000}"/>
    <cellStyle name="Normal 3 2 2 3 2 4 7 3" xfId="28196" xr:uid="{00000000-0005-0000-0000-0000CF880000}"/>
    <cellStyle name="Normal 3 2 2 3 2 4 8" xfId="12682" xr:uid="{00000000-0005-0000-0000-0000D0880000}"/>
    <cellStyle name="Normal 3 2 2 3 2 4 8 2" xfId="47900" xr:uid="{00000000-0005-0000-0000-0000D1880000}"/>
    <cellStyle name="Normal 3 2 2 3 2 4 9" xfId="38210" xr:uid="{00000000-0005-0000-0000-0000D2880000}"/>
    <cellStyle name="Normal 3 2 2 3 2 5" xfId="3411" xr:uid="{00000000-0005-0000-0000-0000D3880000}"/>
    <cellStyle name="Normal 3 2 2 3 2 5 10" xfId="26907" xr:uid="{00000000-0005-0000-0000-0000D4880000}"/>
    <cellStyle name="Normal 3 2 2 3 2 5 11" xfId="61311" xr:uid="{00000000-0005-0000-0000-0000D5880000}"/>
    <cellStyle name="Normal 3 2 2 3 2 5 2" xfId="5207" xr:uid="{00000000-0005-0000-0000-0000D6880000}"/>
    <cellStyle name="Normal 3 2 2 3 2 5 2 2" xfId="17854" xr:uid="{00000000-0005-0000-0000-0000D7880000}"/>
    <cellStyle name="Normal 3 2 2 3 2 5 2 2 2" xfId="53070" xr:uid="{00000000-0005-0000-0000-0000D8880000}"/>
    <cellStyle name="Normal 3 2 2 3 2 5 2 3" xfId="40473" xr:uid="{00000000-0005-0000-0000-0000D9880000}"/>
    <cellStyle name="Normal 3 2 2 3 2 5 2 4" xfId="30459" xr:uid="{00000000-0005-0000-0000-0000DA880000}"/>
    <cellStyle name="Normal 3 2 2 3 2 5 3" xfId="6677" xr:uid="{00000000-0005-0000-0000-0000DB880000}"/>
    <cellStyle name="Normal 3 2 2 3 2 5 3 2" xfId="19308" xr:uid="{00000000-0005-0000-0000-0000DC880000}"/>
    <cellStyle name="Normal 3 2 2 3 2 5 3 2 2" xfId="54524" xr:uid="{00000000-0005-0000-0000-0000DD880000}"/>
    <cellStyle name="Normal 3 2 2 3 2 5 3 3" xfId="41927" xr:uid="{00000000-0005-0000-0000-0000DE880000}"/>
    <cellStyle name="Normal 3 2 2 3 2 5 3 4" xfId="31913" xr:uid="{00000000-0005-0000-0000-0000DF880000}"/>
    <cellStyle name="Normal 3 2 2 3 2 5 4" xfId="8136" xr:uid="{00000000-0005-0000-0000-0000E0880000}"/>
    <cellStyle name="Normal 3 2 2 3 2 5 4 2" xfId="20762" xr:uid="{00000000-0005-0000-0000-0000E1880000}"/>
    <cellStyle name="Normal 3 2 2 3 2 5 4 2 2" xfId="55978" xr:uid="{00000000-0005-0000-0000-0000E2880000}"/>
    <cellStyle name="Normal 3 2 2 3 2 5 4 3" xfId="43381" xr:uid="{00000000-0005-0000-0000-0000E3880000}"/>
    <cellStyle name="Normal 3 2 2 3 2 5 4 4" xfId="33367" xr:uid="{00000000-0005-0000-0000-0000E4880000}"/>
    <cellStyle name="Normal 3 2 2 3 2 5 5" xfId="9917" xr:uid="{00000000-0005-0000-0000-0000E5880000}"/>
    <cellStyle name="Normal 3 2 2 3 2 5 5 2" xfId="22538" xr:uid="{00000000-0005-0000-0000-0000E6880000}"/>
    <cellStyle name="Normal 3 2 2 3 2 5 5 2 2" xfId="57754" xr:uid="{00000000-0005-0000-0000-0000E7880000}"/>
    <cellStyle name="Normal 3 2 2 3 2 5 5 3" xfId="45157" xr:uid="{00000000-0005-0000-0000-0000E8880000}"/>
    <cellStyle name="Normal 3 2 2 3 2 5 5 4" xfId="35143" xr:uid="{00000000-0005-0000-0000-0000E9880000}"/>
    <cellStyle name="Normal 3 2 2 3 2 5 6" xfId="11711" xr:uid="{00000000-0005-0000-0000-0000EA880000}"/>
    <cellStyle name="Normal 3 2 2 3 2 5 6 2" xfId="24314" xr:uid="{00000000-0005-0000-0000-0000EB880000}"/>
    <cellStyle name="Normal 3 2 2 3 2 5 6 2 2" xfId="59530" xr:uid="{00000000-0005-0000-0000-0000EC880000}"/>
    <cellStyle name="Normal 3 2 2 3 2 5 6 3" xfId="46933" xr:uid="{00000000-0005-0000-0000-0000ED880000}"/>
    <cellStyle name="Normal 3 2 2 3 2 5 6 4" xfId="36919" xr:uid="{00000000-0005-0000-0000-0000EE880000}"/>
    <cellStyle name="Normal 3 2 2 3 2 5 7" xfId="16078" xr:uid="{00000000-0005-0000-0000-0000EF880000}"/>
    <cellStyle name="Normal 3 2 2 3 2 5 7 2" xfId="51294" xr:uid="{00000000-0005-0000-0000-0000F0880000}"/>
    <cellStyle name="Normal 3 2 2 3 2 5 7 3" xfId="28683" xr:uid="{00000000-0005-0000-0000-0000F1880000}"/>
    <cellStyle name="Normal 3 2 2 3 2 5 8" xfId="14300" xr:uid="{00000000-0005-0000-0000-0000F2880000}"/>
    <cellStyle name="Normal 3 2 2 3 2 5 8 2" xfId="49518" xr:uid="{00000000-0005-0000-0000-0000F3880000}"/>
    <cellStyle name="Normal 3 2 2 3 2 5 9" xfId="38697" xr:uid="{00000000-0005-0000-0000-0000F4880000}"/>
    <cellStyle name="Normal 3 2 2 3 2 6" xfId="2571" xr:uid="{00000000-0005-0000-0000-0000F5880000}"/>
    <cellStyle name="Normal 3 2 2 3 2 6 10" xfId="26098" xr:uid="{00000000-0005-0000-0000-0000F6880000}"/>
    <cellStyle name="Normal 3 2 2 3 2 6 11" xfId="60502" xr:uid="{00000000-0005-0000-0000-0000F7880000}"/>
    <cellStyle name="Normal 3 2 2 3 2 6 2" xfId="4398" xr:uid="{00000000-0005-0000-0000-0000F8880000}"/>
    <cellStyle name="Normal 3 2 2 3 2 6 2 2" xfId="17045" xr:uid="{00000000-0005-0000-0000-0000F9880000}"/>
    <cellStyle name="Normal 3 2 2 3 2 6 2 2 2" xfId="52261" xr:uid="{00000000-0005-0000-0000-0000FA880000}"/>
    <cellStyle name="Normal 3 2 2 3 2 6 2 3" xfId="39664" xr:uid="{00000000-0005-0000-0000-0000FB880000}"/>
    <cellStyle name="Normal 3 2 2 3 2 6 2 4" xfId="29650" xr:uid="{00000000-0005-0000-0000-0000FC880000}"/>
    <cellStyle name="Normal 3 2 2 3 2 6 3" xfId="5868" xr:uid="{00000000-0005-0000-0000-0000FD880000}"/>
    <cellStyle name="Normal 3 2 2 3 2 6 3 2" xfId="18499" xr:uid="{00000000-0005-0000-0000-0000FE880000}"/>
    <cellStyle name="Normal 3 2 2 3 2 6 3 2 2" xfId="53715" xr:uid="{00000000-0005-0000-0000-0000FF880000}"/>
    <cellStyle name="Normal 3 2 2 3 2 6 3 3" xfId="41118" xr:uid="{00000000-0005-0000-0000-000000890000}"/>
    <cellStyle name="Normal 3 2 2 3 2 6 3 4" xfId="31104" xr:uid="{00000000-0005-0000-0000-000001890000}"/>
    <cellStyle name="Normal 3 2 2 3 2 6 4" xfId="7327" xr:uid="{00000000-0005-0000-0000-000002890000}"/>
    <cellStyle name="Normal 3 2 2 3 2 6 4 2" xfId="19953" xr:uid="{00000000-0005-0000-0000-000003890000}"/>
    <cellStyle name="Normal 3 2 2 3 2 6 4 2 2" xfId="55169" xr:uid="{00000000-0005-0000-0000-000004890000}"/>
    <cellStyle name="Normal 3 2 2 3 2 6 4 3" xfId="42572" xr:uid="{00000000-0005-0000-0000-000005890000}"/>
    <cellStyle name="Normal 3 2 2 3 2 6 4 4" xfId="32558" xr:uid="{00000000-0005-0000-0000-000006890000}"/>
    <cellStyle name="Normal 3 2 2 3 2 6 5" xfId="9108" xr:uid="{00000000-0005-0000-0000-000007890000}"/>
    <cellStyle name="Normal 3 2 2 3 2 6 5 2" xfId="21729" xr:uid="{00000000-0005-0000-0000-000008890000}"/>
    <cellStyle name="Normal 3 2 2 3 2 6 5 2 2" xfId="56945" xr:uid="{00000000-0005-0000-0000-000009890000}"/>
    <cellStyle name="Normal 3 2 2 3 2 6 5 3" xfId="44348" xr:uid="{00000000-0005-0000-0000-00000A890000}"/>
    <cellStyle name="Normal 3 2 2 3 2 6 5 4" xfId="34334" xr:uid="{00000000-0005-0000-0000-00000B890000}"/>
    <cellStyle name="Normal 3 2 2 3 2 6 6" xfId="10902" xr:uid="{00000000-0005-0000-0000-00000C890000}"/>
    <cellStyle name="Normal 3 2 2 3 2 6 6 2" xfId="23505" xr:uid="{00000000-0005-0000-0000-00000D890000}"/>
    <cellStyle name="Normal 3 2 2 3 2 6 6 2 2" xfId="58721" xr:uid="{00000000-0005-0000-0000-00000E890000}"/>
    <cellStyle name="Normal 3 2 2 3 2 6 6 3" xfId="46124" xr:uid="{00000000-0005-0000-0000-00000F890000}"/>
    <cellStyle name="Normal 3 2 2 3 2 6 6 4" xfId="36110" xr:uid="{00000000-0005-0000-0000-000010890000}"/>
    <cellStyle name="Normal 3 2 2 3 2 6 7" xfId="15269" xr:uid="{00000000-0005-0000-0000-000011890000}"/>
    <cellStyle name="Normal 3 2 2 3 2 6 7 2" xfId="50485" xr:uid="{00000000-0005-0000-0000-000012890000}"/>
    <cellStyle name="Normal 3 2 2 3 2 6 7 3" xfId="27874" xr:uid="{00000000-0005-0000-0000-000013890000}"/>
    <cellStyle name="Normal 3 2 2 3 2 6 8" xfId="13491" xr:uid="{00000000-0005-0000-0000-000014890000}"/>
    <cellStyle name="Normal 3 2 2 3 2 6 8 2" xfId="48709" xr:uid="{00000000-0005-0000-0000-000015890000}"/>
    <cellStyle name="Normal 3 2 2 3 2 6 9" xfId="37888" xr:uid="{00000000-0005-0000-0000-000016890000}"/>
    <cellStyle name="Normal 3 2 2 3 2 7" xfId="3735" xr:uid="{00000000-0005-0000-0000-000017890000}"/>
    <cellStyle name="Normal 3 2 2 3 2 7 2" xfId="8459" xr:uid="{00000000-0005-0000-0000-000018890000}"/>
    <cellStyle name="Normal 3 2 2 3 2 7 2 2" xfId="21085" xr:uid="{00000000-0005-0000-0000-000019890000}"/>
    <cellStyle name="Normal 3 2 2 3 2 7 2 2 2" xfId="56301" xr:uid="{00000000-0005-0000-0000-00001A890000}"/>
    <cellStyle name="Normal 3 2 2 3 2 7 2 3" xfId="43704" xr:uid="{00000000-0005-0000-0000-00001B890000}"/>
    <cellStyle name="Normal 3 2 2 3 2 7 2 4" xfId="33690" xr:uid="{00000000-0005-0000-0000-00001C890000}"/>
    <cellStyle name="Normal 3 2 2 3 2 7 3" xfId="10240" xr:uid="{00000000-0005-0000-0000-00001D890000}"/>
    <cellStyle name="Normal 3 2 2 3 2 7 3 2" xfId="22861" xr:uid="{00000000-0005-0000-0000-00001E890000}"/>
    <cellStyle name="Normal 3 2 2 3 2 7 3 2 2" xfId="58077" xr:uid="{00000000-0005-0000-0000-00001F890000}"/>
    <cellStyle name="Normal 3 2 2 3 2 7 3 3" xfId="45480" xr:uid="{00000000-0005-0000-0000-000020890000}"/>
    <cellStyle name="Normal 3 2 2 3 2 7 3 4" xfId="35466" xr:uid="{00000000-0005-0000-0000-000021890000}"/>
    <cellStyle name="Normal 3 2 2 3 2 7 4" xfId="12036" xr:uid="{00000000-0005-0000-0000-000022890000}"/>
    <cellStyle name="Normal 3 2 2 3 2 7 4 2" xfId="24637" xr:uid="{00000000-0005-0000-0000-000023890000}"/>
    <cellStyle name="Normal 3 2 2 3 2 7 4 2 2" xfId="59853" xr:uid="{00000000-0005-0000-0000-000024890000}"/>
    <cellStyle name="Normal 3 2 2 3 2 7 4 3" xfId="47256" xr:uid="{00000000-0005-0000-0000-000025890000}"/>
    <cellStyle name="Normal 3 2 2 3 2 7 4 4" xfId="37242" xr:uid="{00000000-0005-0000-0000-000026890000}"/>
    <cellStyle name="Normal 3 2 2 3 2 7 5" xfId="16401" xr:uid="{00000000-0005-0000-0000-000027890000}"/>
    <cellStyle name="Normal 3 2 2 3 2 7 5 2" xfId="51617" xr:uid="{00000000-0005-0000-0000-000028890000}"/>
    <cellStyle name="Normal 3 2 2 3 2 7 5 3" xfId="29006" xr:uid="{00000000-0005-0000-0000-000029890000}"/>
    <cellStyle name="Normal 3 2 2 3 2 7 6" xfId="14623" xr:uid="{00000000-0005-0000-0000-00002A890000}"/>
    <cellStyle name="Normal 3 2 2 3 2 7 6 2" xfId="49841" xr:uid="{00000000-0005-0000-0000-00002B890000}"/>
    <cellStyle name="Normal 3 2 2 3 2 7 7" xfId="39020" xr:uid="{00000000-0005-0000-0000-00002C890000}"/>
    <cellStyle name="Normal 3 2 2 3 2 7 8" xfId="27230" xr:uid="{00000000-0005-0000-0000-00002D890000}"/>
    <cellStyle name="Normal 3 2 2 3 2 8" xfId="4073" xr:uid="{00000000-0005-0000-0000-00002E890000}"/>
    <cellStyle name="Normal 3 2 2 3 2 8 2" xfId="16723" xr:uid="{00000000-0005-0000-0000-00002F890000}"/>
    <cellStyle name="Normal 3 2 2 3 2 8 2 2" xfId="51939" xr:uid="{00000000-0005-0000-0000-000030890000}"/>
    <cellStyle name="Normal 3 2 2 3 2 8 2 3" xfId="29328" xr:uid="{00000000-0005-0000-0000-000031890000}"/>
    <cellStyle name="Normal 3 2 2 3 2 8 3" xfId="13169" xr:uid="{00000000-0005-0000-0000-000032890000}"/>
    <cellStyle name="Normal 3 2 2 3 2 8 3 2" xfId="48387" xr:uid="{00000000-0005-0000-0000-000033890000}"/>
    <cellStyle name="Normal 3 2 2 3 2 8 4" xfId="39342" xr:uid="{00000000-0005-0000-0000-000034890000}"/>
    <cellStyle name="Normal 3 2 2 3 2 8 5" xfId="25776" xr:uid="{00000000-0005-0000-0000-000035890000}"/>
    <cellStyle name="Normal 3 2 2 3 2 9" xfId="5546" xr:uid="{00000000-0005-0000-0000-000036890000}"/>
    <cellStyle name="Normal 3 2 2 3 2 9 2" xfId="18177" xr:uid="{00000000-0005-0000-0000-000037890000}"/>
    <cellStyle name="Normal 3 2 2 3 2 9 2 2" xfId="53393" xr:uid="{00000000-0005-0000-0000-000038890000}"/>
    <cellStyle name="Normal 3 2 2 3 2 9 3" xfId="40796" xr:uid="{00000000-0005-0000-0000-000039890000}"/>
    <cellStyle name="Normal 3 2 2 3 2 9 4" xfId="30782" xr:uid="{00000000-0005-0000-0000-00003A890000}"/>
    <cellStyle name="Normal 3 2 2 3 3" xfId="2315" xr:uid="{00000000-0005-0000-0000-00003B890000}"/>
    <cellStyle name="Normal 3 2 2 3 3 10" xfId="10636" xr:uid="{00000000-0005-0000-0000-00003C890000}"/>
    <cellStyle name="Normal 3 2 2 3 3 10 2" xfId="23247" xr:uid="{00000000-0005-0000-0000-00003D890000}"/>
    <cellStyle name="Normal 3 2 2 3 3 10 2 2" xfId="58463" xr:uid="{00000000-0005-0000-0000-00003E890000}"/>
    <cellStyle name="Normal 3 2 2 3 3 10 3" xfId="45866" xr:uid="{00000000-0005-0000-0000-00003F890000}"/>
    <cellStyle name="Normal 3 2 2 3 3 10 4" xfId="35852" xr:uid="{00000000-0005-0000-0000-000040890000}"/>
    <cellStyle name="Normal 3 2 2 3 3 11" xfId="15027" xr:uid="{00000000-0005-0000-0000-000041890000}"/>
    <cellStyle name="Normal 3 2 2 3 3 11 2" xfId="50243" xr:uid="{00000000-0005-0000-0000-000042890000}"/>
    <cellStyle name="Normal 3 2 2 3 3 11 3" xfId="27632" xr:uid="{00000000-0005-0000-0000-000043890000}"/>
    <cellStyle name="Normal 3 2 2 3 3 12" xfId="12440" xr:uid="{00000000-0005-0000-0000-000044890000}"/>
    <cellStyle name="Normal 3 2 2 3 3 12 2" xfId="47658" xr:uid="{00000000-0005-0000-0000-000045890000}"/>
    <cellStyle name="Normal 3 2 2 3 3 13" xfId="37646" xr:uid="{00000000-0005-0000-0000-000046890000}"/>
    <cellStyle name="Normal 3 2 2 3 3 14" xfId="25047" xr:uid="{00000000-0005-0000-0000-000047890000}"/>
    <cellStyle name="Normal 3 2 2 3 3 15" xfId="60260" xr:uid="{00000000-0005-0000-0000-000048890000}"/>
    <cellStyle name="Normal 3 2 2 3 3 2" xfId="3162" xr:uid="{00000000-0005-0000-0000-000049890000}"/>
    <cellStyle name="Normal 3 2 2 3 3 2 10" xfId="25531" xr:uid="{00000000-0005-0000-0000-00004A890000}"/>
    <cellStyle name="Normal 3 2 2 3 3 2 11" xfId="61066" xr:uid="{00000000-0005-0000-0000-00004B890000}"/>
    <cellStyle name="Normal 3 2 2 3 3 2 2" xfId="4962" xr:uid="{00000000-0005-0000-0000-00004C890000}"/>
    <cellStyle name="Normal 3 2 2 3 3 2 2 2" xfId="17609" xr:uid="{00000000-0005-0000-0000-00004D890000}"/>
    <cellStyle name="Normal 3 2 2 3 3 2 2 2 2" xfId="52825" xr:uid="{00000000-0005-0000-0000-00004E890000}"/>
    <cellStyle name="Normal 3 2 2 3 3 2 2 2 3" xfId="30214" xr:uid="{00000000-0005-0000-0000-00004F890000}"/>
    <cellStyle name="Normal 3 2 2 3 3 2 2 3" xfId="14055" xr:uid="{00000000-0005-0000-0000-000050890000}"/>
    <cellStyle name="Normal 3 2 2 3 3 2 2 3 2" xfId="49273" xr:uid="{00000000-0005-0000-0000-000051890000}"/>
    <cellStyle name="Normal 3 2 2 3 3 2 2 4" xfId="40228" xr:uid="{00000000-0005-0000-0000-000052890000}"/>
    <cellStyle name="Normal 3 2 2 3 3 2 2 5" xfId="26662" xr:uid="{00000000-0005-0000-0000-000053890000}"/>
    <cellStyle name="Normal 3 2 2 3 3 2 3" xfId="6432" xr:uid="{00000000-0005-0000-0000-000054890000}"/>
    <cellStyle name="Normal 3 2 2 3 3 2 3 2" xfId="19063" xr:uid="{00000000-0005-0000-0000-000055890000}"/>
    <cellStyle name="Normal 3 2 2 3 3 2 3 2 2" xfId="54279" xr:uid="{00000000-0005-0000-0000-000056890000}"/>
    <cellStyle name="Normal 3 2 2 3 3 2 3 3" xfId="41682" xr:uid="{00000000-0005-0000-0000-000057890000}"/>
    <cellStyle name="Normal 3 2 2 3 3 2 3 4" xfId="31668" xr:uid="{00000000-0005-0000-0000-000058890000}"/>
    <cellStyle name="Normal 3 2 2 3 3 2 4" xfId="7891" xr:uid="{00000000-0005-0000-0000-000059890000}"/>
    <cellStyle name="Normal 3 2 2 3 3 2 4 2" xfId="20517" xr:uid="{00000000-0005-0000-0000-00005A890000}"/>
    <cellStyle name="Normal 3 2 2 3 3 2 4 2 2" xfId="55733" xr:uid="{00000000-0005-0000-0000-00005B890000}"/>
    <cellStyle name="Normal 3 2 2 3 3 2 4 3" xfId="43136" xr:uid="{00000000-0005-0000-0000-00005C890000}"/>
    <cellStyle name="Normal 3 2 2 3 3 2 4 4" xfId="33122" xr:uid="{00000000-0005-0000-0000-00005D890000}"/>
    <cellStyle name="Normal 3 2 2 3 3 2 5" xfId="9672" xr:uid="{00000000-0005-0000-0000-00005E890000}"/>
    <cellStyle name="Normal 3 2 2 3 3 2 5 2" xfId="22293" xr:uid="{00000000-0005-0000-0000-00005F890000}"/>
    <cellStyle name="Normal 3 2 2 3 3 2 5 2 2" xfId="57509" xr:uid="{00000000-0005-0000-0000-000060890000}"/>
    <cellStyle name="Normal 3 2 2 3 3 2 5 3" xfId="44912" xr:uid="{00000000-0005-0000-0000-000061890000}"/>
    <cellStyle name="Normal 3 2 2 3 3 2 5 4" xfId="34898" xr:uid="{00000000-0005-0000-0000-000062890000}"/>
    <cellStyle name="Normal 3 2 2 3 3 2 6" xfId="11466" xr:uid="{00000000-0005-0000-0000-000063890000}"/>
    <cellStyle name="Normal 3 2 2 3 3 2 6 2" xfId="24069" xr:uid="{00000000-0005-0000-0000-000064890000}"/>
    <cellStyle name="Normal 3 2 2 3 3 2 6 2 2" xfId="59285" xr:uid="{00000000-0005-0000-0000-000065890000}"/>
    <cellStyle name="Normal 3 2 2 3 3 2 6 3" xfId="46688" xr:uid="{00000000-0005-0000-0000-000066890000}"/>
    <cellStyle name="Normal 3 2 2 3 3 2 6 4" xfId="36674" xr:uid="{00000000-0005-0000-0000-000067890000}"/>
    <cellStyle name="Normal 3 2 2 3 3 2 7" xfId="15833" xr:uid="{00000000-0005-0000-0000-000068890000}"/>
    <cellStyle name="Normal 3 2 2 3 3 2 7 2" xfId="51049" xr:uid="{00000000-0005-0000-0000-000069890000}"/>
    <cellStyle name="Normal 3 2 2 3 3 2 7 3" xfId="28438" xr:uid="{00000000-0005-0000-0000-00006A890000}"/>
    <cellStyle name="Normal 3 2 2 3 3 2 8" xfId="12924" xr:uid="{00000000-0005-0000-0000-00006B890000}"/>
    <cellStyle name="Normal 3 2 2 3 3 2 8 2" xfId="48142" xr:uid="{00000000-0005-0000-0000-00006C890000}"/>
    <cellStyle name="Normal 3 2 2 3 3 2 9" xfId="38452" xr:uid="{00000000-0005-0000-0000-00006D890000}"/>
    <cellStyle name="Normal 3 2 2 3 3 3" xfId="3491" xr:uid="{00000000-0005-0000-0000-00006E890000}"/>
    <cellStyle name="Normal 3 2 2 3 3 3 10" xfId="26987" xr:uid="{00000000-0005-0000-0000-00006F890000}"/>
    <cellStyle name="Normal 3 2 2 3 3 3 11" xfId="61391" xr:uid="{00000000-0005-0000-0000-000070890000}"/>
    <cellStyle name="Normal 3 2 2 3 3 3 2" xfId="5287" xr:uid="{00000000-0005-0000-0000-000071890000}"/>
    <cellStyle name="Normal 3 2 2 3 3 3 2 2" xfId="17934" xr:uid="{00000000-0005-0000-0000-000072890000}"/>
    <cellStyle name="Normal 3 2 2 3 3 3 2 2 2" xfId="53150" xr:uid="{00000000-0005-0000-0000-000073890000}"/>
    <cellStyle name="Normal 3 2 2 3 3 3 2 3" xfId="40553" xr:uid="{00000000-0005-0000-0000-000074890000}"/>
    <cellStyle name="Normal 3 2 2 3 3 3 2 4" xfId="30539" xr:uid="{00000000-0005-0000-0000-000075890000}"/>
    <cellStyle name="Normal 3 2 2 3 3 3 3" xfId="6757" xr:uid="{00000000-0005-0000-0000-000076890000}"/>
    <cellStyle name="Normal 3 2 2 3 3 3 3 2" xfId="19388" xr:uid="{00000000-0005-0000-0000-000077890000}"/>
    <cellStyle name="Normal 3 2 2 3 3 3 3 2 2" xfId="54604" xr:uid="{00000000-0005-0000-0000-000078890000}"/>
    <cellStyle name="Normal 3 2 2 3 3 3 3 3" xfId="42007" xr:uid="{00000000-0005-0000-0000-000079890000}"/>
    <cellStyle name="Normal 3 2 2 3 3 3 3 4" xfId="31993" xr:uid="{00000000-0005-0000-0000-00007A890000}"/>
    <cellStyle name="Normal 3 2 2 3 3 3 4" xfId="8216" xr:uid="{00000000-0005-0000-0000-00007B890000}"/>
    <cellStyle name="Normal 3 2 2 3 3 3 4 2" xfId="20842" xr:uid="{00000000-0005-0000-0000-00007C890000}"/>
    <cellStyle name="Normal 3 2 2 3 3 3 4 2 2" xfId="56058" xr:uid="{00000000-0005-0000-0000-00007D890000}"/>
    <cellStyle name="Normal 3 2 2 3 3 3 4 3" xfId="43461" xr:uid="{00000000-0005-0000-0000-00007E890000}"/>
    <cellStyle name="Normal 3 2 2 3 3 3 4 4" xfId="33447" xr:uid="{00000000-0005-0000-0000-00007F890000}"/>
    <cellStyle name="Normal 3 2 2 3 3 3 5" xfId="9997" xr:uid="{00000000-0005-0000-0000-000080890000}"/>
    <cellStyle name="Normal 3 2 2 3 3 3 5 2" xfId="22618" xr:uid="{00000000-0005-0000-0000-000081890000}"/>
    <cellStyle name="Normal 3 2 2 3 3 3 5 2 2" xfId="57834" xr:uid="{00000000-0005-0000-0000-000082890000}"/>
    <cellStyle name="Normal 3 2 2 3 3 3 5 3" xfId="45237" xr:uid="{00000000-0005-0000-0000-000083890000}"/>
    <cellStyle name="Normal 3 2 2 3 3 3 5 4" xfId="35223" xr:uid="{00000000-0005-0000-0000-000084890000}"/>
    <cellStyle name="Normal 3 2 2 3 3 3 6" xfId="11791" xr:uid="{00000000-0005-0000-0000-000085890000}"/>
    <cellStyle name="Normal 3 2 2 3 3 3 6 2" xfId="24394" xr:uid="{00000000-0005-0000-0000-000086890000}"/>
    <cellStyle name="Normal 3 2 2 3 3 3 6 2 2" xfId="59610" xr:uid="{00000000-0005-0000-0000-000087890000}"/>
    <cellStyle name="Normal 3 2 2 3 3 3 6 3" xfId="47013" xr:uid="{00000000-0005-0000-0000-000088890000}"/>
    <cellStyle name="Normal 3 2 2 3 3 3 6 4" xfId="36999" xr:uid="{00000000-0005-0000-0000-000089890000}"/>
    <cellStyle name="Normal 3 2 2 3 3 3 7" xfId="16158" xr:uid="{00000000-0005-0000-0000-00008A890000}"/>
    <cellStyle name="Normal 3 2 2 3 3 3 7 2" xfId="51374" xr:uid="{00000000-0005-0000-0000-00008B890000}"/>
    <cellStyle name="Normal 3 2 2 3 3 3 7 3" xfId="28763" xr:uid="{00000000-0005-0000-0000-00008C890000}"/>
    <cellStyle name="Normal 3 2 2 3 3 3 8" xfId="14380" xr:uid="{00000000-0005-0000-0000-00008D890000}"/>
    <cellStyle name="Normal 3 2 2 3 3 3 8 2" xfId="49598" xr:uid="{00000000-0005-0000-0000-00008E890000}"/>
    <cellStyle name="Normal 3 2 2 3 3 3 9" xfId="38777" xr:uid="{00000000-0005-0000-0000-00008F890000}"/>
    <cellStyle name="Normal 3 2 2 3 3 4" xfId="2652" xr:uid="{00000000-0005-0000-0000-000090890000}"/>
    <cellStyle name="Normal 3 2 2 3 3 4 10" xfId="26178" xr:uid="{00000000-0005-0000-0000-000091890000}"/>
    <cellStyle name="Normal 3 2 2 3 3 4 11" xfId="60582" xr:uid="{00000000-0005-0000-0000-000092890000}"/>
    <cellStyle name="Normal 3 2 2 3 3 4 2" xfId="4478" xr:uid="{00000000-0005-0000-0000-000093890000}"/>
    <cellStyle name="Normal 3 2 2 3 3 4 2 2" xfId="17125" xr:uid="{00000000-0005-0000-0000-000094890000}"/>
    <cellStyle name="Normal 3 2 2 3 3 4 2 2 2" xfId="52341" xr:uid="{00000000-0005-0000-0000-000095890000}"/>
    <cellStyle name="Normal 3 2 2 3 3 4 2 3" xfId="39744" xr:uid="{00000000-0005-0000-0000-000096890000}"/>
    <cellStyle name="Normal 3 2 2 3 3 4 2 4" xfId="29730" xr:uid="{00000000-0005-0000-0000-000097890000}"/>
    <cellStyle name="Normal 3 2 2 3 3 4 3" xfId="5948" xr:uid="{00000000-0005-0000-0000-000098890000}"/>
    <cellStyle name="Normal 3 2 2 3 3 4 3 2" xfId="18579" xr:uid="{00000000-0005-0000-0000-000099890000}"/>
    <cellStyle name="Normal 3 2 2 3 3 4 3 2 2" xfId="53795" xr:uid="{00000000-0005-0000-0000-00009A890000}"/>
    <cellStyle name="Normal 3 2 2 3 3 4 3 3" xfId="41198" xr:uid="{00000000-0005-0000-0000-00009B890000}"/>
    <cellStyle name="Normal 3 2 2 3 3 4 3 4" xfId="31184" xr:uid="{00000000-0005-0000-0000-00009C890000}"/>
    <cellStyle name="Normal 3 2 2 3 3 4 4" xfId="7407" xr:uid="{00000000-0005-0000-0000-00009D890000}"/>
    <cellStyle name="Normal 3 2 2 3 3 4 4 2" xfId="20033" xr:uid="{00000000-0005-0000-0000-00009E890000}"/>
    <cellStyle name="Normal 3 2 2 3 3 4 4 2 2" xfId="55249" xr:uid="{00000000-0005-0000-0000-00009F890000}"/>
    <cellStyle name="Normal 3 2 2 3 3 4 4 3" xfId="42652" xr:uid="{00000000-0005-0000-0000-0000A0890000}"/>
    <cellStyle name="Normal 3 2 2 3 3 4 4 4" xfId="32638" xr:uid="{00000000-0005-0000-0000-0000A1890000}"/>
    <cellStyle name="Normal 3 2 2 3 3 4 5" xfId="9188" xr:uid="{00000000-0005-0000-0000-0000A2890000}"/>
    <cellStyle name="Normal 3 2 2 3 3 4 5 2" xfId="21809" xr:uid="{00000000-0005-0000-0000-0000A3890000}"/>
    <cellStyle name="Normal 3 2 2 3 3 4 5 2 2" xfId="57025" xr:uid="{00000000-0005-0000-0000-0000A4890000}"/>
    <cellStyle name="Normal 3 2 2 3 3 4 5 3" xfId="44428" xr:uid="{00000000-0005-0000-0000-0000A5890000}"/>
    <cellStyle name="Normal 3 2 2 3 3 4 5 4" xfId="34414" xr:uid="{00000000-0005-0000-0000-0000A6890000}"/>
    <cellStyle name="Normal 3 2 2 3 3 4 6" xfId="10982" xr:uid="{00000000-0005-0000-0000-0000A7890000}"/>
    <cellStyle name="Normal 3 2 2 3 3 4 6 2" xfId="23585" xr:uid="{00000000-0005-0000-0000-0000A8890000}"/>
    <cellStyle name="Normal 3 2 2 3 3 4 6 2 2" xfId="58801" xr:uid="{00000000-0005-0000-0000-0000A9890000}"/>
    <cellStyle name="Normal 3 2 2 3 3 4 6 3" xfId="46204" xr:uid="{00000000-0005-0000-0000-0000AA890000}"/>
    <cellStyle name="Normal 3 2 2 3 3 4 6 4" xfId="36190" xr:uid="{00000000-0005-0000-0000-0000AB890000}"/>
    <cellStyle name="Normal 3 2 2 3 3 4 7" xfId="15349" xr:uid="{00000000-0005-0000-0000-0000AC890000}"/>
    <cellStyle name="Normal 3 2 2 3 3 4 7 2" xfId="50565" xr:uid="{00000000-0005-0000-0000-0000AD890000}"/>
    <cellStyle name="Normal 3 2 2 3 3 4 7 3" xfId="27954" xr:uid="{00000000-0005-0000-0000-0000AE890000}"/>
    <cellStyle name="Normal 3 2 2 3 3 4 8" xfId="13571" xr:uid="{00000000-0005-0000-0000-0000AF890000}"/>
    <cellStyle name="Normal 3 2 2 3 3 4 8 2" xfId="48789" xr:uid="{00000000-0005-0000-0000-0000B0890000}"/>
    <cellStyle name="Normal 3 2 2 3 3 4 9" xfId="37968" xr:uid="{00000000-0005-0000-0000-0000B1890000}"/>
    <cellStyle name="Normal 3 2 2 3 3 5" xfId="3816" xr:uid="{00000000-0005-0000-0000-0000B2890000}"/>
    <cellStyle name="Normal 3 2 2 3 3 5 2" xfId="8539" xr:uid="{00000000-0005-0000-0000-0000B3890000}"/>
    <cellStyle name="Normal 3 2 2 3 3 5 2 2" xfId="21165" xr:uid="{00000000-0005-0000-0000-0000B4890000}"/>
    <cellStyle name="Normal 3 2 2 3 3 5 2 2 2" xfId="56381" xr:uid="{00000000-0005-0000-0000-0000B5890000}"/>
    <cellStyle name="Normal 3 2 2 3 3 5 2 3" xfId="43784" xr:uid="{00000000-0005-0000-0000-0000B6890000}"/>
    <cellStyle name="Normal 3 2 2 3 3 5 2 4" xfId="33770" xr:uid="{00000000-0005-0000-0000-0000B7890000}"/>
    <cellStyle name="Normal 3 2 2 3 3 5 3" xfId="10320" xr:uid="{00000000-0005-0000-0000-0000B8890000}"/>
    <cellStyle name="Normal 3 2 2 3 3 5 3 2" xfId="22941" xr:uid="{00000000-0005-0000-0000-0000B9890000}"/>
    <cellStyle name="Normal 3 2 2 3 3 5 3 2 2" xfId="58157" xr:uid="{00000000-0005-0000-0000-0000BA890000}"/>
    <cellStyle name="Normal 3 2 2 3 3 5 3 3" xfId="45560" xr:uid="{00000000-0005-0000-0000-0000BB890000}"/>
    <cellStyle name="Normal 3 2 2 3 3 5 3 4" xfId="35546" xr:uid="{00000000-0005-0000-0000-0000BC890000}"/>
    <cellStyle name="Normal 3 2 2 3 3 5 4" xfId="12116" xr:uid="{00000000-0005-0000-0000-0000BD890000}"/>
    <cellStyle name="Normal 3 2 2 3 3 5 4 2" xfId="24717" xr:uid="{00000000-0005-0000-0000-0000BE890000}"/>
    <cellStyle name="Normal 3 2 2 3 3 5 4 2 2" xfId="59933" xr:uid="{00000000-0005-0000-0000-0000BF890000}"/>
    <cellStyle name="Normal 3 2 2 3 3 5 4 3" xfId="47336" xr:uid="{00000000-0005-0000-0000-0000C0890000}"/>
    <cellStyle name="Normal 3 2 2 3 3 5 4 4" xfId="37322" xr:uid="{00000000-0005-0000-0000-0000C1890000}"/>
    <cellStyle name="Normal 3 2 2 3 3 5 5" xfId="16481" xr:uid="{00000000-0005-0000-0000-0000C2890000}"/>
    <cellStyle name="Normal 3 2 2 3 3 5 5 2" xfId="51697" xr:uid="{00000000-0005-0000-0000-0000C3890000}"/>
    <cellStyle name="Normal 3 2 2 3 3 5 5 3" xfId="29086" xr:uid="{00000000-0005-0000-0000-0000C4890000}"/>
    <cellStyle name="Normal 3 2 2 3 3 5 6" xfId="14703" xr:uid="{00000000-0005-0000-0000-0000C5890000}"/>
    <cellStyle name="Normal 3 2 2 3 3 5 6 2" xfId="49921" xr:uid="{00000000-0005-0000-0000-0000C6890000}"/>
    <cellStyle name="Normal 3 2 2 3 3 5 7" xfId="39100" xr:uid="{00000000-0005-0000-0000-0000C7890000}"/>
    <cellStyle name="Normal 3 2 2 3 3 5 8" xfId="27310" xr:uid="{00000000-0005-0000-0000-0000C8890000}"/>
    <cellStyle name="Normal 3 2 2 3 3 6" xfId="4156" xr:uid="{00000000-0005-0000-0000-0000C9890000}"/>
    <cellStyle name="Normal 3 2 2 3 3 6 2" xfId="16803" xr:uid="{00000000-0005-0000-0000-0000CA890000}"/>
    <cellStyle name="Normal 3 2 2 3 3 6 2 2" xfId="52019" xr:uid="{00000000-0005-0000-0000-0000CB890000}"/>
    <cellStyle name="Normal 3 2 2 3 3 6 2 3" xfId="29408" xr:uid="{00000000-0005-0000-0000-0000CC890000}"/>
    <cellStyle name="Normal 3 2 2 3 3 6 3" xfId="13249" xr:uid="{00000000-0005-0000-0000-0000CD890000}"/>
    <cellStyle name="Normal 3 2 2 3 3 6 3 2" xfId="48467" xr:uid="{00000000-0005-0000-0000-0000CE890000}"/>
    <cellStyle name="Normal 3 2 2 3 3 6 4" xfId="39422" xr:uid="{00000000-0005-0000-0000-0000CF890000}"/>
    <cellStyle name="Normal 3 2 2 3 3 6 5" xfId="25856" xr:uid="{00000000-0005-0000-0000-0000D0890000}"/>
    <cellStyle name="Normal 3 2 2 3 3 7" xfId="5626" xr:uid="{00000000-0005-0000-0000-0000D1890000}"/>
    <cellStyle name="Normal 3 2 2 3 3 7 2" xfId="18257" xr:uid="{00000000-0005-0000-0000-0000D2890000}"/>
    <cellStyle name="Normal 3 2 2 3 3 7 2 2" xfId="53473" xr:uid="{00000000-0005-0000-0000-0000D3890000}"/>
    <cellStyle name="Normal 3 2 2 3 3 7 3" xfId="40876" xr:uid="{00000000-0005-0000-0000-0000D4890000}"/>
    <cellStyle name="Normal 3 2 2 3 3 7 4" xfId="30862" xr:uid="{00000000-0005-0000-0000-0000D5890000}"/>
    <cellStyle name="Normal 3 2 2 3 3 8" xfId="7085" xr:uid="{00000000-0005-0000-0000-0000D6890000}"/>
    <cellStyle name="Normal 3 2 2 3 3 8 2" xfId="19711" xr:uid="{00000000-0005-0000-0000-0000D7890000}"/>
    <cellStyle name="Normal 3 2 2 3 3 8 2 2" xfId="54927" xr:uid="{00000000-0005-0000-0000-0000D8890000}"/>
    <cellStyle name="Normal 3 2 2 3 3 8 3" xfId="42330" xr:uid="{00000000-0005-0000-0000-0000D9890000}"/>
    <cellStyle name="Normal 3 2 2 3 3 8 4" xfId="32316" xr:uid="{00000000-0005-0000-0000-0000DA890000}"/>
    <cellStyle name="Normal 3 2 2 3 3 9" xfId="8866" xr:uid="{00000000-0005-0000-0000-0000DB890000}"/>
    <cellStyle name="Normal 3 2 2 3 3 9 2" xfId="21487" xr:uid="{00000000-0005-0000-0000-0000DC890000}"/>
    <cellStyle name="Normal 3 2 2 3 3 9 2 2" xfId="56703" xr:uid="{00000000-0005-0000-0000-0000DD890000}"/>
    <cellStyle name="Normal 3 2 2 3 3 9 3" xfId="44106" xr:uid="{00000000-0005-0000-0000-0000DE890000}"/>
    <cellStyle name="Normal 3 2 2 3 3 9 4" xfId="34092" xr:uid="{00000000-0005-0000-0000-0000DF890000}"/>
    <cellStyle name="Normal 3 2 2 3 4" xfId="2997" xr:uid="{00000000-0005-0000-0000-0000E0890000}"/>
    <cellStyle name="Normal 3 2 2 3 4 10" xfId="25372" xr:uid="{00000000-0005-0000-0000-0000E1890000}"/>
    <cellStyle name="Normal 3 2 2 3 4 11" xfId="60907" xr:uid="{00000000-0005-0000-0000-0000E2890000}"/>
    <cellStyle name="Normal 3 2 2 3 4 2" xfId="4803" xr:uid="{00000000-0005-0000-0000-0000E3890000}"/>
    <cellStyle name="Normal 3 2 2 3 4 2 2" xfId="17450" xr:uid="{00000000-0005-0000-0000-0000E4890000}"/>
    <cellStyle name="Normal 3 2 2 3 4 2 2 2" xfId="52666" xr:uid="{00000000-0005-0000-0000-0000E5890000}"/>
    <cellStyle name="Normal 3 2 2 3 4 2 2 3" xfId="30055" xr:uid="{00000000-0005-0000-0000-0000E6890000}"/>
    <cellStyle name="Normal 3 2 2 3 4 2 3" xfId="13896" xr:uid="{00000000-0005-0000-0000-0000E7890000}"/>
    <cellStyle name="Normal 3 2 2 3 4 2 3 2" xfId="49114" xr:uid="{00000000-0005-0000-0000-0000E8890000}"/>
    <cellStyle name="Normal 3 2 2 3 4 2 4" xfId="40069" xr:uid="{00000000-0005-0000-0000-0000E9890000}"/>
    <cellStyle name="Normal 3 2 2 3 4 2 5" xfId="26503" xr:uid="{00000000-0005-0000-0000-0000EA890000}"/>
    <cellStyle name="Normal 3 2 2 3 4 3" xfId="6273" xr:uid="{00000000-0005-0000-0000-0000EB890000}"/>
    <cellStyle name="Normal 3 2 2 3 4 3 2" xfId="18904" xr:uid="{00000000-0005-0000-0000-0000EC890000}"/>
    <cellStyle name="Normal 3 2 2 3 4 3 2 2" xfId="54120" xr:uid="{00000000-0005-0000-0000-0000ED890000}"/>
    <cellStyle name="Normal 3 2 2 3 4 3 3" xfId="41523" xr:uid="{00000000-0005-0000-0000-0000EE890000}"/>
    <cellStyle name="Normal 3 2 2 3 4 3 4" xfId="31509" xr:uid="{00000000-0005-0000-0000-0000EF890000}"/>
    <cellStyle name="Normal 3 2 2 3 4 4" xfId="7732" xr:uid="{00000000-0005-0000-0000-0000F0890000}"/>
    <cellStyle name="Normal 3 2 2 3 4 4 2" xfId="20358" xr:uid="{00000000-0005-0000-0000-0000F1890000}"/>
    <cellStyle name="Normal 3 2 2 3 4 4 2 2" xfId="55574" xr:uid="{00000000-0005-0000-0000-0000F2890000}"/>
    <cellStyle name="Normal 3 2 2 3 4 4 3" xfId="42977" xr:uid="{00000000-0005-0000-0000-0000F3890000}"/>
    <cellStyle name="Normal 3 2 2 3 4 4 4" xfId="32963" xr:uid="{00000000-0005-0000-0000-0000F4890000}"/>
    <cellStyle name="Normal 3 2 2 3 4 5" xfId="9513" xr:uid="{00000000-0005-0000-0000-0000F5890000}"/>
    <cellStyle name="Normal 3 2 2 3 4 5 2" xfId="22134" xr:uid="{00000000-0005-0000-0000-0000F6890000}"/>
    <cellStyle name="Normal 3 2 2 3 4 5 2 2" xfId="57350" xr:uid="{00000000-0005-0000-0000-0000F7890000}"/>
    <cellStyle name="Normal 3 2 2 3 4 5 3" xfId="44753" xr:uid="{00000000-0005-0000-0000-0000F8890000}"/>
    <cellStyle name="Normal 3 2 2 3 4 5 4" xfId="34739" xr:uid="{00000000-0005-0000-0000-0000F9890000}"/>
    <cellStyle name="Normal 3 2 2 3 4 6" xfId="11307" xr:uid="{00000000-0005-0000-0000-0000FA890000}"/>
    <cellStyle name="Normal 3 2 2 3 4 6 2" xfId="23910" xr:uid="{00000000-0005-0000-0000-0000FB890000}"/>
    <cellStyle name="Normal 3 2 2 3 4 6 2 2" xfId="59126" xr:uid="{00000000-0005-0000-0000-0000FC890000}"/>
    <cellStyle name="Normal 3 2 2 3 4 6 3" xfId="46529" xr:uid="{00000000-0005-0000-0000-0000FD890000}"/>
    <cellStyle name="Normal 3 2 2 3 4 6 4" xfId="36515" xr:uid="{00000000-0005-0000-0000-0000FE890000}"/>
    <cellStyle name="Normal 3 2 2 3 4 7" xfId="15674" xr:uid="{00000000-0005-0000-0000-0000FF890000}"/>
    <cellStyle name="Normal 3 2 2 3 4 7 2" xfId="50890" xr:uid="{00000000-0005-0000-0000-0000008A0000}"/>
    <cellStyle name="Normal 3 2 2 3 4 7 3" xfId="28279" xr:uid="{00000000-0005-0000-0000-0000018A0000}"/>
    <cellStyle name="Normal 3 2 2 3 4 8" xfId="12765" xr:uid="{00000000-0005-0000-0000-0000028A0000}"/>
    <cellStyle name="Normal 3 2 2 3 4 8 2" xfId="47983" xr:uid="{00000000-0005-0000-0000-0000038A0000}"/>
    <cellStyle name="Normal 3 2 2 3 4 9" xfId="38293" xr:uid="{00000000-0005-0000-0000-0000048A0000}"/>
    <cellStyle name="Normal 3 2 2 3 5" xfId="2829" xr:uid="{00000000-0005-0000-0000-0000058A0000}"/>
    <cellStyle name="Normal 3 2 2 3 5 10" xfId="25217" xr:uid="{00000000-0005-0000-0000-0000068A0000}"/>
    <cellStyle name="Normal 3 2 2 3 5 11" xfId="60752" xr:uid="{00000000-0005-0000-0000-0000078A0000}"/>
    <cellStyle name="Normal 3 2 2 3 5 2" xfId="4648" xr:uid="{00000000-0005-0000-0000-0000088A0000}"/>
    <cellStyle name="Normal 3 2 2 3 5 2 2" xfId="17295" xr:uid="{00000000-0005-0000-0000-0000098A0000}"/>
    <cellStyle name="Normal 3 2 2 3 5 2 2 2" xfId="52511" xr:uid="{00000000-0005-0000-0000-00000A8A0000}"/>
    <cellStyle name="Normal 3 2 2 3 5 2 2 3" xfId="29900" xr:uid="{00000000-0005-0000-0000-00000B8A0000}"/>
    <cellStyle name="Normal 3 2 2 3 5 2 3" xfId="13741" xr:uid="{00000000-0005-0000-0000-00000C8A0000}"/>
    <cellStyle name="Normal 3 2 2 3 5 2 3 2" xfId="48959" xr:uid="{00000000-0005-0000-0000-00000D8A0000}"/>
    <cellStyle name="Normal 3 2 2 3 5 2 4" xfId="39914" xr:uid="{00000000-0005-0000-0000-00000E8A0000}"/>
    <cellStyle name="Normal 3 2 2 3 5 2 5" xfId="26348" xr:uid="{00000000-0005-0000-0000-00000F8A0000}"/>
    <cellStyle name="Normal 3 2 2 3 5 3" xfId="6118" xr:uid="{00000000-0005-0000-0000-0000108A0000}"/>
    <cellStyle name="Normal 3 2 2 3 5 3 2" xfId="18749" xr:uid="{00000000-0005-0000-0000-0000118A0000}"/>
    <cellStyle name="Normal 3 2 2 3 5 3 2 2" xfId="53965" xr:uid="{00000000-0005-0000-0000-0000128A0000}"/>
    <cellStyle name="Normal 3 2 2 3 5 3 3" xfId="41368" xr:uid="{00000000-0005-0000-0000-0000138A0000}"/>
    <cellStyle name="Normal 3 2 2 3 5 3 4" xfId="31354" xr:uid="{00000000-0005-0000-0000-0000148A0000}"/>
    <cellStyle name="Normal 3 2 2 3 5 4" xfId="7577" xr:uid="{00000000-0005-0000-0000-0000158A0000}"/>
    <cellStyle name="Normal 3 2 2 3 5 4 2" xfId="20203" xr:uid="{00000000-0005-0000-0000-0000168A0000}"/>
    <cellStyle name="Normal 3 2 2 3 5 4 2 2" xfId="55419" xr:uid="{00000000-0005-0000-0000-0000178A0000}"/>
    <cellStyle name="Normal 3 2 2 3 5 4 3" xfId="42822" xr:uid="{00000000-0005-0000-0000-0000188A0000}"/>
    <cellStyle name="Normal 3 2 2 3 5 4 4" xfId="32808" xr:uid="{00000000-0005-0000-0000-0000198A0000}"/>
    <cellStyle name="Normal 3 2 2 3 5 5" xfId="9358" xr:uid="{00000000-0005-0000-0000-00001A8A0000}"/>
    <cellStyle name="Normal 3 2 2 3 5 5 2" xfId="21979" xr:uid="{00000000-0005-0000-0000-00001B8A0000}"/>
    <cellStyle name="Normal 3 2 2 3 5 5 2 2" xfId="57195" xr:uid="{00000000-0005-0000-0000-00001C8A0000}"/>
    <cellStyle name="Normal 3 2 2 3 5 5 3" xfId="44598" xr:uid="{00000000-0005-0000-0000-00001D8A0000}"/>
    <cellStyle name="Normal 3 2 2 3 5 5 4" xfId="34584" xr:uid="{00000000-0005-0000-0000-00001E8A0000}"/>
    <cellStyle name="Normal 3 2 2 3 5 6" xfId="11152" xr:uid="{00000000-0005-0000-0000-00001F8A0000}"/>
    <cellStyle name="Normal 3 2 2 3 5 6 2" xfId="23755" xr:uid="{00000000-0005-0000-0000-0000208A0000}"/>
    <cellStyle name="Normal 3 2 2 3 5 6 2 2" xfId="58971" xr:uid="{00000000-0005-0000-0000-0000218A0000}"/>
    <cellStyle name="Normal 3 2 2 3 5 6 3" xfId="46374" xr:uid="{00000000-0005-0000-0000-0000228A0000}"/>
    <cellStyle name="Normal 3 2 2 3 5 6 4" xfId="36360" xr:uid="{00000000-0005-0000-0000-0000238A0000}"/>
    <cellStyle name="Normal 3 2 2 3 5 7" xfId="15519" xr:uid="{00000000-0005-0000-0000-0000248A0000}"/>
    <cellStyle name="Normal 3 2 2 3 5 7 2" xfId="50735" xr:uid="{00000000-0005-0000-0000-0000258A0000}"/>
    <cellStyle name="Normal 3 2 2 3 5 7 3" xfId="28124" xr:uid="{00000000-0005-0000-0000-0000268A0000}"/>
    <cellStyle name="Normal 3 2 2 3 5 8" xfId="12610" xr:uid="{00000000-0005-0000-0000-0000278A0000}"/>
    <cellStyle name="Normal 3 2 2 3 5 8 2" xfId="47828" xr:uid="{00000000-0005-0000-0000-0000288A0000}"/>
    <cellStyle name="Normal 3 2 2 3 5 9" xfId="38138" xr:uid="{00000000-0005-0000-0000-0000298A0000}"/>
    <cellStyle name="Normal 3 2 2 3 6" xfId="3339" xr:uid="{00000000-0005-0000-0000-00002A8A0000}"/>
    <cellStyle name="Normal 3 2 2 3 6 10" xfId="26835" xr:uid="{00000000-0005-0000-0000-00002B8A0000}"/>
    <cellStyle name="Normal 3 2 2 3 6 11" xfId="61239" xr:uid="{00000000-0005-0000-0000-00002C8A0000}"/>
    <cellStyle name="Normal 3 2 2 3 6 2" xfId="5135" xr:uid="{00000000-0005-0000-0000-00002D8A0000}"/>
    <cellStyle name="Normal 3 2 2 3 6 2 2" xfId="17782" xr:uid="{00000000-0005-0000-0000-00002E8A0000}"/>
    <cellStyle name="Normal 3 2 2 3 6 2 2 2" xfId="52998" xr:uid="{00000000-0005-0000-0000-00002F8A0000}"/>
    <cellStyle name="Normal 3 2 2 3 6 2 3" xfId="40401" xr:uid="{00000000-0005-0000-0000-0000308A0000}"/>
    <cellStyle name="Normal 3 2 2 3 6 2 4" xfId="30387" xr:uid="{00000000-0005-0000-0000-0000318A0000}"/>
    <cellStyle name="Normal 3 2 2 3 6 3" xfId="6605" xr:uid="{00000000-0005-0000-0000-0000328A0000}"/>
    <cellStyle name="Normal 3 2 2 3 6 3 2" xfId="19236" xr:uid="{00000000-0005-0000-0000-0000338A0000}"/>
    <cellStyle name="Normal 3 2 2 3 6 3 2 2" xfId="54452" xr:uid="{00000000-0005-0000-0000-0000348A0000}"/>
    <cellStyle name="Normal 3 2 2 3 6 3 3" xfId="41855" xr:uid="{00000000-0005-0000-0000-0000358A0000}"/>
    <cellStyle name="Normal 3 2 2 3 6 3 4" xfId="31841" xr:uid="{00000000-0005-0000-0000-0000368A0000}"/>
    <cellStyle name="Normal 3 2 2 3 6 4" xfId="8064" xr:uid="{00000000-0005-0000-0000-0000378A0000}"/>
    <cellStyle name="Normal 3 2 2 3 6 4 2" xfId="20690" xr:uid="{00000000-0005-0000-0000-0000388A0000}"/>
    <cellStyle name="Normal 3 2 2 3 6 4 2 2" xfId="55906" xr:uid="{00000000-0005-0000-0000-0000398A0000}"/>
    <cellStyle name="Normal 3 2 2 3 6 4 3" xfId="43309" xr:uid="{00000000-0005-0000-0000-00003A8A0000}"/>
    <cellStyle name="Normal 3 2 2 3 6 4 4" xfId="33295" xr:uid="{00000000-0005-0000-0000-00003B8A0000}"/>
    <cellStyle name="Normal 3 2 2 3 6 5" xfId="9845" xr:uid="{00000000-0005-0000-0000-00003C8A0000}"/>
    <cellStyle name="Normal 3 2 2 3 6 5 2" xfId="22466" xr:uid="{00000000-0005-0000-0000-00003D8A0000}"/>
    <cellStyle name="Normal 3 2 2 3 6 5 2 2" xfId="57682" xr:uid="{00000000-0005-0000-0000-00003E8A0000}"/>
    <cellStyle name="Normal 3 2 2 3 6 5 3" xfId="45085" xr:uid="{00000000-0005-0000-0000-00003F8A0000}"/>
    <cellStyle name="Normal 3 2 2 3 6 5 4" xfId="35071" xr:uid="{00000000-0005-0000-0000-0000408A0000}"/>
    <cellStyle name="Normal 3 2 2 3 6 6" xfId="11639" xr:uid="{00000000-0005-0000-0000-0000418A0000}"/>
    <cellStyle name="Normal 3 2 2 3 6 6 2" xfId="24242" xr:uid="{00000000-0005-0000-0000-0000428A0000}"/>
    <cellStyle name="Normal 3 2 2 3 6 6 2 2" xfId="59458" xr:uid="{00000000-0005-0000-0000-0000438A0000}"/>
    <cellStyle name="Normal 3 2 2 3 6 6 3" xfId="46861" xr:uid="{00000000-0005-0000-0000-0000448A0000}"/>
    <cellStyle name="Normal 3 2 2 3 6 6 4" xfId="36847" xr:uid="{00000000-0005-0000-0000-0000458A0000}"/>
    <cellStyle name="Normal 3 2 2 3 6 7" xfId="16006" xr:uid="{00000000-0005-0000-0000-0000468A0000}"/>
    <cellStyle name="Normal 3 2 2 3 6 7 2" xfId="51222" xr:uid="{00000000-0005-0000-0000-0000478A0000}"/>
    <cellStyle name="Normal 3 2 2 3 6 7 3" xfId="28611" xr:uid="{00000000-0005-0000-0000-0000488A0000}"/>
    <cellStyle name="Normal 3 2 2 3 6 8" xfId="14228" xr:uid="{00000000-0005-0000-0000-0000498A0000}"/>
    <cellStyle name="Normal 3 2 2 3 6 8 2" xfId="49446" xr:uid="{00000000-0005-0000-0000-00004A8A0000}"/>
    <cellStyle name="Normal 3 2 2 3 6 9" xfId="38625" xr:uid="{00000000-0005-0000-0000-00004B8A0000}"/>
    <cellStyle name="Normal 3 2 2 3 7" xfId="2499" xr:uid="{00000000-0005-0000-0000-00004C8A0000}"/>
    <cellStyle name="Normal 3 2 2 3 7 10" xfId="26026" xr:uid="{00000000-0005-0000-0000-00004D8A0000}"/>
    <cellStyle name="Normal 3 2 2 3 7 11" xfId="60430" xr:uid="{00000000-0005-0000-0000-00004E8A0000}"/>
    <cellStyle name="Normal 3 2 2 3 7 2" xfId="4326" xr:uid="{00000000-0005-0000-0000-00004F8A0000}"/>
    <cellStyle name="Normal 3 2 2 3 7 2 2" xfId="16973" xr:uid="{00000000-0005-0000-0000-0000508A0000}"/>
    <cellStyle name="Normal 3 2 2 3 7 2 2 2" xfId="52189" xr:uid="{00000000-0005-0000-0000-0000518A0000}"/>
    <cellStyle name="Normal 3 2 2 3 7 2 3" xfId="39592" xr:uid="{00000000-0005-0000-0000-0000528A0000}"/>
    <cellStyle name="Normal 3 2 2 3 7 2 4" xfId="29578" xr:uid="{00000000-0005-0000-0000-0000538A0000}"/>
    <cellStyle name="Normal 3 2 2 3 7 3" xfId="5796" xr:uid="{00000000-0005-0000-0000-0000548A0000}"/>
    <cellStyle name="Normal 3 2 2 3 7 3 2" xfId="18427" xr:uid="{00000000-0005-0000-0000-0000558A0000}"/>
    <cellStyle name="Normal 3 2 2 3 7 3 2 2" xfId="53643" xr:uid="{00000000-0005-0000-0000-0000568A0000}"/>
    <cellStyle name="Normal 3 2 2 3 7 3 3" xfId="41046" xr:uid="{00000000-0005-0000-0000-0000578A0000}"/>
    <cellStyle name="Normal 3 2 2 3 7 3 4" xfId="31032" xr:uid="{00000000-0005-0000-0000-0000588A0000}"/>
    <cellStyle name="Normal 3 2 2 3 7 4" xfId="7255" xr:uid="{00000000-0005-0000-0000-0000598A0000}"/>
    <cellStyle name="Normal 3 2 2 3 7 4 2" xfId="19881" xr:uid="{00000000-0005-0000-0000-00005A8A0000}"/>
    <cellStyle name="Normal 3 2 2 3 7 4 2 2" xfId="55097" xr:uid="{00000000-0005-0000-0000-00005B8A0000}"/>
    <cellStyle name="Normal 3 2 2 3 7 4 3" xfId="42500" xr:uid="{00000000-0005-0000-0000-00005C8A0000}"/>
    <cellStyle name="Normal 3 2 2 3 7 4 4" xfId="32486" xr:uid="{00000000-0005-0000-0000-00005D8A0000}"/>
    <cellStyle name="Normal 3 2 2 3 7 5" xfId="9036" xr:uid="{00000000-0005-0000-0000-00005E8A0000}"/>
    <cellStyle name="Normal 3 2 2 3 7 5 2" xfId="21657" xr:uid="{00000000-0005-0000-0000-00005F8A0000}"/>
    <cellStyle name="Normal 3 2 2 3 7 5 2 2" xfId="56873" xr:uid="{00000000-0005-0000-0000-0000608A0000}"/>
    <cellStyle name="Normal 3 2 2 3 7 5 3" xfId="44276" xr:uid="{00000000-0005-0000-0000-0000618A0000}"/>
    <cellStyle name="Normal 3 2 2 3 7 5 4" xfId="34262" xr:uid="{00000000-0005-0000-0000-0000628A0000}"/>
    <cellStyle name="Normal 3 2 2 3 7 6" xfId="10830" xr:uid="{00000000-0005-0000-0000-0000638A0000}"/>
    <cellStyle name="Normal 3 2 2 3 7 6 2" xfId="23433" xr:uid="{00000000-0005-0000-0000-0000648A0000}"/>
    <cellStyle name="Normal 3 2 2 3 7 6 2 2" xfId="58649" xr:uid="{00000000-0005-0000-0000-0000658A0000}"/>
    <cellStyle name="Normal 3 2 2 3 7 6 3" xfId="46052" xr:uid="{00000000-0005-0000-0000-0000668A0000}"/>
    <cellStyle name="Normal 3 2 2 3 7 6 4" xfId="36038" xr:uid="{00000000-0005-0000-0000-0000678A0000}"/>
    <cellStyle name="Normal 3 2 2 3 7 7" xfId="15197" xr:uid="{00000000-0005-0000-0000-0000688A0000}"/>
    <cellStyle name="Normal 3 2 2 3 7 7 2" xfId="50413" xr:uid="{00000000-0005-0000-0000-0000698A0000}"/>
    <cellStyle name="Normal 3 2 2 3 7 7 3" xfId="27802" xr:uid="{00000000-0005-0000-0000-00006A8A0000}"/>
    <cellStyle name="Normal 3 2 2 3 7 8" xfId="13419" xr:uid="{00000000-0005-0000-0000-00006B8A0000}"/>
    <cellStyle name="Normal 3 2 2 3 7 8 2" xfId="48637" xr:uid="{00000000-0005-0000-0000-00006C8A0000}"/>
    <cellStyle name="Normal 3 2 2 3 7 9" xfId="37816" xr:uid="{00000000-0005-0000-0000-00006D8A0000}"/>
    <cellStyle name="Normal 3 2 2 3 8" xfId="3663" xr:uid="{00000000-0005-0000-0000-00006E8A0000}"/>
    <cellStyle name="Normal 3 2 2 3 8 2" xfId="8387" xr:uid="{00000000-0005-0000-0000-00006F8A0000}"/>
    <cellStyle name="Normal 3 2 2 3 8 2 2" xfId="21013" xr:uid="{00000000-0005-0000-0000-0000708A0000}"/>
    <cellStyle name="Normal 3 2 2 3 8 2 2 2" xfId="56229" xr:uid="{00000000-0005-0000-0000-0000718A0000}"/>
    <cellStyle name="Normal 3 2 2 3 8 2 3" xfId="43632" xr:uid="{00000000-0005-0000-0000-0000728A0000}"/>
    <cellStyle name="Normal 3 2 2 3 8 2 4" xfId="33618" xr:uid="{00000000-0005-0000-0000-0000738A0000}"/>
    <cellStyle name="Normal 3 2 2 3 8 3" xfId="10168" xr:uid="{00000000-0005-0000-0000-0000748A0000}"/>
    <cellStyle name="Normal 3 2 2 3 8 3 2" xfId="22789" xr:uid="{00000000-0005-0000-0000-0000758A0000}"/>
    <cellStyle name="Normal 3 2 2 3 8 3 2 2" xfId="58005" xr:uid="{00000000-0005-0000-0000-0000768A0000}"/>
    <cellStyle name="Normal 3 2 2 3 8 3 3" xfId="45408" xr:uid="{00000000-0005-0000-0000-0000778A0000}"/>
    <cellStyle name="Normal 3 2 2 3 8 3 4" xfId="35394" xr:uid="{00000000-0005-0000-0000-0000788A0000}"/>
    <cellStyle name="Normal 3 2 2 3 8 4" xfId="11964" xr:uid="{00000000-0005-0000-0000-0000798A0000}"/>
    <cellStyle name="Normal 3 2 2 3 8 4 2" xfId="24565" xr:uid="{00000000-0005-0000-0000-00007A8A0000}"/>
    <cellStyle name="Normal 3 2 2 3 8 4 2 2" xfId="59781" xr:uid="{00000000-0005-0000-0000-00007B8A0000}"/>
    <cellStyle name="Normal 3 2 2 3 8 4 3" xfId="47184" xr:uid="{00000000-0005-0000-0000-00007C8A0000}"/>
    <cellStyle name="Normal 3 2 2 3 8 4 4" xfId="37170" xr:uid="{00000000-0005-0000-0000-00007D8A0000}"/>
    <cellStyle name="Normal 3 2 2 3 8 5" xfId="16329" xr:uid="{00000000-0005-0000-0000-00007E8A0000}"/>
    <cellStyle name="Normal 3 2 2 3 8 5 2" xfId="51545" xr:uid="{00000000-0005-0000-0000-00007F8A0000}"/>
    <cellStyle name="Normal 3 2 2 3 8 5 3" xfId="28934" xr:uid="{00000000-0005-0000-0000-0000808A0000}"/>
    <cellStyle name="Normal 3 2 2 3 8 6" xfId="14551" xr:uid="{00000000-0005-0000-0000-0000818A0000}"/>
    <cellStyle name="Normal 3 2 2 3 8 6 2" xfId="49769" xr:uid="{00000000-0005-0000-0000-0000828A0000}"/>
    <cellStyle name="Normal 3 2 2 3 8 7" xfId="38948" xr:uid="{00000000-0005-0000-0000-0000838A0000}"/>
    <cellStyle name="Normal 3 2 2 3 8 8" xfId="27158" xr:uid="{00000000-0005-0000-0000-0000848A0000}"/>
    <cellStyle name="Normal 3 2 2 3 9" xfId="3995" xr:uid="{00000000-0005-0000-0000-0000858A0000}"/>
    <cellStyle name="Normal 3 2 2 3 9 2" xfId="16651" xr:uid="{00000000-0005-0000-0000-0000868A0000}"/>
    <cellStyle name="Normal 3 2 2 3 9 2 2" xfId="51867" xr:uid="{00000000-0005-0000-0000-0000878A0000}"/>
    <cellStyle name="Normal 3 2 2 3 9 2 3" xfId="29256" xr:uid="{00000000-0005-0000-0000-0000888A0000}"/>
    <cellStyle name="Normal 3 2 2 3 9 3" xfId="13097" xr:uid="{00000000-0005-0000-0000-0000898A0000}"/>
    <cellStyle name="Normal 3 2 2 3 9 3 2" xfId="48315" xr:uid="{00000000-0005-0000-0000-00008A8A0000}"/>
    <cellStyle name="Normal 3 2 2 3 9 4" xfId="39270" xr:uid="{00000000-0005-0000-0000-00008B8A0000}"/>
    <cellStyle name="Normal 3 2 2 3 9 5" xfId="25704" xr:uid="{00000000-0005-0000-0000-00008C8A0000}"/>
    <cellStyle name="Normal 3 2 2 3_District Target Attainment" xfId="1153" xr:uid="{00000000-0005-0000-0000-00008D8A0000}"/>
    <cellStyle name="Normal 3 2 2 4" xfId="603" xr:uid="{00000000-0005-0000-0000-00008E8A0000}"/>
    <cellStyle name="Normal 3 2 2 5" xfId="604" xr:uid="{00000000-0005-0000-0000-00008F8A0000}"/>
    <cellStyle name="Normal 3 2 2 5 10" xfId="5475" xr:uid="{00000000-0005-0000-0000-0000908A0000}"/>
    <cellStyle name="Normal 3 2 2 5 10 2" xfId="18106" xr:uid="{00000000-0005-0000-0000-0000918A0000}"/>
    <cellStyle name="Normal 3 2 2 5 10 2 2" xfId="53322" xr:uid="{00000000-0005-0000-0000-0000928A0000}"/>
    <cellStyle name="Normal 3 2 2 5 10 3" xfId="40725" xr:uid="{00000000-0005-0000-0000-0000938A0000}"/>
    <cellStyle name="Normal 3 2 2 5 10 4" xfId="30711" xr:uid="{00000000-0005-0000-0000-0000948A0000}"/>
    <cellStyle name="Normal 3 2 2 5 11" xfId="6931" xr:uid="{00000000-0005-0000-0000-0000958A0000}"/>
    <cellStyle name="Normal 3 2 2 5 11 2" xfId="19560" xr:uid="{00000000-0005-0000-0000-0000968A0000}"/>
    <cellStyle name="Normal 3 2 2 5 11 2 2" xfId="54776" xr:uid="{00000000-0005-0000-0000-0000978A0000}"/>
    <cellStyle name="Normal 3 2 2 5 11 3" xfId="42179" xr:uid="{00000000-0005-0000-0000-0000988A0000}"/>
    <cellStyle name="Normal 3 2 2 5 11 4" xfId="32165" xr:uid="{00000000-0005-0000-0000-0000998A0000}"/>
    <cellStyle name="Normal 3 2 2 5 12" xfId="8713" xr:uid="{00000000-0005-0000-0000-00009A8A0000}"/>
    <cellStyle name="Normal 3 2 2 5 12 2" xfId="21336" xr:uid="{00000000-0005-0000-0000-00009B8A0000}"/>
    <cellStyle name="Normal 3 2 2 5 12 2 2" xfId="56552" xr:uid="{00000000-0005-0000-0000-00009C8A0000}"/>
    <cellStyle name="Normal 3 2 2 5 12 3" xfId="43955" xr:uid="{00000000-0005-0000-0000-00009D8A0000}"/>
    <cellStyle name="Normal 3 2 2 5 12 4" xfId="33941" xr:uid="{00000000-0005-0000-0000-00009E8A0000}"/>
    <cellStyle name="Normal 3 2 2 5 13" xfId="10637" xr:uid="{00000000-0005-0000-0000-00009F8A0000}"/>
    <cellStyle name="Normal 3 2 2 5 13 2" xfId="23248" xr:uid="{00000000-0005-0000-0000-0000A08A0000}"/>
    <cellStyle name="Normal 3 2 2 5 13 2 2" xfId="58464" xr:uid="{00000000-0005-0000-0000-0000A18A0000}"/>
    <cellStyle name="Normal 3 2 2 5 13 3" xfId="45867" xr:uid="{00000000-0005-0000-0000-0000A28A0000}"/>
    <cellStyle name="Normal 3 2 2 5 13 4" xfId="35853" xr:uid="{00000000-0005-0000-0000-0000A38A0000}"/>
    <cellStyle name="Normal 3 2 2 5 14" xfId="14875" xr:uid="{00000000-0005-0000-0000-0000A48A0000}"/>
    <cellStyle name="Normal 3 2 2 5 14 2" xfId="50092" xr:uid="{00000000-0005-0000-0000-0000A58A0000}"/>
    <cellStyle name="Normal 3 2 2 5 14 3" xfId="27481" xr:uid="{00000000-0005-0000-0000-0000A68A0000}"/>
    <cellStyle name="Normal 3 2 2 5 15" xfId="12289" xr:uid="{00000000-0005-0000-0000-0000A78A0000}"/>
    <cellStyle name="Normal 3 2 2 5 15 2" xfId="47507" xr:uid="{00000000-0005-0000-0000-0000A88A0000}"/>
    <cellStyle name="Normal 3 2 2 5 16" xfId="37494" xr:uid="{00000000-0005-0000-0000-0000A98A0000}"/>
    <cellStyle name="Normal 3 2 2 5 17" xfId="24896" xr:uid="{00000000-0005-0000-0000-0000AA8A0000}"/>
    <cellStyle name="Normal 3 2 2 5 18" xfId="60109" xr:uid="{00000000-0005-0000-0000-0000AB8A0000}"/>
    <cellStyle name="Normal 3 2 2 5 2" xfId="1782" xr:uid="{00000000-0005-0000-0000-0000AC8A0000}"/>
    <cellStyle name="Normal 3 2 2 5 2 10" xfId="7005" xr:uid="{00000000-0005-0000-0000-0000AD8A0000}"/>
    <cellStyle name="Normal 3 2 2 5 2 10 2" xfId="19632" xr:uid="{00000000-0005-0000-0000-0000AE8A0000}"/>
    <cellStyle name="Normal 3 2 2 5 2 10 2 2" xfId="54848" xr:uid="{00000000-0005-0000-0000-0000AF8A0000}"/>
    <cellStyle name="Normal 3 2 2 5 2 10 3" xfId="42251" xr:uid="{00000000-0005-0000-0000-0000B08A0000}"/>
    <cellStyle name="Normal 3 2 2 5 2 10 4" xfId="32237" xr:uid="{00000000-0005-0000-0000-0000B18A0000}"/>
    <cellStyle name="Normal 3 2 2 5 2 11" xfId="8786" xr:uid="{00000000-0005-0000-0000-0000B28A0000}"/>
    <cellStyle name="Normal 3 2 2 5 2 11 2" xfId="21408" xr:uid="{00000000-0005-0000-0000-0000B38A0000}"/>
    <cellStyle name="Normal 3 2 2 5 2 11 2 2" xfId="56624" xr:uid="{00000000-0005-0000-0000-0000B48A0000}"/>
    <cellStyle name="Normal 3 2 2 5 2 11 3" xfId="44027" xr:uid="{00000000-0005-0000-0000-0000B58A0000}"/>
    <cellStyle name="Normal 3 2 2 5 2 11 4" xfId="34013" xr:uid="{00000000-0005-0000-0000-0000B68A0000}"/>
    <cellStyle name="Normal 3 2 2 5 2 12" xfId="10638" xr:uid="{00000000-0005-0000-0000-0000B78A0000}"/>
    <cellStyle name="Normal 3 2 2 5 2 12 2" xfId="23249" xr:uid="{00000000-0005-0000-0000-0000B88A0000}"/>
    <cellStyle name="Normal 3 2 2 5 2 12 2 2" xfId="58465" xr:uid="{00000000-0005-0000-0000-0000B98A0000}"/>
    <cellStyle name="Normal 3 2 2 5 2 12 3" xfId="45868" xr:uid="{00000000-0005-0000-0000-0000BA8A0000}"/>
    <cellStyle name="Normal 3 2 2 5 2 12 4" xfId="35854" xr:uid="{00000000-0005-0000-0000-0000BB8A0000}"/>
    <cellStyle name="Normal 3 2 2 5 2 13" xfId="14947" xr:uid="{00000000-0005-0000-0000-0000BC8A0000}"/>
    <cellStyle name="Normal 3 2 2 5 2 13 2" xfId="50164" xr:uid="{00000000-0005-0000-0000-0000BD8A0000}"/>
    <cellStyle name="Normal 3 2 2 5 2 13 3" xfId="27553" xr:uid="{00000000-0005-0000-0000-0000BE8A0000}"/>
    <cellStyle name="Normal 3 2 2 5 2 14" xfId="12361" xr:uid="{00000000-0005-0000-0000-0000BF8A0000}"/>
    <cellStyle name="Normal 3 2 2 5 2 14 2" xfId="47579" xr:uid="{00000000-0005-0000-0000-0000C08A0000}"/>
    <cellStyle name="Normal 3 2 2 5 2 15" xfId="37566" xr:uid="{00000000-0005-0000-0000-0000C18A0000}"/>
    <cellStyle name="Normal 3 2 2 5 2 16" xfId="24968" xr:uid="{00000000-0005-0000-0000-0000C28A0000}"/>
    <cellStyle name="Normal 3 2 2 5 2 17" xfId="60181" xr:uid="{00000000-0005-0000-0000-0000C38A0000}"/>
    <cellStyle name="Normal 3 2 2 5 2 2" xfId="2391" xr:uid="{00000000-0005-0000-0000-0000C48A0000}"/>
    <cellStyle name="Normal 3 2 2 5 2 2 10" xfId="10639" xr:uid="{00000000-0005-0000-0000-0000C58A0000}"/>
    <cellStyle name="Normal 3 2 2 5 2 2 10 2" xfId="23250" xr:uid="{00000000-0005-0000-0000-0000C68A0000}"/>
    <cellStyle name="Normal 3 2 2 5 2 2 10 2 2" xfId="58466" xr:uid="{00000000-0005-0000-0000-0000C78A0000}"/>
    <cellStyle name="Normal 3 2 2 5 2 2 10 3" xfId="45869" xr:uid="{00000000-0005-0000-0000-0000C88A0000}"/>
    <cellStyle name="Normal 3 2 2 5 2 2 10 4" xfId="35855" xr:uid="{00000000-0005-0000-0000-0000C98A0000}"/>
    <cellStyle name="Normal 3 2 2 5 2 2 11" xfId="15102" xr:uid="{00000000-0005-0000-0000-0000CA8A0000}"/>
    <cellStyle name="Normal 3 2 2 5 2 2 11 2" xfId="50318" xr:uid="{00000000-0005-0000-0000-0000CB8A0000}"/>
    <cellStyle name="Normal 3 2 2 5 2 2 11 3" xfId="27707" xr:uid="{00000000-0005-0000-0000-0000CC8A0000}"/>
    <cellStyle name="Normal 3 2 2 5 2 2 12" xfId="12515" xr:uid="{00000000-0005-0000-0000-0000CD8A0000}"/>
    <cellStyle name="Normal 3 2 2 5 2 2 12 2" xfId="47733" xr:uid="{00000000-0005-0000-0000-0000CE8A0000}"/>
    <cellStyle name="Normal 3 2 2 5 2 2 13" xfId="37721" xr:uid="{00000000-0005-0000-0000-0000CF8A0000}"/>
    <cellStyle name="Normal 3 2 2 5 2 2 14" xfId="25122" xr:uid="{00000000-0005-0000-0000-0000D08A0000}"/>
    <cellStyle name="Normal 3 2 2 5 2 2 15" xfId="60335" xr:uid="{00000000-0005-0000-0000-0000D18A0000}"/>
    <cellStyle name="Normal 3 2 2 5 2 2 2" xfId="3237" xr:uid="{00000000-0005-0000-0000-0000D28A0000}"/>
    <cellStyle name="Normal 3 2 2 5 2 2 2 10" xfId="25606" xr:uid="{00000000-0005-0000-0000-0000D38A0000}"/>
    <cellStyle name="Normal 3 2 2 5 2 2 2 11" xfId="61141" xr:uid="{00000000-0005-0000-0000-0000D48A0000}"/>
    <cellStyle name="Normal 3 2 2 5 2 2 2 2" xfId="5037" xr:uid="{00000000-0005-0000-0000-0000D58A0000}"/>
    <cellStyle name="Normal 3 2 2 5 2 2 2 2 2" xfId="17684" xr:uid="{00000000-0005-0000-0000-0000D68A0000}"/>
    <cellStyle name="Normal 3 2 2 5 2 2 2 2 2 2" xfId="52900" xr:uid="{00000000-0005-0000-0000-0000D78A0000}"/>
    <cellStyle name="Normal 3 2 2 5 2 2 2 2 2 3" xfId="30289" xr:uid="{00000000-0005-0000-0000-0000D88A0000}"/>
    <cellStyle name="Normal 3 2 2 5 2 2 2 2 3" xfId="14130" xr:uid="{00000000-0005-0000-0000-0000D98A0000}"/>
    <cellStyle name="Normal 3 2 2 5 2 2 2 2 3 2" xfId="49348" xr:uid="{00000000-0005-0000-0000-0000DA8A0000}"/>
    <cellStyle name="Normal 3 2 2 5 2 2 2 2 4" xfId="40303" xr:uid="{00000000-0005-0000-0000-0000DB8A0000}"/>
    <cellStyle name="Normal 3 2 2 5 2 2 2 2 5" xfId="26737" xr:uid="{00000000-0005-0000-0000-0000DC8A0000}"/>
    <cellStyle name="Normal 3 2 2 5 2 2 2 3" xfId="6507" xr:uid="{00000000-0005-0000-0000-0000DD8A0000}"/>
    <cellStyle name="Normal 3 2 2 5 2 2 2 3 2" xfId="19138" xr:uid="{00000000-0005-0000-0000-0000DE8A0000}"/>
    <cellStyle name="Normal 3 2 2 5 2 2 2 3 2 2" xfId="54354" xr:uid="{00000000-0005-0000-0000-0000DF8A0000}"/>
    <cellStyle name="Normal 3 2 2 5 2 2 2 3 3" xfId="41757" xr:uid="{00000000-0005-0000-0000-0000E08A0000}"/>
    <cellStyle name="Normal 3 2 2 5 2 2 2 3 4" xfId="31743" xr:uid="{00000000-0005-0000-0000-0000E18A0000}"/>
    <cellStyle name="Normal 3 2 2 5 2 2 2 4" xfId="7966" xr:uid="{00000000-0005-0000-0000-0000E28A0000}"/>
    <cellStyle name="Normal 3 2 2 5 2 2 2 4 2" xfId="20592" xr:uid="{00000000-0005-0000-0000-0000E38A0000}"/>
    <cellStyle name="Normal 3 2 2 5 2 2 2 4 2 2" xfId="55808" xr:uid="{00000000-0005-0000-0000-0000E48A0000}"/>
    <cellStyle name="Normal 3 2 2 5 2 2 2 4 3" xfId="43211" xr:uid="{00000000-0005-0000-0000-0000E58A0000}"/>
    <cellStyle name="Normal 3 2 2 5 2 2 2 4 4" xfId="33197" xr:uid="{00000000-0005-0000-0000-0000E68A0000}"/>
    <cellStyle name="Normal 3 2 2 5 2 2 2 5" xfId="9747" xr:uid="{00000000-0005-0000-0000-0000E78A0000}"/>
    <cellStyle name="Normal 3 2 2 5 2 2 2 5 2" xfId="22368" xr:uid="{00000000-0005-0000-0000-0000E88A0000}"/>
    <cellStyle name="Normal 3 2 2 5 2 2 2 5 2 2" xfId="57584" xr:uid="{00000000-0005-0000-0000-0000E98A0000}"/>
    <cellStyle name="Normal 3 2 2 5 2 2 2 5 3" xfId="44987" xr:uid="{00000000-0005-0000-0000-0000EA8A0000}"/>
    <cellStyle name="Normal 3 2 2 5 2 2 2 5 4" xfId="34973" xr:uid="{00000000-0005-0000-0000-0000EB8A0000}"/>
    <cellStyle name="Normal 3 2 2 5 2 2 2 6" xfId="11541" xr:uid="{00000000-0005-0000-0000-0000EC8A0000}"/>
    <cellStyle name="Normal 3 2 2 5 2 2 2 6 2" xfId="24144" xr:uid="{00000000-0005-0000-0000-0000ED8A0000}"/>
    <cellStyle name="Normal 3 2 2 5 2 2 2 6 2 2" xfId="59360" xr:uid="{00000000-0005-0000-0000-0000EE8A0000}"/>
    <cellStyle name="Normal 3 2 2 5 2 2 2 6 3" xfId="46763" xr:uid="{00000000-0005-0000-0000-0000EF8A0000}"/>
    <cellStyle name="Normal 3 2 2 5 2 2 2 6 4" xfId="36749" xr:uid="{00000000-0005-0000-0000-0000F08A0000}"/>
    <cellStyle name="Normal 3 2 2 5 2 2 2 7" xfId="15908" xr:uid="{00000000-0005-0000-0000-0000F18A0000}"/>
    <cellStyle name="Normal 3 2 2 5 2 2 2 7 2" xfId="51124" xr:uid="{00000000-0005-0000-0000-0000F28A0000}"/>
    <cellStyle name="Normal 3 2 2 5 2 2 2 7 3" xfId="28513" xr:uid="{00000000-0005-0000-0000-0000F38A0000}"/>
    <cellStyle name="Normal 3 2 2 5 2 2 2 8" xfId="12999" xr:uid="{00000000-0005-0000-0000-0000F48A0000}"/>
    <cellStyle name="Normal 3 2 2 5 2 2 2 8 2" xfId="48217" xr:uid="{00000000-0005-0000-0000-0000F58A0000}"/>
    <cellStyle name="Normal 3 2 2 5 2 2 2 9" xfId="38527" xr:uid="{00000000-0005-0000-0000-0000F68A0000}"/>
    <cellStyle name="Normal 3 2 2 5 2 2 3" xfId="3566" xr:uid="{00000000-0005-0000-0000-0000F78A0000}"/>
    <cellStyle name="Normal 3 2 2 5 2 2 3 10" xfId="27062" xr:uid="{00000000-0005-0000-0000-0000F88A0000}"/>
    <cellStyle name="Normal 3 2 2 5 2 2 3 11" xfId="61466" xr:uid="{00000000-0005-0000-0000-0000F98A0000}"/>
    <cellStyle name="Normal 3 2 2 5 2 2 3 2" xfId="5362" xr:uid="{00000000-0005-0000-0000-0000FA8A0000}"/>
    <cellStyle name="Normal 3 2 2 5 2 2 3 2 2" xfId="18009" xr:uid="{00000000-0005-0000-0000-0000FB8A0000}"/>
    <cellStyle name="Normal 3 2 2 5 2 2 3 2 2 2" xfId="53225" xr:uid="{00000000-0005-0000-0000-0000FC8A0000}"/>
    <cellStyle name="Normal 3 2 2 5 2 2 3 2 3" xfId="40628" xr:uid="{00000000-0005-0000-0000-0000FD8A0000}"/>
    <cellStyle name="Normal 3 2 2 5 2 2 3 2 4" xfId="30614" xr:uid="{00000000-0005-0000-0000-0000FE8A0000}"/>
    <cellStyle name="Normal 3 2 2 5 2 2 3 3" xfId="6832" xr:uid="{00000000-0005-0000-0000-0000FF8A0000}"/>
    <cellStyle name="Normal 3 2 2 5 2 2 3 3 2" xfId="19463" xr:uid="{00000000-0005-0000-0000-0000008B0000}"/>
    <cellStyle name="Normal 3 2 2 5 2 2 3 3 2 2" xfId="54679" xr:uid="{00000000-0005-0000-0000-0000018B0000}"/>
    <cellStyle name="Normal 3 2 2 5 2 2 3 3 3" xfId="42082" xr:uid="{00000000-0005-0000-0000-0000028B0000}"/>
    <cellStyle name="Normal 3 2 2 5 2 2 3 3 4" xfId="32068" xr:uid="{00000000-0005-0000-0000-0000038B0000}"/>
    <cellStyle name="Normal 3 2 2 5 2 2 3 4" xfId="8291" xr:uid="{00000000-0005-0000-0000-0000048B0000}"/>
    <cellStyle name="Normal 3 2 2 5 2 2 3 4 2" xfId="20917" xr:uid="{00000000-0005-0000-0000-0000058B0000}"/>
    <cellStyle name="Normal 3 2 2 5 2 2 3 4 2 2" xfId="56133" xr:uid="{00000000-0005-0000-0000-0000068B0000}"/>
    <cellStyle name="Normal 3 2 2 5 2 2 3 4 3" xfId="43536" xr:uid="{00000000-0005-0000-0000-0000078B0000}"/>
    <cellStyle name="Normal 3 2 2 5 2 2 3 4 4" xfId="33522" xr:uid="{00000000-0005-0000-0000-0000088B0000}"/>
    <cellStyle name="Normal 3 2 2 5 2 2 3 5" xfId="10072" xr:uid="{00000000-0005-0000-0000-0000098B0000}"/>
    <cellStyle name="Normal 3 2 2 5 2 2 3 5 2" xfId="22693" xr:uid="{00000000-0005-0000-0000-00000A8B0000}"/>
    <cellStyle name="Normal 3 2 2 5 2 2 3 5 2 2" xfId="57909" xr:uid="{00000000-0005-0000-0000-00000B8B0000}"/>
    <cellStyle name="Normal 3 2 2 5 2 2 3 5 3" xfId="45312" xr:uid="{00000000-0005-0000-0000-00000C8B0000}"/>
    <cellStyle name="Normal 3 2 2 5 2 2 3 5 4" xfId="35298" xr:uid="{00000000-0005-0000-0000-00000D8B0000}"/>
    <cellStyle name="Normal 3 2 2 5 2 2 3 6" xfId="11866" xr:uid="{00000000-0005-0000-0000-00000E8B0000}"/>
    <cellStyle name="Normal 3 2 2 5 2 2 3 6 2" xfId="24469" xr:uid="{00000000-0005-0000-0000-00000F8B0000}"/>
    <cellStyle name="Normal 3 2 2 5 2 2 3 6 2 2" xfId="59685" xr:uid="{00000000-0005-0000-0000-0000108B0000}"/>
    <cellStyle name="Normal 3 2 2 5 2 2 3 6 3" xfId="47088" xr:uid="{00000000-0005-0000-0000-0000118B0000}"/>
    <cellStyle name="Normal 3 2 2 5 2 2 3 6 4" xfId="37074" xr:uid="{00000000-0005-0000-0000-0000128B0000}"/>
    <cellStyle name="Normal 3 2 2 5 2 2 3 7" xfId="16233" xr:uid="{00000000-0005-0000-0000-0000138B0000}"/>
    <cellStyle name="Normal 3 2 2 5 2 2 3 7 2" xfId="51449" xr:uid="{00000000-0005-0000-0000-0000148B0000}"/>
    <cellStyle name="Normal 3 2 2 5 2 2 3 7 3" xfId="28838" xr:uid="{00000000-0005-0000-0000-0000158B0000}"/>
    <cellStyle name="Normal 3 2 2 5 2 2 3 8" xfId="14455" xr:uid="{00000000-0005-0000-0000-0000168B0000}"/>
    <cellStyle name="Normal 3 2 2 5 2 2 3 8 2" xfId="49673" xr:uid="{00000000-0005-0000-0000-0000178B0000}"/>
    <cellStyle name="Normal 3 2 2 5 2 2 3 9" xfId="38852" xr:uid="{00000000-0005-0000-0000-0000188B0000}"/>
    <cellStyle name="Normal 3 2 2 5 2 2 4" xfId="2727" xr:uid="{00000000-0005-0000-0000-0000198B0000}"/>
    <cellStyle name="Normal 3 2 2 5 2 2 4 10" xfId="26253" xr:uid="{00000000-0005-0000-0000-00001A8B0000}"/>
    <cellStyle name="Normal 3 2 2 5 2 2 4 11" xfId="60657" xr:uid="{00000000-0005-0000-0000-00001B8B0000}"/>
    <cellStyle name="Normal 3 2 2 5 2 2 4 2" xfId="4553" xr:uid="{00000000-0005-0000-0000-00001C8B0000}"/>
    <cellStyle name="Normal 3 2 2 5 2 2 4 2 2" xfId="17200" xr:uid="{00000000-0005-0000-0000-00001D8B0000}"/>
    <cellStyle name="Normal 3 2 2 5 2 2 4 2 2 2" xfId="52416" xr:uid="{00000000-0005-0000-0000-00001E8B0000}"/>
    <cellStyle name="Normal 3 2 2 5 2 2 4 2 3" xfId="39819" xr:uid="{00000000-0005-0000-0000-00001F8B0000}"/>
    <cellStyle name="Normal 3 2 2 5 2 2 4 2 4" xfId="29805" xr:uid="{00000000-0005-0000-0000-0000208B0000}"/>
    <cellStyle name="Normal 3 2 2 5 2 2 4 3" xfId="6023" xr:uid="{00000000-0005-0000-0000-0000218B0000}"/>
    <cellStyle name="Normal 3 2 2 5 2 2 4 3 2" xfId="18654" xr:uid="{00000000-0005-0000-0000-0000228B0000}"/>
    <cellStyle name="Normal 3 2 2 5 2 2 4 3 2 2" xfId="53870" xr:uid="{00000000-0005-0000-0000-0000238B0000}"/>
    <cellStyle name="Normal 3 2 2 5 2 2 4 3 3" xfId="41273" xr:uid="{00000000-0005-0000-0000-0000248B0000}"/>
    <cellStyle name="Normal 3 2 2 5 2 2 4 3 4" xfId="31259" xr:uid="{00000000-0005-0000-0000-0000258B0000}"/>
    <cellStyle name="Normal 3 2 2 5 2 2 4 4" xfId="7482" xr:uid="{00000000-0005-0000-0000-0000268B0000}"/>
    <cellStyle name="Normal 3 2 2 5 2 2 4 4 2" xfId="20108" xr:uid="{00000000-0005-0000-0000-0000278B0000}"/>
    <cellStyle name="Normal 3 2 2 5 2 2 4 4 2 2" xfId="55324" xr:uid="{00000000-0005-0000-0000-0000288B0000}"/>
    <cellStyle name="Normal 3 2 2 5 2 2 4 4 3" xfId="42727" xr:uid="{00000000-0005-0000-0000-0000298B0000}"/>
    <cellStyle name="Normal 3 2 2 5 2 2 4 4 4" xfId="32713" xr:uid="{00000000-0005-0000-0000-00002A8B0000}"/>
    <cellStyle name="Normal 3 2 2 5 2 2 4 5" xfId="9263" xr:uid="{00000000-0005-0000-0000-00002B8B0000}"/>
    <cellStyle name="Normal 3 2 2 5 2 2 4 5 2" xfId="21884" xr:uid="{00000000-0005-0000-0000-00002C8B0000}"/>
    <cellStyle name="Normal 3 2 2 5 2 2 4 5 2 2" xfId="57100" xr:uid="{00000000-0005-0000-0000-00002D8B0000}"/>
    <cellStyle name="Normal 3 2 2 5 2 2 4 5 3" xfId="44503" xr:uid="{00000000-0005-0000-0000-00002E8B0000}"/>
    <cellStyle name="Normal 3 2 2 5 2 2 4 5 4" xfId="34489" xr:uid="{00000000-0005-0000-0000-00002F8B0000}"/>
    <cellStyle name="Normal 3 2 2 5 2 2 4 6" xfId="11057" xr:uid="{00000000-0005-0000-0000-0000308B0000}"/>
    <cellStyle name="Normal 3 2 2 5 2 2 4 6 2" xfId="23660" xr:uid="{00000000-0005-0000-0000-0000318B0000}"/>
    <cellStyle name="Normal 3 2 2 5 2 2 4 6 2 2" xfId="58876" xr:uid="{00000000-0005-0000-0000-0000328B0000}"/>
    <cellStyle name="Normal 3 2 2 5 2 2 4 6 3" xfId="46279" xr:uid="{00000000-0005-0000-0000-0000338B0000}"/>
    <cellStyle name="Normal 3 2 2 5 2 2 4 6 4" xfId="36265" xr:uid="{00000000-0005-0000-0000-0000348B0000}"/>
    <cellStyle name="Normal 3 2 2 5 2 2 4 7" xfId="15424" xr:uid="{00000000-0005-0000-0000-0000358B0000}"/>
    <cellStyle name="Normal 3 2 2 5 2 2 4 7 2" xfId="50640" xr:uid="{00000000-0005-0000-0000-0000368B0000}"/>
    <cellStyle name="Normal 3 2 2 5 2 2 4 7 3" xfId="28029" xr:uid="{00000000-0005-0000-0000-0000378B0000}"/>
    <cellStyle name="Normal 3 2 2 5 2 2 4 8" xfId="13646" xr:uid="{00000000-0005-0000-0000-0000388B0000}"/>
    <cellStyle name="Normal 3 2 2 5 2 2 4 8 2" xfId="48864" xr:uid="{00000000-0005-0000-0000-0000398B0000}"/>
    <cellStyle name="Normal 3 2 2 5 2 2 4 9" xfId="38043" xr:uid="{00000000-0005-0000-0000-00003A8B0000}"/>
    <cellStyle name="Normal 3 2 2 5 2 2 5" xfId="3891" xr:uid="{00000000-0005-0000-0000-00003B8B0000}"/>
    <cellStyle name="Normal 3 2 2 5 2 2 5 2" xfId="8614" xr:uid="{00000000-0005-0000-0000-00003C8B0000}"/>
    <cellStyle name="Normal 3 2 2 5 2 2 5 2 2" xfId="21240" xr:uid="{00000000-0005-0000-0000-00003D8B0000}"/>
    <cellStyle name="Normal 3 2 2 5 2 2 5 2 2 2" xfId="56456" xr:uid="{00000000-0005-0000-0000-00003E8B0000}"/>
    <cellStyle name="Normal 3 2 2 5 2 2 5 2 3" xfId="43859" xr:uid="{00000000-0005-0000-0000-00003F8B0000}"/>
    <cellStyle name="Normal 3 2 2 5 2 2 5 2 4" xfId="33845" xr:uid="{00000000-0005-0000-0000-0000408B0000}"/>
    <cellStyle name="Normal 3 2 2 5 2 2 5 3" xfId="10395" xr:uid="{00000000-0005-0000-0000-0000418B0000}"/>
    <cellStyle name="Normal 3 2 2 5 2 2 5 3 2" xfId="23016" xr:uid="{00000000-0005-0000-0000-0000428B0000}"/>
    <cellStyle name="Normal 3 2 2 5 2 2 5 3 2 2" xfId="58232" xr:uid="{00000000-0005-0000-0000-0000438B0000}"/>
    <cellStyle name="Normal 3 2 2 5 2 2 5 3 3" xfId="45635" xr:uid="{00000000-0005-0000-0000-0000448B0000}"/>
    <cellStyle name="Normal 3 2 2 5 2 2 5 3 4" xfId="35621" xr:uid="{00000000-0005-0000-0000-0000458B0000}"/>
    <cellStyle name="Normal 3 2 2 5 2 2 5 4" xfId="12191" xr:uid="{00000000-0005-0000-0000-0000468B0000}"/>
    <cellStyle name="Normal 3 2 2 5 2 2 5 4 2" xfId="24792" xr:uid="{00000000-0005-0000-0000-0000478B0000}"/>
    <cellStyle name="Normal 3 2 2 5 2 2 5 4 2 2" xfId="60008" xr:uid="{00000000-0005-0000-0000-0000488B0000}"/>
    <cellStyle name="Normal 3 2 2 5 2 2 5 4 3" xfId="47411" xr:uid="{00000000-0005-0000-0000-0000498B0000}"/>
    <cellStyle name="Normal 3 2 2 5 2 2 5 4 4" xfId="37397" xr:uid="{00000000-0005-0000-0000-00004A8B0000}"/>
    <cellStyle name="Normal 3 2 2 5 2 2 5 5" xfId="16556" xr:uid="{00000000-0005-0000-0000-00004B8B0000}"/>
    <cellStyle name="Normal 3 2 2 5 2 2 5 5 2" xfId="51772" xr:uid="{00000000-0005-0000-0000-00004C8B0000}"/>
    <cellStyle name="Normal 3 2 2 5 2 2 5 5 3" xfId="29161" xr:uid="{00000000-0005-0000-0000-00004D8B0000}"/>
    <cellStyle name="Normal 3 2 2 5 2 2 5 6" xfId="14778" xr:uid="{00000000-0005-0000-0000-00004E8B0000}"/>
    <cellStyle name="Normal 3 2 2 5 2 2 5 6 2" xfId="49996" xr:uid="{00000000-0005-0000-0000-00004F8B0000}"/>
    <cellStyle name="Normal 3 2 2 5 2 2 5 7" xfId="39175" xr:uid="{00000000-0005-0000-0000-0000508B0000}"/>
    <cellStyle name="Normal 3 2 2 5 2 2 5 8" xfId="27385" xr:uid="{00000000-0005-0000-0000-0000518B0000}"/>
    <cellStyle name="Normal 3 2 2 5 2 2 6" xfId="4231" xr:uid="{00000000-0005-0000-0000-0000528B0000}"/>
    <cellStyle name="Normal 3 2 2 5 2 2 6 2" xfId="16878" xr:uid="{00000000-0005-0000-0000-0000538B0000}"/>
    <cellStyle name="Normal 3 2 2 5 2 2 6 2 2" xfId="52094" xr:uid="{00000000-0005-0000-0000-0000548B0000}"/>
    <cellStyle name="Normal 3 2 2 5 2 2 6 2 3" xfId="29483" xr:uid="{00000000-0005-0000-0000-0000558B0000}"/>
    <cellStyle name="Normal 3 2 2 5 2 2 6 3" xfId="13324" xr:uid="{00000000-0005-0000-0000-0000568B0000}"/>
    <cellStyle name="Normal 3 2 2 5 2 2 6 3 2" xfId="48542" xr:uid="{00000000-0005-0000-0000-0000578B0000}"/>
    <cellStyle name="Normal 3 2 2 5 2 2 6 4" xfId="39497" xr:uid="{00000000-0005-0000-0000-0000588B0000}"/>
    <cellStyle name="Normal 3 2 2 5 2 2 6 5" xfId="25931" xr:uid="{00000000-0005-0000-0000-0000598B0000}"/>
    <cellStyle name="Normal 3 2 2 5 2 2 7" xfId="5701" xr:uid="{00000000-0005-0000-0000-00005A8B0000}"/>
    <cellStyle name="Normal 3 2 2 5 2 2 7 2" xfId="18332" xr:uid="{00000000-0005-0000-0000-00005B8B0000}"/>
    <cellStyle name="Normal 3 2 2 5 2 2 7 2 2" xfId="53548" xr:uid="{00000000-0005-0000-0000-00005C8B0000}"/>
    <cellStyle name="Normal 3 2 2 5 2 2 7 3" xfId="40951" xr:uid="{00000000-0005-0000-0000-00005D8B0000}"/>
    <cellStyle name="Normal 3 2 2 5 2 2 7 4" xfId="30937" xr:uid="{00000000-0005-0000-0000-00005E8B0000}"/>
    <cellStyle name="Normal 3 2 2 5 2 2 8" xfId="7160" xr:uid="{00000000-0005-0000-0000-00005F8B0000}"/>
    <cellStyle name="Normal 3 2 2 5 2 2 8 2" xfId="19786" xr:uid="{00000000-0005-0000-0000-0000608B0000}"/>
    <cellStyle name="Normal 3 2 2 5 2 2 8 2 2" xfId="55002" xr:uid="{00000000-0005-0000-0000-0000618B0000}"/>
    <cellStyle name="Normal 3 2 2 5 2 2 8 3" xfId="42405" xr:uid="{00000000-0005-0000-0000-0000628B0000}"/>
    <cellStyle name="Normal 3 2 2 5 2 2 8 4" xfId="32391" xr:uid="{00000000-0005-0000-0000-0000638B0000}"/>
    <cellStyle name="Normal 3 2 2 5 2 2 9" xfId="8941" xr:uid="{00000000-0005-0000-0000-0000648B0000}"/>
    <cellStyle name="Normal 3 2 2 5 2 2 9 2" xfId="21562" xr:uid="{00000000-0005-0000-0000-0000658B0000}"/>
    <cellStyle name="Normal 3 2 2 5 2 2 9 2 2" xfId="56778" xr:uid="{00000000-0005-0000-0000-0000668B0000}"/>
    <cellStyle name="Normal 3 2 2 5 2 2 9 3" xfId="44181" xr:uid="{00000000-0005-0000-0000-0000678B0000}"/>
    <cellStyle name="Normal 3 2 2 5 2 2 9 4" xfId="34167" xr:uid="{00000000-0005-0000-0000-0000688B0000}"/>
    <cellStyle name="Normal 3 2 2 5 2 3" xfId="3077" xr:uid="{00000000-0005-0000-0000-0000698B0000}"/>
    <cellStyle name="Normal 3 2 2 5 2 3 10" xfId="25449" xr:uid="{00000000-0005-0000-0000-00006A8B0000}"/>
    <cellStyle name="Normal 3 2 2 5 2 3 11" xfId="60984" xr:uid="{00000000-0005-0000-0000-00006B8B0000}"/>
    <cellStyle name="Normal 3 2 2 5 2 3 2" xfId="4880" xr:uid="{00000000-0005-0000-0000-00006C8B0000}"/>
    <cellStyle name="Normal 3 2 2 5 2 3 2 2" xfId="17527" xr:uid="{00000000-0005-0000-0000-00006D8B0000}"/>
    <cellStyle name="Normal 3 2 2 5 2 3 2 2 2" xfId="52743" xr:uid="{00000000-0005-0000-0000-00006E8B0000}"/>
    <cellStyle name="Normal 3 2 2 5 2 3 2 2 3" xfId="30132" xr:uid="{00000000-0005-0000-0000-00006F8B0000}"/>
    <cellStyle name="Normal 3 2 2 5 2 3 2 3" xfId="13973" xr:uid="{00000000-0005-0000-0000-0000708B0000}"/>
    <cellStyle name="Normal 3 2 2 5 2 3 2 3 2" xfId="49191" xr:uid="{00000000-0005-0000-0000-0000718B0000}"/>
    <cellStyle name="Normal 3 2 2 5 2 3 2 4" xfId="40146" xr:uid="{00000000-0005-0000-0000-0000728B0000}"/>
    <cellStyle name="Normal 3 2 2 5 2 3 2 5" xfId="26580" xr:uid="{00000000-0005-0000-0000-0000738B0000}"/>
    <cellStyle name="Normal 3 2 2 5 2 3 3" xfId="6350" xr:uid="{00000000-0005-0000-0000-0000748B0000}"/>
    <cellStyle name="Normal 3 2 2 5 2 3 3 2" xfId="18981" xr:uid="{00000000-0005-0000-0000-0000758B0000}"/>
    <cellStyle name="Normal 3 2 2 5 2 3 3 2 2" xfId="54197" xr:uid="{00000000-0005-0000-0000-0000768B0000}"/>
    <cellStyle name="Normal 3 2 2 5 2 3 3 3" xfId="41600" xr:uid="{00000000-0005-0000-0000-0000778B0000}"/>
    <cellStyle name="Normal 3 2 2 5 2 3 3 4" xfId="31586" xr:uid="{00000000-0005-0000-0000-0000788B0000}"/>
    <cellStyle name="Normal 3 2 2 5 2 3 4" xfId="7809" xr:uid="{00000000-0005-0000-0000-0000798B0000}"/>
    <cellStyle name="Normal 3 2 2 5 2 3 4 2" xfId="20435" xr:uid="{00000000-0005-0000-0000-00007A8B0000}"/>
    <cellStyle name="Normal 3 2 2 5 2 3 4 2 2" xfId="55651" xr:uid="{00000000-0005-0000-0000-00007B8B0000}"/>
    <cellStyle name="Normal 3 2 2 5 2 3 4 3" xfId="43054" xr:uid="{00000000-0005-0000-0000-00007C8B0000}"/>
    <cellStyle name="Normal 3 2 2 5 2 3 4 4" xfId="33040" xr:uid="{00000000-0005-0000-0000-00007D8B0000}"/>
    <cellStyle name="Normal 3 2 2 5 2 3 5" xfId="9590" xr:uid="{00000000-0005-0000-0000-00007E8B0000}"/>
    <cellStyle name="Normal 3 2 2 5 2 3 5 2" xfId="22211" xr:uid="{00000000-0005-0000-0000-00007F8B0000}"/>
    <cellStyle name="Normal 3 2 2 5 2 3 5 2 2" xfId="57427" xr:uid="{00000000-0005-0000-0000-0000808B0000}"/>
    <cellStyle name="Normal 3 2 2 5 2 3 5 3" xfId="44830" xr:uid="{00000000-0005-0000-0000-0000818B0000}"/>
    <cellStyle name="Normal 3 2 2 5 2 3 5 4" xfId="34816" xr:uid="{00000000-0005-0000-0000-0000828B0000}"/>
    <cellStyle name="Normal 3 2 2 5 2 3 6" xfId="11384" xr:uid="{00000000-0005-0000-0000-0000838B0000}"/>
    <cellStyle name="Normal 3 2 2 5 2 3 6 2" xfId="23987" xr:uid="{00000000-0005-0000-0000-0000848B0000}"/>
    <cellStyle name="Normal 3 2 2 5 2 3 6 2 2" xfId="59203" xr:uid="{00000000-0005-0000-0000-0000858B0000}"/>
    <cellStyle name="Normal 3 2 2 5 2 3 6 3" xfId="46606" xr:uid="{00000000-0005-0000-0000-0000868B0000}"/>
    <cellStyle name="Normal 3 2 2 5 2 3 6 4" xfId="36592" xr:uid="{00000000-0005-0000-0000-0000878B0000}"/>
    <cellStyle name="Normal 3 2 2 5 2 3 7" xfId="15751" xr:uid="{00000000-0005-0000-0000-0000888B0000}"/>
    <cellStyle name="Normal 3 2 2 5 2 3 7 2" xfId="50967" xr:uid="{00000000-0005-0000-0000-0000898B0000}"/>
    <cellStyle name="Normal 3 2 2 5 2 3 7 3" xfId="28356" xr:uid="{00000000-0005-0000-0000-00008A8B0000}"/>
    <cellStyle name="Normal 3 2 2 5 2 3 8" xfId="12842" xr:uid="{00000000-0005-0000-0000-00008B8B0000}"/>
    <cellStyle name="Normal 3 2 2 5 2 3 8 2" xfId="48060" xr:uid="{00000000-0005-0000-0000-00008C8B0000}"/>
    <cellStyle name="Normal 3 2 2 5 2 3 9" xfId="38370" xr:uid="{00000000-0005-0000-0000-00008D8B0000}"/>
    <cellStyle name="Normal 3 2 2 5 2 4" xfId="2903" xr:uid="{00000000-0005-0000-0000-00008E8B0000}"/>
    <cellStyle name="Normal 3 2 2 5 2 4 10" xfId="25290" xr:uid="{00000000-0005-0000-0000-00008F8B0000}"/>
    <cellStyle name="Normal 3 2 2 5 2 4 11" xfId="60825" xr:uid="{00000000-0005-0000-0000-0000908B0000}"/>
    <cellStyle name="Normal 3 2 2 5 2 4 2" xfId="4721" xr:uid="{00000000-0005-0000-0000-0000918B0000}"/>
    <cellStyle name="Normal 3 2 2 5 2 4 2 2" xfId="17368" xr:uid="{00000000-0005-0000-0000-0000928B0000}"/>
    <cellStyle name="Normal 3 2 2 5 2 4 2 2 2" xfId="52584" xr:uid="{00000000-0005-0000-0000-0000938B0000}"/>
    <cellStyle name="Normal 3 2 2 5 2 4 2 2 3" xfId="29973" xr:uid="{00000000-0005-0000-0000-0000948B0000}"/>
    <cellStyle name="Normal 3 2 2 5 2 4 2 3" xfId="13814" xr:uid="{00000000-0005-0000-0000-0000958B0000}"/>
    <cellStyle name="Normal 3 2 2 5 2 4 2 3 2" xfId="49032" xr:uid="{00000000-0005-0000-0000-0000968B0000}"/>
    <cellStyle name="Normal 3 2 2 5 2 4 2 4" xfId="39987" xr:uid="{00000000-0005-0000-0000-0000978B0000}"/>
    <cellStyle name="Normal 3 2 2 5 2 4 2 5" xfId="26421" xr:uid="{00000000-0005-0000-0000-0000988B0000}"/>
    <cellStyle name="Normal 3 2 2 5 2 4 3" xfId="6191" xr:uid="{00000000-0005-0000-0000-0000998B0000}"/>
    <cellStyle name="Normal 3 2 2 5 2 4 3 2" xfId="18822" xr:uid="{00000000-0005-0000-0000-00009A8B0000}"/>
    <cellStyle name="Normal 3 2 2 5 2 4 3 2 2" xfId="54038" xr:uid="{00000000-0005-0000-0000-00009B8B0000}"/>
    <cellStyle name="Normal 3 2 2 5 2 4 3 3" xfId="41441" xr:uid="{00000000-0005-0000-0000-00009C8B0000}"/>
    <cellStyle name="Normal 3 2 2 5 2 4 3 4" xfId="31427" xr:uid="{00000000-0005-0000-0000-00009D8B0000}"/>
    <cellStyle name="Normal 3 2 2 5 2 4 4" xfId="7650" xr:uid="{00000000-0005-0000-0000-00009E8B0000}"/>
    <cellStyle name="Normal 3 2 2 5 2 4 4 2" xfId="20276" xr:uid="{00000000-0005-0000-0000-00009F8B0000}"/>
    <cellStyle name="Normal 3 2 2 5 2 4 4 2 2" xfId="55492" xr:uid="{00000000-0005-0000-0000-0000A08B0000}"/>
    <cellStyle name="Normal 3 2 2 5 2 4 4 3" xfId="42895" xr:uid="{00000000-0005-0000-0000-0000A18B0000}"/>
    <cellStyle name="Normal 3 2 2 5 2 4 4 4" xfId="32881" xr:uid="{00000000-0005-0000-0000-0000A28B0000}"/>
    <cellStyle name="Normal 3 2 2 5 2 4 5" xfId="9431" xr:uid="{00000000-0005-0000-0000-0000A38B0000}"/>
    <cellStyle name="Normal 3 2 2 5 2 4 5 2" xfId="22052" xr:uid="{00000000-0005-0000-0000-0000A48B0000}"/>
    <cellStyle name="Normal 3 2 2 5 2 4 5 2 2" xfId="57268" xr:uid="{00000000-0005-0000-0000-0000A58B0000}"/>
    <cellStyle name="Normal 3 2 2 5 2 4 5 3" xfId="44671" xr:uid="{00000000-0005-0000-0000-0000A68B0000}"/>
    <cellStyle name="Normal 3 2 2 5 2 4 5 4" xfId="34657" xr:uid="{00000000-0005-0000-0000-0000A78B0000}"/>
    <cellStyle name="Normal 3 2 2 5 2 4 6" xfId="11225" xr:uid="{00000000-0005-0000-0000-0000A88B0000}"/>
    <cellStyle name="Normal 3 2 2 5 2 4 6 2" xfId="23828" xr:uid="{00000000-0005-0000-0000-0000A98B0000}"/>
    <cellStyle name="Normal 3 2 2 5 2 4 6 2 2" xfId="59044" xr:uid="{00000000-0005-0000-0000-0000AA8B0000}"/>
    <cellStyle name="Normal 3 2 2 5 2 4 6 3" xfId="46447" xr:uid="{00000000-0005-0000-0000-0000AB8B0000}"/>
    <cellStyle name="Normal 3 2 2 5 2 4 6 4" xfId="36433" xr:uid="{00000000-0005-0000-0000-0000AC8B0000}"/>
    <cellStyle name="Normal 3 2 2 5 2 4 7" xfId="15592" xr:uid="{00000000-0005-0000-0000-0000AD8B0000}"/>
    <cellStyle name="Normal 3 2 2 5 2 4 7 2" xfId="50808" xr:uid="{00000000-0005-0000-0000-0000AE8B0000}"/>
    <cellStyle name="Normal 3 2 2 5 2 4 7 3" xfId="28197" xr:uid="{00000000-0005-0000-0000-0000AF8B0000}"/>
    <cellStyle name="Normal 3 2 2 5 2 4 8" xfId="12683" xr:uid="{00000000-0005-0000-0000-0000B08B0000}"/>
    <cellStyle name="Normal 3 2 2 5 2 4 8 2" xfId="47901" xr:uid="{00000000-0005-0000-0000-0000B18B0000}"/>
    <cellStyle name="Normal 3 2 2 5 2 4 9" xfId="38211" xr:uid="{00000000-0005-0000-0000-0000B28B0000}"/>
    <cellStyle name="Normal 3 2 2 5 2 5" xfId="3412" xr:uid="{00000000-0005-0000-0000-0000B38B0000}"/>
    <cellStyle name="Normal 3 2 2 5 2 5 10" xfId="26908" xr:uid="{00000000-0005-0000-0000-0000B48B0000}"/>
    <cellStyle name="Normal 3 2 2 5 2 5 11" xfId="61312" xr:uid="{00000000-0005-0000-0000-0000B58B0000}"/>
    <cellStyle name="Normal 3 2 2 5 2 5 2" xfId="5208" xr:uid="{00000000-0005-0000-0000-0000B68B0000}"/>
    <cellStyle name="Normal 3 2 2 5 2 5 2 2" xfId="17855" xr:uid="{00000000-0005-0000-0000-0000B78B0000}"/>
    <cellStyle name="Normal 3 2 2 5 2 5 2 2 2" xfId="53071" xr:uid="{00000000-0005-0000-0000-0000B88B0000}"/>
    <cellStyle name="Normal 3 2 2 5 2 5 2 3" xfId="40474" xr:uid="{00000000-0005-0000-0000-0000B98B0000}"/>
    <cellStyle name="Normal 3 2 2 5 2 5 2 4" xfId="30460" xr:uid="{00000000-0005-0000-0000-0000BA8B0000}"/>
    <cellStyle name="Normal 3 2 2 5 2 5 3" xfId="6678" xr:uid="{00000000-0005-0000-0000-0000BB8B0000}"/>
    <cellStyle name="Normal 3 2 2 5 2 5 3 2" xfId="19309" xr:uid="{00000000-0005-0000-0000-0000BC8B0000}"/>
    <cellStyle name="Normal 3 2 2 5 2 5 3 2 2" xfId="54525" xr:uid="{00000000-0005-0000-0000-0000BD8B0000}"/>
    <cellStyle name="Normal 3 2 2 5 2 5 3 3" xfId="41928" xr:uid="{00000000-0005-0000-0000-0000BE8B0000}"/>
    <cellStyle name="Normal 3 2 2 5 2 5 3 4" xfId="31914" xr:uid="{00000000-0005-0000-0000-0000BF8B0000}"/>
    <cellStyle name="Normal 3 2 2 5 2 5 4" xfId="8137" xr:uid="{00000000-0005-0000-0000-0000C08B0000}"/>
    <cellStyle name="Normal 3 2 2 5 2 5 4 2" xfId="20763" xr:uid="{00000000-0005-0000-0000-0000C18B0000}"/>
    <cellStyle name="Normal 3 2 2 5 2 5 4 2 2" xfId="55979" xr:uid="{00000000-0005-0000-0000-0000C28B0000}"/>
    <cellStyle name="Normal 3 2 2 5 2 5 4 3" xfId="43382" xr:uid="{00000000-0005-0000-0000-0000C38B0000}"/>
    <cellStyle name="Normal 3 2 2 5 2 5 4 4" xfId="33368" xr:uid="{00000000-0005-0000-0000-0000C48B0000}"/>
    <cellStyle name="Normal 3 2 2 5 2 5 5" xfId="9918" xr:uid="{00000000-0005-0000-0000-0000C58B0000}"/>
    <cellStyle name="Normal 3 2 2 5 2 5 5 2" xfId="22539" xr:uid="{00000000-0005-0000-0000-0000C68B0000}"/>
    <cellStyle name="Normal 3 2 2 5 2 5 5 2 2" xfId="57755" xr:uid="{00000000-0005-0000-0000-0000C78B0000}"/>
    <cellStyle name="Normal 3 2 2 5 2 5 5 3" xfId="45158" xr:uid="{00000000-0005-0000-0000-0000C88B0000}"/>
    <cellStyle name="Normal 3 2 2 5 2 5 5 4" xfId="35144" xr:uid="{00000000-0005-0000-0000-0000C98B0000}"/>
    <cellStyle name="Normal 3 2 2 5 2 5 6" xfId="11712" xr:uid="{00000000-0005-0000-0000-0000CA8B0000}"/>
    <cellStyle name="Normal 3 2 2 5 2 5 6 2" xfId="24315" xr:uid="{00000000-0005-0000-0000-0000CB8B0000}"/>
    <cellStyle name="Normal 3 2 2 5 2 5 6 2 2" xfId="59531" xr:uid="{00000000-0005-0000-0000-0000CC8B0000}"/>
    <cellStyle name="Normal 3 2 2 5 2 5 6 3" xfId="46934" xr:uid="{00000000-0005-0000-0000-0000CD8B0000}"/>
    <cellStyle name="Normal 3 2 2 5 2 5 6 4" xfId="36920" xr:uid="{00000000-0005-0000-0000-0000CE8B0000}"/>
    <cellStyle name="Normal 3 2 2 5 2 5 7" xfId="16079" xr:uid="{00000000-0005-0000-0000-0000CF8B0000}"/>
    <cellStyle name="Normal 3 2 2 5 2 5 7 2" xfId="51295" xr:uid="{00000000-0005-0000-0000-0000D08B0000}"/>
    <cellStyle name="Normal 3 2 2 5 2 5 7 3" xfId="28684" xr:uid="{00000000-0005-0000-0000-0000D18B0000}"/>
    <cellStyle name="Normal 3 2 2 5 2 5 8" xfId="14301" xr:uid="{00000000-0005-0000-0000-0000D28B0000}"/>
    <cellStyle name="Normal 3 2 2 5 2 5 8 2" xfId="49519" xr:uid="{00000000-0005-0000-0000-0000D38B0000}"/>
    <cellStyle name="Normal 3 2 2 5 2 5 9" xfId="38698" xr:uid="{00000000-0005-0000-0000-0000D48B0000}"/>
    <cellStyle name="Normal 3 2 2 5 2 6" xfId="2572" xr:uid="{00000000-0005-0000-0000-0000D58B0000}"/>
    <cellStyle name="Normal 3 2 2 5 2 6 10" xfId="26099" xr:uid="{00000000-0005-0000-0000-0000D68B0000}"/>
    <cellStyle name="Normal 3 2 2 5 2 6 11" xfId="60503" xr:uid="{00000000-0005-0000-0000-0000D78B0000}"/>
    <cellStyle name="Normal 3 2 2 5 2 6 2" xfId="4399" xr:uid="{00000000-0005-0000-0000-0000D88B0000}"/>
    <cellStyle name="Normal 3 2 2 5 2 6 2 2" xfId="17046" xr:uid="{00000000-0005-0000-0000-0000D98B0000}"/>
    <cellStyle name="Normal 3 2 2 5 2 6 2 2 2" xfId="52262" xr:uid="{00000000-0005-0000-0000-0000DA8B0000}"/>
    <cellStyle name="Normal 3 2 2 5 2 6 2 3" xfId="39665" xr:uid="{00000000-0005-0000-0000-0000DB8B0000}"/>
    <cellStyle name="Normal 3 2 2 5 2 6 2 4" xfId="29651" xr:uid="{00000000-0005-0000-0000-0000DC8B0000}"/>
    <cellStyle name="Normal 3 2 2 5 2 6 3" xfId="5869" xr:uid="{00000000-0005-0000-0000-0000DD8B0000}"/>
    <cellStyle name="Normal 3 2 2 5 2 6 3 2" xfId="18500" xr:uid="{00000000-0005-0000-0000-0000DE8B0000}"/>
    <cellStyle name="Normal 3 2 2 5 2 6 3 2 2" xfId="53716" xr:uid="{00000000-0005-0000-0000-0000DF8B0000}"/>
    <cellStyle name="Normal 3 2 2 5 2 6 3 3" xfId="41119" xr:uid="{00000000-0005-0000-0000-0000E08B0000}"/>
    <cellStyle name="Normal 3 2 2 5 2 6 3 4" xfId="31105" xr:uid="{00000000-0005-0000-0000-0000E18B0000}"/>
    <cellStyle name="Normal 3 2 2 5 2 6 4" xfId="7328" xr:uid="{00000000-0005-0000-0000-0000E28B0000}"/>
    <cellStyle name="Normal 3 2 2 5 2 6 4 2" xfId="19954" xr:uid="{00000000-0005-0000-0000-0000E38B0000}"/>
    <cellStyle name="Normal 3 2 2 5 2 6 4 2 2" xfId="55170" xr:uid="{00000000-0005-0000-0000-0000E48B0000}"/>
    <cellStyle name="Normal 3 2 2 5 2 6 4 3" xfId="42573" xr:uid="{00000000-0005-0000-0000-0000E58B0000}"/>
    <cellStyle name="Normal 3 2 2 5 2 6 4 4" xfId="32559" xr:uid="{00000000-0005-0000-0000-0000E68B0000}"/>
    <cellStyle name="Normal 3 2 2 5 2 6 5" xfId="9109" xr:uid="{00000000-0005-0000-0000-0000E78B0000}"/>
    <cellStyle name="Normal 3 2 2 5 2 6 5 2" xfId="21730" xr:uid="{00000000-0005-0000-0000-0000E88B0000}"/>
    <cellStyle name="Normal 3 2 2 5 2 6 5 2 2" xfId="56946" xr:uid="{00000000-0005-0000-0000-0000E98B0000}"/>
    <cellStyle name="Normal 3 2 2 5 2 6 5 3" xfId="44349" xr:uid="{00000000-0005-0000-0000-0000EA8B0000}"/>
    <cellStyle name="Normal 3 2 2 5 2 6 5 4" xfId="34335" xr:uid="{00000000-0005-0000-0000-0000EB8B0000}"/>
    <cellStyle name="Normal 3 2 2 5 2 6 6" xfId="10903" xr:uid="{00000000-0005-0000-0000-0000EC8B0000}"/>
    <cellStyle name="Normal 3 2 2 5 2 6 6 2" xfId="23506" xr:uid="{00000000-0005-0000-0000-0000ED8B0000}"/>
    <cellStyle name="Normal 3 2 2 5 2 6 6 2 2" xfId="58722" xr:uid="{00000000-0005-0000-0000-0000EE8B0000}"/>
    <cellStyle name="Normal 3 2 2 5 2 6 6 3" xfId="46125" xr:uid="{00000000-0005-0000-0000-0000EF8B0000}"/>
    <cellStyle name="Normal 3 2 2 5 2 6 6 4" xfId="36111" xr:uid="{00000000-0005-0000-0000-0000F08B0000}"/>
    <cellStyle name="Normal 3 2 2 5 2 6 7" xfId="15270" xr:uid="{00000000-0005-0000-0000-0000F18B0000}"/>
    <cellStyle name="Normal 3 2 2 5 2 6 7 2" xfId="50486" xr:uid="{00000000-0005-0000-0000-0000F28B0000}"/>
    <cellStyle name="Normal 3 2 2 5 2 6 7 3" xfId="27875" xr:uid="{00000000-0005-0000-0000-0000F38B0000}"/>
    <cellStyle name="Normal 3 2 2 5 2 6 8" xfId="13492" xr:uid="{00000000-0005-0000-0000-0000F48B0000}"/>
    <cellStyle name="Normal 3 2 2 5 2 6 8 2" xfId="48710" xr:uid="{00000000-0005-0000-0000-0000F58B0000}"/>
    <cellStyle name="Normal 3 2 2 5 2 6 9" xfId="37889" xr:uid="{00000000-0005-0000-0000-0000F68B0000}"/>
    <cellStyle name="Normal 3 2 2 5 2 7" xfId="3736" xr:uid="{00000000-0005-0000-0000-0000F78B0000}"/>
    <cellStyle name="Normal 3 2 2 5 2 7 2" xfId="8460" xr:uid="{00000000-0005-0000-0000-0000F88B0000}"/>
    <cellStyle name="Normal 3 2 2 5 2 7 2 2" xfId="21086" xr:uid="{00000000-0005-0000-0000-0000F98B0000}"/>
    <cellStyle name="Normal 3 2 2 5 2 7 2 2 2" xfId="56302" xr:uid="{00000000-0005-0000-0000-0000FA8B0000}"/>
    <cellStyle name="Normal 3 2 2 5 2 7 2 3" xfId="43705" xr:uid="{00000000-0005-0000-0000-0000FB8B0000}"/>
    <cellStyle name="Normal 3 2 2 5 2 7 2 4" xfId="33691" xr:uid="{00000000-0005-0000-0000-0000FC8B0000}"/>
    <cellStyle name="Normal 3 2 2 5 2 7 3" xfId="10241" xr:uid="{00000000-0005-0000-0000-0000FD8B0000}"/>
    <cellStyle name="Normal 3 2 2 5 2 7 3 2" xfId="22862" xr:uid="{00000000-0005-0000-0000-0000FE8B0000}"/>
    <cellStyle name="Normal 3 2 2 5 2 7 3 2 2" xfId="58078" xr:uid="{00000000-0005-0000-0000-0000FF8B0000}"/>
    <cellStyle name="Normal 3 2 2 5 2 7 3 3" xfId="45481" xr:uid="{00000000-0005-0000-0000-0000008C0000}"/>
    <cellStyle name="Normal 3 2 2 5 2 7 3 4" xfId="35467" xr:uid="{00000000-0005-0000-0000-0000018C0000}"/>
    <cellStyle name="Normal 3 2 2 5 2 7 4" xfId="12037" xr:uid="{00000000-0005-0000-0000-0000028C0000}"/>
    <cellStyle name="Normal 3 2 2 5 2 7 4 2" xfId="24638" xr:uid="{00000000-0005-0000-0000-0000038C0000}"/>
    <cellStyle name="Normal 3 2 2 5 2 7 4 2 2" xfId="59854" xr:uid="{00000000-0005-0000-0000-0000048C0000}"/>
    <cellStyle name="Normal 3 2 2 5 2 7 4 3" xfId="47257" xr:uid="{00000000-0005-0000-0000-0000058C0000}"/>
    <cellStyle name="Normal 3 2 2 5 2 7 4 4" xfId="37243" xr:uid="{00000000-0005-0000-0000-0000068C0000}"/>
    <cellStyle name="Normal 3 2 2 5 2 7 5" xfId="16402" xr:uid="{00000000-0005-0000-0000-0000078C0000}"/>
    <cellStyle name="Normal 3 2 2 5 2 7 5 2" xfId="51618" xr:uid="{00000000-0005-0000-0000-0000088C0000}"/>
    <cellStyle name="Normal 3 2 2 5 2 7 5 3" xfId="29007" xr:uid="{00000000-0005-0000-0000-0000098C0000}"/>
    <cellStyle name="Normal 3 2 2 5 2 7 6" xfId="14624" xr:uid="{00000000-0005-0000-0000-00000A8C0000}"/>
    <cellStyle name="Normal 3 2 2 5 2 7 6 2" xfId="49842" xr:uid="{00000000-0005-0000-0000-00000B8C0000}"/>
    <cellStyle name="Normal 3 2 2 5 2 7 7" xfId="39021" xr:uid="{00000000-0005-0000-0000-00000C8C0000}"/>
    <cellStyle name="Normal 3 2 2 5 2 7 8" xfId="27231" xr:uid="{00000000-0005-0000-0000-00000D8C0000}"/>
    <cellStyle name="Normal 3 2 2 5 2 8" xfId="4074" xr:uid="{00000000-0005-0000-0000-00000E8C0000}"/>
    <cellStyle name="Normal 3 2 2 5 2 8 2" xfId="16724" xr:uid="{00000000-0005-0000-0000-00000F8C0000}"/>
    <cellStyle name="Normal 3 2 2 5 2 8 2 2" xfId="51940" xr:uid="{00000000-0005-0000-0000-0000108C0000}"/>
    <cellStyle name="Normal 3 2 2 5 2 8 2 3" xfId="29329" xr:uid="{00000000-0005-0000-0000-0000118C0000}"/>
    <cellStyle name="Normal 3 2 2 5 2 8 3" xfId="13170" xr:uid="{00000000-0005-0000-0000-0000128C0000}"/>
    <cellStyle name="Normal 3 2 2 5 2 8 3 2" xfId="48388" xr:uid="{00000000-0005-0000-0000-0000138C0000}"/>
    <cellStyle name="Normal 3 2 2 5 2 8 4" xfId="39343" xr:uid="{00000000-0005-0000-0000-0000148C0000}"/>
    <cellStyle name="Normal 3 2 2 5 2 8 5" xfId="25777" xr:uid="{00000000-0005-0000-0000-0000158C0000}"/>
    <cellStyle name="Normal 3 2 2 5 2 9" xfId="5547" xr:uid="{00000000-0005-0000-0000-0000168C0000}"/>
    <cellStyle name="Normal 3 2 2 5 2 9 2" xfId="18178" xr:uid="{00000000-0005-0000-0000-0000178C0000}"/>
    <cellStyle name="Normal 3 2 2 5 2 9 2 2" xfId="53394" xr:uid="{00000000-0005-0000-0000-0000188C0000}"/>
    <cellStyle name="Normal 3 2 2 5 2 9 3" xfId="40797" xr:uid="{00000000-0005-0000-0000-0000198C0000}"/>
    <cellStyle name="Normal 3 2 2 5 2 9 4" xfId="30783" xr:uid="{00000000-0005-0000-0000-00001A8C0000}"/>
    <cellStyle name="Normal 3 2 2 5 3" xfId="2316" xr:uid="{00000000-0005-0000-0000-00001B8C0000}"/>
    <cellStyle name="Normal 3 2 2 5 3 10" xfId="10640" xr:uid="{00000000-0005-0000-0000-00001C8C0000}"/>
    <cellStyle name="Normal 3 2 2 5 3 10 2" xfId="23251" xr:uid="{00000000-0005-0000-0000-00001D8C0000}"/>
    <cellStyle name="Normal 3 2 2 5 3 10 2 2" xfId="58467" xr:uid="{00000000-0005-0000-0000-00001E8C0000}"/>
    <cellStyle name="Normal 3 2 2 5 3 10 3" xfId="45870" xr:uid="{00000000-0005-0000-0000-00001F8C0000}"/>
    <cellStyle name="Normal 3 2 2 5 3 10 4" xfId="35856" xr:uid="{00000000-0005-0000-0000-0000208C0000}"/>
    <cellStyle name="Normal 3 2 2 5 3 11" xfId="15028" xr:uid="{00000000-0005-0000-0000-0000218C0000}"/>
    <cellStyle name="Normal 3 2 2 5 3 11 2" xfId="50244" xr:uid="{00000000-0005-0000-0000-0000228C0000}"/>
    <cellStyle name="Normal 3 2 2 5 3 11 3" xfId="27633" xr:uid="{00000000-0005-0000-0000-0000238C0000}"/>
    <cellStyle name="Normal 3 2 2 5 3 12" xfId="12441" xr:uid="{00000000-0005-0000-0000-0000248C0000}"/>
    <cellStyle name="Normal 3 2 2 5 3 12 2" xfId="47659" xr:uid="{00000000-0005-0000-0000-0000258C0000}"/>
    <cellStyle name="Normal 3 2 2 5 3 13" xfId="37647" xr:uid="{00000000-0005-0000-0000-0000268C0000}"/>
    <cellStyle name="Normal 3 2 2 5 3 14" xfId="25048" xr:uid="{00000000-0005-0000-0000-0000278C0000}"/>
    <cellStyle name="Normal 3 2 2 5 3 15" xfId="60261" xr:uid="{00000000-0005-0000-0000-0000288C0000}"/>
    <cellStyle name="Normal 3 2 2 5 3 2" xfId="3163" xr:uid="{00000000-0005-0000-0000-0000298C0000}"/>
    <cellStyle name="Normal 3 2 2 5 3 2 10" xfId="25532" xr:uid="{00000000-0005-0000-0000-00002A8C0000}"/>
    <cellStyle name="Normal 3 2 2 5 3 2 11" xfId="61067" xr:uid="{00000000-0005-0000-0000-00002B8C0000}"/>
    <cellStyle name="Normal 3 2 2 5 3 2 2" xfId="4963" xr:uid="{00000000-0005-0000-0000-00002C8C0000}"/>
    <cellStyle name="Normal 3 2 2 5 3 2 2 2" xfId="17610" xr:uid="{00000000-0005-0000-0000-00002D8C0000}"/>
    <cellStyle name="Normal 3 2 2 5 3 2 2 2 2" xfId="52826" xr:uid="{00000000-0005-0000-0000-00002E8C0000}"/>
    <cellStyle name="Normal 3 2 2 5 3 2 2 2 3" xfId="30215" xr:uid="{00000000-0005-0000-0000-00002F8C0000}"/>
    <cellStyle name="Normal 3 2 2 5 3 2 2 3" xfId="14056" xr:uid="{00000000-0005-0000-0000-0000308C0000}"/>
    <cellStyle name="Normal 3 2 2 5 3 2 2 3 2" xfId="49274" xr:uid="{00000000-0005-0000-0000-0000318C0000}"/>
    <cellStyle name="Normal 3 2 2 5 3 2 2 4" xfId="40229" xr:uid="{00000000-0005-0000-0000-0000328C0000}"/>
    <cellStyle name="Normal 3 2 2 5 3 2 2 5" xfId="26663" xr:uid="{00000000-0005-0000-0000-0000338C0000}"/>
    <cellStyle name="Normal 3 2 2 5 3 2 3" xfId="6433" xr:uid="{00000000-0005-0000-0000-0000348C0000}"/>
    <cellStyle name="Normal 3 2 2 5 3 2 3 2" xfId="19064" xr:uid="{00000000-0005-0000-0000-0000358C0000}"/>
    <cellStyle name="Normal 3 2 2 5 3 2 3 2 2" xfId="54280" xr:uid="{00000000-0005-0000-0000-0000368C0000}"/>
    <cellStyle name="Normal 3 2 2 5 3 2 3 3" xfId="41683" xr:uid="{00000000-0005-0000-0000-0000378C0000}"/>
    <cellStyle name="Normal 3 2 2 5 3 2 3 4" xfId="31669" xr:uid="{00000000-0005-0000-0000-0000388C0000}"/>
    <cellStyle name="Normal 3 2 2 5 3 2 4" xfId="7892" xr:uid="{00000000-0005-0000-0000-0000398C0000}"/>
    <cellStyle name="Normal 3 2 2 5 3 2 4 2" xfId="20518" xr:uid="{00000000-0005-0000-0000-00003A8C0000}"/>
    <cellStyle name="Normal 3 2 2 5 3 2 4 2 2" xfId="55734" xr:uid="{00000000-0005-0000-0000-00003B8C0000}"/>
    <cellStyle name="Normal 3 2 2 5 3 2 4 3" xfId="43137" xr:uid="{00000000-0005-0000-0000-00003C8C0000}"/>
    <cellStyle name="Normal 3 2 2 5 3 2 4 4" xfId="33123" xr:uid="{00000000-0005-0000-0000-00003D8C0000}"/>
    <cellStyle name="Normal 3 2 2 5 3 2 5" xfId="9673" xr:uid="{00000000-0005-0000-0000-00003E8C0000}"/>
    <cellStyle name="Normal 3 2 2 5 3 2 5 2" xfId="22294" xr:uid="{00000000-0005-0000-0000-00003F8C0000}"/>
    <cellStyle name="Normal 3 2 2 5 3 2 5 2 2" xfId="57510" xr:uid="{00000000-0005-0000-0000-0000408C0000}"/>
    <cellStyle name="Normal 3 2 2 5 3 2 5 3" xfId="44913" xr:uid="{00000000-0005-0000-0000-0000418C0000}"/>
    <cellStyle name="Normal 3 2 2 5 3 2 5 4" xfId="34899" xr:uid="{00000000-0005-0000-0000-0000428C0000}"/>
    <cellStyle name="Normal 3 2 2 5 3 2 6" xfId="11467" xr:uid="{00000000-0005-0000-0000-0000438C0000}"/>
    <cellStyle name="Normal 3 2 2 5 3 2 6 2" xfId="24070" xr:uid="{00000000-0005-0000-0000-0000448C0000}"/>
    <cellStyle name="Normal 3 2 2 5 3 2 6 2 2" xfId="59286" xr:uid="{00000000-0005-0000-0000-0000458C0000}"/>
    <cellStyle name="Normal 3 2 2 5 3 2 6 3" xfId="46689" xr:uid="{00000000-0005-0000-0000-0000468C0000}"/>
    <cellStyle name="Normal 3 2 2 5 3 2 6 4" xfId="36675" xr:uid="{00000000-0005-0000-0000-0000478C0000}"/>
    <cellStyle name="Normal 3 2 2 5 3 2 7" xfId="15834" xr:uid="{00000000-0005-0000-0000-0000488C0000}"/>
    <cellStyle name="Normal 3 2 2 5 3 2 7 2" xfId="51050" xr:uid="{00000000-0005-0000-0000-0000498C0000}"/>
    <cellStyle name="Normal 3 2 2 5 3 2 7 3" xfId="28439" xr:uid="{00000000-0005-0000-0000-00004A8C0000}"/>
    <cellStyle name="Normal 3 2 2 5 3 2 8" xfId="12925" xr:uid="{00000000-0005-0000-0000-00004B8C0000}"/>
    <cellStyle name="Normal 3 2 2 5 3 2 8 2" xfId="48143" xr:uid="{00000000-0005-0000-0000-00004C8C0000}"/>
    <cellStyle name="Normal 3 2 2 5 3 2 9" xfId="38453" xr:uid="{00000000-0005-0000-0000-00004D8C0000}"/>
    <cellStyle name="Normal 3 2 2 5 3 3" xfId="3492" xr:uid="{00000000-0005-0000-0000-00004E8C0000}"/>
    <cellStyle name="Normal 3 2 2 5 3 3 10" xfId="26988" xr:uid="{00000000-0005-0000-0000-00004F8C0000}"/>
    <cellStyle name="Normal 3 2 2 5 3 3 11" xfId="61392" xr:uid="{00000000-0005-0000-0000-0000508C0000}"/>
    <cellStyle name="Normal 3 2 2 5 3 3 2" xfId="5288" xr:uid="{00000000-0005-0000-0000-0000518C0000}"/>
    <cellStyle name="Normal 3 2 2 5 3 3 2 2" xfId="17935" xr:uid="{00000000-0005-0000-0000-0000528C0000}"/>
    <cellStyle name="Normal 3 2 2 5 3 3 2 2 2" xfId="53151" xr:uid="{00000000-0005-0000-0000-0000538C0000}"/>
    <cellStyle name="Normal 3 2 2 5 3 3 2 3" xfId="40554" xr:uid="{00000000-0005-0000-0000-0000548C0000}"/>
    <cellStyle name="Normal 3 2 2 5 3 3 2 4" xfId="30540" xr:uid="{00000000-0005-0000-0000-0000558C0000}"/>
    <cellStyle name="Normal 3 2 2 5 3 3 3" xfId="6758" xr:uid="{00000000-0005-0000-0000-0000568C0000}"/>
    <cellStyle name="Normal 3 2 2 5 3 3 3 2" xfId="19389" xr:uid="{00000000-0005-0000-0000-0000578C0000}"/>
    <cellStyle name="Normal 3 2 2 5 3 3 3 2 2" xfId="54605" xr:uid="{00000000-0005-0000-0000-0000588C0000}"/>
    <cellStyle name="Normal 3 2 2 5 3 3 3 3" xfId="42008" xr:uid="{00000000-0005-0000-0000-0000598C0000}"/>
    <cellStyle name="Normal 3 2 2 5 3 3 3 4" xfId="31994" xr:uid="{00000000-0005-0000-0000-00005A8C0000}"/>
    <cellStyle name="Normal 3 2 2 5 3 3 4" xfId="8217" xr:uid="{00000000-0005-0000-0000-00005B8C0000}"/>
    <cellStyle name="Normal 3 2 2 5 3 3 4 2" xfId="20843" xr:uid="{00000000-0005-0000-0000-00005C8C0000}"/>
    <cellStyle name="Normal 3 2 2 5 3 3 4 2 2" xfId="56059" xr:uid="{00000000-0005-0000-0000-00005D8C0000}"/>
    <cellStyle name="Normal 3 2 2 5 3 3 4 3" xfId="43462" xr:uid="{00000000-0005-0000-0000-00005E8C0000}"/>
    <cellStyle name="Normal 3 2 2 5 3 3 4 4" xfId="33448" xr:uid="{00000000-0005-0000-0000-00005F8C0000}"/>
    <cellStyle name="Normal 3 2 2 5 3 3 5" xfId="9998" xr:uid="{00000000-0005-0000-0000-0000608C0000}"/>
    <cellStyle name="Normal 3 2 2 5 3 3 5 2" xfId="22619" xr:uid="{00000000-0005-0000-0000-0000618C0000}"/>
    <cellStyle name="Normal 3 2 2 5 3 3 5 2 2" xfId="57835" xr:uid="{00000000-0005-0000-0000-0000628C0000}"/>
    <cellStyle name="Normal 3 2 2 5 3 3 5 3" xfId="45238" xr:uid="{00000000-0005-0000-0000-0000638C0000}"/>
    <cellStyle name="Normal 3 2 2 5 3 3 5 4" xfId="35224" xr:uid="{00000000-0005-0000-0000-0000648C0000}"/>
    <cellStyle name="Normal 3 2 2 5 3 3 6" xfId="11792" xr:uid="{00000000-0005-0000-0000-0000658C0000}"/>
    <cellStyle name="Normal 3 2 2 5 3 3 6 2" xfId="24395" xr:uid="{00000000-0005-0000-0000-0000668C0000}"/>
    <cellStyle name="Normal 3 2 2 5 3 3 6 2 2" xfId="59611" xr:uid="{00000000-0005-0000-0000-0000678C0000}"/>
    <cellStyle name="Normal 3 2 2 5 3 3 6 3" xfId="47014" xr:uid="{00000000-0005-0000-0000-0000688C0000}"/>
    <cellStyle name="Normal 3 2 2 5 3 3 6 4" xfId="37000" xr:uid="{00000000-0005-0000-0000-0000698C0000}"/>
    <cellStyle name="Normal 3 2 2 5 3 3 7" xfId="16159" xr:uid="{00000000-0005-0000-0000-00006A8C0000}"/>
    <cellStyle name="Normal 3 2 2 5 3 3 7 2" xfId="51375" xr:uid="{00000000-0005-0000-0000-00006B8C0000}"/>
    <cellStyle name="Normal 3 2 2 5 3 3 7 3" xfId="28764" xr:uid="{00000000-0005-0000-0000-00006C8C0000}"/>
    <cellStyle name="Normal 3 2 2 5 3 3 8" xfId="14381" xr:uid="{00000000-0005-0000-0000-00006D8C0000}"/>
    <cellStyle name="Normal 3 2 2 5 3 3 8 2" xfId="49599" xr:uid="{00000000-0005-0000-0000-00006E8C0000}"/>
    <cellStyle name="Normal 3 2 2 5 3 3 9" xfId="38778" xr:uid="{00000000-0005-0000-0000-00006F8C0000}"/>
    <cellStyle name="Normal 3 2 2 5 3 4" xfId="2653" xr:uid="{00000000-0005-0000-0000-0000708C0000}"/>
    <cellStyle name="Normal 3 2 2 5 3 4 10" xfId="26179" xr:uid="{00000000-0005-0000-0000-0000718C0000}"/>
    <cellStyle name="Normal 3 2 2 5 3 4 11" xfId="60583" xr:uid="{00000000-0005-0000-0000-0000728C0000}"/>
    <cellStyle name="Normal 3 2 2 5 3 4 2" xfId="4479" xr:uid="{00000000-0005-0000-0000-0000738C0000}"/>
    <cellStyle name="Normal 3 2 2 5 3 4 2 2" xfId="17126" xr:uid="{00000000-0005-0000-0000-0000748C0000}"/>
    <cellStyle name="Normal 3 2 2 5 3 4 2 2 2" xfId="52342" xr:uid="{00000000-0005-0000-0000-0000758C0000}"/>
    <cellStyle name="Normal 3 2 2 5 3 4 2 3" xfId="39745" xr:uid="{00000000-0005-0000-0000-0000768C0000}"/>
    <cellStyle name="Normal 3 2 2 5 3 4 2 4" xfId="29731" xr:uid="{00000000-0005-0000-0000-0000778C0000}"/>
    <cellStyle name="Normal 3 2 2 5 3 4 3" xfId="5949" xr:uid="{00000000-0005-0000-0000-0000788C0000}"/>
    <cellStyle name="Normal 3 2 2 5 3 4 3 2" xfId="18580" xr:uid="{00000000-0005-0000-0000-0000798C0000}"/>
    <cellStyle name="Normal 3 2 2 5 3 4 3 2 2" xfId="53796" xr:uid="{00000000-0005-0000-0000-00007A8C0000}"/>
    <cellStyle name="Normal 3 2 2 5 3 4 3 3" xfId="41199" xr:uid="{00000000-0005-0000-0000-00007B8C0000}"/>
    <cellStyle name="Normal 3 2 2 5 3 4 3 4" xfId="31185" xr:uid="{00000000-0005-0000-0000-00007C8C0000}"/>
    <cellStyle name="Normal 3 2 2 5 3 4 4" xfId="7408" xr:uid="{00000000-0005-0000-0000-00007D8C0000}"/>
    <cellStyle name="Normal 3 2 2 5 3 4 4 2" xfId="20034" xr:uid="{00000000-0005-0000-0000-00007E8C0000}"/>
    <cellStyle name="Normal 3 2 2 5 3 4 4 2 2" xfId="55250" xr:uid="{00000000-0005-0000-0000-00007F8C0000}"/>
    <cellStyle name="Normal 3 2 2 5 3 4 4 3" xfId="42653" xr:uid="{00000000-0005-0000-0000-0000808C0000}"/>
    <cellStyle name="Normal 3 2 2 5 3 4 4 4" xfId="32639" xr:uid="{00000000-0005-0000-0000-0000818C0000}"/>
    <cellStyle name="Normal 3 2 2 5 3 4 5" xfId="9189" xr:uid="{00000000-0005-0000-0000-0000828C0000}"/>
    <cellStyle name="Normal 3 2 2 5 3 4 5 2" xfId="21810" xr:uid="{00000000-0005-0000-0000-0000838C0000}"/>
    <cellStyle name="Normal 3 2 2 5 3 4 5 2 2" xfId="57026" xr:uid="{00000000-0005-0000-0000-0000848C0000}"/>
    <cellStyle name="Normal 3 2 2 5 3 4 5 3" xfId="44429" xr:uid="{00000000-0005-0000-0000-0000858C0000}"/>
    <cellStyle name="Normal 3 2 2 5 3 4 5 4" xfId="34415" xr:uid="{00000000-0005-0000-0000-0000868C0000}"/>
    <cellStyle name="Normal 3 2 2 5 3 4 6" xfId="10983" xr:uid="{00000000-0005-0000-0000-0000878C0000}"/>
    <cellStyle name="Normal 3 2 2 5 3 4 6 2" xfId="23586" xr:uid="{00000000-0005-0000-0000-0000888C0000}"/>
    <cellStyle name="Normal 3 2 2 5 3 4 6 2 2" xfId="58802" xr:uid="{00000000-0005-0000-0000-0000898C0000}"/>
    <cellStyle name="Normal 3 2 2 5 3 4 6 3" xfId="46205" xr:uid="{00000000-0005-0000-0000-00008A8C0000}"/>
    <cellStyle name="Normal 3 2 2 5 3 4 6 4" xfId="36191" xr:uid="{00000000-0005-0000-0000-00008B8C0000}"/>
    <cellStyle name="Normal 3 2 2 5 3 4 7" xfId="15350" xr:uid="{00000000-0005-0000-0000-00008C8C0000}"/>
    <cellStyle name="Normal 3 2 2 5 3 4 7 2" xfId="50566" xr:uid="{00000000-0005-0000-0000-00008D8C0000}"/>
    <cellStyle name="Normal 3 2 2 5 3 4 7 3" xfId="27955" xr:uid="{00000000-0005-0000-0000-00008E8C0000}"/>
    <cellStyle name="Normal 3 2 2 5 3 4 8" xfId="13572" xr:uid="{00000000-0005-0000-0000-00008F8C0000}"/>
    <cellStyle name="Normal 3 2 2 5 3 4 8 2" xfId="48790" xr:uid="{00000000-0005-0000-0000-0000908C0000}"/>
    <cellStyle name="Normal 3 2 2 5 3 4 9" xfId="37969" xr:uid="{00000000-0005-0000-0000-0000918C0000}"/>
    <cellStyle name="Normal 3 2 2 5 3 5" xfId="3817" xr:uid="{00000000-0005-0000-0000-0000928C0000}"/>
    <cellStyle name="Normal 3 2 2 5 3 5 2" xfId="8540" xr:uid="{00000000-0005-0000-0000-0000938C0000}"/>
    <cellStyle name="Normal 3 2 2 5 3 5 2 2" xfId="21166" xr:uid="{00000000-0005-0000-0000-0000948C0000}"/>
    <cellStyle name="Normal 3 2 2 5 3 5 2 2 2" xfId="56382" xr:uid="{00000000-0005-0000-0000-0000958C0000}"/>
    <cellStyle name="Normal 3 2 2 5 3 5 2 3" xfId="43785" xr:uid="{00000000-0005-0000-0000-0000968C0000}"/>
    <cellStyle name="Normal 3 2 2 5 3 5 2 4" xfId="33771" xr:uid="{00000000-0005-0000-0000-0000978C0000}"/>
    <cellStyle name="Normal 3 2 2 5 3 5 3" xfId="10321" xr:uid="{00000000-0005-0000-0000-0000988C0000}"/>
    <cellStyle name="Normal 3 2 2 5 3 5 3 2" xfId="22942" xr:uid="{00000000-0005-0000-0000-0000998C0000}"/>
    <cellStyle name="Normal 3 2 2 5 3 5 3 2 2" xfId="58158" xr:uid="{00000000-0005-0000-0000-00009A8C0000}"/>
    <cellStyle name="Normal 3 2 2 5 3 5 3 3" xfId="45561" xr:uid="{00000000-0005-0000-0000-00009B8C0000}"/>
    <cellStyle name="Normal 3 2 2 5 3 5 3 4" xfId="35547" xr:uid="{00000000-0005-0000-0000-00009C8C0000}"/>
    <cellStyle name="Normal 3 2 2 5 3 5 4" xfId="12117" xr:uid="{00000000-0005-0000-0000-00009D8C0000}"/>
    <cellStyle name="Normal 3 2 2 5 3 5 4 2" xfId="24718" xr:uid="{00000000-0005-0000-0000-00009E8C0000}"/>
    <cellStyle name="Normal 3 2 2 5 3 5 4 2 2" xfId="59934" xr:uid="{00000000-0005-0000-0000-00009F8C0000}"/>
    <cellStyle name="Normal 3 2 2 5 3 5 4 3" xfId="47337" xr:uid="{00000000-0005-0000-0000-0000A08C0000}"/>
    <cellStyle name="Normal 3 2 2 5 3 5 4 4" xfId="37323" xr:uid="{00000000-0005-0000-0000-0000A18C0000}"/>
    <cellStyle name="Normal 3 2 2 5 3 5 5" xfId="16482" xr:uid="{00000000-0005-0000-0000-0000A28C0000}"/>
    <cellStyle name="Normal 3 2 2 5 3 5 5 2" xfId="51698" xr:uid="{00000000-0005-0000-0000-0000A38C0000}"/>
    <cellStyle name="Normal 3 2 2 5 3 5 5 3" xfId="29087" xr:uid="{00000000-0005-0000-0000-0000A48C0000}"/>
    <cellStyle name="Normal 3 2 2 5 3 5 6" xfId="14704" xr:uid="{00000000-0005-0000-0000-0000A58C0000}"/>
    <cellStyle name="Normal 3 2 2 5 3 5 6 2" xfId="49922" xr:uid="{00000000-0005-0000-0000-0000A68C0000}"/>
    <cellStyle name="Normal 3 2 2 5 3 5 7" xfId="39101" xr:uid="{00000000-0005-0000-0000-0000A78C0000}"/>
    <cellStyle name="Normal 3 2 2 5 3 5 8" xfId="27311" xr:uid="{00000000-0005-0000-0000-0000A88C0000}"/>
    <cellStyle name="Normal 3 2 2 5 3 6" xfId="4157" xr:uid="{00000000-0005-0000-0000-0000A98C0000}"/>
    <cellStyle name="Normal 3 2 2 5 3 6 2" xfId="16804" xr:uid="{00000000-0005-0000-0000-0000AA8C0000}"/>
    <cellStyle name="Normal 3 2 2 5 3 6 2 2" xfId="52020" xr:uid="{00000000-0005-0000-0000-0000AB8C0000}"/>
    <cellStyle name="Normal 3 2 2 5 3 6 2 3" xfId="29409" xr:uid="{00000000-0005-0000-0000-0000AC8C0000}"/>
    <cellStyle name="Normal 3 2 2 5 3 6 3" xfId="13250" xr:uid="{00000000-0005-0000-0000-0000AD8C0000}"/>
    <cellStyle name="Normal 3 2 2 5 3 6 3 2" xfId="48468" xr:uid="{00000000-0005-0000-0000-0000AE8C0000}"/>
    <cellStyle name="Normal 3 2 2 5 3 6 4" xfId="39423" xr:uid="{00000000-0005-0000-0000-0000AF8C0000}"/>
    <cellStyle name="Normal 3 2 2 5 3 6 5" xfId="25857" xr:uid="{00000000-0005-0000-0000-0000B08C0000}"/>
    <cellStyle name="Normal 3 2 2 5 3 7" xfId="5627" xr:uid="{00000000-0005-0000-0000-0000B18C0000}"/>
    <cellStyle name="Normal 3 2 2 5 3 7 2" xfId="18258" xr:uid="{00000000-0005-0000-0000-0000B28C0000}"/>
    <cellStyle name="Normal 3 2 2 5 3 7 2 2" xfId="53474" xr:uid="{00000000-0005-0000-0000-0000B38C0000}"/>
    <cellStyle name="Normal 3 2 2 5 3 7 3" xfId="40877" xr:uid="{00000000-0005-0000-0000-0000B48C0000}"/>
    <cellStyle name="Normal 3 2 2 5 3 7 4" xfId="30863" xr:uid="{00000000-0005-0000-0000-0000B58C0000}"/>
    <cellStyle name="Normal 3 2 2 5 3 8" xfId="7086" xr:uid="{00000000-0005-0000-0000-0000B68C0000}"/>
    <cellStyle name="Normal 3 2 2 5 3 8 2" xfId="19712" xr:uid="{00000000-0005-0000-0000-0000B78C0000}"/>
    <cellStyle name="Normal 3 2 2 5 3 8 2 2" xfId="54928" xr:uid="{00000000-0005-0000-0000-0000B88C0000}"/>
    <cellStyle name="Normal 3 2 2 5 3 8 3" xfId="42331" xr:uid="{00000000-0005-0000-0000-0000B98C0000}"/>
    <cellStyle name="Normal 3 2 2 5 3 8 4" xfId="32317" xr:uid="{00000000-0005-0000-0000-0000BA8C0000}"/>
    <cellStyle name="Normal 3 2 2 5 3 9" xfId="8867" xr:uid="{00000000-0005-0000-0000-0000BB8C0000}"/>
    <cellStyle name="Normal 3 2 2 5 3 9 2" xfId="21488" xr:uid="{00000000-0005-0000-0000-0000BC8C0000}"/>
    <cellStyle name="Normal 3 2 2 5 3 9 2 2" xfId="56704" xr:uid="{00000000-0005-0000-0000-0000BD8C0000}"/>
    <cellStyle name="Normal 3 2 2 5 3 9 3" xfId="44107" xr:uid="{00000000-0005-0000-0000-0000BE8C0000}"/>
    <cellStyle name="Normal 3 2 2 5 3 9 4" xfId="34093" xr:uid="{00000000-0005-0000-0000-0000BF8C0000}"/>
    <cellStyle name="Normal 3 2 2 5 4" xfId="2998" xr:uid="{00000000-0005-0000-0000-0000C08C0000}"/>
    <cellStyle name="Normal 3 2 2 5 4 10" xfId="25373" xr:uid="{00000000-0005-0000-0000-0000C18C0000}"/>
    <cellStyle name="Normal 3 2 2 5 4 11" xfId="60908" xr:uid="{00000000-0005-0000-0000-0000C28C0000}"/>
    <cellStyle name="Normal 3 2 2 5 4 2" xfId="4804" xr:uid="{00000000-0005-0000-0000-0000C38C0000}"/>
    <cellStyle name="Normal 3 2 2 5 4 2 2" xfId="17451" xr:uid="{00000000-0005-0000-0000-0000C48C0000}"/>
    <cellStyle name="Normal 3 2 2 5 4 2 2 2" xfId="52667" xr:uid="{00000000-0005-0000-0000-0000C58C0000}"/>
    <cellStyle name="Normal 3 2 2 5 4 2 2 3" xfId="30056" xr:uid="{00000000-0005-0000-0000-0000C68C0000}"/>
    <cellStyle name="Normal 3 2 2 5 4 2 3" xfId="13897" xr:uid="{00000000-0005-0000-0000-0000C78C0000}"/>
    <cellStyle name="Normal 3 2 2 5 4 2 3 2" xfId="49115" xr:uid="{00000000-0005-0000-0000-0000C88C0000}"/>
    <cellStyle name="Normal 3 2 2 5 4 2 4" xfId="40070" xr:uid="{00000000-0005-0000-0000-0000C98C0000}"/>
    <cellStyle name="Normal 3 2 2 5 4 2 5" xfId="26504" xr:uid="{00000000-0005-0000-0000-0000CA8C0000}"/>
    <cellStyle name="Normal 3 2 2 5 4 3" xfId="6274" xr:uid="{00000000-0005-0000-0000-0000CB8C0000}"/>
    <cellStyle name="Normal 3 2 2 5 4 3 2" xfId="18905" xr:uid="{00000000-0005-0000-0000-0000CC8C0000}"/>
    <cellStyle name="Normal 3 2 2 5 4 3 2 2" xfId="54121" xr:uid="{00000000-0005-0000-0000-0000CD8C0000}"/>
    <cellStyle name="Normal 3 2 2 5 4 3 3" xfId="41524" xr:uid="{00000000-0005-0000-0000-0000CE8C0000}"/>
    <cellStyle name="Normal 3 2 2 5 4 3 4" xfId="31510" xr:uid="{00000000-0005-0000-0000-0000CF8C0000}"/>
    <cellStyle name="Normal 3 2 2 5 4 4" xfId="7733" xr:uid="{00000000-0005-0000-0000-0000D08C0000}"/>
    <cellStyle name="Normal 3 2 2 5 4 4 2" xfId="20359" xr:uid="{00000000-0005-0000-0000-0000D18C0000}"/>
    <cellStyle name="Normal 3 2 2 5 4 4 2 2" xfId="55575" xr:uid="{00000000-0005-0000-0000-0000D28C0000}"/>
    <cellStyle name="Normal 3 2 2 5 4 4 3" xfId="42978" xr:uid="{00000000-0005-0000-0000-0000D38C0000}"/>
    <cellStyle name="Normal 3 2 2 5 4 4 4" xfId="32964" xr:uid="{00000000-0005-0000-0000-0000D48C0000}"/>
    <cellStyle name="Normal 3 2 2 5 4 5" xfId="9514" xr:uid="{00000000-0005-0000-0000-0000D58C0000}"/>
    <cellStyle name="Normal 3 2 2 5 4 5 2" xfId="22135" xr:uid="{00000000-0005-0000-0000-0000D68C0000}"/>
    <cellStyle name="Normal 3 2 2 5 4 5 2 2" xfId="57351" xr:uid="{00000000-0005-0000-0000-0000D78C0000}"/>
    <cellStyle name="Normal 3 2 2 5 4 5 3" xfId="44754" xr:uid="{00000000-0005-0000-0000-0000D88C0000}"/>
    <cellStyle name="Normal 3 2 2 5 4 5 4" xfId="34740" xr:uid="{00000000-0005-0000-0000-0000D98C0000}"/>
    <cellStyle name="Normal 3 2 2 5 4 6" xfId="11308" xr:uid="{00000000-0005-0000-0000-0000DA8C0000}"/>
    <cellStyle name="Normal 3 2 2 5 4 6 2" xfId="23911" xr:uid="{00000000-0005-0000-0000-0000DB8C0000}"/>
    <cellStyle name="Normal 3 2 2 5 4 6 2 2" xfId="59127" xr:uid="{00000000-0005-0000-0000-0000DC8C0000}"/>
    <cellStyle name="Normal 3 2 2 5 4 6 3" xfId="46530" xr:uid="{00000000-0005-0000-0000-0000DD8C0000}"/>
    <cellStyle name="Normal 3 2 2 5 4 6 4" xfId="36516" xr:uid="{00000000-0005-0000-0000-0000DE8C0000}"/>
    <cellStyle name="Normal 3 2 2 5 4 7" xfId="15675" xr:uid="{00000000-0005-0000-0000-0000DF8C0000}"/>
    <cellStyle name="Normal 3 2 2 5 4 7 2" xfId="50891" xr:uid="{00000000-0005-0000-0000-0000E08C0000}"/>
    <cellStyle name="Normal 3 2 2 5 4 7 3" xfId="28280" xr:uid="{00000000-0005-0000-0000-0000E18C0000}"/>
    <cellStyle name="Normal 3 2 2 5 4 8" xfId="12766" xr:uid="{00000000-0005-0000-0000-0000E28C0000}"/>
    <cellStyle name="Normal 3 2 2 5 4 8 2" xfId="47984" xr:uid="{00000000-0005-0000-0000-0000E38C0000}"/>
    <cellStyle name="Normal 3 2 2 5 4 9" xfId="38294" xr:uid="{00000000-0005-0000-0000-0000E48C0000}"/>
    <cellStyle name="Normal 3 2 2 5 5" xfId="2830" xr:uid="{00000000-0005-0000-0000-0000E58C0000}"/>
    <cellStyle name="Normal 3 2 2 5 5 10" xfId="25218" xr:uid="{00000000-0005-0000-0000-0000E68C0000}"/>
    <cellStyle name="Normal 3 2 2 5 5 11" xfId="60753" xr:uid="{00000000-0005-0000-0000-0000E78C0000}"/>
    <cellStyle name="Normal 3 2 2 5 5 2" xfId="4649" xr:uid="{00000000-0005-0000-0000-0000E88C0000}"/>
    <cellStyle name="Normal 3 2 2 5 5 2 2" xfId="17296" xr:uid="{00000000-0005-0000-0000-0000E98C0000}"/>
    <cellStyle name="Normal 3 2 2 5 5 2 2 2" xfId="52512" xr:uid="{00000000-0005-0000-0000-0000EA8C0000}"/>
    <cellStyle name="Normal 3 2 2 5 5 2 2 3" xfId="29901" xr:uid="{00000000-0005-0000-0000-0000EB8C0000}"/>
    <cellStyle name="Normal 3 2 2 5 5 2 3" xfId="13742" xr:uid="{00000000-0005-0000-0000-0000EC8C0000}"/>
    <cellStyle name="Normal 3 2 2 5 5 2 3 2" xfId="48960" xr:uid="{00000000-0005-0000-0000-0000ED8C0000}"/>
    <cellStyle name="Normal 3 2 2 5 5 2 4" xfId="39915" xr:uid="{00000000-0005-0000-0000-0000EE8C0000}"/>
    <cellStyle name="Normal 3 2 2 5 5 2 5" xfId="26349" xr:uid="{00000000-0005-0000-0000-0000EF8C0000}"/>
    <cellStyle name="Normal 3 2 2 5 5 3" xfId="6119" xr:uid="{00000000-0005-0000-0000-0000F08C0000}"/>
    <cellStyle name="Normal 3 2 2 5 5 3 2" xfId="18750" xr:uid="{00000000-0005-0000-0000-0000F18C0000}"/>
    <cellStyle name="Normal 3 2 2 5 5 3 2 2" xfId="53966" xr:uid="{00000000-0005-0000-0000-0000F28C0000}"/>
    <cellStyle name="Normal 3 2 2 5 5 3 3" xfId="41369" xr:uid="{00000000-0005-0000-0000-0000F38C0000}"/>
    <cellStyle name="Normal 3 2 2 5 5 3 4" xfId="31355" xr:uid="{00000000-0005-0000-0000-0000F48C0000}"/>
    <cellStyle name="Normal 3 2 2 5 5 4" xfId="7578" xr:uid="{00000000-0005-0000-0000-0000F58C0000}"/>
    <cellStyle name="Normal 3 2 2 5 5 4 2" xfId="20204" xr:uid="{00000000-0005-0000-0000-0000F68C0000}"/>
    <cellStyle name="Normal 3 2 2 5 5 4 2 2" xfId="55420" xr:uid="{00000000-0005-0000-0000-0000F78C0000}"/>
    <cellStyle name="Normal 3 2 2 5 5 4 3" xfId="42823" xr:uid="{00000000-0005-0000-0000-0000F88C0000}"/>
    <cellStyle name="Normal 3 2 2 5 5 4 4" xfId="32809" xr:uid="{00000000-0005-0000-0000-0000F98C0000}"/>
    <cellStyle name="Normal 3 2 2 5 5 5" xfId="9359" xr:uid="{00000000-0005-0000-0000-0000FA8C0000}"/>
    <cellStyle name="Normal 3 2 2 5 5 5 2" xfId="21980" xr:uid="{00000000-0005-0000-0000-0000FB8C0000}"/>
    <cellStyle name="Normal 3 2 2 5 5 5 2 2" xfId="57196" xr:uid="{00000000-0005-0000-0000-0000FC8C0000}"/>
    <cellStyle name="Normal 3 2 2 5 5 5 3" xfId="44599" xr:uid="{00000000-0005-0000-0000-0000FD8C0000}"/>
    <cellStyle name="Normal 3 2 2 5 5 5 4" xfId="34585" xr:uid="{00000000-0005-0000-0000-0000FE8C0000}"/>
    <cellStyle name="Normal 3 2 2 5 5 6" xfId="11153" xr:uid="{00000000-0005-0000-0000-0000FF8C0000}"/>
    <cellStyle name="Normal 3 2 2 5 5 6 2" xfId="23756" xr:uid="{00000000-0005-0000-0000-0000008D0000}"/>
    <cellStyle name="Normal 3 2 2 5 5 6 2 2" xfId="58972" xr:uid="{00000000-0005-0000-0000-0000018D0000}"/>
    <cellStyle name="Normal 3 2 2 5 5 6 3" xfId="46375" xr:uid="{00000000-0005-0000-0000-0000028D0000}"/>
    <cellStyle name="Normal 3 2 2 5 5 6 4" xfId="36361" xr:uid="{00000000-0005-0000-0000-0000038D0000}"/>
    <cellStyle name="Normal 3 2 2 5 5 7" xfId="15520" xr:uid="{00000000-0005-0000-0000-0000048D0000}"/>
    <cellStyle name="Normal 3 2 2 5 5 7 2" xfId="50736" xr:uid="{00000000-0005-0000-0000-0000058D0000}"/>
    <cellStyle name="Normal 3 2 2 5 5 7 3" xfId="28125" xr:uid="{00000000-0005-0000-0000-0000068D0000}"/>
    <cellStyle name="Normal 3 2 2 5 5 8" xfId="12611" xr:uid="{00000000-0005-0000-0000-0000078D0000}"/>
    <cellStyle name="Normal 3 2 2 5 5 8 2" xfId="47829" xr:uid="{00000000-0005-0000-0000-0000088D0000}"/>
    <cellStyle name="Normal 3 2 2 5 5 9" xfId="38139" xr:uid="{00000000-0005-0000-0000-0000098D0000}"/>
    <cellStyle name="Normal 3 2 2 5 6" xfId="3340" xr:uid="{00000000-0005-0000-0000-00000A8D0000}"/>
    <cellStyle name="Normal 3 2 2 5 6 10" xfId="26836" xr:uid="{00000000-0005-0000-0000-00000B8D0000}"/>
    <cellStyle name="Normal 3 2 2 5 6 11" xfId="61240" xr:uid="{00000000-0005-0000-0000-00000C8D0000}"/>
    <cellStyle name="Normal 3 2 2 5 6 2" xfId="5136" xr:uid="{00000000-0005-0000-0000-00000D8D0000}"/>
    <cellStyle name="Normal 3 2 2 5 6 2 2" xfId="17783" xr:uid="{00000000-0005-0000-0000-00000E8D0000}"/>
    <cellStyle name="Normal 3 2 2 5 6 2 2 2" xfId="52999" xr:uid="{00000000-0005-0000-0000-00000F8D0000}"/>
    <cellStyle name="Normal 3 2 2 5 6 2 3" xfId="40402" xr:uid="{00000000-0005-0000-0000-0000108D0000}"/>
    <cellStyle name="Normal 3 2 2 5 6 2 4" xfId="30388" xr:uid="{00000000-0005-0000-0000-0000118D0000}"/>
    <cellStyle name="Normal 3 2 2 5 6 3" xfId="6606" xr:uid="{00000000-0005-0000-0000-0000128D0000}"/>
    <cellStyle name="Normal 3 2 2 5 6 3 2" xfId="19237" xr:uid="{00000000-0005-0000-0000-0000138D0000}"/>
    <cellStyle name="Normal 3 2 2 5 6 3 2 2" xfId="54453" xr:uid="{00000000-0005-0000-0000-0000148D0000}"/>
    <cellStyle name="Normal 3 2 2 5 6 3 3" xfId="41856" xr:uid="{00000000-0005-0000-0000-0000158D0000}"/>
    <cellStyle name="Normal 3 2 2 5 6 3 4" xfId="31842" xr:uid="{00000000-0005-0000-0000-0000168D0000}"/>
    <cellStyle name="Normal 3 2 2 5 6 4" xfId="8065" xr:uid="{00000000-0005-0000-0000-0000178D0000}"/>
    <cellStyle name="Normal 3 2 2 5 6 4 2" xfId="20691" xr:uid="{00000000-0005-0000-0000-0000188D0000}"/>
    <cellStyle name="Normal 3 2 2 5 6 4 2 2" xfId="55907" xr:uid="{00000000-0005-0000-0000-0000198D0000}"/>
    <cellStyle name="Normal 3 2 2 5 6 4 3" xfId="43310" xr:uid="{00000000-0005-0000-0000-00001A8D0000}"/>
    <cellStyle name="Normal 3 2 2 5 6 4 4" xfId="33296" xr:uid="{00000000-0005-0000-0000-00001B8D0000}"/>
    <cellStyle name="Normal 3 2 2 5 6 5" xfId="9846" xr:uid="{00000000-0005-0000-0000-00001C8D0000}"/>
    <cellStyle name="Normal 3 2 2 5 6 5 2" xfId="22467" xr:uid="{00000000-0005-0000-0000-00001D8D0000}"/>
    <cellStyle name="Normal 3 2 2 5 6 5 2 2" xfId="57683" xr:uid="{00000000-0005-0000-0000-00001E8D0000}"/>
    <cellStyle name="Normal 3 2 2 5 6 5 3" xfId="45086" xr:uid="{00000000-0005-0000-0000-00001F8D0000}"/>
    <cellStyle name="Normal 3 2 2 5 6 5 4" xfId="35072" xr:uid="{00000000-0005-0000-0000-0000208D0000}"/>
    <cellStyle name="Normal 3 2 2 5 6 6" xfId="11640" xr:uid="{00000000-0005-0000-0000-0000218D0000}"/>
    <cellStyle name="Normal 3 2 2 5 6 6 2" xfId="24243" xr:uid="{00000000-0005-0000-0000-0000228D0000}"/>
    <cellStyle name="Normal 3 2 2 5 6 6 2 2" xfId="59459" xr:uid="{00000000-0005-0000-0000-0000238D0000}"/>
    <cellStyle name="Normal 3 2 2 5 6 6 3" xfId="46862" xr:uid="{00000000-0005-0000-0000-0000248D0000}"/>
    <cellStyle name="Normal 3 2 2 5 6 6 4" xfId="36848" xr:uid="{00000000-0005-0000-0000-0000258D0000}"/>
    <cellStyle name="Normal 3 2 2 5 6 7" xfId="16007" xr:uid="{00000000-0005-0000-0000-0000268D0000}"/>
    <cellStyle name="Normal 3 2 2 5 6 7 2" xfId="51223" xr:uid="{00000000-0005-0000-0000-0000278D0000}"/>
    <cellStyle name="Normal 3 2 2 5 6 7 3" xfId="28612" xr:uid="{00000000-0005-0000-0000-0000288D0000}"/>
    <cellStyle name="Normal 3 2 2 5 6 8" xfId="14229" xr:uid="{00000000-0005-0000-0000-0000298D0000}"/>
    <cellStyle name="Normal 3 2 2 5 6 8 2" xfId="49447" xr:uid="{00000000-0005-0000-0000-00002A8D0000}"/>
    <cellStyle name="Normal 3 2 2 5 6 9" xfId="38626" xr:uid="{00000000-0005-0000-0000-00002B8D0000}"/>
    <cellStyle name="Normal 3 2 2 5 7" xfId="2500" xr:uid="{00000000-0005-0000-0000-00002C8D0000}"/>
    <cellStyle name="Normal 3 2 2 5 7 10" xfId="26027" xr:uid="{00000000-0005-0000-0000-00002D8D0000}"/>
    <cellStyle name="Normal 3 2 2 5 7 11" xfId="60431" xr:uid="{00000000-0005-0000-0000-00002E8D0000}"/>
    <cellStyle name="Normal 3 2 2 5 7 2" xfId="4327" xr:uid="{00000000-0005-0000-0000-00002F8D0000}"/>
    <cellStyle name="Normal 3 2 2 5 7 2 2" xfId="16974" xr:uid="{00000000-0005-0000-0000-0000308D0000}"/>
    <cellStyle name="Normal 3 2 2 5 7 2 2 2" xfId="52190" xr:uid="{00000000-0005-0000-0000-0000318D0000}"/>
    <cellStyle name="Normal 3 2 2 5 7 2 3" xfId="39593" xr:uid="{00000000-0005-0000-0000-0000328D0000}"/>
    <cellStyle name="Normal 3 2 2 5 7 2 4" xfId="29579" xr:uid="{00000000-0005-0000-0000-0000338D0000}"/>
    <cellStyle name="Normal 3 2 2 5 7 3" xfId="5797" xr:uid="{00000000-0005-0000-0000-0000348D0000}"/>
    <cellStyle name="Normal 3 2 2 5 7 3 2" xfId="18428" xr:uid="{00000000-0005-0000-0000-0000358D0000}"/>
    <cellStyle name="Normal 3 2 2 5 7 3 2 2" xfId="53644" xr:uid="{00000000-0005-0000-0000-0000368D0000}"/>
    <cellStyle name="Normal 3 2 2 5 7 3 3" xfId="41047" xr:uid="{00000000-0005-0000-0000-0000378D0000}"/>
    <cellStyle name="Normal 3 2 2 5 7 3 4" xfId="31033" xr:uid="{00000000-0005-0000-0000-0000388D0000}"/>
    <cellStyle name="Normal 3 2 2 5 7 4" xfId="7256" xr:uid="{00000000-0005-0000-0000-0000398D0000}"/>
    <cellStyle name="Normal 3 2 2 5 7 4 2" xfId="19882" xr:uid="{00000000-0005-0000-0000-00003A8D0000}"/>
    <cellStyle name="Normal 3 2 2 5 7 4 2 2" xfId="55098" xr:uid="{00000000-0005-0000-0000-00003B8D0000}"/>
    <cellStyle name="Normal 3 2 2 5 7 4 3" xfId="42501" xr:uid="{00000000-0005-0000-0000-00003C8D0000}"/>
    <cellStyle name="Normal 3 2 2 5 7 4 4" xfId="32487" xr:uid="{00000000-0005-0000-0000-00003D8D0000}"/>
    <cellStyle name="Normal 3 2 2 5 7 5" xfId="9037" xr:uid="{00000000-0005-0000-0000-00003E8D0000}"/>
    <cellStyle name="Normal 3 2 2 5 7 5 2" xfId="21658" xr:uid="{00000000-0005-0000-0000-00003F8D0000}"/>
    <cellStyle name="Normal 3 2 2 5 7 5 2 2" xfId="56874" xr:uid="{00000000-0005-0000-0000-0000408D0000}"/>
    <cellStyle name="Normal 3 2 2 5 7 5 3" xfId="44277" xr:uid="{00000000-0005-0000-0000-0000418D0000}"/>
    <cellStyle name="Normal 3 2 2 5 7 5 4" xfId="34263" xr:uid="{00000000-0005-0000-0000-0000428D0000}"/>
    <cellStyle name="Normal 3 2 2 5 7 6" xfId="10831" xr:uid="{00000000-0005-0000-0000-0000438D0000}"/>
    <cellStyle name="Normal 3 2 2 5 7 6 2" xfId="23434" xr:uid="{00000000-0005-0000-0000-0000448D0000}"/>
    <cellStyle name="Normal 3 2 2 5 7 6 2 2" xfId="58650" xr:uid="{00000000-0005-0000-0000-0000458D0000}"/>
    <cellStyle name="Normal 3 2 2 5 7 6 3" xfId="46053" xr:uid="{00000000-0005-0000-0000-0000468D0000}"/>
    <cellStyle name="Normal 3 2 2 5 7 6 4" xfId="36039" xr:uid="{00000000-0005-0000-0000-0000478D0000}"/>
    <cellStyle name="Normal 3 2 2 5 7 7" xfId="15198" xr:uid="{00000000-0005-0000-0000-0000488D0000}"/>
    <cellStyle name="Normal 3 2 2 5 7 7 2" xfId="50414" xr:uid="{00000000-0005-0000-0000-0000498D0000}"/>
    <cellStyle name="Normal 3 2 2 5 7 7 3" xfId="27803" xr:uid="{00000000-0005-0000-0000-00004A8D0000}"/>
    <cellStyle name="Normal 3 2 2 5 7 8" xfId="13420" xr:uid="{00000000-0005-0000-0000-00004B8D0000}"/>
    <cellStyle name="Normal 3 2 2 5 7 8 2" xfId="48638" xr:uid="{00000000-0005-0000-0000-00004C8D0000}"/>
    <cellStyle name="Normal 3 2 2 5 7 9" xfId="37817" xr:uid="{00000000-0005-0000-0000-00004D8D0000}"/>
    <cellStyle name="Normal 3 2 2 5 8" xfId="3664" xr:uid="{00000000-0005-0000-0000-00004E8D0000}"/>
    <cellStyle name="Normal 3 2 2 5 8 2" xfId="8388" xr:uid="{00000000-0005-0000-0000-00004F8D0000}"/>
    <cellStyle name="Normal 3 2 2 5 8 2 2" xfId="21014" xr:uid="{00000000-0005-0000-0000-0000508D0000}"/>
    <cellStyle name="Normal 3 2 2 5 8 2 2 2" xfId="56230" xr:uid="{00000000-0005-0000-0000-0000518D0000}"/>
    <cellStyle name="Normal 3 2 2 5 8 2 3" xfId="43633" xr:uid="{00000000-0005-0000-0000-0000528D0000}"/>
    <cellStyle name="Normal 3 2 2 5 8 2 4" xfId="33619" xr:uid="{00000000-0005-0000-0000-0000538D0000}"/>
    <cellStyle name="Normal 3 2 2 5 8 3" xfId="10169" xr:uid="{00000000-0005-0000-0000-0000548D0000}"/>
    <cellStyle name="Normal 3 2 2 5 8 3 2" xfId="22790" xr:uid="{00000000-0005-0000-0000-0000558D0000}"/>
    <cellStyle name="Normal 3 2 2 5 8 3 2 2" xfId="58006" xr:uid="{00000000-0005-0000-0000-0000568D0000}"/>
    <cellStyle name="Normal 3 2 2 5 8 3 3" xfId="45409" xr:uid="{00000000-0005-0000-0000-0000578D0000}"/>
    <cellStyle name="Normal 3 2 2 5 8 3 4" xfId="35395" xr:uid="{00000000-0005-0000-0000-0000588D0000}"/>
    <cellStyle name="Normal 3 2 2 5 8 4" xfId="11965" xr:uid="{00000000-0005-0000-0000-0000598D0000}"/>
    <cellStyle name="Normal 3 2 2 5 8 4 2" xfId="24566" xr:uid="{00000000-0005-0000-0000-00005A8D0000}"/>
    <cellStyle name="Normal 3 2 2 5 8 4 2 2" xfId="59782" xr:uid="{00000000-0005-0000-0000-00005B8D0000}"/>
    <cellStyle name="Normal 3 2 2 5 8 4 3" xfId="47185" xr:uid="{00000000-0005-0000-0000-00005C8D0000}"/>
    <cellStyle name="Normal 3 2 2 5 8 4 4" xfId="37171" xr:uid="{00000000-0005-0000-0000-00005D8D0000}"/>
    <cellStyle name="Normal 3 2 2 5 8 5" xfId="16330" xr:uid="{00000000-0005-0000-0000-00005E8D0000}"/>
    <cellStyle name="Normal 3 2 2 5 8 5 2" xfId="51546" xr:uid="{00000000-0005-0000-0000-00005F8D0000}"/>
    <cellStyle name="Normal 3 2 2 5 8 5 3" xfId="28935" xr:uid="{00000000-0005-0000-0000-0000608D0000}"/>
    <cellStyle name="Normal 3 2 2 5 8 6" xfId="14552" xr:uid="{00000000-0005-0000-0000-0000618D0000}"/>
    <cellStyle name="Normal 3 2 2 5 8 6 2" xfId="49770" xr:uid="{00000000-0005-0000-0000-0000628D0000}"/>
    <cellStyle name="Normal 3 2 2 5 8 7" xfId="38949" xr:uid="{00000000-0005-0000-0000-0000638D0000}"/>
    <cellStyle name="Normal 3 2 2 5 8 8" xfId="27159" xr:uid="{00000000-0005-0000-0000-0000648D0000}"/>
    <cellStyle name="Normal 3 2 2 5 9" xfId="3996" xr:uid="{00000000-0005-0000-0000-0000658D0000}"/>
    <cellStyle name="Normal 3 2 2 5 9 2" xfId="16652" xr:uid="{00000000-0005-0000-0000-0000668D0000}"/>
    <cellStyle name="Normal 3 2 2 5 9 2 2" xfId="51868" xr:uid="{00000000-0005-0000-0000-0000678D0000}"/>
    <cellStyle name="Normal 3 2 2 5 9 2 3" xfId="29257" xr:uid="{00000000-0005-0000-0000-0000688D0000}"/>
    <cellStyle name="Normal 3 2 2 5 9 3" xfId="13098" xr:uid="{00000000-0005-0000-0000-0000698D0000}"/>
    <cellStyle name="Normal 3 2 2 5 9 3 2" xfId="48316" xr:uid="{00000000-0005-0000-0000-00006A8D0000}"/>
    <cellStyle name="Normal 3 2 2 5 9 4" xfId="39271" xr:uid="{00000000-0005-0000-0000-00006B8D0000}"/>
    <cellStyle name="Normal 3 2 2 5 9 5" xfId="25705" xr:uid="{00000000-0005-0000-0000-00006C8D0000}"/>
    <cellStyle name="Normal 3 2 2 5_District Target Attainment" xfId="1154" xr:uid="{00000000-0005-0000-0000-00006D8D0000}"/>
    <cellStyle name="Normal 3 2 2 6" xfId="1779" xr:uid="{00000000-0005-0000-0000-00006E8D0000}"/>
    <cellStyle name="Normal 3 2 2 6 10" xfId="7003" xr:uid="{00000000-0005-0000-0000-00006F8D0000}"/>
    <cellStyle name="Normal 3 2 2 6 10 2" xfId="19630" xr:uid="{00000000-0005-0000-0000-0000708D0000}"/>
    <cellStyle name="Normal 3 2 2 6 10 2 2" xfId="54846" xr:uid="{00000000-0005-0000-0000-0000718D0000}"/>
    <cellStyle name="Normal 3 2 2 6 10 3" xfId="42249" xr:uid="{00000000-0005-0000-0000-0000728D0000}"/>
    <cellStyle name="Normal 3 2 2 6 10 4" xfId="32235" xr:uid="{00000000-0005-0000-0000-0000738D0000}"/>
    <cellStyle name="Normal 3 2 2 6 11" xfId="8784" xr:uid="{00000000-0005-0000-0000-0000748D0000}"/>
    <cellStyle name="Normal 3 2 2 6 11 2" xfId="21406" xr:uid="{00000000-0005-0000-0000-0000758D0000}"/>
    <cellStyle name="Normal 3 2 2 6 11 2 2" xfId="56622" xr:uid="{00000000-0005-0000-0000-0000768D0000}"/>
    <cellStyle name="Normal 3 2 2 6 11 3" xfId="44025" xr:uid="{00000000-0005-0000-0000-0000778D0000}"/>
    <cellStyle name="Normal 3 2 2 6 11 4" xfId="34011" xr:uid="{00000000-0005-0000-0000-0000788D0000}"/>
    <cellStyle name="Normal 3 2 2 6 12" xfId="10641" xr:uid="{00000000-0005-0000-0000-0000798D0000}"/>
    <cellStyle name="Normal 3 2 2 6 12 2" xfId="23252" xr:uid="{00000000-0005-0000-0000-00007A8D0000}"/>
    <cellStyle name="Normal 3 2 2 6 12 2 2" xfId="58468" xr:uid="{00000000-0005-0000-0000-00007B8D0000}"/>
    <cellStyle name="Normal 3 2 2 6 12 3" xfId="45871" xr:uid="{00000000-0005-0000-0000-00007C8D0000}"/>
    <cellStyle name="Normal 3 2 2 6 12 4" xfId="35857" xr:uid="{00000000-0005-0000-0000-00007D8D0000}"/>
    <cellStyle name="Normal 3 2 2 6 13" xfId="14945" xr:uid="{00000000-0005-0000-0000-00007E8D0000}"/>
    <cellStyle name="Normal 3 2 2 6 13 2" xfId="50162" xr:uid="{00000000-0005-0000-0000-00007F8D0000}"/>
    <cellStyle name="Normal 3 2 2 6 13 3" xfId="27551" xr:uid="{00000000-0005-0000-0000-0000808D0000}"/>
    <cellStyle name="Normal 3 2 2 6 14" xfId="12359" xr:uid="{00000000-0005-0000-0000-0000818D0000}"/>
    <cellStyle name="Normal 3 2 2 6 14 2" xfId="47577" xr:uid="{00000000-0005-0000-0000-0000828D0000}"/>
    <cellStyle name="Normal 3 2 2 6 15" xfId="37564" xr:uid="{00000000-0005-0000-0000-0000838D0000}"/>
    <cellStyle name="Normal 3 2 2 6 16" xfId="24966" xr:uid="{00000000-0005-0000-0000-0000848D0000}"/>
    <cellStyle name="Normal 3 2 2 6 17" xfId="60179" xr:uid="{00000000-0005-0000-0000-0000858D0000}"/>
    <cellStyle name="Normal 3 2 2 6 2" xfId="2389" xr:uid="{00000000-0005-0000-0000-0000868D0000}"/>
    <cellStyle name="Normal 3 2 2 6 2 10" xfId="10642" xr:uid="{00000000-0005-0000-0000-0000878D0000}"/>
    <cellStyle name="Normal 3 2 2 6 2 10 2" xfId="23253" xr:uid="{00000000-0005-0000-0000-0000888D0000}"/>
    <cellStyle name="Normal 3 2 2 6 2 10 2 2" xfId="58469" xr:uid="{00000000-0005-0000-0000-0000898D0000}"/>
    <cellStyle name="Normal 3 2 2 6 2 10 3" xfId="45872" xr:uid="{00000000-0005-0000-0000-00008A8D0000}"/>
    <cellStyle name="Normal 3 2 2 6 2 10 4" xfId="35858" xr:uid="{00000000-0005-0000-0000-00008B8D0000}"/>
    <cellStyle name="Normal 3 2 2 6 2 11" xfId="15100" xr:uid="{00000000-0005-0000-0000-00008C8D0000}"/>
    <cellStyle name="Normal 3 2 2 6 2 11 2" xfId="50316" xr:uid="{00000000-0005-0000-0000-00008D8D0000}"/>
    <cellStyle name="Normal 3 2 2 6 2 11 3" xfId="27705" xr:uid="{00000000-0005-0000-0000-00008E8D0000}"/>
    <cellStyle name="Normal 3 2 2 6 2 12" xfId="12513" xr:uid="{00000000-0005-0000-0000-00008F8D0000}"/>
    <cellStyle name="Normal 3 2 2 6 2 12 2" xfId="47731" xr:uid="{00000000-0005-0000-0000-0000908D0000}"/>
    <cellStyle name="Normal 3 2 2 6 2 13" xfId="37719" xr:uid="{00000000-0005-0000-0000-0000918D0000}"/>
    <cellStyle name="Normal 3 2 2 6 2 14" xfId="25120" xr:uid="{00000000-0005-0000-0000-0000928D0000}"/>
    <cellStyle name="Normal 3 2 2 6 2 15" xfId="60333" xr:uid="{00000000-0005-0000-0000-0000938D0000}"/>
    <cellStyle name="Normal 3 2 2 6 2 2" xfId="3235" xr:uid="{00000000-0005-0000-0000-0000948D0000}"/>
    <cellStyle name="Normal 3 2 2 6 2 2 10" xfId="25604" xr:uid="{00000000-0005-0000-0000-0000958D0000}"/>
    <cellStyle name="Normal 3 2 2 6 2 2 11" xfId="61139" xr:uid="{00000000-0005-0000-0000-0000968D0000}"/>
    <cellStyle name="Normal 3 2 2 6 2 2 2" xfId="5035" xr:uid="{00000000-0005-0000-0000-0000978D0000}"/>
    <cellStyle name="Normal 3 2 2 6 2 2 2 2" xfId="17682" xr:uid="{00000000-0005-0000-0000-0000988D0000}"/>
    <cellStyle name="Normal 3 2 2 6 2 2 2 2 2" xfId="52898" xr:uid="{00000000-0005-0000-0000-0000998D0000}"/>
    <cellStyle name="Normal 3 2 2 6 2 2 2 2 3" xfId="30287" xr:uid="{00000000-0005-0000-0000-00009A8D0000}"/>
    <cellStyle name="Normal 3 2 2 6 2 2 2 3" xfId="14128" xr:uid="{00000000-0005-0000-0000-00009B8D0000}"/>
    <cellStyle name="Normal 3 2 2 6 2 2 2 3 2" xfId="49346" xr:uid="{00000000-0005-0000-0000-00009C8D0000}"/>
    <cellStyle name="Normal 3 2 2 6 2 2 2 4" xfId="40301" xr:uid="{00000000-0005-0000-0000-00009D8D0000}"/>
    <cellStyle name="Normal 3 2 2 6 2 2 2 5" xfId="26735" xr:uid="{00000000-0005-0000-0000-00009E8D0000}"/>
    <cellStyle name="Normal 3 2 2 6 2 2 3" xfId="6505" xr:uid="{00000000-0005-0000-0000-00009F8D0000}"/>
    <cellStyle name="Normal 3 2 2 6 2 2 3 2" xfId="19136" xr:uid="{00000000-0005-0000-0000-0000A08D0000}"/>
    <cellStyle name="Normal 3 2 2 6 2 2 3 2 2" xfId="54352" xr:uid="{00000000-0005-0000-0000-0000A18D0000}"/>
    <cellStyle name="Normal 3 2 2 6 2 2 3 3" xfId="41755" xr:uid="{00000000-0005-0000-0000-0000A28D0000}"/>
    <cellStyle name="Normal 3 2 2 6 2 2 3 4" xfId="31741" xr:uid="{00000000-0005-0000-0000-0000A38D0000}"/>
    <cellStyle name="Normal 3 2 2 6 2 2 4" xfId="7964" xr:uid="{00000000-0005-0000-0000-0000A48D0000}"/>
    <cellStyle name="Normal 3 2 2 6 2 2 4 2" xfId="20590" xr:uid="{00000000-0005-0000-0000-0000A58D0000}"/>
    <cellStyle name="Normal 3 2 2 6 2 2 4 2 2" xfId="55806" xr:uid="{00000000-0005-0000-0000-0000A68D0000}"/>
    <cellStyle name="Normal 3 2 2 6 2 2 4 3" xfId="43209" xr:uid="{00000000-0005-0000-0000-0000A78D0000}"/>
    <cellStyle name="Normal 3 2 2 6 2 2 4 4" xfId="33195" xr:uid="{00000000-0005-0000-0000-0000A88D0000}"/>
    <cellStyle name="Normal 3 2 2 6 2 2 5" xfId="9745" xr:uid="{00000000-0005-0000-0000-0000A98D0000}"/>
    <cellStyle name="Normal 3 2 2 6 2 2 5 2" xfId="22366" xr:uid="{00000000-0005-0000-0000-0000AA8D0000}"/>
    <cellStyle name="Normal 3 2 2 6 2 2 5 2 2" xfId="57582" xr:uid="{00000000-0005-0000-0000-0000AB8D0000}"/>
    <cellStyle name="Normal 3 2 2 6 2 2 5 3" xfId="44985" xr:uid="{00000000-0005-0000-0000-0000AC8D0000}"/>
    <cellStyle name="Normal 3 2 2 6 2 2 5 4" xfId="34971" xr:uid="{00000000-0005-0000-0000-0000AD8D0000}"/>
    <cellStyle name="Normal 3 2 2 6 2 2 6" xfId="11539" xr:uid="{00000000-0005-0000-0000-0000AE8D0000}"/>
    <cellStyle name="Normal 3 2 2 6 2 2 6 2" xfId="24142" xr:uid="{00000000-0005-0000-0000-0000AF8D0000}"/>
    <cellStyle name="Normal 3 2 2 6 2 2 6 2 2" xfId="59358" xr:uid="{00000000-0005-0000-0000-0000B08D0000}"/>
    <cellStyle name="Normal 3 2 2 6 2 2 6 3" xfId="46761" xr:uid="{00000000-0005-0000-0000-0000B18D0000}"/>
    <cellStyle name="Normal 3 2 2 6 2 2 6 4" xfId="36747" xr:uid="{00000000-0005-0000-0000-0000B28D0000}"/>
    <cellStyle name="Normal 3 2 2 6 2 2 7" xfId="15906" xr:uid="{00000000-0005-0000-0000-0000B38D0000}"/>
    <cellStyle name="Normal 3 2 2 6 2 2 7 2" xfId="51122" xr:uid="{00000000-0005-0000-0000-0000B48D0000}"/>
    <cellStyle name="Normal 3 2 2 6 2 2 7 3" xfId="28511" xr:uid="{00000000-0005-0000-0000-0000B58D0000}"/>
    <cellStyle name="Normal 3 2 2 6 2 2 8" xfId="12997" xr:uid="{00000000-0005-0000-0000-0000B68D0000}"/>
    <cellStyle name="Normal 3 2 2 6 2 2 8 2" xfId="48215" xr:uid="{00000000-0005-0000-0000-0000B78D0000}"/>
    <cellStyle name="Normal 3 2 2 6 2 2 9" xfId="38525" xr:uid="{00000000-0005-0000-0000-0000B88D0000}"/>
    <cellStyle name="Normal 3 2 2 6 2 3" xfId="3564" xr:uid="{00000000-0005-0000-0000-0000B98D0000}"/>
    <cellStyle name="Normal 3 2 2 6 2 3 10" xfId="27060" xr:uid="{00000000-0005-0000-0000-0000BA8D0000}"/>
    <cellStyle name="Normal 3 2 2 6 2 3 11" xfId="61464" xr:uid="{00000000-0005-0000-0000-0000BB8D0000}"/>
    <cellStyle name="Normal 3 2 2 6 2 3 2" xfId="5360" xr:uid="{00000000-0005-0000-0000-0000BC8D0000}"/>
    <cellStyle name="Normal 3 2 2 6 2 3 2 2" xfId="18007" xr:uid="{00000000-0005-0000-0000-0000BD8D0000}"/>
    <cellStyle name="Normal 3 2 2 6 2 3 2 2 2" xfId="53223" xr:uid="{00000000-0005-0000-0000-0000BE8D0000}"/>
    <cellStyle name="Normal 3 2 2 6 2 3 2 3" xfId="40626" xr:uid="{00000000-0005-0000-0000-0000BF8D0000}"/>
    <cellStyle name="Normal 3 2 2 6 2 3 2 4" xfId="30612" xr:uid="{00000000-0005-0000-0000-0000C08D0000}"/>
    <cellStyle name="Normal 3 2 2 6 2 3 3" xfId="6830" xr:uid="{00000000-0005-0000-0000-0000C18D0000}"/>
    <cellStyle name="Normal 3 2 2 6 2 3 3 2" xfId="19461" xr:uid="{00000000-0005-0000-0000-0000C28D0000}"/>
    <cellStyle name="Normal 3 2 2 6 2 3 3 2 2" xfId="54677" xr:uid="{00000000-0005-0000-0000-0000C38D0000}"/>
    <cellStyle name="Normal 3 2 2 6 2 3 3 3" xfId="42080" xr:uid="{00000000-0005-0000-0000-0000C48D0000}"/>
    <cellStyle name="Normal 3 2 2 6 2 3 3 4" xfId="32066" xr:uid="{00000000-0005-0000-0000-0000C58D0000}"/>
    <cellStyle name="Normal 3 2 2 6 2 3 4" xfId="8289" xr:uid="{00000000-0005-0000-0000-0000C68D0000}"/>
    <cellStyle name="Normal 3 2 2 6 2 3 4 2" xfId="20915" xr:uid="{00000000-0005-0000-0000-0000C78D0000}"/>
    <cellStyle name="Normal 3 2 2 6 2 3 4 2 2" xfId="56131" xr:uid="{00000000-0005-0000-0000-0000C88D0000}"/>
    <cellStyle name="Normal 3 2 2 6 2 3 4 3" xfId="43534" xr:uid="{00000000-0005-0000-0000-0000C98D0000}"/>
    <cellStyle name="Normal 3 2 2 6 2 3 4 4" xfId="33520" xr:uid="{00000000-0005-0000-0000-0000CA8D0000}"/>
    <cellStyle name="Normal 3 2 2 6 2 3 5" xfId="10070" xr:uid="{00000000-0005-0000-0000-0000CB8D0000}"/>
    <cellStyle name="Normal 3 2 2 6 2 3 5 2" xfId="22691" xr:uid="{00000000-0005-0000-0000-0000CC8D0000}"/>
    <cellStyle name="Normal 3 2 2 6 2 3 5 2 2" xfId="57907" xr:uid="{00000000-0005-0000-0000-0000CD8D0000}"/>
    <cellStyle name="Normal 3 2 2 6 2 3 5 3" xfId="45310" xr:uid="{00000000-0005-0000-0000-0000CE8D0000}"/>
    <cellStyle name="Normal 3 2 2 6 2 3 5 4" xfId="35296" xr:uid="{00000000-0005-0000-0000-0000CF8D0000}"/>
    <cellStyle name="Normal 3 2 2 6 2 3 6" xfId="11864" xr:uid="{00000000-0005-0000-0000-0000D08D0000}"/>
    <cellStyle name="Normal 3 2 2 6 2 3 6 2" xfId="24467" xr:uid="{00000000-0005-0000-0000-0000D18D0000}"/>
    <cellStyle name="Normal 3 2 2 6 2 3 6 2 2" xfId="59683" xr:uid="{00000000-0005-0000-0000-0000D28D0000}"/>
    <cellStyle name="Normal 3 2 2 6 2 3 6 3" xfId="47086" xr:uid="{00000000-0005-0000-0000-0000D38D0000}"/>
    <cellStyle name="Normal 3 2 2 6 2 3 6 4" xfId="37072" xr:uid="{00000000-0005-0000-0000-0000D48D0000}"/>
    <cellStyle name="Normal 3 2 2 6 2 3 7" xfId="16231" xr:uid="{00000000-0005-0000-0000-0000D58D0000}"/>
    <cellStyle name="Normal 3 2 2 6 2 3 7 2" xfId="51447" xr:uid="{00000000-0005-0000-0000-0000D68D0000}"/>
    <cellStyle name="Normal 3 2 2 6 2 3 7 3" xfId="28836" xr:uid="{00000000-0005-0000-0000-0000D78D0000}"/>
    <cellStyle name="Normal 3 2 2 6 2 3 8" xfId="14453" xr:uid="{00000000-0005-0000-0000-0000D88D0000}"/>
    <cellStyle name="Normal 3 2 2 6 2 3 8 2" xfId="49671" xr:uid="{00000000-0005-0000-0000-0000D98D0000}"/>
    <cellStyle name="Normal 3 2 2 6 2 3 9" xfId="38850" xr:uid="{00000000-0005-0000-0000-0000DA8D0000}"/>
    <cellStyle name="Normal 3 2 2 6 2 4" xfId="2725" xr:uid="{00000000-0005-0000-0000-0000DB8D0000}"/>
    <cellStyle name="Normal 3 2 2 6 2 4 10" xfId="26251" xr:uid="{00000000-0005-0000-0000-0000DC8D0000}"/>
    <cellStyle name="Normal 3 2 2 6 2 4 11" xfId="60655" xr:uid="{00000000-0005-0000-0000-0000DD8D0000}"/>
    <cellStyle name="Normal 3 2 2 6 2 4 2" xfId="4551" xr:uid="{00000000-0005-0000-0000-0000DE8D0000}"/>
    <cellStyle name="Normal 3 2 2 6 2 4 2 2" xfId="17198" xr:uid="{00000000-0005-0000-0000-0000DF8D0000}"/>
    <cellStyle name="Normal 3 2 2 6 2 4 2 2 2" xfId="52414" xr:uid="{00000000-0005-0000-0000-0000E08D0000}"/>
    <cellStyle name="Normal 3 2 2 6 2 4 2 3" xfId="39817" xr:uid="{00000000-0005-0000-0000-0000E18D0000}"/>
    <cellStyle name="Normal 3 2 2 6 2 4 2 4" xfId="29803" xr:uid="{00000000-0005-0000-0000-0000E28D0000}"/>
    <cellStyle name="Normal 3 2 2 6 2 4 3" xfId="6021" xr:uid="{00000000-0005-0000-0000-0000E38D0000}"/>
    <cellStyle name="Normal 3 2 2 6 2 4 3 2" xfId="18652" xr:uid="{00000000-0005-0000-0000-0000E48D0000}"/>
    <cellStyle name="Normal 3 2 2 6 2 4 3 2 2" xfId="53868" xr:uid="{00000000-0005-0000-0000-0000E58D0000}"/>
    <cellStyle name="Normal 3 2 2 6 2 4 3 3" xfId="41271" xr:uid="{00000000-0005-0000-0000-0000E68D0000}"/>
    <cellStyle name="Normal 3 2 2 6 2 4 3 4" xfId="31257" xr:uid="{00000000-0005-0000-0000-0000E78D0000}"/>
    <cellStyle name="Normal 3 2 2 6 2 4 4" xfId="7480" xr:uid="{00000000-0005-0000-0000-0000E88D0000}"/>
    <cellStyle name="Normal 3 2 2 6 2 4 4 2" xfId="20106" xr:uid="{00000000-0005-0000-0000-0000E98D0000}"/>
    <cellStyle name="Normal 3 2 2 6 2 4 4 2 2" xfId="55322" xr:uid="{00000000-0005-0000-0000-0000EA8D0000}"/>
    <cellStyle name="Normal 3 2 2 6 2 4 4 3" xfId="42725" xr:uid="{00000000-0005-0000-0000-0000EB8D0000}"/>
    <cellStyle name="Normal 3 2 2 6 2 4 4 4" xfId="32711" xr:uid="{00000000-0005-0000-0000-0000EC8D0000}"/>
    <cellStyle name="Normal 3 2 2 6 2 4 5" xfId="9261" xr:uid="{00000000-0005-0000-0000-0000ED8D0000}"/>
    <cellStyle name="Normal 3 2 2 6 2 4 5 2" xfId="21882" xr:uid="{00000000-0005-0000-0000-0000EE8D0000}"/>
    <cellStyle name="Normal 3 2 2 6 2 4 5 2 2" xfId="57098" xr:uid="{00000000-0005-0000-0000-0000EF8D0000}"/>
    <cellStyle name="Normal 3 2 2 6 2 4 5 3" xfId="44501" xr:uid="{00000000-0005-0000-0000-0000F08D0000}"/>
    <cellStyle name="Normal 3 2 2 6 2 4 5 4" xfId="34487" xr:uid="{00000000-0005-0000-0000-0000F18D0000}"/>
    <cellStyle name="Normal 3 2 2 6 2 4 6" xfId="11055" xr:uid="{00000000-0005-0000-0000-0000F28D0000}"/>
    <cellStyle name="Normal 3 2 2 6 2 4 6 2" xfId="23658" xr:uid="{00000000-0005-0000-0000-0000F38D0000}"/>
    <cellStyle name="Normal 3 2 2 6 2 4 6 2 2" xfId="58874" xr:uid="{00000000-0005-0000-0000-0000F48D0000}"/>
    <cellStyle name="Normal 3 2 2 6 2 4 6 3" xfId="46277" xr:uid="{00000000-0005-0000-0000-0000F58D0000}"/>
    <cellStyle name="Normal 3 2 2 6 2 4 6 4" xfId="36263" xr:uid="{00000000-0005-0000-0000-0000F68D0000}"/>
    <cellStyle name="Normal 3 2 2 6 2 4 7" xfId="15422" xr:uid="{00000000-0005-0000-0000-0000F78D0000}"/>
    <cellStyle name="Normal 3 2 2 6 2 4 7 2" xfId="50638" xr:uid="{00000000-0005-0000-0000-0000F88D0000}"/>
    <cellStyle name="Normal 3 2 2 6 2 4 7 3" xfId="28027" xr:uid="{00000000-0005-0000-0000-0000F98D0000}"/>
    <cellStyle name="Normal 3 2 2 6 2 4 8" xfId="13644" xr:uid="{00000000-0005-0000-0000-0000FA8D0000}"/>
    <cellStyle name="Normal 3 2 2 6 2 4 8 2" xfId="48862" xr:uid="{00000000-0005-0000-0000-0000FB8D0000}"/>
    <cellStyle name="Normal 3 2 2 6 2 4 9" xfId="38041" xr:uid="{00000000-0005-0000-0000-0000FC8D0000}"/>
    <cellStyle name="Normal 3 2 2 6 2 5" xfId="3889" xr:uid="{00000000-0005-0000-0000-0000FD8D0000}"/>
    <cellStyle name="Normal 3 2 2 6 2 5 2" xfId="8612" xr:uid="{00000000-0005-0000-0000-0000FE8D0000}"/>
    <cellStyle name="Normal 3 2 2 6 2 5 2 2" xfId="21238" xr:uid="{00000000-0005-0000-0000-0000FF8D0000}"/>
    <cellStyle name="Normal 3 2 2 6 2 5 2 2 2" xfId="56454" xr:uid="{00000000-0005-0000-0000-0000008E0000}"/>
    <cellStyle name="Normal 3 2 2 6 2 5 2 3" xfId="43857" xr:uid="{00000000-0005-0000-0000-0000018E0000}"/>
    <cellStyle name="Normal 3 2 2 6 2 5 2 4" xfId="33843" xr:uid="{00000000-0005-0000-0000-0000028E0000}"/>
    <cellStyle name="Normal 3 2 2 6 2 5 3" xfId="10393" xr:uid="{00000000-0005-0000-0000-0000038E0000}"/>
    <cellStyle name="Normal 3 2 2 6 2 5 3 2" xfId="23014" xr:uid="{00000000-0005-0000-0000-0000048E0000}"/>
    <cellStyle name="Normal 3 2 2 6 2 5 3 2 2" xfId="58230" xr:uid="{00000000-0005-0000-0000-0000058E0000}"/>
    <cellStyle name="Normal 3 2 2 6 2 5 3 3" xfId="45633" xr:uid="{00000000-0005-0000-0000-0000068E0000}"/>
    <cellStyle name="Normal 3 2 2 6 2 5 3 4" xfId="35619" xr:uid="{00000000-0005-0000-0000-0000078E0000}"/>
    <cellStyle name="Normal 3 2 2 6 2 5 4" xfId="12189" xr:uid="{00000000-0005-0000-0000-0000088E0000}"/>
    <cellStyle name="Normal 3 2 2 6 2 5 4 2" xfId="24790" xr:uid="{00000000-0005-0000-0000-0000098E0000}"/>
    <cellStyle name="Normal 3 2 2 6 2 5 4 2 2" xfId="60006" xr:uid="{00000000-0005-0000-0000-00000A8E0000}"/>
    <cellStyle name="Normal 3 2 2 6 2 5 4 3" xfId="47409" xr:uid="{00000000-0005-0000-0000-00000B8E0000}"/>
    <cellStyle name="Normal 3 2 2 6 2 5 4 4" xfId="37395" xr:uid="{00000000-0005-0000-0000-00000C8E0000}"/>
    <cellStyle name="Normal 3 2 2 6 2 5 5" xfId="16554" xr:uid="{00000000-0005-0000-0000-00000D8E0000}"/>
    <cellStyle name="Normal 3 2 2 6 2 5 5 2" xfId="51770" xr:uid="{00000000-0005-0000-0000-00000E8E0000}"/>
    <cellStyle name="Normal 3 2 2 6 2 5 5 3" xfId="29159" xr:uid="{00000000-0005-0000-0000-00000F8E0000}"/>
    <cellStyle name="Normal 3 2 2 6 2 5 6" xfId="14776" xr:uid="{00000000-0005-0000-0000-0000108E0000}"/>
    <cellStyle name="Normal 3 2 2 6 2 5 6 2" xfId="49994" xr:uid="{00000000-0005-0000-0000-0000118E0000}"/>
    <cellStyle name="Normal 3 2 2 6 2 5 7" xfId="39173" xr:uid="{00000000-0005-0000-0000-0000128E0000}"/>
    <cellStyle name="Normal 3 2 2 6 2 5 8" xfId="27383" xr:uid="{00000000-0005-0000-0000-0000138E0000}"/>
    <cellStyle name="Normal 3 2 2 6 2 6" xfId="4229" xr:uid="{00000000-0005-0000-0000-0000148E0000}"/>
    <cellStyle name="Normal 3 2 2 6 2 6 2" xfId="16876" xr:uid="{00000000-0005-0000-0000-0000158E0000}"/>
    <cellStyle name="Normal 3 2 2 6 2 6 2 2" xfId="52092" xr:uid="{00000000-0005-0000-0000-0000168E0000}"/>
    <cellStyle name="Normal 3 2 2 6 2 6 2 3" xfId="29481" xr:uid="{00000000-0005-0000-0000-0000178E0000}"/>
    <cellStyle name="Normal 3 2 2 6 2 6 3" xfId="13322" xr:uid="{00000000-0005-0000-0000-0000188E0000}"/>
    <cellStyle name="Normal 3 2 2 6 2 6 3 2" xfId="48540" xr:uid="{00000000-0005-0000-0000-0000198E0000}"/>
    <cellStyle name="Normal 3 2 2 6 2 6 4" xfId="39495" xr:uid="{00000000-0005-0000-0000-00001A8E0000}"/>
    <cellStyle name="Normal 3 2 2 6 2 6 5" xfId="25929" xr:uid="{00000000-0005-0000-0000-00001B8E0000}"/>
    <cellStyle name="Normal 3 2 2 6 2 7" xfId="5699" xr:uid="{00000000-0005-0000-0000-00001C8E0000}"/>
    <cellStyle name="Normal 3 2 2 6 2 7 2" xfId="18330" xr:uid="{00000000-0005-0000-0000-00001D8E0000}"/>
    <cellStyle name="Normal 3 2 2 6 2 7 2 2" xfId="53546" xr:uid="{00000000-0005-0000-0000-00001E8E0000}"/>
    <cellStyle name="Normal 3 2 2 6 2 7 3" xfId="40949" xr:uid="{00000000-0005-0000-0000-00001F8E0000}"/>
    <cellStyle name="Normal 3 2 2 6 2 7 4" xfId="30935" xr:uid="{00000000-0005-0000-0000-0000208E0000}"/>
    <cellStyle name="Normal 3 2 2 6 2 8" xfId="7158" xr:uid="{00000000-0005-0000-0000-0000218E0000}"/>
    <cellStyle name="Normal 3 2 2 6 2 8 2" xfId="19784" xr:uid="{00000000-0005-0000-0000-0000228E0000}"/>
    <cellStyle name="Normal 3 2 2 6 2 8 2 2" xfId="55000" xr:uid="{00000000-0005-0000-0000-0000238E0000}"/>
    <cellStyle name="Normal 3 2 2 6 2 8 3" xfId="42403" xr:uid="{00000000-0005-0000-0000-0000248E0000}"/>
    <cellStyle name="Normal 3 2 2 6 2 8 4" xfId="32389" xr:uid="{00000000-0005-0000-0000-0000258E0000}"/>
    <cellStyle name="Normal 3 2 2 6 2 9" xfId="8939" xr:uid="{00000000-0005-0000-0000-0000268E0000}"/>
    <cellStyle name="Normal 3 2 2 6 2 9 2" xfId="21560" xr:uid="{00000000-0005-0000-0000-0000278E0000}"/>
    <cellStyle name="Normal 3 2 2 6 2 9 2 2" xfId="56776" xr:uid="{00000000-0005-0000-0000-0000288E0000}"/>
    <cellStyle name="Normal 3 2 2 6 2 9 3" xfId="44179" xr:uid="{00000000-0005-0000-0000-0000298E0000}"/>
    <cellStyle name="Normal 3 2 2 6 2 9 4" xfId="34165" xr:uid="{00000000-0005-0000-0000-00002A8E0000}"/>
    <cellStyle name="Normal 3 2 2 6 3" xfId="3075" xr:uid="{00000000-0005-0000-0000-00002B8E0000}"/>
    <cellStyle name="Normal 3 2 2 6 3 10" xfId="25447" xr:uid="{00000000-0005-0000-0000-00002C8E0000}"/>
    <cellStyle name="Normal 3 2 2 6 3 11" xfId="60982" xr:uid="{00000000-0005-0000-0000-00002D8E0000}"/>
    <cellStyle name="Normal 3 2 2 6 3 2" xfId="4878" xr:uid="{00000000-0005-0000-0000-00002E8E0000}"/>
    <cellStyle name="Normal 3 2 2 6 3 2 2" xfId="17525" xr:uid="{00000000-0005-0000-0000-00002F8E0000}"/>
    <cellStyle name="Normal 3 2 2 6 3 2 2 2" xfId="52741" xr:uid="{00000000-0005-0000-0000-0000308E0000}"/>
    <cellStyle name="Normal 3 2 2 6 3 2 2 3" xfId="30130" xr:uid="{00000000-0005-0000-0000-0000318E0000}"/>
    <cellStyle name="Normal 3 2 2 6 3 2 3" xfId="13971" xr:uid="{00000000-0005-0000-0000-0000328E0000}"/>
    <cellStyle name="Normal 3 2 2 6 3 2 3 2" xfId="49189" xr:uid="{00000000-0005-0000-0000-0000338E0000}"/>
    <cellStyle name="Normal 3 2 2 6 3 2 4" xfId="40144" xr:uid="{00000000-0005-0000-0000-0000348E0000}"/>
    <cellStyle name="Normal 3 2 2 6 3 2 5" xfId="26578" xr:uid="{00000000-0005-0000-0000-0000358E0000}"/>
    <cellStyle name="Normal 3 2 2 6 3 3" xfId="6348" xr:uid="{00000000-0005-0000-0000-0000368E0000}"/>
    <cellStyle name="Normal 3 2 2 6 3 3 2" xfId="18979" xr:uid="{00000000-0005-0000-0000-0000378E0000}"/>
    <cellStyle name="Normal 3 2 2 6 3 3 2 2" xfId="54195" xr:uid="{00000000-0005-0000-0000-0000388E0000}"/>
    <cellStyle name="Normal 3 2 2 6 3 3 3" xfId="41598" xr:uid="{00000000-0005-0000-0000-0000398E0000}"/>
    <cellStyle name="Normal 3 2 2 6 3 3 4" xfId="31584" xr:uid="{00000000-0005-0000-0000-00003A8E0000}"/>
    <cellStyle name="Normal 3 2 2 6 3 4" xfId="7807" xr:uid="{00000000-0005-0000-0000-00003B8E0000}"/>
    <cellStyle name="Normal 3 2 2 6 3 4 2" xfId="20433" xr:uid="{00000000-0005-0000-0000-00003C8E0000}"/>
    <cellStyle name="Normal 3 2 2 6 3 4 2 2" xfId="55649" xr:uid="{00000000-0005-0000-0000-00003D8E0000}"/>
    <cellStyle name="Normal 3 2 2 6 3 4 3" xfId="43052" xr:uid="{00000000-0005-0000-0000-00003E8E0000}"/>
    <cellStyle name="Normal 3 2 2 6 3 4 4" xfId="33038" xr:uid="{00000000-0005-0000-0000-00003F8E0000}"/>
    <cellStyle name="Normal 3 2 2 6 3 5" xfId="9588" xr:uid="{00000000-0005-0000-0000-0000408E0000}"/>
    <cellStyle name="Normal 3 2 2 6 3 5 2" xfId="22209" xr:uid="{00000000-0005-0000-0000-0000418E0000}"/>
    <cellStyle name="Normal 3 2 2 6 3 5 2 2" xfId="57425" xr:uid="{00000000-0005-0000-0000-0000428E0000}"/>
    <cellStyle name="Normal 3 2 2 6 3 5 3" xfId="44828" xr:uid="{00000000-0005-0000-0000-0000438E0000}"/>
    <cellStyle name="Normal 3 2 2 6 3 5 4" xfId="34814" xr:uid="{00000000-0005-0000-0000-0000448E0000}"/>
    <cellStyle name="Normal 3 2 2 6 3 6" xfId="11382" xr:uid="{00000000-0005-0000-0000-0000458E0000}"/>
    <cellStyle name="Normal 3 2 2 6 3 6 2" xfId="23985" xr:uid="{00000000-0005-0000-0000-0000468E0000}"/>
    <cellStyle name="Normal 3 2 2 6 3 6 2 2" xfId="59201" xr:uid="{00000000-0005-0000-0000-0000478E0000}"/>
    <cellStyle name="Normal 3 2 2 6 3 6 3" xfId="46604" xr:uid="{00000000-0005-0000-0000-0000488E0000}"/>
    <cellStyle name="Normal 3 2 2 6 3 6 4" xfId="36590" xr:uid="{00000000-0005-0000-0000-0000498E0000}"/>
    <cellStyle name="Normal 3 2 2 6 3 7" xfId="15749" xr:uid="{00000000-0005-0000-0000-00004A8E0000}"/>
    <cellStyle name="Normal 3 2 2 6 3 7 2" xfId="50965" xr:uid="{00000000-0005-0000-0000-00004B8E0000}"/>
    <cellStyle name="Normal 3 2 2 6 3 7 3" xfId="28354" xr:uid="{00000000-0005-0000-0000-00004C8E0000}"/>
    <cellStyle name="Normal 3 2 2 6 3 8" xfId="12840" xr:uid="{00000000-0005-0000-0000-00004D8E0000}"/>
    <cellStyle name="Normal 3 2 2 6 3 8 2" xfId="48058" xr:uid="{00000000-0005-0000-0000-00004E8E0000}"/>
    <cellStyle name="Normal 3 2 2 6 3 9" xfId="38368" xr:uid="{00000000-0005-0000-0000-00004F8E0000}"/>
    <cellStyle name="Normal 3 2 2 6 4" xfId="2901" xr:uid="{00000000-0005-0000-0000-0000508E0000}"/>
    <cellStyle name="Normal 3 2 2 6 4 10" xfId="25288" xr:uid="{00000000-0005-0000-0000-0000518E0000}"/>
    <cellStyle name="Normal 3 2 2 6 4 11" xfId="60823" xr:uid="{00000000-0005-0000-0000-0000528E0000}"/>
    <cellStyle name="Normal 3 2 2 6 4 2" xfId="4719" xr:uid="{00000000-0005-0000-0000-0000538E0000}"/>
    <cellStyle name="Normal 3 2 2 6 4 2 2" xfId="17366" xr:uid="{00000000-0005-0000-0000-0000548E0000}"/>
    <cellStyle name="Normal 3 2 2 6 4 2 2 2" xfId="52582" xr:uid="{00000000-0005-0000-0000-0000558E0000}"/>
    <cellStyle name="Normal 3 2 2 6 4 2 2 3" xfId="29971" xr:uid="{00000000-0005-0000-0000-0000568E0000}"/>
    <cellStyle name="Normal 3 2 2 6 4 2 3" xfId="13812" xr:uid="{00000000-0005-0000-0000-0000578E0000}"/>
    <cellStyle name="Normal 3 2 2 6 4 2 3 2" xfId="49030" xr:uid="{00000000-0005-0000-0000-0000588E0000}"/>
    <cellStyle name="Normal 3 2 2 6 4 2 4" xfId="39985" xr:uid="{00000000-0005-0000-0000-0000598E0000}"/>
    <cellStyle name="Normal 3 2 2 6 4 2 5" xfId="26419" xr:uid="{00000000-0005-0000-0000-00005A8E0000}"/>
    <cellStyle name="Normal 3 2 2 6 4 3" xfId="6189" xr:uid="{00000000-0005-0000-0000-00005B8E0000}"/>
    <cellStyle name="Normal 3 2 2 6 4 3 2" xfId="18820" xr:uid="{00000000-0005-0000-0000-00005C8E0000}"/>
    <cellStyle name="Normal 3 2 2 6 4 3 2 2" xfId="54036" xr:uid="{00000000-0005-0000-0000-00005D8E0000}"/>
    <cellStyle name="Normal 3 2 2 6 4 3 3" xfId="41439" xr:uid="{00000000-0005-0000-0000-00005E8E0000}"/>
    <cellStyle name="Normal 3 2 2 6 4 3 4" xfId="31425" xr:uid="{00000000-0005-0000-0000-00005F8E0000}"/>
    <cellStyle name="Normal 3 2 2 6 4 4" xfId="7648" xr:uid="{00000000-0005-0000-0000-0000608E0000}"/>
    <cellStyle name="Normal 3 2 2 6 4 4 2" xfId="20274" xr:uid="{00000000-0005-0000-0000-0000618E0000}"/>
    <cellStyle name="Normal 3 2 2 6 4 4 2 2" xfId="55490" xr:uid="{00000000-0005-0000-0000-0000628E0000}"/>
    <cellStyle name="Normal 3 2 2 6 4 4 3" xfId="42893" xr:uid="{00000000-0005-0000-0000-0000638E0000}"/>
    <cellStyle name="Normal 3 2 2 6 4 4 4" xfId="32879" xr:uid="{00000000-0005-0000-0000-0000648E0000}"/>
    <cellStyle name="Normal 3 2 2 6 4 5" xfId="9429" xr:uid="{00000000-0005-0000-0000-0000658E0000}"/>
    <cellStyle name="Normal 3 2 2 6 4 5 2" xfId="22050" xr:uid="{00000000-0005-0000-0000-0000668E0000}"/>
    <cellStyle name="Normal 3 2 2 6 4 5 2 2" xfId="57266" xr:uid="{00000000-0005-0000-0000-0000678E0000}"/>
    <cellStyle name="Normal 3 2 2 6 4 5 3" xfId="44669" xr:uid="{00000000-0005-0000-0000-0000688E0000}"/>
    <cellStyle name="Normal 3 2 2 6 4 5 4" xfId="34655" xr:uid="{00000000-0005-0000-0000-0000698E0000}"/>
    <cellStyle name="Normal 3 2 2 6 4 6" xfId="11223" xr:uid="{00000000-0005-0000-0000-00006A8E0000}"/>
    <cellStyle name="Normal 3 2 2 6 4 6 2" xfId="23826" xr:uid="{00000000-0005-0000-0000-00006B8E0000}"/>
    <cellStyle name="Normal 3 2 2 6 4 6 2 2" xfId="59042" xr:uid="{00000000-0005-0000-0000-00006C8E0000}"/>
    <cellStyle name="Normal 3 2 2 6 4 6 3" xfId="46445" xr:uid="{00000000-0005-0000-0000-00006D8E0000}"/>
    <cellStyle name="Normal 3 2 2 6 4 6 4" xfId="36431" xr:uid="{00000000-0005-0000-0000-00006E8E0000}"/>
    <cellStyle name="Normal 3 2 2 6 4 7" xfId="15590" xr:uid="{00000000-0005-0000-0000-00006F8E0000}"/>
    <cellStyle name="Normal 3 2 2 6 4 7 2" xfId="50806" xr:uid="{00000000-0005-0000-0000-0000708E0000}"/>
    <cellStyle name="Normal 3 2 2 6 4 7 3" xfId="28195" xr:uid="{00000000-0005-0000-0000-0000718E0000}"/>
    <cellStyle name="Normal 3 2 2 6 4 8" xfId="12681" xr:uid="{00000000-0005-0000-0000-0000728E0000}"/>
    <cellStyle name="Normal 3 2 2 6 4 8 2" xfId="47899" xr:uid="{00000000-0005-0000-0000-0000738E0000}"/>
    <cellStyle name="Normal 3 2 2 6 4 9" xfId="38209" xr:uid="{00000000-0005-0000-0000-0000748E0000}"/>
    <cellStyle name="Normal 3 2 2 6 5" xfId="3410" xr:uid="{00000000-0005-0000-0000-0000758E0000}"/>
    <cellStyle name="Normal 3 2 2 6 5 10" xfId="26906" xr:uid="{00000000-0005-0000-0000-0000768E0000}"/>
    <cellStyle name="Normal 3 2 2 6 5 11" xfId="61310" xr:uid="{00000000-0005-0000-0000-0000778E0000}"/>
    <cellStyle name="Normal 3 2 2 6 5 2" xfId="5206" xr:uid="{00000000-0005-0000-0000-0000788E0000}"/>
    <cellStyle name="Normal 3 2 2 6 5 2 2" xfId="17853" xr:uid="{00000000-0005-0000-0000-0000798E0000}"/>
    <cellStyle name="Normal 3 2 2 6 5 2 2 2" xfId="53069" xr:uid="{00000000-0005-0000-0000-00007A8E0000}"/>
    <cellStyle name="Normal 3 2 2 6 5 2 3" xfId="40472" xr:uid="{00000000-0005-0000-0000-00007B8E0000}"/>
    <cellStyle name="Normal 3 2 2 6 5 2 4" xfId="30458" xr:uid="{00000000-0005-0000-0000-00007C8E0000}"/>
    <cellStyle name="Normal 3 2 2 6 5 3" xfId="6676" xr:uid="{00000000-0005-0000-0000-00007D8E0000}"/>
    <cellStyle name="Normal 3 2 2 6 5 3 2" xfId="19307" xr:uid="{00000000-0005-0000-0000-00007E8E0000}"/>
    <cellStyle name="Normal 3 2 2 6 5 3 2 2" xfId="54523" xr:uid="{00000000-0005-0000-0000-00007F8E0000}"/>
    <cellStyle name="Normal 3 2 2 6 5 3 3" xfId="41926" xr:uid="{00000000-0005-0000-0000-0000808E0000}"/>
    <cellStyle name="Normal 3 2 2 6 5 3 4" xfId="31912" xr:uid="{00000000-0005-0000-0000-0000818E0000}"/>
    <cellStyle name="Normal 3 2 2 6 5 4" xfId="8135" xr:uid="{00000000-0005-0000-0000-0000828E0000}"/>
    <cellStyle name="Normal 3 2 2 6 5 4 2" xfId="20761" xr:uid="{00000000-0005-0000-0000-0000838E0000}"/>
    <cellStyle name="Normal 3 2 2 6 5 4 2 2" xfId="55977" xr:uid="{00000000-0005-0000-0000-0000848E0000}"/>
    <cellStyle name="Normal 3 2 2 6 5 4 3" xfId="43380" xr:uid="{00000000-0005-0000-0000-0000858E0000}"/>
    <cellStyle name="Normal 3 2 2 6 5 4 4" xfId="33366" xr:uid="{00000000-0005-0000-0000-0000868E0000}"/>
    <cellStyle name="Normal 3 2 2 6 5 5" xfId="9916" xr:uid="{00000000-0005-0000-0000-0000878E0000}"/>
    <cellStyle name="Normal 3 2 2 6 5 5 2" xfId="22537" xr:uid="{00000000-0005-0000-0000-0000888E0000}"/>
    <cellStyle name="Normal 3 2 2 6 5 5 2 2" xfId="57753" xr:uid="{00000000-0005-0000-0000-0000898E0000}"/>
    <cellStyle name="Normal 3 2 2 6 5 5 3" xfId="45156" xr:uid="{00000000-0005-0000-0000-00008A8E0000}"/>
    <cellStyle name="Normal 3 2 2 6 5 5 4" xfId="35142" xr:uid="{00000000-0005-0000-0000-00008B8E0000}"/>
    <cellStyle name="Normal 3 2 2 6 5 6" xfId="11710" xr:uid="{00000000-0005-0000-0000-00008C8E0000}"/>
    <cellStyle name="Normal 3 2 2 6 5 6 2" xfId="24313" xr:uid="{00000000-0005-0000-0000-00008D8E0000}"/>
    <cellStyle name="Normal 3 2 2 6 5 6 2 2" xfId="59529" xr:uid="{00000000-0005-0000-0000-00008E8E0000}"/>
    <cellStyle name="Normal 3 2 2 6 5 6 3" xfId="46932" xr:uid="{00000000-0005-0000-0000-00008F8E0000}"/>
    <cellStyle name="Normal 3 2 2 6 5 6 4" xfId="36918" xr:uid="{00000000-0005-0000-0000-0000908E0000}"/>
    <cellStyle name="Normal 3 2 2 6 5 7" xfId="16077" xr:uid="{00000000-0005-0000-0000-0000918E0000}"/>
    <cellStyle name="Normal 3 2 2 6 5 7 2" xfId="51293" xr:uid="{00000000-0005-0000-0000-0000928E0000}"/>
    <cellStyle name="Normal 3 2 2 6 5 7 3" xfId="28682" xr:uid="{00000000-0005-0000-0000-0000938E0000}"/>
    <cellStyle name="Normal 3 2 2 6 5 8" xfId="14299" xr:uid="{00000000-0005-0000-0000-0000948E0000}"/>
    <cellStyle name="Normal 3 2 2 6 5 8 2" xfId="49517" xr:uid="{00000000-0005-0000-0000-0000958E0000}"/>
    <cellStyle name="Normal 3 2 2 6 5 9" xfId="38696" xr:uid="{00000000-0005-0000-0000-0000968E0000}"/>
    <cellStyle name="Normal 3 2 2 6 6" xfId="2570" xr:uid="{00000000-0005-0000-0000-0000978E0000}"/>
    <cellStyle name="Normal 3 2 2 6 6 10" xfId="26097" xr:uid="{00000000-0005-0000-0000-0000988E0000}"/>
    <cellStyle name="Normal 3 2 2 6 6 11" xfId="60501" xr:uid="{00000000-0005-0000-0000-0000998E0000}"/>
    <cellStyle name="Normal 3 2 2 6 6 2" xfId="4397" xr:uid="{00000000-0005-0000-0000-00009A8E0000}"/>
    <cellStyle name="Normal 3 2 2 6 6 2 2" xfId="17044" xr:uid="{00000000-0005-0000-0000-00009B8E0000}"/>
    <cellStyle name="Normal 3 2 2 6 6 2 2 2" xfId="52260" xr:uid="{00000000-0005-0000-0000-00009C8E0000}"/>
    <cellStyle name="Normal 3 2 2 6 6 2 3" xfId="39663" xr:uid="{00000000-0005-0000-0000-00009D8E0000}"/>
    <cellStyle name="Normal 3 2 2 6 6 2 4" xfId="29649" xr:uid="{00000000-0005-0000-0000-00009E8E0000}"/>
    <cellStyle name="Normal 3 2 2 6 6 3" xfId="5867" xr:uid="{00000000-0005-0000-0000-00009F8E0000}"/>
    <cellStyle name="Normal 3 2 2 6 6 3 2" xfId="18498" xr:uid="{00000000-0005-0000-0000-0000A08E0000}"/>
    <cellStyle name="Normal 3 2 2 6 6 3 2 2" xfId="53714" xr:uid="{00000000-0005-0000-0000-0000A18E0000}"/>
    <cellStyle name="Normal 3 2 2 6 6 3 3" xfId="41117" xr:uid="{00000000-0005-0000-0000-0000A28E0000}"/>
    <cellStyle name="Normal 3 2 2 6 6 3 4" xfId="31103" xr:uid="{00000000-0005-0000-0000-0000A38E0000}"/>
    <cellStyle name="Normal 3 2 2 6 6 4" xfId="7326" xr:uid="{00000000-0005-0000-0000-0000A48E0000}"/>
    <cellStyle name="Normal 3 2 2 6 6 4 2" xfId="19952" xr:uid="{00000000-0005-0000-0000-0000A58E0000}"/>
    <cellStyle name="Normal 3 2 2 6 6 4 2 2" xfId="55168" xr:uid="{00000000-0005-0000-0000-0000A68E0000}"/>
    <cellStyle name="Normal 3 2 2 6 6 4 3" xfId="42571" xr:uid="{00000000-0005-0000-0000-0000A78E0000}"/>
    <cellStyle name="Normal 3 2 2 6 6 4 4" xfId="32557" xr:uid="{00000000-0005-0000-0000-0000A88E0000}"/>
    <cellStyle name="Normal 3 2 2 6 6 5" xfId="9107" xr:uid="{00000000-0005-0000-0000-0000A98E0000}"/>
    <cellStyle name="Normal 3 2 2 6 6 5 2" xfId="21728" xr:uid="{00000000-0005-0000-0000-0000AA8E0000}"/>
    <cellStyle name="Normal 3 2 2 6 6 5 2 2" xfId="56944" xr:uid="{00000000-0005-0000-0000-0000AB8E0000}"/>
    <cellStyle name="Normal 3 2 2 6 6 5 3" xfId="44347" xr:uid="{00000000-0005-0000-0000-0000AC8E0000}"/>
    <cellStyle name="Normal 3 2 2 6 6 5 4" xfId="34333" xr:uid="{00000000-0005-0000-0000-0000AD8E0000}"/>
    <cellStyle name="Normal 3 2 2 6 6 6" xfId="10901" xr:uid="{00000000-0005-0000-0000-0000AE8E0000}"/>
    <cellStyle name="Normal 3 2 2 6 6 6 2" xfId="23504" xr:uid="{00000000-0005-0000-0000-0000AF8E0000}"/>
    <cellStyle name="Normal 3 2 2 6 6 6 2 2" xfId="58720" xr:uid="{00000000-0005-0000-0000-0000B08E0000}"/>
    <cellStyle name="Normal 3 2 2 6 6 6 3" xfId="46123" xr:uid="{00000000-0005-0000-0000-0000B18E0000}"/>
    <cellStyle name="Normal 3 2 2 6 6 6 4" xfId="36109" xr:uid="{00000000-0005-0000-0000-0000B28E0000}"/>
    <cellStyle name="Normal 3 2 2 6 6 7" xfId="15268" xr:uid="{00000000-0005-0000-0000-0000B38E0000}"/>
    <cellStyle name="Normal 3 2 2 6 6 7 2" xfId="50484" xr:uid="{00000000-0005-0000-0000-0000B48E0000}"/>
    <cellStyle name="Normal 3 2 2 6 6 7 3" xfId="27873" xr:uid="{00000000-0005-0000-0000-0000B58E0000}"/>
    <cellStyle name="Normal 3 2 2 6 6 8" xfId="13490" xr:uid="{00000000-0005-0000-0000-0000B68E0000}"/>
    <cellStyle name="Normal 3 2 2 6 6 8 2" xfId="48708" xr:uid="{00000000-0005-0000-0000-0000B78E0000}"/>
    <cellStyle name="Normal 3 2 2 6 6 9" xfId="37887" xr:uid="{00000000-0005-0000-0000-0000B88E0000}"/>
    <cellStyle name="Normal 3 2 2 6 7" xfId="3734" xr:uid="{00000000-0005-0000-0000-0000B98E0000}"/>
    <cellStyle name="Normal 3 2 2 6 7 2" xfId="8458" xr:uid="{00000000-0005-0000-0000-0000BA8E0000}"/>
    <cellStyle name="Normal 3 2 2 6 7 2 2" xfId="21084" xr:uid="{00000000-0005-0000-0000-0000BB8E0000}"/>
    <cellStyle name="Normal 3 2 2 6 7 2 2 2" xfId="56300" xr:uid="{00000000-0005-0000-0000-0000BC8E0000}"/>
    <cellStyle name="Normal 3 2 2 6 7 2 3" xfId="43703" xr:uid="{00000000-0005-0000-0000-0000BD8E0000}"/>
    <cellStyle name="Normal 3 2 2 6 7 2 4" xfId="33689" xr:uid="{00000000-0005-0000-0000-0000BE8E0000}"/>
    <cellStyle name="Normal 3 2 2 6 7 3" xfId="10239" xr:uid="{00000000-0005-0000-0000-0000BF8E0000}"/>
    <cellStyle name="Normal 3 2 2 6 7 3 2" xfId="22860" xr:uid="{00000000-0005-0000-0000-0000C08E0000}"/>
    <cellStyle name="Normal 3 2 2 6 7 3 2 2" xfId="58076" xr:uid="{00000000-0005-0000-0000-0000C18E0000}"/>
    <cellStyle name="Normal 3 2 2 6 7 3 3" xfId="45479" xr:uid="{00000000-0005-0000-0000-0000C28E0000}"/>
    <cellStyle name="Normal 3 2 2 6 7 3 4" xfId="35465" xr:uid="{00000000-0005-0000-0000-0000C38E0000}"/>
    <cellStyle name="Normal 3 2 2 6 7 4" xfId="12035" xr:uid="{00000000-0005-0000-0000-0000C48E0000}"/>
    <cellStyle name="Normal 3 2 2 6 7 4 2" xfId="24636" xr:uid="{00000000-0005-0000-0000-0000C58E0000}"/>
    <cellStyle name="Normal 3 2 2 6 7 4 2 2" xfId="59852" xr:uid="{00000000-0005-0000-0000-0000C68E0000}"/>
    <cellStyle name="Normal 3 2 2 6 7 4 3" xfId="47255" xr:uid="{00000000-0005-0000-0000-0000C78E0000}"/>
    <cellStyle name="Normal 3 2 2 6 7 4 4" xfId="37241" xr:uid="{00000000-0005-0000-0000-0000C88E0000}"/>
    <cellStyle name="Normal 3 2 2 6 7 5" xfId="16400" xr:uid="{00000000-0005-0000-0000-0000C98E0000}"/>
    <cellStyle name="Normal 3 2 2 6 7 5 2" xfId="51616" xr:uid="{00000000-0005-0000-0000-0000CA8E0000}"/>
    <cellStyle name="Normal 3 2 2 6 7 5 3" xfId="29005" xr:uid="{00000000-0005-0000-0000-0000CB8E0000}"/>
    <cellStyle name="Normal 3 2 2 6 7 6" xfId="14622" xr:uid="{00000000-0005-0000-0000-0000CC8E0000}"/>
    <cellStyle name="Normal 3 2 2 6 7 6 2" xfId="49840" xr:uid="{00000000-0005-0000-0000-0000CD8E0000}"/>
    <cellStyle name="Normal 3 2 2 6 7 7" xfId="39019" xr:uid="{00000000-0005-0000-0000-0000CE8E0000}"/>
    <cellStyle name="Normal 3 2 2 6 7 8" xfId="27229" xr:uid="{00000000-0005-0000-0000-0000CF8E0000}"/>
    <cellStyle name="Normal 3 2 2 6 8" xfId="4072" xr:uid="{00000000-0005-0000-0000-0000D08E0000}"/>
    <cellStyle name="Normal 3 2 2 6 8 2" xfId="16722" xr:uid="{00000000-0005-0000-0000-0000D18E0000}"/>
    <cellStyle name="Normal 3 2 2 6 8 2 2" xfId="51938" xr:uid="{00000000-0005-0000-0000-0000D28E0000}"/>
    <cellStyle name="Normal 3 2 2 6 8 2 3" xfId="29327" xr:uid="{00000000-0005-0000-0000-0000D38E0000}"/>
    <cellStyle name="Normal 3 2 2 6 8 3" xfId="13168" xr:uid="{00000000-0005-0000-0000-0000D48E0000}"/>
    <cellStyle name="Normal 3 2 2 6 8 3 2" xfId="48386" xr:uid="{00000000-0005-0000-0000-0000D58E0000}"/>
    <cellStyle name="Normal 3 2 2 6 8 4" xfId="39341" xr:uid="{00000000-0005-0000-0000-0000D68E0000}"/>
    <cellStyle name="Normal 3 2 2 6 8 5" xfId="25775" xr:uid="{00000000-0005-0000-0000-0000D78E0000}"/>
    <cellStyle name="Normal 3 2 2 6 9" xfId="5545" xr:uid="{00000000-0005-0000-0000-0000D88E0000}"/>
    <cellStyle name="Normal 3 2 2 6 9 2" xfId="18176" xr:uid="{00000000-0005-0000-0000-0000D98E0000}"/>
    <cellStyle name="Normal 3 2 2 6 9 2 2" xfId="53392" xr:uid="{00000000-0005-0000-0000-0000DA8E0000}"/>
    <cellStyle name="Normal 3 2 2 6 9 3" xfId="40795" xr:uid="{00000000-0005-0000-0000-0000DB8E0000}"/>
    <cellStyle name="Normal 3 2 2 6 9 4" xfId="30781" xr:uid="{00000000-0005-0000-0000-0000DC8E0000}"/>
    <cellStyle name="Normal 3 2 2 7" xfId="2249" xr:uid="{00000000-0005-0000-0000-0000DD8E0000}"/>
    <cellStyle name="Normal 3 2 2 7 10" xfId="7028" xr:uid="{00000000-0005-0000-0000-0000DE8E0000}"/>
    <cellStyle name="Normal 3 2 2 7 10 2" xfId="19654" xr:uid="{00000000-0005-0000-0000-0000DF8E0000}"/>
    <cellStyle name="Normal 3 2 2 7 10 2 2" xfId="54870" xr:uid="{00000000-0005-0000-0000-0000E08E0000}"/>
    <cellStyle name="Normal 3 2 2 7 10 3" xfId="42273" xr:uid="{00000000-0005-0000-0000-0000E18E0000}"/>
    <cellStyle name="Normal 3 2 2 7 10 4" xfId="32259" xr:uid="{00000000-0005-0000-0000-0000E28E0000}"/>
    <cellStyle name="Normal 3 2 2 7 11" xfId="8809" xr:uid="{00000000-0005-0000-0000-0000E38E0000}"/>
    <cellStyle name="Normal 3 2 2 7 11 2" xfId="21430" xr:uid="{00000000-0005-0000-0000-0000E48E0000}"/>
    <cellStyle name="Normal 3 2 2 7 11 2 2" xfId="56646" xr:uid="{00000000-0005-0000-0000-0000E58E0000}"/>
    <cellStyle name="Normal 3 2 2 7 11 3" xfId="44049" xr:uid="{00000000-0005-0000-0000-0000E68E0000}"/>
    <cellStyle name="Normal 3 2 2 7 11 4" xfId="34035" xr:uid="{00000000-0005-0000-0000-0000E78E0000}"/>
    <cellStyle name="Normal 3 2 2 7 12" xfId="10643" xr:uid="{00000000-0005-0000-0000-0000E88E0000}"/>
    <cellStyle name="Normal 3 2 2 7 12 2" xfId="23254" xr:uid="{00000000-0005-0000-0000-0000E98E0000}"/>
    <cellStyle name="Normal 3 2 2 7 12 2 2" xfId="58470" xr:uid="{00000000-0005-0000-0000-0000EA8E0000}"/>
    <cellStyle name="Normal 3 2 2 7 12 3" xfId="45873" xr:uid="{00000000-0005-0000-0000-0000EB8E0000}"/>
    <cellStyle name="Normal 3 2 2 7 12 4" xfId="35859" xr:uid="{00000000-0005-0000-0000-0000EC8E0000}"/>
    <cellStyle name="Normal 3 2 2 7 13" xfId="14970" xr:uid="{00000000-0005-0000-0000-0000ED8E0000}"/>
    <cellStyle name="Normal 3 2 2 7 13 2" xfId="50186" xr:uid="{00000000-0005-0000-0000-0000EE8E0000}"/>
    <cellStyle name="Normal 3 2 2 7 13 3" xfId="27575" xr:uid="{00000000-0005-0000-0000-0000EF8E0000}"/>
    <cellStyle name="Normal 3 2 2 7 14" xfId="12383" xr:uid="{00000000-0005-0000-0000-0000F08E0000}"/>
    <cellStyle name="Normal 3 2 2 7 14 2" xfId="47601" xr:uid="{00000000-0005-0000-0000-0000F18E0000}"/>
    <cellStyle name="Normal 3 2 2 7 15" xfId="37589" xr:uid="{00000000-0005-0000-0000-0000F28E0000}"/>
    <cellStyle name="Normal 3 2 2 7 16" xfId="24990" xr:uid="{00000000-0005-0000-0000-0000F38E0000}"/>
    <cellStyle name="Normal 3 2 2 7 17" xfId="60203" xr:uid="{00000000-0005-0000-0000-0000F48E0000}"/>
    <cellStyle name="Normal 3 2 2 7 2" xfId="2422" xr:uid="{00000000-0005-0000-0000-0000F58E0000}"/>
    <cellStyle name="Normal 3 2 2 7 2 10" xfId="10644" xr:uid="{00000000-0005-0000-0000-0000F68E0000}"/>
    <cellStyle name="Normal 3 2 2 7 2 10 2" xfId="23255" xr:uid="{00000000-0005-0000-0000-0000F78E0000}"/>
    <cellStyle name="Normal 3 2 2 7 2 10 2 2" xfId="58471" xr:uid="{00000000-0005-0000-0000-0000F88E0000}"/>
    <cellStyle name="Normal 3 2 2 7 2 10 3" xfId="45874" xr:uid="{00000000-0005-0000-0000-0000F98E0000}"/>
    <cellStyle name="Normal 3 2 2 7 2 10 4" xfId="35860" xr:uid="{00000000-0005-0000-0000-0000FA8E0000}"/>
    <cellStyle name="Normal 3 2 2 7 2 11" xfId="15127" xr:uid="{00000000-0005-0000-0000-0000FB8E0000}"/>
    <cellStyle name="Normal 3 2 2 7 2 11 2" xfId="50343" xr:uid="{00000000-0005-0000-0000-0000FC8E0000}"/>
    <cellStyle name="Normal 3 2 2 7 2 11 3" xfId="27732" xr:uid="{00000000-0005-0000-0000-0000FD8E0000}"/>
    <cellStyle name="Normal 3 2 2 7 2 12" xfId="12540" xr:uid="{00000000-0005-0000-0000-0000FE8E0000}"/>
    <cellStyle name="Normal 3 2 2 7 2 12 2" xfId="47758" xr:uid="{00000000-0005-0000-0000-0000FF8E0000}"/>
    <cellStyle name="Normal 3 2 2 7 2 13" xfId="37746" xr:uid="{00000000-0005-0000-0000-0000008F0000}"/>
    <cellStyle name="Normal 3 2 2 7 2 14" xfId="25147" xr:uid="{00000000-0005-0000-0000-0000018F0000}"/>
    <cellStyle name="Normal 3 2 2 7 2 15" xfId="60360" xr:uid="{00000000-0005-0000-0000-0000028F0000}"/>
    <cellStyle name="Normal 3 2 2 7 2 2" xfId="3262" xr:uid="{00000000-0005-0000-0000-0000038F0000}"/>
    <cellStyle name="Normal 3 2 2 7 2 2 10" xfId="25631" xr:uid="{00000000-0005-0000-0000-0000048F0000}"/>
    <cellStyle name="Normal 3 2 2 7 2 2 11" xfId="61166" xr:uid="{00000000-0005-0000-0000-0000058F0000}"/>
    <cellStyle name="Normal 3 2 2 7 2 2 2" xfId="5062" xr:uid="{00000000-0005-0000-0000-0000068F0000}"/>
    <cellStyle name="Normal 3 2 2 7 2 2 2 2" xfId="17709" xr:uid="{00000000-0005-0000-0000-0000078F0000}"/>
    <cellStyle name="Normal 3 2 2 7 2 2 2 2 2" xfId="52925" xr:uid="{00000000-0005-0000-0000-0000088F0000}"/>
    <cellStyle name="Normal 3 2 2 7 2 2 2 2 3" xfId="30314" xr:uid="{00000000-0005-0000-0000-0000098F0000}"/>
    <cellStyle name="Normal 3 2 2 7 2 2 2 3" xfId="14155" xr:uid="{00000000-0005-0000-0000-00000A8F0000}"/>
    <cellStyle name="Normal 3 2 2 7 2 2 2 3 2" xfId="49373" xr:uid="{00000000-0005-0000-0000-00000B8F0000}"/>
    <cellStyle name="Normal 3 2 2 7 2 2 2 4" xfId="40328" xr:uid="{00000000-0005-0000-0000-00000C8F0000}"/>
    <cellStyle name="Normal 3 2 2 7 2 2 2 5" xfId="26762" xr:uid="{00000000-0005-0000-0000-00000D8F0000}"/>
    <cellStyle name="Normal 3 2 2 7 2 2 3" xfId="6532" xr:uid="{00000000-0005-0000-0000-00000E8F0000}"/>
    <cellStyle name="Normal 3 2 2 7 2 2 3 2" xfId="19163" xr:uid="{00000000-0005-0000-0000-00000F8F0000}"/>
    <cellStyle name="Normal 3 2 2 7 2 2 3 2 2" xfId="54379" xr:uid="{00000000-0005-0000-0000-0000108F0000}"/>
    <cellStyle name="Normal 3 2 2 7 2 2 3 3" xfId="41782" xr:uid="{00000000-0005-0000-0000-0000118F0000}"/>
    <cellStyle name="Normal 3 2 2 7 2 2 3 4" xfId="31768" xr:uid="{00000000-0005-0000-0000-0000128F0000}"/>
    <cellStyle name="Normal 3 2 2 7 2 2 4" xfId="7991" xr:uid="{00000000-0005-0000-0000-0000138F0000}"/>
    <cellStyle name="Normal 3 2 2 7 2 2 4 2" xfId="20617" xr:uid="{00000000-0005-0000-0000-0000148F0000}"/>
    <cellStyle name="Normal 3 2 2 7 2 2 4 2 2" xfId="55833" xr:uid="{00000000-0005-0000-0000-0000158F0000}"/>
    <cellStyle name="Normal 3 2 2 7 2 2 4 3" xfId="43236" xr:uid="{00000000-0005-0000-0000-0000168F0000}"/>
    <cellStyle name="Normal 3 2 2 7 2 2 4 4" xfId="33222" xr:uid="{00000000-0005-0000-0000-0000178F0000}"/>
    <cellStyle name="Normal 3 2 2 7 2 2 5" xfId="9772" xr:uid="{00000000-0005-0000-0000-0000188F0000}"/>
    <cellStyle name="Normal 3 2 2 7 2 2 5 2" xfId="22393" xr:uid="{00000000-0005-0000-0000-0000198F0000}"/>
    <cellStyle name="Normal 3 2 2 7 2 2 5 2 2" xfId="57609" xr:uid="{00000000-0005-0000-0000-00001A8F0000}"/>
    <cellStyle name="Normal 3 2 2 7 2 2 5 3" xfId="45012" xr:uid="{00000000-0005-0000-0000-00001B8F0000}"/>
    <cellStyle name="Normal 3 2 2 7 2 2 5 4" xfId="34998" xr:uid="{00000000-0005-0000-0000-00001C8F0000}"/>
    <cellStyle name="Normal 3 2 2 7 2 2 6" xfId="11566" xr:uid="{00000000-0005-0000-0000-00001D8F0000}"/>
    <cellStyle name="Normal 3 2 2 7 2 2 6 2" xfId="24169" xr:uid="{00000000-0005-0000-0000-00001E8F0000}"/>
    <cellStyle name="Normal 3 2 2 7 2 2 6 2 2" xfId="59385" xr:uid="{00000000-0005-0000-0000-00001F8F0000}"/>
    <cellStyle name="Normal 3 2 2 7 2 2 6 3" xfId="46788" xr:uid="{00000000-0005-0000-0000-0000208F0000}"/>
    <cellStyle name="Normal 3 2 2 7 2 2 6 4" xfId="36774" xr:uid="{00000000-0005-0000-0000-0000218F0000}"/>
    <cellStyle name="Normal 3 2 2 7 2 2 7" xfId="15933" xr:uid="{00000000-0005-0000-0000-0000228F0000}"/>
    <cellStyle name="Normal 3 2 2 7 2 2 7 2" xfId="51149" xr:uid="{00000000-0005-0000-0000-0000238F0000}"/>
    <cellStyle name="Normal 3 2 2 7 2 2 7 3" xfId="28538" xr:uid="{00000000-0005-0000-0000-0000248F0000}"/>
    <cellStyle name="Normal 3 2 2 7 2 2 8" xfId="13024" xr:uid="{00000000-0005-0000-0000-0000258F0000}"/>
    <cellStyle name="Normal 3 2 2 7 2 2 8 2" xfId="48242" xr:uid="{00000000-0005-0000-0000-0000268F0000}"/>
    <cellStyle name="Normal 3 2 2 7 2 2 9" xfId="38552" xr:uid="{00000000-0005-0000-0000-0000278F0000}"/>
    <cellStyle name="Normal 3 2 2 7 2 3" xfId="3591" xr:uid="{00000000-0005-0000-0000-0000288F0000}"/>
    <cellStyle name="Normal 3 2 2 7 2 3 10" xfId="27087" xr:uid="{00000000-0005-0000-0000-0000298F0000}"/>
    <cellStyle name="Normal 3 2 2 7 2 3 11" xfId="61491" xr:uid="{00000000-0005-0000-0000-00002A8F0000}"/>
    <cellStyle name="Normal 3 2 2 7 2 3 2" xfId="5387" xr:uid="{00000000-0005-0000-0000-00002B8F0000}"/>
    <cellStyle name="Normal 3 2 2 7 2 3 2 2" xfId="18034" xr:uid="{00000000-0005-0000-0000-00002C8F0000}"/>
    <cellStyle name="Normal 3 2 2 7 2 3 2 2 2" xfId="53250" xr:uid="{00000000-0005-0000-0000-00002D8F0000}"/>
    <cellStyle name="Normal 3 2 2 7 2 3 2 3" xfId="40653" xr:uid="{00000000-0005-0000-0000-00002E8F0000}"/>
    <cellStyle name="Normal 3 2 2 7 2 3 2 4" xfId="30639" xr:uid="{00000000-0005-0000-0000-00002F8F0000}"/>
    <cellStyle name="Normal 3 2 2 7 2 3 3" xfId="6857" xr:uid="{00000000-0005-0000-0000-0000308F0000}"/>
    <cellStyle name="Normal 3 2 2 7 2 3 3 2" xfId="19488" xr:uid="{00000000-0005-0000-0000-0000318F0000}"/>
    <cellStyle name="Normal 3 2 2 7 2 3 3 2 2" xfId="54704" xr:uid="{00000000-0005-0000-0000-0000328F0000}"/>
    <cellStyle name="Normal 3 2 2 7 2 3 3 3" xfId="42107" xr:uid="{00000000-0005-0000-0000-0000338F0000}"/>
    <cellStyle name="Normal 3 2 2 7 2 3 3 4" xfId="32093" xr:uid="{00000000-0005-0000-0000-0000348F0000}"/>
    <cellStyle name="Normal 3 2 2 7 2 3 4" xfId="8316" xr:uid="{00000000-0005-0000-0000-0000358F0000}"/>
    <cellStyle name="Normal 3 2 2 7 2 3 4 2" xfId="20942" xr:uid="{00000000-0005-0000-0000-0000368F0000}"/>
    <cellStyle name="Normal 3 2 2 7 2 3 4 2 2" xfId="56158" xr:uid="{00000000-0005-0000-0000-0000378F0000}"/>
    <cellStyle name="Normal 3 2 2 7 2 3 4 3" xfId="43561" xr:uid="{00000000-0005-0000-0000-0000388F0000}"/>
    <cellStyle name="Normal 3 2 2 7 2 3 4 4" xfId="33547" xr:uid="{00000000-0005-0000-0000-0000398F0000}"/>
    <cellStyle name="Normal 3 2 2 7 2 3 5" xfId="10097" xr:uid="{00000000-0005-0000-0000-00003A8F0000}"/>
    <cellStyle name="Normal 3 2 2 7 2 3 5 2" xfId="22718" xr:uid="{00000000-0005-0000-0000-00003B8F0000}"/>
    <cellStyle name="Normal 3 2 2 7 2 3 5 2 2" xfId="57934" xr:uid="{00000000-0005-0000-0000-00003C8F0000}"/>
    <cellStyle name="Normal 3 2 2 7 2 3 5 3" xfId="45337" xr:uid="{00000000-0005-0000-0000-00003D8F0000}"/>
    <cellStyle name="Normal 3 2 2 7 2 3 5 4" xfId="35323" xr:uid="{00000000-0005-0000-0000-00003E8F0000}"/>
    <cellStyle name="Normal 3 2 2 7 2 3 6" xfId="11891" xr:uid="{00000000-0005-0000-0000-00003F8F0000}"/>
    <cellStyle name="Normal 3 2 2 7 2 3 6 2" xfId="24494" xr:uid="{00000000-0005-0000-0000-0000408F0000}"/>
    <cellStyle name="Normal 3 2 2 7 2 3 6 2 2" xfId="59710" xr:uid="{00000000-0005-0000-0000-0000418F0000}"/>
    <cellStyle name="Normal 3 2 2 7 2 3 6 3" xfId="47113" xr:uid="{00000000-0005-0000-0000-0000428F0000}"/>
    <cellStyle name="Normal 3 2 2 7 2 3 6 4" xfId="37099" xr:uid="{00000000-0005-0000-0000-0000438F0000}"/>
    <cellStyle name="Normal 3 2 2 7 2 3 7" xfId="16258" xr:uid="{00000000-0005-0000-0000-0000448F0000}"/>
    <cellStyle name="Normal 3 2 2 7 2 3 7 2" xfId="51474" xr:uid="{00000000-0005-0000-0000-0000458F0000}"/>
    <cellStyle name="Normal 3 2 2 7 2 3 7 3" xfId="28863" xr:uid="{00000000-0005-0000-0000-0000468F0000}"/>
    <cellStyle name="Normal 3 2 2 7 2 3 8" xfId="14480" xr:uid="{00000000-0005-0000-0000-0000478F0000}"/>
    <cellStyle name="Normal 3 2 2 7 2 3 8 2" xfId="49698" xr:uid="{00000000-0005-0000-0000-0000488F0000}"/>
    <cellStyle name="Normal 3 2 2 7 2 3 9" xfId="38877" xr:uid="{00000000-0005-0000-0000-0000498F0000}"/>
    <cellStyle name="Normal 3 2 2 7 2 4" xfId="2752" xr:uid="{00000000-0005-0000-0000-00004A8F0000}"/>
    <cellStyle name="Normal 3 2 2 7 2 4 10" xfId="26278" xr:uid="{00000000-0005-0000-0000-00004B8F0000}"/>
    <cellStyle name="Normal 3 2 2 7 2 4 11" xfId="60682" xr:uid="{00000000-0005-0000-0000-00004C8F0000}"/>
    <cellStyle name="Normal 3 2 2 7 2 4 2" xfId="4578" xr:uid="{00000000-0005-0000-0000-00004D8F0000}"/>
    <cellStyle name="Normal 3 2 2 7 2 4 2 2" xfId="17225" xr:uid="{00000000-0005-0000-0000-00004E8F0000}"/>
    <cellStyle name="Normal 3 2 2 7 2 4 2 2 2" xfId="52441" xr:uid="{00000000-0005-0000-0000-00004F8F0000}"/>
    <cellStyle name="Normal 3 2 2 7 2 4 2 3" xfId="39844" xr:uid="{00000000-0005-0000-0000-0000508F0000}"/>
    <cellStyle name="Normal 3 2 2 7 2 4 2 4" xfId="29830" xr:uid="{00000000-0005-0000-0000-0000518F0000}"/>
    <cellStyle name="Normal 3 2 2 7 2 4 3" xfId="6048" xr:uid="{00000000-0005-0000-0000-0000528F0000}"/>
    <cellStyle name="Normal 3 2 2 7 2 4 3 2" xfId="18679" xr:uid="{00000000-0005-0000-0000-0000538F0000}"/>
    <cellStyle name="Normal 3 2 2 7 2 4 3 2 2" xfId="53895" xr:uid="{00000000-0005-0000-0000-0000548F0000}"/>
    <cellStyle name="Normal 3 2 2 7 2 4 3 3" xfId="41298" xr:uid="{00000000-0005-0000-0000-0000558F0000}"/>
    <cellStyle name="Normal 3 2 2 7 2 4 3 4" xfId="31284" xr:uid="{00000000-0005-0000-0000-0000568F0000}"/>
    <cellStyle name="Normal 3 2 2 7 2 4 4" xfId="7507" xr:uid="{00000000-0005-0000-0000-0000578F0000}"/>
    <cellStyle name="Normal 3 2 2 7 2 4 4 2" xfId="20133" xr:uid="{00000000-0005-0000-0000-0000588F0000}"/>
    <cellStyle name="Normal 3 2 2 7 2 4 4 2 2" xfId="55349" xr:uid="{00000000-0005-0000-0000-0000598F0000}"/>
    <cellStyle name="Normal 3 2 2 7 2 4 4 3" xfId="42752" xr:uid="{00000000-0005-0000-0000-00005A8F0000}"/>
    <cellStyle name="Normal 3 2 2 7 2 4 4 4" xfId="32738" xr:uid="{00000000-0005-0000-0000-00005B8F0000}"/>
    <cellStyle name="Normal 3 2 2 7 2 4 5" xfId="9288" xr:uid="{00000000-0005-0000-0000-00005C8F0000}"/>
    <cellStyle name="Normal 3 2 2 7 2 4 5 2" xfId="21909" xr:uid="{00000000-0005-0000-0000-00005D8F0000}"/>
    <cellStyle name="Normal 3 2 2 7 2 4 5 2 2" xfId="57125" xr:uid="{00000000-0005-0000-0000-00005E8F0000}"/>
    <cellStyle name="Normal 3 2 2 7 2 4 5 3" xfId="44528" xr:uid="{00000000-0005-0000-0000-00005F8F0000}"/>
    <cellStyle name="Normal 3 2 2 7 2 4 5 4" xfId="34514" xr:uid="{00000000-0005-0000-0000-0000608F0000}"/>
    <cellStyle name="Normal 3 2 2 7 2 4 6" xfId="11082" xr:uid="{00000000-0005-0000-0000-0000618F0000}"/>
    <cellStyle name="Normal 3 2 2 7 2 4 6 2" xfId="23685" xr:uid="{00000000-0005-0000-0000-0000628F0000}"/>
    <cellStyle name="Normal 3 2 2 7 2 4 6 2 2" xfId="58901" xr:uid="{00000000-0005-0000-0000-0000638F0000}"/>
    <cellStyle name="Normal 3 2 2 7 2 4 6 3" xfId="46304" xr:uid="{00000000-0005-0000-0000-0000648F0000}"/>
    <cellStyle name="Normal 3 2 2 7 2 4 6 4" xfId="36290" xr:uid="{00000000-0005-0000-0000-0000658F0000}"/>
    <cellStyle name="Normal 3 2 2 7 2 4 7" xfId="15449" xr:uid="{00000000-0005-0000-0000-0000668F0000}"/>
    <cellStyle name="Normal 3 2 2 7 2 4 7 2" xfId="50665" xr:uid="{00000000-0005-0000-0000-0000678F0000}"/>
    <cellStyle name="Normal 3 2 2 7 2 4 7 3" xfId="28054" xr:uid="{00000000-0005-0000-0000-0000688F0000}"/>
    <cellStyle name="Normal 3 2 2 7 2 4 8" xfId="13671" xr:uid="{00000000-0005-0000-0000-0000698F0000}"/>
    <cellStyle name="Normal 3 2 2 7 2 4 8 2" xfId="48889" xr:uid="{00000000-0005-0000-0000-00006A8F0000}"/>
    <cellStyle name="Normal 3 2 2 7 2 4 9" xfId="38068" xr:uid="{00000000-0005-0000-0000-00006B8F0000}"/>
    <cellStyle name="Normal 3 2 2 7 2 5" xfId="3916" xr:uid="{00000000-0005-0000-0000-00006C8F0000}"/>
    <cellStyle name="Normal 3 2 2 7 2 5 2" xfId="8639" xr:uid="{00000000-0005-0000-0000-00006D8F0000}"/>
    <cellStyle name="Normal 3 2 2 7 2 5 2 2" xfId="21265" xr:uid="{00000000-0005-0000-0000-00006E8F0000}"/>
    <cellStyle name="Normal 3 2 2 7 2 5 2 2 2" xfId="56481" xr:uid="{00000000-0005-0000-0000-00006F8F0000}"/>
    <cellStyle name="Normal 3 2 2 7 2 5 2 3" xfId="43884" xr:uid="{00000000-0005-0000-0000-0000708F0000}"/>
    <cellStyle name="Normal 3 2 2 7 2 5 2 4" xfId="33870" xr:uid="{00000000-0005-0000-0000-0000718F0000}"/>
    <cellStyle name="Normal 3 2 2 7 2 5 3" xfId="10420" xr:uid="{00000000-0005-0000-0000-0000728F0000}"/>
    <cellStyle name="Normal 3 2 2 7 2 5 3 2" xfId="23041" xr:uid="{00000000-0005-0000-0000-0000738F0000}"/>
    <cellStyle name="Normal 3 2 2 7 2 5 3 2 2" xfId="58257" xr:uid="{00000000-0005-0000-0000-0000748F0000}"/>
    <cellStyle name="Normal 3 2 2 7 2 5 3 3" xfId="45660" xr:uid="{00000000-0005-0000-0000-0000758F0000}"/>
    <cellStyle name="Normal 3 2 2 7 2 5 3 4" xfId="35646" xr:uid="{00000000-0005-0000-0000-0000768F0000}"/>
    <cellStyle name="Normal 3 2 2 7 2 5 4" xfId="12216" xr:uid="{00000000-0005-0000-0000-0000778F0000}"/>
    <cellStyle name="Normal 3 2 2 7 2 5 4 2" xfId="24817" xr:uid="{00000000-0005-0000-0000-0000788F0000}"/>
    <cellStyle name="Normal 3 2 2 7 2 5 4 2 2" xfId="60033" xr:uid="{00000000-0005-0000-0000-0000798F0000}"/>
    <cellStyle name="Normal 3 2 2 7 2 5 4 3" xfId="47436" xr:uid="{00000000-0005-0000-0000-00007A8F0000}"/>
    <cellStyle name="Normal 3 2 2 7 2 5 4 4" xfId="37422" xr:uid="{00000000-0005-0000-0000-00007B8F0000}"/>
    <cellStyle name="Normal 3 2 2 7 2 5 5" xfId="16581" xr:uid="{00000000-0005-0000-0000-00007C8F0000}"/>
    <cellStyle name="Normal 3 2 2 7 2 5 5 2" xfId="51797" xr:uid="{00000000-0005-0000-0000-00007D8F0000}"/>
    <cellStyle name="Normal 3 2 2 7 2 5 5 3" xfId="29186" xr:uid="{00000000-0005-0000-0000-00007E8F0000}"/>
    <cellStyle name="Normal 3 2 2 7 2 5 6" xfId="14803" xr:uid="{00000000-0005-0000-0000-00007F8F0000}"/>
    <cellStyle name="Normal 3 2 2 7 2 5 6 2" xfId="50021" xr:uid="{00000000-0005-0000-0000-0000808F0000}"/>
    <cellStyle name="Normal 3 2 2 7 2 5 7" xfId="39200" xr:uid="{00000000-0005-0000-0000-0000818F0000}"/>
    <cellStyle name="Normal 3 2 2 7 2 5 8" xfId="27410" xr:uid="{00000000-0005-0000-0000-0000828F0000}"/>
    <cellStyle name="Normal 3 2 2 7 2 6" xfId="4256" xr:uid="{00000000-0005-0000-0000-0000838F0000}"/>
    <cellStyle name="Normal 3 2 2 7 2 6 2" xfId="16903" xr:uid="{00000000-0005-0000-0000-0000848F0000}"/>
    <cellStyle name="Normal 3 2 2 7 2 6 2 2" xfId="52119" xr:uid="{00000000-0005-0000-0000-0000858F0000}"/>
    <cellStyle name="Normal 3 2 2 7 2 6 2 3" xfId="29508" xr:uid="{00000000-0005-0000-0000-0000868F0000}"/>
    <cellStyle name="Normal 3 2 2 7 2 6 3" xfId="13349" xr:uid="{00000000-0005-0000-0000-0000878F0000}"/>
    <cellStyle name="Normal 3 2 2 7 2 6 3 2" xfId="48567" xr:uid="{00000000-0005-0000-0000-0000888F0000}"/>
    <cellStyle name="Normal 3 2 2 7 2 6 4" xfId="39522" xr:uid="{00000000-0005-0000-0000-0000898F0000}"/>
    <cellStyle name="Normal 3 2 2 7 2 6 5" xfId="25956" xr:uid="{00000000-0005-0000-0000-00008A8F0000}"/>
    <cellStyle name="Normal 3 2 2 7 2 7" xfId="5726" xr:uid="{00000000-0005-0000-0000-00008B8F0000}"/>
    <cellStyle name="Normal 3 2 2 7 2 7 2" xfId="18357" xr:uid="{00000000-0005-0000-0000-00008C8F0000}"/>
    <cellStyle name="Normal 3 2 2 7 2 7 2 2" xfId="53573" xr:uid="{00000000-0005-0000-0000-00008D8F0000}"/>
    <cellStyle name="Normal 3 2 2 7 2 7 3" xfId="40976" xr:uid="{00000000-0005-0000-0000-00008E8F0000}"/>
    <cellStyle name="Normal 3 2 2 7 2 7 4" xfId="30962" xr:uid="{00000000-0005-0000-0000-00008F8F0000}"/>
    <cellStyle name="Normal 3 2 2 7 2 8" xfId="7185" xr:uid="{00000000-0005-0000-0000-0000908F0000}"/>
    <cellStyle name="Normal 3 2 2 7 2 8 2" xfId="19811" xr:uid="{00000000-0005-0000-0000-0000918F0000}"/>
    <cellStyle name="Normal 3 2 2 7 2 8 2 2" xfId="55027" xr:uid="{00000000-0005-0000-0000-0000928F0000}"/>
    <cellStyle name="Normal 3 2 2 7 2 8 3" xfId="42430" xr:uid="{00000000-0005-0000-0000-0000938F0000}"/>
    <cellStyle name="Normal 3 2 2 7 2 8 4" xfId="32416" xr:uid="{00000000-0005-0000-0000-0000948F0000}"/>
    <cellStyle name="Normal 3 2 2 7 2 9" xfId="8966" xr:uid="{00000000-0005-0000-0000-0000958F0000}"/>
    <cellStyle name="Normal 3 2 2 7 2 9 2" xfId="21587" xr:uid="{00000000-0005-0000-0000-0000968F0000}"/>
    <cellStyle name="Normal 3 2 2 7 2 9 2 2" xfId="56803" xr:uid="{00000000-0005-0000-0000-0000978F0000}"/>
    <cellStyle name="Normal 3 2 2 7 2 9 3" xfId="44206" xr:uid="{00000000-0005-0000-0000-0000988F0000}"/>
    <cellStyle name="Normal 3 2 2 7 2 9 4" xfId="34192" xr:uid="{00000000-0005-0000-0000-0000998F0000}"/>
    <cellStyle name="Normal 3 2 2 7 3" xfId="3105" xr:uid="{00000000-0005-0000-0000-00009A8F0000}"/>
    <cellStyle name="Normal 3 2 2 7 3 10" xfId="25474" xr:uid="{00000000-0005-0000-0000-00009B8F0000}"/>
    <cellStyle name="Normal 3 2 2 7 3 11" xfId="61009" xr:uid="{00000000-0005-0000-0000-00009C8F0000}"/>
    <cellStyle name="Normal 3 2 2 7 3 2" xfId="4905" xr:uid="{00000000-0005-0000-0000-00009D8F0000}"/>
    <cellStyle name="Normal 3 2 2 7 3 2 2" xfId="17552" xr:uid="{00000000-0005-0000-0000-00009E8F0000}"/>
    <cellStyle name="Normal 3 2 2 7 3 2 2 2" xfId="52768" xr:uid="{00000000-0005-0000-0000-00009F8F0000}"/>
    <cellStyle name="Normal 3 2 2 7 3 2 2 3" xfId="30157" xr:uid="{00000000-0005-0000-0000-0000A08F0000}"/>
    <cellStyle name="Normal 3 2 2 7 3 2 3" xfId="13998" xr:uid="{00000000-0005-0000-0000-0000A18F0000}"/>
    <cellStyle name="Normal 3 2 2 7 3 2 3 2" xfId="49216" xr:uid="{00000000-0005-0000-0000-0000A28F0000}"/>
    <cellStyle name="Normal 3 2 2 7 3 2 4" xfId="40171" xr:uid="{00000000-0005-0000-0000-0000A38F0000}"/>
    <cellStyle name="Normal 3 2 2 7 3 2 5" xfId="26605" xr:uid="{00000000-0005-0000-0000-0000A48F0000}"/>
    <cellStyle name="Normal 3 2 2 7 3 3" xfId="6375" xr:uid="{00000000-0005-0000-0000-0000A58F0000}"/>
    <cellStyle name="Normal 3 2 2 7 3 3 2" xfId="19006" xr:uid="{00000000-0005-0000-0000-0000A68F0000}"/>
    <cellStyle name="Normal 3 2 2 7 3 3 2 2" xfId="54222" xr:uid="{00000000-0005-0000-0000-0000A78F0000}"/>
    <cellStyle name="Normal 3 2 2 7 3 3 3" xfId="41625" xr:uid="{00000000-0005-0000-0000-0000A88F0000}"/>
    <cellStyle name="Normal 3 2 2 7 3 3 4" xfId="31611" xr:uid="{00000000-0005-0000-0000-0000A98F0000}"/>
    <cellStyle name="Normal 3 2 2 7 3 4" xfId="7834" xr:uid="{00000000-0005-0000-0000-0000AA8F0000}"/>
    <cellStyle name="Normal 3 2 2 7 3 4 2" xfId="20460" xr:uid="{00000000-0005-0000-0000-0000AB8F0000}"/>
    <cellStyle name="Normal 3 2 2 7 3 4 2 2" xfId="55676" xr:uid="{00000000-0005-0000-0000-0000AC8F0000}"/>
    <cellStyle name="Normal 3 2 2 7 3 4 3" xfId="43079" xr:uid="{00000000-0005-0000-0000-0000AD8F0000}"/>
    <cellStyle name="Normal 3 2 2 7 3 4 4" xfId="33065" xr:uid="{00000000-0005-0000-0000-0000AE8F0000}"/>
    <cellStyle name="Normal 3 2 2 7 3 5" xfId="9615" xr:uid="{00000000-0005-0000-0000-0000AF8F0000}"/>
    <cellStyle name="Normal 3 2 2 7 3 5 2" xfId="22236" xr:uid="{00000000-0005-0000-0000-0000B08F0000}"/>
    <cellStyle name="Normal 3 2 2 7 3 5 2 2" xfId="57452" xr:uid="{00000000-0005-0000-0000-0000B18F0000}"/>
    <cellStyle name="Normal 3 2 2 7 3 5 3" xfId="44855" xr:uid="{00000000-0005-0000-0000-0000B28F0000}"/>
    <cellStyle name="Normal 3 2 2 7 3 5 4" xfId="34841" xr:uid="{00000000-0005-0000-0000-0000B38F0000}"/>
    <cellStyle name="Normal 3 2 2 7 3 6" xfId="11409" xr:uid="{00000000-0005-0000-0000-0000B48F0000}"/>
    <cellStyle name="Normal 3 2 2 7 3 6 2" xfId="24012" xr:uid="{00000000-0005-0000-0000-0000B58F0000}"/>
    <cellStyle name="Normal 3 2 2 7 3 6 2 2" xfId="59228" xr:uid="{00000000-0005-0000-0000-0000B68F0000}"/>
    <cellStyle name="Normal 3 2 2 7 3 6 3" xfId="46631" xr:uid="{00000000-0005-0000-0000-0000B78F0000}"/>
    <cellStyle name="Normal 3 2 2 7 3 6 4" xfId="36617" xr:uid="{00000000-0005-0000-0000-0000B88F0000}"/>
    <cellStyle name="Normal 3 2 2 7 3 7" xfId="15776" xr:uid="{00000000-0005-0000-0000-0000B98F0000}"/>
    <cellStyle name="Normal 3 2 2 7 3 7 2" xfId="50992" xr:uid="{00000000-0005-0000-0000-0000BA8F0000}"/>
    <cellStyle name="Normal 3 2 2 7 3 7 3" xfId="28381" xr:uid="{00000000-0005-0000-0000-0000BB8F0000}"/>
    <cellStyle name="Normal 3 2 2 7 3 8" xfId="12867" xr:uid="{00000000-0005-0000-0000-0000BC8F0000}"/>
    <cellStyle name="Normal 3 2 2 7 3 8 2" xfId="48085" xr:uid="{00000000-0005-0000-0000-0000BD8F0000}"/>
    <cellStyle name="Normal 3 2 2 7 3 9" xfId="38395" xr:uid="{00000000-0005-0000-0000-0000BE8F0000}"/>
    <cellStyle name="Normal 3 2 2 7 4" xfId="2926" xr:uid="{00000000-0005-0000-0000-0000BF8F0000}"/>
    <cellStyle name="Normal 3 2 2 7 4 10" xfId="25312" xr:uid="{00000000-0005-0000-0000-0000C08F0000}"/>
    <cellStyle name="Normal 3 2 2 7 4 11" xfId="60847" xr:uid="{00000000-0005-0000-0000-0000C18F0000}"/>
    <cellStyle name="Normal 3 2 2 7 4 2" xfId="4743" xr:uid="{00000000-0005-0000-0000-0000C28F0000}"/>
    <cellStyle name="Normal 3 2 2 7 4 2 2" xfId="17390" xr:uid="{00000000-0005-0000-0000-0000C38F0000}"/>
    <cellStyle name="Normal 3 2 2 7 4 2 2 2" xfId="52606" xr:uid="{00000000-0005-0000-0000-0000C48F0000}"/>
    <cellStyle name="Normal 3 2 2 7 4 2 2 3" xfId="29995" xr:uid="{00000000-0005-0000-0000-0000C58F0000}"/>
    <cellStyle name="Normal 3 2 2 7 4 2 3" xfId="13836" xr:uid="{00000000-0005-0000-0000-0000C68F0000}"/>
    <cellStyle name="Normal 3 2 2 7 4 2 3 2" xfId="49054" xr:uid="{00000000-0005-0000-0000-0000C78F0000}"/>
    <cellStyle name="Normal 3 2 2 7 4 2 4" xfId="40009" xr:uid="{00000000-0005-0000-0000-0000C88F0000}"/>
    <cellStyle name="Normal 3 2 2 7 4 2 5" xfId="26443" xr:uid="{00000000-0005-0000-0000-0000C98F0000}"/>
    <cellStyle name="Normal 3 2 2 7 4 3" xfId="6213" xr:uid="{00000000-0005-0000-0000-0000CA8F0000}"/>
    <cellStyle name="Normal 3 2 2 7 4 3 2" xfId="18844" xr:uid="{00000000-0005-0000-0000-0000CB8F0000}"/>
    <cellStyle name="Normal 3 2 2 7 4 3 2 2" xfId="54060" xr:uid="{00000000-0005-0000-0000-0000CC8F0000}"/>
    <cellStyle name="Normal 3 2 2 7 4 3 3" xfId="41463" xr:uid="{00000000-0005-0000-0000-0000CD8F0000}"/>
    <cellStyle name="Normal 3 2 2 7 4 3 4" xfId="31449" xr:uid="{00000000-0005-0000-0000-0000CE8F0000}"/>
    <cellStyle name="Normal 3 2 2 7 4 4" xfId="7672" xr:uid="{00000000-0005-0000-0000-0000CF8F0000}"/>
    <cellStyle name="Normal 3 2 2 7 4 4 2" xfId="20298" xr:uid="{00000000-0005-0000-0000-0000D08F0000}"/>
    <cellStyle name="Normal 3 2 2 7 4 4 2 2" xfId="55514" xr:uid="{00000000-0005-0000-0000-0000D18F0000}"/>
    <cellStyle name="Normal 3 2 2 7 4 4 3" xfId="42917" xr:uid="{00000000-0005-0000-0000-0000D28F0000}"/>
    <cellStyle name="Normal 3 2 2 7 4 4 4" xfId="32903" xr:uid="{00000000-0005-0000-0000-0000D38F0000}"/>
    <cellStyle name="Normal 3 2 2 7 4 5" xfId="9453" xr:uid="{00000000-0005-0000-0000-0000D48F0000}"/>
    <cellStyle name="Normal 3 2 2 7 4 5 2" xfId="22074" xr:uid="{00000000-0005-0000-0000-0000D58F0000}"/>
    <cellStyle name="Normal 3 2 2 7 4 5 2 2" xfId="57290" xr:uid="{00000000-0005-0000-0000-0000D68F0000}"/>
    <cellStyle name="Normal 3 2 2 7 4 5 3" xfId="44693" xr:uid="{00000000-0005-0000-0000-0000D78F0000}"/>
    <cellStyle name="Normal 3 2 2 7 4 5 4" xfId="34679" xr:uid="{00000000-0005-0000-0000-0000D88F0000}"/>
    <cellStyle name="Normal 3 2 2 7 4 6" xfId="11247" xr:uid="{00000000-0005-0000-0000-0000D98F0000}"/>
    <cellStyle name="Normal 3 2 2 7 4 6 2" xfId="23850" xr:uid="{00000000-0005-0000-0000-0000DA8F0000}"/>
    <cellStyle name="Normal 3 2 2 7 4 6 2 2" xfId="59066" xr:uid="{00000000-0005-0000-0000-0000DB8F0000}"/>
    <cellStyle name="Normal 3 2 2 7 4 6 3" xfId="46469" xr:uid="{00000000-0005-0000-0000-0000DC8F0000}"/>
    <cellStyle name="Normal 3 2 2 7 4 6 4" xfId="36455" xr:uid="{00000000-0005-0000-0000-0000DD8F0000}"/>
    <cellStyle name="Normal 3 2 2 7 4 7" xfId="15614" xr:uid="{00000000-0005-0000-0000-0000DE8F0000}"/>
    <cellStyle name="Normal 3 2 2 7 4 7 2" xfId="50830" xr:uid="{00000000-0005-0000-0000-0000DF8F0000}"/>
    <cellStyle name="Normal 3 2 2 7 4 7 3" xfId="28219" xr:uid="{00000000-0005-0000-0000-0000E08F0000}"/>
    <cellStyle name="Normal 3 2 2 7 4 8" xfId="12705" xr:uid="{00000000-0005-0000-0000-0000E18F0000}"/>
    <cellStyle name="Normal 3 2 2 7 4 8 2" xfId="47923" xr:uid="{00000000-0005-0000-0000-0000E28F0000}"/>
    <cellStyle name="Normal 3 2 2 7 4 9" xfId="38233" xr:uid="{00000000-0005-0000-0000-0000E38F0000}"/>
    <cellStyle name="Normal 3 2 2 7 5" xfId="3434" xr:uid="{00000000-0005-0000-0000-0000E48F0000}"/>
    <cellStyle name="Normal 3 2 2 7 5 10" xfId="26930" xr:uid="{00000000-0005-0000-0000-0000E58F0000}"/>
    <cellStyle name="Normal 3 2 2 7 5 11" xfId="61334" xr:uid="{00000000-0005-0000-0000-0000E68F0000}"/>
    <cellStyle name="Normal 3 2 2 7 5 2" xfId="5230" xr:uid="{00000000-0005-0000-0000-0000E78F0000}"/>
    <cellStyle name="Normal 3 2 2 7 5 2 2" xfId="17877" xr:uid="{00000000-0005-0000-0000-0000E88F0000}"/>
    <cellStyle name="Normal 3 2 2 7 5 2 2 2" xfId="53093" xr:uid="{00000000-0005-0000-0000-0000E98F0000}"/>
    <cellStyle name="Normal 3 2 2 7 5 2 3" xfId="40496" xr:uid="{00000000-0005-0000-0000-0000EA8F0000}"/>
    <cellStyle name="Normal 3 2 2 7 5 2 4" xfId="30482" xr:uid="{00000000-0005-0000-0000-0000EB8F0000}"/>
    <cellStyle name="Normal 3 2 2 7 5 3" xfId="6700" xr:uid="{00000000-0005-0000-0000-0000EC8F0000}"/>
    <cellStyle name="Normal 3 2 2 7 5 3 2" xfId="19331" xr:uid="{00000000-0005-0000-0000-0000ED8F0000}"/>
    <cellStyle name="Normal 3 2 2 7 5 3 2 2" xfId="54547" xr:uid="{00000000-0005-0000-0000-0000EE8F0000}"/>
    <cellStyle name="Normal 3 2 2 7 5 3 3" xfId="41950" xr:uid="{00000000-0005-0000-0000-0000EF8F0000}"/>
    <cellStyle name="Normal 3 2 2 7 5 3 4" xfId="31936" xr:uid="{00000000-0005-0000-0000-0000F08F0000}"/>
    <cellStyle name="Normal 3 2 2 7 5 4" xfId="8159" xr:uid="{00000000-0005-0000-0000-0000F18F0000}"/>
    <cellStyle name="Normal 3 2 2 7 5 4 2" xfId="20785" xr:uid="{00000000-0005-0000-0000-0000F28F0000}"/>
    <cellStyle name="Normal 3 2 2 7 5 4 2 2" xfId="56001" xr:uid="{00000000-0005-0000-0000-0000F38F0000}"/>
    <cellStyle name="Normal 3 2 2 7 5 4 3" xfId="43404" xr:uid="{00000000-0005-0000-0000-0000F48F0000}"/>
    <cellStyle name="Normal 3 2 2 7 5 4 4" xfId="33390" xr:uid="{00000000-0005-0000-0000-0000F58F0000}"/>
    <cellStyle name="Normal 3 2 2 7 5 5" xfId="9940" xr:uid="{00000000-0005-0000-0000-0000F68F0000}"/>
    <cellStyle name="Normal 3 2 2 7 5 5 2" xfId="22561" xr:uid="{00000000-0005-0000-0000-0000F78F0000}"/>
    <cellStyle name="Normal 3 2 2 7 5 5 2 2" xfId="57777" xr:uid="{00000000-0005-0000-0000-0000F88F0000}"/>
    <cellStyle name="Normal 3 2 2 7 5 5 3" xfId="45180" xr:uid="{00000000-0005-0000-0000-0000F98F0000}"/>
    <cellStyle name="Normal 3 2 2 7 5 5 4" xfId="35166" xr:uid="{00000000-0005-0000-0000-0000FA8F0000}"/>
    <cellStyle name="Normal 3 2 2 7 5 6" xfId="11734" xr:uid="{00000000-0005-0000-0000-0000FB8F0000}"/>
    <cellStyle name="Normal 3 2 2 7 5 6 2" xfId="24337" xr:uid="{00000000-0005-0000-0000-0000FC8F0000}"/>
    <cellStyle name="Normal 3 2 2 7 5 6 2 2" xfId="59553" xr:uid="{00000000-0005-0000-0000-0000FD8F0000}"/>
    <cellStyle name="Normal 3 2 2 7 5 6 3" xfId="46956" xr:uid="{00000000-0005-0000-0000-0000FE8F0000}"/>
    <cellStyle name="Normal 3 2 2 7 5 6 4" xfId="36942" xr:uid="{00000000-0005-0000-0000-0000FF8F0000}"/>
    <cellStyle name="Normal 3 2 2 7 5 7" xfId="16101" xr:uid="{00000000-0005-0000-0000-000000900000}"/>
    <cellStyle name="Normal 3 2 2 7 5 7 2" xfId="51317" xr:uid="{00000000-0005-0000-0000-000001900000}"/>
    <cellStyle name="Normal 3 2 2 7 5 7 3" xfId="28706" xr:uid="{00000000-0005-0000-0000-000002900000}"/>
    <cellStyle name="Normal 3 2 2 7 5 8" xfId="14323" xr:uid="{00000000-0005-0000-0000-000003900000}"/>
    <cellStyle name="Normal 3 2 2 7 5 8 2" xfId="49541" xr:uid="{00000000-0005-0000-0000-000004900000}"/>
    <cellStyle name="Normal 3 2 2 7 5 9" xfId="38720" xr:uid="{00000000-0005-0000-0000-000005900000}"/>
    <cellStyle name="Normal 3 2 2 7 6" xfId="2595" xr:uid="{00000000-0005-0000-0000-000006900000}"/>
    <cellStyle name="Normal 3 2 2 7 6 10" xfId="26121" xr:uid="{00000000-0005-0000-0000-000007900000}"/>
    <cellStyle name="Normal 3 2 2 7 6 11" xfId="60525" xr:uid="{00000000-0005-0000-0000-000008900000}"/>
    <cellStyle name="Normal 3 2 2 7 6 2" xfId="4421" xr:uid="{00000000-0005-0000-0000-000009900000}"/>
    <cellStyle name="Normal 3 2 2 7 6 2 2" xfId="17068" xr:uid="{00000000-0005-0000-0000-00000A900000}"/>
    <cellStyle name="Normal 3 2 2 7 6 2 2 2" xfId="52284" xr:uid="{00000000-0005-0000-0000-00000B900000}"/>
    <cellStyle name="Normal 3 2 2 7 6 2 3" xfId="39687" xr:uid="{00000000-0005-0000-0000-00000C900000}"/>
    <cellStyle name="Normal 3 2 2 7 6 2 4" xfId="29673" xr:uid="{00000000-0005-0000-0000-00000D900000}"/>
    <cellStyle name="Normal 3 2 2 7 6 3" xfId="5891" xr:uid="{00000000-0005-0000-0000-00000E900000}"/>
    <cellStyle name="Normal 3 2 2 7 6 3 2" xfId="18522" xr:uid="{00000000-0005-0000-0000-00000F900000}"/>
    <cellStyle name="Normal 3 2 2 7 6 3 2 2" xfId="53738" xr:uid="{00000000-0005-0000-0000-000010900000}"/>
    <cellStyle name="Normal 3 2 2 7 6 3 3" xfId="41141" xr:uid="{00000000-0005-0000-0000-000011900000}"/>
    <cellStyle name="Normal 3 2 2 7 6 3 4" xfId="31127" xr:uid="{00000000-0005-0000-0000-000012900000}"/>
    <cellStyle name="Normal 3 2 2 7 6 4" xfId="7350" xr:uid="{00000000-0005-0000-0000-000013900000}"/>
    <cellStyle name="Normal 3 2 2 7 6 4 2" xfId="19976" xr:uid="{00000000-0005-0000-0000-000014900000}"/>
    <cellStyle name="Normal 3 2 2 7 6 4 2 2" xfId="55192" xr:uid="{00000000-0005-0000-0000-000015900000}"/>
    <cellStyle name="Normal 3 2 2 7 6 4 3" xfId="42595" xr:uid="{00000000-0005-0000-0000-000016900000}"/>
    <cellStyle name="Normal 3 2 2 7 6 4 4" xfId="32581" xr:uid="{00000000-0005-0000-0000-000017900000}"/>
    <cellStyle name="Normal 3 2 2 7 6 5" xfId="9131" xr:uid="{00000000-0005-0000-0000-000018900000}"/>
    <cellStyle name="Normal 3 2 2 7 6 5 2" xfId="21752" xr:uid="{00000000-0005-0000-0000-000019900000}"/>
    <cellStyle name="Normal 3 2 2 7 6 5 2 2" xfId="56968" xr:uid="{00000000-0005-0000-0000-00001A900000}"/>
    <cellStyle name="Normal 3 2 2 7 6 5 3" xfId="44371" xr:uid="{00000000-0005-0000-0000-00001B900000}"/>
    <cellStyle name="Normal 3 2 2 7 6 5 4" xfId="34357" xr:uid="{00000000-0005-0000-0000-00001C900000}"/>
    <cellStyle name="Normal 3 2 2 7 6 6" xfId="10925" xr:uid="{00000000-0005-0000-0000-00001D900000}"/>
    <cellStyle name="Normal 3 2 2 7 6 6 2" xfId="23528" xr:uid="{00000000-0005-0000-0000-00001E900000}"/>
    <cellStyle name="Normal 3 2 2 7 6 6 2 2" xfId="58744" xr:uid="{00000000-0005-0000-0000-00001F900000}"/>
    <cellStyle name="Normal 3 2 2 7 6 6 3" xfId="46147" xr:uid="{00000000-0005-0000-0000-000020900000}"/>
    <cellStyle name="Normal 3 2 2 7 6 6 4" xfId="36133" xr:uid="{00000000-0005-0000-0000-000021900000}"/>
    <cellStyle name="Normal 3 2 2 7 6 7" xfId="15292" xr:uid="{00000000-0005-0000-0000-000022900000}"/>
    <cellStyle name="Normal 3 2 2 7 6 7 2" xfId="50508" xr:uid="{00000000-0005-0000-0000-000023900000}"/>
    <cellStyle name="Normal 3 2 2 7 6 7 3" xfId="27897" xr:uid="{00000000-0005-0000-0000-000024900000}"/>
    <cellStyle name="Normal 3 2 2 7 6 8" xfId="13514" xr:uid="{00000000-0005-0000-0000-000025900000}"/>
    <cellStyle name="Normal 3 2 2 7 6 8 2" xfId="48732" xr:uid="{00000000-0005-0000-0000-000026900000}"/>
    <cellStyle name="Normal 3 2 2 7 6 9" xfId="37911" xr:uid="{00000000-0005-0000-0000-000027900000}"/>
    <cellStyle name="Normal 3 2 2 7 7" xfId="3759" xr:uid="{00000000-0005-0000-0000-000028900000}"/>
    <cellStyle name="Normal 3 2 2 7 7 2" xfId="8482" xr:uid="{00000000-0005-0000-0000-000029900000}"/>
    <cellStyle name="Normal 3 2 2 7 7 2 2" xfId="21108" xr:uid="{00000000-0005-0000-0000-00002A900000}"/>
    <cellStyle name="Normal 3 2 2 7 7 2 2 2" xfId="56324" xr:uid="{00000000-0005-0000-0000-00002B900000}"/>
    <cellStyle name="Normal 3 2 2 7 7 2 3" xfId="43727" xr:uid="{00000000-0005-0000-0000-00002C900000}"/>
    <cellStyle name="Normal 3 2 2 7 7 2 4" xfId="33713" xr:uid="{00000000-0005-0000-0000-00002D900000}"/>
    <cellStyle name="Normal 3 2 2 7 7 3" xfId="10263" xr:uid="{00000000-0005-0000-0000-00002E900000}"/>
    <cellStyle name="Normal 3 2 2 7 7 3 2" xfId="22884" xr:uid="{00000000-0005-0000-0000-00002F900000}"/>
    <cellStyle name="Normal 3 2 2 7 7 3 2 2" xfId="58100" xr:uid="{00000000-0005-0000-0000-000030900000}"/>
    <cellStyle name="Normal 3 2 2 7 7 3 3" xfId="45503" xr:uid="{00000000-0005-0000-0000-000031900000}"/>
    <cellStyle name="Normal 3 2 2 7 7 3 4" xfId="35489" xr:uid="{00000000-0005-0000-0000-000032900000}"/>
    <cellStyle name="Normal 3 2 2 7 7 4" xfId="12059" xr:uid="{00000000-0005-0000-0000-000033900000}"/>
    <cellStyle name="Normal 3 2 2 7 7 4 2" xfId="24660" xr:uid="{00000000-0005-0000-0000-000034900000}"/>
    <cellStyle name="Normal 3 2 2 7 7 4 2 2" xfId="59876" xr:uid="{00000000-0005-0000-0000-000035900000}"/>
    <cellStyle name="Normal 3 2 2 7 7 4 3" xfId="47279" xr:uid="{00000000-0005-0000-0000-000036900000}"/>
    <cellStyle name="Normal 3 2 2 7 7 4 4" xfId="37265" xr:uid="{00000000-0005-0000-0000-000037900000}"/>
    <cellStyle name="Normal 3 2 2 7 7 5" xfId="16424" xr:uid="{00000000-0005-0000-0000-000038900000}"/>
    <cellStyle name="Normal 3 2 2 7 7 5 2" xfId="51640" xr:uid="{00000000-0005-0000-0000-000039900000}"/>
    <cellStyle name="Normal 3 2 2 7 7 5 3" xfId="29029" xr:uid="{00000000-0005-0000-0000-00003A900000}"/>
    <cellStyle name="Normal 3 2 2 7 7 6" xfId="14646" xr:uid="{00000000-0005-0000-0000-00003B900000}"/>
    <cellStyle name="Normal 3 2 2 7 7 6 2" xfId="49864" xr:uid="{00000000-0005-0000-0000-00003C900000}"/>
    <cellStyle name="Normal 3 2 2 7 7 7" xfId="39043" xr:uid="{00000000-0005-0000-0000-00003D900000}"/>
    <cellStyle name="Normal 3 2 2 7 7 8" xfId="27253" xr:uid="{00000000-0005-0000-0000-00003E900000}"/>
    <cellStyle name="Normal 3 2 2 7 8" xfId="4099" xr:uid="{00000000-0005-0000-0000-00003F900000}"/>
    <cellStyle name="Normal 3 2 2 7 8 2" xfId="16746" xr:uid="{00000000-0005-0000-0000-000040900000}"/>
    <cellStyle name="Normal 3 2 2 7 8 2 2" xfId="51962" xr:uid="{00000000-0005-0000-0000-000041900000}"/>
    <cellStyle name="Normal 3 2 2 7 8 2 3" xfId="29351" xr:uid="{00000000-0005-0000-0000-000042900000}"/>
    <cellStyle name="Normal 3 2 2 7 8 3" xfId="13192" xr:uid="{00000000-0005-0000-0000-000043900000}"/>
    <cellStyle name="Normal 3 2 2 7 8 3 2" xfId="48410" xr:uid="{00000000-0005-0000-0000-000044900000}"/>
    <cellStyle name="Normal 3 2 2 7 8 4" xfId="39365" xr:uid="{00000000-0005-0000-0000-000045900000}"/>
    <cellStyle name="Normal 3 2 2 7 8 5" xfId="25799" xr:uid="{00000000-0005-0000-0000-000046900000}"/>
    <cellStyle name="Normal 3 2 2 7 9" xfId="5569" xr:uid="{00000000-0005-0000-0000-000047900000}"/>
    <cellStyle name="Normal 3 2 2 7 9 2" xfId="18200" xr:uid="{00000000-0005-0000-0000-000048900000}"/>
    <cellStyle name="Normal 3 2 2 7 9 2 2" xfId="53416" xr:uid="{00000000-0005-0000-0000-000049900000}"/>
    <cellStyle name="Normal 3 2 2 7 9 3" xfId="40819" xr:uid="{00000000-0005-0000-0000-00004A900000}"/>
    <cellStyle name="Normal 3 2 2 7 9 4" xfId="30805" xr:uid="{00000000-0005-0000-0000-00004B900000}"/>
    <cellStyle name="Normal 3 2 2 8" xfId="2314" xr:uid="{00000000-0005-0000-0000-00004C900000}"/>
    <cellStyle name="Normal 3 2 2 8 10" xfId="10645" xr:uid="{00000000-0005-0000-0000-00004D900000}"/>
    <cellStyle name="Normal 3 2 2 8 10 2" xfId="23256" xr:uid="{00000000-0005-0000-0000-00004E900000}"/>
    <cellStyle name="Normal 3 2 2 8 10 2 2" xfId="58472" xr:uid="{00000000-0005-0000-0000-00004F900000}"/>
    <cellStyle name="Normal 3 2 2 8 10 3" xfId="45875" xr:uid="{00000000-0005-0000-0000-000050900000}"/>
    <cellStyle name="Normal 3 2 2 8 10 4" xfId="35861" xr:uid="{00000000-0005-0000-0000-000051900000}"/>
    <cellStyle name="Normal 3 2 2 8 11" xfId="15026" xr:uid="{00000000-0005-0000-0000-000052900000}"/>
    <cellStyle name="Normal 3 2 2 8 11 2" xfId="50242" xr:uid="{00000000-0005-0000-0000-000053900000}"/>
    <cellStyle name="Normal 3 2 2 8 11 3" xfId="27631" xr:uid="{00000000-0005-0000-0000-000054900000}"/>
    <cellStyle name="Normal 3 2 2 8 12" xfId="12439" xr:uid="{00000000-0005-0000-0000-000055900000}"/>
    <cellStyle name="Normal 3 2 2 8 12 2" xfId="47657" xr:uid="{00000000-0005-0000-0000-000056900000}"/>
    <cellStyle name="Normal 3 2 2 8 13" xfId="37645" xr:uid="{00000000-0005-0000-0000-000057900000}"/>
    <cellStyle name="Normal 3 2 2 8 14" xfId="25046" xr:uid="{00000000-0005-0000-0000-000058900000}"/>
    <cellStyle name="Normal 3 2 2 8 15" xfId="60259" xr:uid="{00000000-0005-0000-0000-000059900000}"/>
    <cellStyle name="Normal 3 2 2 8 2" xfId="3161" xr:uid="{00000000-0005-0000-0000-00005A900000}"/>
    <cellStyle name="Normal 3 2 2 8 2 10" xfId="25530" xr:uid="{00000000-0005-0000-0000-00005B900000}"/>
    <cellStyle name="Normal 3 2 2 8 2 11" xfId="61065" xr:uid="{00000000-0005-0000-0000-00005C900000}"/>
    <cellStyle name="Normal 3 2 2 8 2 2" xfId="4961" xr:uid="{00000000-0005-0000-0000-00005D900000}"/>
    <cellStyle name="Normal 3 2 2 8 2 2 2" xfId="17608" xr:uid="{00000000-0005-0000-0000-00005E900000}"/>
    <cellStyle name="Normal 3 2 2 8 2 2 2 2" xfId="52824" xr:uid="{00000000-0005-0000-0000-00005F900000}"/>
    <cellStyle name="Normal 3 2 2 8 2 2 2 3" xfId="30213" xr:uid="{00000000-0005-0000-0000-000060900000}"/>
    <cellStyle name="Normal 3 2 2 8 2 2 3" xfId="14054" xr:uid="{00000000-0005-0000-0000-000061900000}"/>
    <cellStyle name="Normal 3 2 2 8 2 2 3 2" xfId="49272" xr:uid="{00000000-0005-0000-0000-000062900000}"/>
    <cellStyle name="Normal 3 2 2 8 2 2 4" xfId="40227" xr:uid="{00000000-0005-0000-0000-000063900000}"/>
    <cellStyle name="Normal 3 2 2 8 2 2 5" xfId="26661" xr:uid="{00000000-0005-0000-0000-000064900000}"/>
    <cellStyle name="Normal 3 2 2 8 2 3" xfId="6431" xr:uid="{00000000-0005-0000-0000-000065900000}"/>
    <cellStyle name="Normal 3 2 2 8 2 3 2" xfId="19062" xr:uid="{00000000-0005-0000-0000-000066900000}"/>
    <cellStyle name="Normal 3 2 2 8 2 3 2 2" xfId="54278" xr:uid="{00000000-0005-0000-0000-000067900000}"/>
    <cellStyle name="Normal 3 2 2 8 2 3 3" xfId="41681" xr:uid="{00000000-0005-0000-0000-000068900000}"/>
    <cellStyle name="Normal 3 2 2 8 2 3 4" xfId="31667" xr:uid="{00000000-0005-0000-0000-000069900000}"/>
    <cellStyle name="Normal 3 2 2 8 2 4" xfId="7890" xr:uid="{00000000-0005-0000-0000-00006A900000}"/>
    <cellStyle name="Normal 3 2 2 8 2 4 2" xfId="20516" xr:uid="{00000000-0005-0000-0000-00006B900000}"/>
    <cellStyle name="Normal 3 2 2 8 2 4 2 2" xfId="55732" xr:uid="{00000000-0005-0000-0000-00006C900000}"/>
    <cellStyle name="Normal 3 2 2 8 2 4 3" xfId="43135" xr:uid="{00000000-0005-0000-0000-00006D900000}"/>
    <cellStyle name="Normal 3 2 2 8 2 4 4" xfId="33121" xr:uid="{00000000-0005-0000-0000-00006E900000}"/>
    <cellStyle name="Normal 3 2 2 8 2 5" xfId="9671" xr:uid="{00000000-0005-0000-0000-00006F900000}"/>
    <cellStyle name="Normal 3 2 2 8 2 5 2" xfId="22292" xr:uid="{00000000-0005-0000-0000-000070900000}"/>
    <cellStyle name="Normal 3 2 2 8 2 5 2 2" xfId="57508" xr:uid="{00000000-0005-0000-0000-000071900000}"/>
    <cellStyle name="Normal 3 2 2 8 2 5 3" xfId="44911" xr:uid="{00000000-0005-0000-0000-000072900000}"/>
    <cellStyle name="Normal 3 2 2 8 2 5 4" xfId="34897" xr:uid="{00000000-0005-0000-0000-000073900000}"/>
    <cellStyle name="Normal 3 2 2 8 2 6" xfId="11465" xr:uid="{00000000-0005-0000-0000-000074900000}"/>
    <cellStyle name="Normal 3 2 2 8 2 6 2" xfId="24068" xr:uid="{00000000-0005-0000-0000-000075900000}"/>
    <cellStyle name="Normal 3 2 2 8 2 6 2 2" xfId="59284" xr:uid="{00000000-0005-0000-0000-000076900000}"/>
    <cellStyle name="Normal 3 2 2 8 2 6 3" xfId="46687" xr:uid="{00000000-0005-0000-0000-000077900000}"/>
    <cellStyle name="Normal 3 2 2 8 2 6 4" xfId="36673" xr:uid="{00000000-0005-0000-0000-000078900000}"/>
    <cellStyle name="Normal 3 2 2 8 2 7" xfId="15832" xr:uid="{00000000-0005-0000-0000-000079900000}"/>
    <cellStyle name="Normal 3 2 2 8 2 7 2" xfId="51048" xr:uid="{00000000-0005-0000-0000-00007A900000}"/>
    <cellStyle name="Normal 3 2 2 8 2 7 3" xfId="28437" xr:uid="{00000000-0005-0000-0000-00007B900000}"/>
    <cellStyle name="Normal 3 2 2 8 2 8" xfId="12923" xr:uid="{00000000-0005-0000-0000-00007C900000}"/>
    <cellStyle name="Normal 3 2 2 8 2 8 2" xfId="48141" xr:uid="{00000000-0005-0000-0000-00007D900000}"/>
    <cellStyle name="Normal 3 2 2 8 2 9" xfId="38451" xr:uid="{00000000-0005-0000-0000-00007E900000}"/>
    <cellStyle name="Normal 3 2 2 8 3" xfId="3490" xr:uid="{00000000-0005-0000-0000-00007F900000}"/>
    <cellStyle name="Normal 3 2 2 8 3 10" xfId="26986" xr:uid="{00000000-0005-0000-0000-000080900000}"/>
    <cellStyle name="Normal 3 2 2 8 3 11" xfId="61390" xr:uid="{00000000-0005-0000-0000-000081900000}"/>
    <cellStyle name="Normal 3 2 2 8 3 2" xfId="5286" xr:uid="{00000000-0005-0000-0000-000082900000}"/>
    <cellStyle name="Normal 3 2 2 8 3 2 2" xfId="17933" xr:uid="{00000000-0005-0000-0000-000083900000}"/>
    <cellStyle name="Normal 3 2 2 8 3 2 2 2" xfId="53149" xr:uid="{00000000-0005-0000-0000-000084900000}"/>
    <cellStyle name="Normal 3 2 2 8 3 2 3" xfId="40552" xr:uid="{00000000-0005-0000-0000-000085900000}"/>
    <cellStyle name="Normal 3 2 2 8 3 2 4" xfId="30538" xr:uid="{00000000-0005-0000-0000-000086900000}"/>
    <cellStyle name="Normal 3 2 2 8 3 3" xfId="6756" xr:uid="{00000000-0005-0000-0000-000087900000}"/>
    <cellStyle name="Normal 3 2 2 8 3 3 2" xfId="19387" xr:uid="{00000000-0005-0000-0000-000088900000}"/>
    <cellStyle name="Normal 3 2 2 8 3 3 2 2" xfId="54603" xr:uid="{00000000-0005-0000-0000-000089900000}"/>
    <cellStyle name="Normal 3 2 2 8 3 3 3" xfId="42006" xr:uid="{00000000-0005-0000-0000-00008A900000}"/>
    <cellStyle name="Normal 3 2 2 8 3 3 4" xfId="31992" xr:uid="{00000000-0005-0000-0000-00008B900000}"/>
    <cellStyle name="Normal 3 2 2 8 3 4" xfId="8215" xr:uid="{00000000-0005-0000-0000-00008C900000}"/>
    <cellStyle name="Normal 3 2 2 8 3 4 2" xfId="20841" xr:uid="{00000000-0005-0000-0000-00008D900000}"/>
    <cellStyle name="Normal 3 2 2 8 3 4 2 2" xfId="56057" xr:uid="{00000000-0005-0000-0000-00008E900000}"/>
    <cellStyle name="Normal 3 2 2 8 3 4 3" xfId="43460" xr:uid="{00000000-0005-0000-0000-00008F900000}"/>
    <cellStyle name="Normal 3 2 2 8 3 4 4" xfId="33446" xr:uid="{00000000-0005-0000-0000-000090900000}"/>
    <cellStyle name="Normal 3 2 2 8 3 5" xfId="9996" xr:uid="{00000000-0005-0000-0000-000091900000}"/>
    <cellStyle name="Normal 3 2 2 8 3 5 2" xfId="22617" xr:uid="{00000000-0005-0000-0000-000092900000}"/>
    <cellStyle name="Normal 3 2 2 8 3 5 2 2" xfId="57833" xr:uid="{00000000-0005-0000-0000-000093900000}"/>
    <cellStyle name="Normal 3 2 2 8 3 5 3" xfId="45236" xr:uid="{00000000-0005-0000-0000-000094900000}"/>
    <cellStyle name="Normal 3 2 2 8 3 5 4" xfId="35222" xr:uid="{00000000-0005-0000-0000-000095900000}"/>
    <cellStyle name="Normal 3 2 2 8 3 6" xfId="11790" xr:uid="{00000000-0005-0000-0000-000096900000}"/>
    <cellStyle name="Normal 3 2 2 8 3 6 2" xfId="24393" xr:uid="{00000000-0005-0000-0000-000097900000}"/>
    <cellStyle name="Normal 3 2 2 8 3 6 2 2" xfId="59609" xr:uid="{00000000-0005-0000-0000-000098900000}"/>
    <cellStyle name="Normal 3 2 2 8 3 6 3" xfId="47012" xr:uid="{00000000-0005-0000-0000-000099900000}"/>
    <cellStyle name="Normal 3 2 2 8 3 6 4" xfId="36998" xr:uid="{00000000-0005-0000-0000-00009A900000}"/>
    <cellStyle name="Normal 3 2 2 8 3 7" xfId="16157" xr:uid="{00000000-0005-0000-0000-00009B900000}"/>
    <cellStyle name="Normal 3 2 2 8 3 7 2" xfId="51373" xr:uid="{00000000-0005-0000-0000-00009C900000}"/>
    <cellStyle name="Normal 3 2 2 8 3 7 3" xfId="28762" xr:uid="{00000000-0005-0000-0000-00009D900000}"/>
    <cellStyle name="Normal 3 2 2 8 3 8" xfId="14379" xr:uid="{00000000-0005-0000-0000-00009E900000}"/>
    <cellStyle name="Normal 3 2 2 8 3 8 2" xfId="49597" xr:uid="{00000000-0005-0000-0000-00009F900000}"/>
    <cellStyle name="Normal 3 2 2 8 3 9" xfId="38776" xr:uid="{00000000-0005-0000-0000-0000A0900000}"/>
    <cellStyle name="Normal 3 2 2 8 4" xfId="2651" xr:uid="{00000000-0005-0000-0000-0000A1900000}"/>
    <cellStyle name="Normal 3 2 2 8 4 10" xfId="26177" xr:uid="{00000000-0005-0000-0000-0000A2900000}"/>
    <cellStyle name="Normal 3 2 2 8 4 11" xfId="60581" xr:uid="{00000000-0005-0000-0000-0000A3900000}"/>
    <cellStyle name="Normal 3 2 2 8 4 2" xfId="4477" xr:uid="{00000000-0005-0000-0000-0000A4900000}"/>
    <cellStyle name="Normal 3 2 2 8 4 2 2" xfId="17124" xr:uid="{00000000-0005-0000-0000-0000A5900000}"/>
    <cellStyle name="Normal 3 2 2 8 4 2 2 2" xfId="52340" xr:uid="{00000000-0005-0000-0000-0000A6900000}"/>
    <cellStyle name="Normal 3 2 2 8 4 2 3" xfId="39743" xr:uid="{00000000-0005-0000-0000-0000A7900000}"/>
    <cellStyle name="Normal 3 2 2 8 4 2 4" xfId="29729" xr:uid="{00000000-0005-0000-0000-0000A8900000}"/>
    <cellStyle name="Normal 3 2 2 8 4 3" xfId="5947" xr:uid="{00000000-0005-0000-0000-0000A9900000}"/>
    <cellStyle name="Normal 3 2 2 8 4 3 2" xfId="18578" xr:uid="{00000000-0005-0000-0000-0000AA900000}"/>
    <cellStyle name="Normal 3 2 2 8 4 3 2 2" xfId="53794" xr:uid="{00000000-0005-0000-0000-0000AB900000}"/>
    <cellStyle name="Normal 3 2 2 8 4 3 3" xfId="41197" xr:uid="{00000000-0005-0000-0000-0000AC900000}"/>
    <cellStyle name="Normal 3 2 2 8 4 3 4" xfId="31183" xr:uid="{00000000-0005-0000-0000-0000AD900000}"/>
    <cellStyle name="Normal 3 2 2 8 4 4" xfId="7406" xr:uid="{00000000-0005-0000-0000-0000AE900000}"/>
    <cellStyle name="Normal 3 2 2 8 4 4 2" xfId="20032" xr:uid="{00000000-0005-0000-0000-0000AF900000}"/>
    <cellStyle name="Normal 3 2 2 8 4 4 2 2" xfId="55248" xr:uid="{00000000-0005-0000-0000-0000B0900000}"/>
    <cellStyle name="Normal 3 2 2 8 4 4 3" xfId="42651" xr:uid="{00000000-0005-0000-0000-0000B1900000}"/>
    <cellStyle name="Normal 3 2 2 8 4 4 4" xfId="32637" xr:uid="{00000000-0005-0000-0000-0000B2900000}"/>
    <cellStyle name="Normal 3 2 2 8 4 5" xfId="9187" xr:uid="{00000000-0005-0000-0000-0000B3900000}"/>
    <cellStyle name="Normal 3 2 2 8 4 5 2" xfId="21808" xr:uid="{00000000-0005-0000-0000-0000B4900000}"/>
    <cellStyle name="Normal 3 2 2 8 4 5 2 2" xfId="57024" xr:uid="{00000000-0005-0000-0000-0000B5900000}"/>
    <cellStyle name="Normal 3 2 2 8 4 5 3" xfId="44427" xr:uid="{00000000-0005-0000-0000-0000B6900000}"/>
    <cellStyle name="Normal 3 2 2 8 4 5 4" xfId="34413" xr:uid="{00000000-0005-0000-0000-0000B7900000}"/>
    <cellStyle name="Normal 3 2 2 8 4 6" xfId="10981" xr:uid="{00000000-0005-0000-0000-0000B8900000}"/>
    <cellStyle name="Normal 3 2 2 8 4 6 2" xfId="23584" xr:uid="{00000000-0005-0000-0000-0000B9900000}"/>
    <cellStyle name="Normal 3 2 2 8 4 6 2 2" xfId="58800" xr:uid="{00000000-0005-0000-0000-0000BA900000}"/>
    <cellStyle name="Normal 3 2 2 8 4 6 3" xfId="46203" xr:uid="{00000000-0005-0000-0000-0000BB900000}"/>
    <cellStyle name="Normal 3 2 2 8 4 6 4" xfId="36189" xr:uid="{00000000-0005-0000-0000-0000BC900000}"/>
    <cellStyle name="Normal 3 2 2 8 4 7" xfId="15348" xr:uid="{00000000-0005-0000-0000-0000BD900000}"/>
    <cellStyle name="Normal 3 2 2 8 4 7 2" xfId="50564" xr:uid="{00000000-0005-0000-0000-0000BE900000}"/>
    <cellStyle name="Normal 3 2 2 8 4 7 3" xfId="27953" xr:uid="{00000000-0005-0000-0000-0000BF900000}"/>
    <cellStyle name="Normal 3 2 2 8 4 8" xfId="13570" xr:uid="{00000000-0005-0000-0000-0000C0900000}"/>
    <cellStyle name="Normal 3 2 2 8 4 8 2" xfId="48788" xr:uid="{00000000-0005-0000-0000-0000C1900000}"/>
    <cellStyle name="Normal 3 2 2 8 4 9" xfId="37967" xr:uid="{00000000-0005-0000-0000-0000C2900000}"/>
    <cellStyle name="Normal 3 2 2 8 5" xfId="3815" xr:uid="{00000000-0005-0000-0000-0000C3900000}"/>
    <cellStyle name="Normal 3 2 2 8 5 2" xfId="8538" xr:uid="{00000000-0005-0000-0000-0000C4900000}"/>
    <cellStyle name="Normal 3 2 2 8 5 2 2" xfId="21164" xr:uid="{00000000-0005-0000-0000-0000C5900000}"/>
    <cellStyle name="Normal 3 2 2 8 5 2 2 2" xfId="56380" xr:uid="{00000000-0005-0000-0000-0000C6900000}"/>
    <cellStyle name="Normal 3 2 2 8 5 2 3" xfId="43783" xr:uid="{00000000-0005-0000-0000-0000C7900000}"/>
    <cellStyle name="Normal 3 2 2 8 5 2 4" xfId="33769" xr:uid="{00000000-0005-0000-0000-0000C8900000}"/>
    <cellStyle name="Normal 3 2 2 8 5 3" xfId="10319" xr:uid="{00000000-0005-0000-0000-0000C9900000}"/>
    <cellStyle name="Normal 3 2 2 8 5 3 2" xfId="22940" xr:uid="{00000000-0005-0000-0000-0000CA900000}"/>
    <cellStyle name="Normal 3 2 2 8 5 3 2 2" xfId="58156" xr:uid="{00000000-0005-0000-0000-0000CB900000}"/>
    <cellStyle name="Normal 3 2 2 8 5 3 3" xfId="45559" xr:uid="{00000000-0005-0000-0000-0000CC900000}"/>
    <cellStyle name="Normal 3 2 2 8 5 3 4" xfId="35545" xr:uid="{00000000-0005-0000-0000-0000CD900000}"/>
    <cellStyle name="Normal 3 2 2 8 5 4" xfId="12115" xr:uid="{00000000-0005-0000-0000-0000CE900000}"/>
    <cellStyle name="Normal 3 2 2 8 5 4 2" xfId="24716" xr:uid="{00000000-0005-0000-0000-0000CF900000}"/>
    <cellStyle name="Normal 3 2 2 8 5 4 2 2" xfId="59932" xr:uid="{00000000-0005-0000-0000-0000D0900000}"/>
    <cellStyle name="Normal 3 2 2 8 5 4 3" xfId="47335" xr:uid="{00000000-0005-0000-0000-0000D1900000}"/>
    <cellStyle name="Normal 3 2 2 8 5 4 4" xfId="37321" xr:uid="{00000000-0005-0000-0000-0000D2900000}"/>
    <cellStyle name="Normal 3 2 2 8 5 5" xfId="16480" xr:uid="{00000000-0005-0000-0000-0000D3900000}"/>
    <cellStyle name="Normal 3 2 2 8 5 5 2" xfId="51696" xr:uid="{00000000-0005-0000-0000-0000D4900000}"/>
    <cellStyle name="Normal 3 2 2 8 5 5 3" xfId="29085" xr:uid="{00000000-0005-0000-0000-0000D5900000}"/>
    <cellStyle name="Normal 3 2 2 8 5 6" xfId="14702" xr:uid="{00000000-0005-0000-0000-0000D6900000}"/>
    <cellStyle name="Normal 3 2 2 8 5 6 2" xfId="49920" xr:uid="{00000000-0005-0000-0000-0000D7900000}"/>
    <cellStyle name="Normal 3 2 2 8 5 7" xfId="39099" xr:uid="{00000000-0005-0000-0000-0000D8900000}"/>
    <cellStyle name="Normal 3 2 2 8 5 8" xfId="27309" xr:uid="{00000000-0005-0000-0000-0000D9900000}"/>
    <cellStyle name="Normal 3 2 2 8 6" xfId="4155" xr:uid="{00000000-0005-0000-0000-0000DA900000}"/>
    <cellStyle name="Normal 3 2 2 8 6 2" xfId="16802" xr:uid="{00000000-0005-0000-0000-0000DB900000}"/>
    <cellStyle name="Normal 3 2 2 8 6 2 2" xfId="52018" xr:uid="{00000000-0005-0000-0000-0000DC900000}"/>
    <cellStyle name="Normal 3 2 2 8 6 2 3" xfId="29407" xr:uid="{00000000-0005-0000-0000-0000DD900000}"/>
    <cellStyle name="Normal 3 2 2 8 6 3" xfId="13248" xr:uid="{00000000-0005-0000-0000-0000DE900000}"/>
    <cellStyle name="Normal 3 2 2 8 6 3 2" xfId="48466" xr:uid="{00000000-0005-0000-0000-0000DF900000}"/>
    <cellStyle name="Normal 3 2 2 8 6 4" xfId="39421" xr:uid="{00000000-0005-0000-0000-0000E0900000}"/>
    <cellStyle name="Normal 3 2 2 8 6 5" xfId="25855" xr:uid="{00000000-0005-0000-0000-0000E1900000}"/>
    <cellStyle name="Normal 3 2 2 8 7" xfId="5625" xr:uid="{00000000-0005-0000-0000-0000E2900000}"/>
    <cellStyle name="Normal 3 2 2 8 7 2" xfId="18256" xr:uid="{00000000-0005-0000-0000-0000E3900000}"/>
    <cellStyle name="Normal 3 2 2 8 7 2 2" xfId="53472" xr:uid="{00000000-0005-0000-0000-0000E4900000}"/>
    <cellStyle name="Normal 3 2 2 8 7 3" xfId="40875" xr:uid="{00000000-0005-0000-0000-0000E5900000}"/>
    <cellStyle name="Normal 3 2 2 8 7 4" xfId="30861" xr:uid="{00000000-0005-0000-0000-0000E6900000}"/>
    <cellStyle name="Normal 3 2 2 8 8" xfId="7084" xr:uid="{00000000-0005-0000-0000-0000E7900000}"/>
    <cellStyle name="Normal 3 2 2 8 8 2" xfId="19710" xr:uid="{00000000-0005-0000-0000-0000E8900000}"/>
    <cellStyle name="Normal 3 2 2 8 8 2 2" xfId="54926" xr:uid="{00000000-0005-0000-0000-0000E9900000}"/>
    <cellStyle name="Normal 3 2 2 8 8 3" xfId="42329" xr:uid="{00000000-0005-0000-0000-0000EA900000}"/>
    <cellStyle name="Normal 3 2 2 8 8 4" xfId="32315" xr:uid="{00000000-0005-0000-0000-0000EB900000}"/>
    <cellStyle name="Normal 3 2 2 8 9" xfId="8865" xr:uid="{00000000-0005-0000-0000-0000EC900000}"/>
    <cellStyle name="Normal 3 2 2 8 9 2" xfId="21486" xr:uid="{00000000-0005-0000-0000-0000ED900000}"/>
    <cellStyle name="Normal 3 2 2 8 9 2 2" xfId="56702" xr:uid="{00000000-0005-0000-0000-0000EE900000}"/>
    <cellStyle name="Normal 3 2 2 8 9 3" xfId="44105" xr:uid="{00000000-0005-0000-0000-0000EF900000}"/>
    <cellStyle name="Normal 3 2 2 8 9 4" xfId="34091" xr:uid="{00000000-0005-0000-0000-0000F0900000}"/>
    <cellStyle name="Normal 3 2 2 9" xfId="2411" xr:uid="{00000000-0005-0000-0000-0000F1900000}"/>
    <cellStyle name="Normal 3 2 2 9 10" xfId="10646" xr:uid="{00000000-0005-0000-0000-0000F2900000}"/>
    <cellStyle name="Normal 3 2 2 9 10 2" xfId="23257" xr:uid="{00000000-0005-0000-0000-0000F3900000}"/>
    <cellStyle name="Normal 3 2 2 9 10 2 2" xfId="58473" xr:uid="{00000000-0005-0000-0000-0000F4900000}"/>
    <cellStyle name="Normal 3 2 2 9 10 3" xfId="45876" xr:uid="{00000000-0005-0000-0000-0000F5900000}"/>
    <cellStyle name="Normal 3 2 2 9 10 4" xfId="35862" xr:uid="{00000000-0005-0000-0000-0000F6900000}"/>
    <cellStyle name="Normal 3 2 2 9 11" xfId="15122" xr:uid="{00000000-0005-0000-0000-0000F7900000}"/>
    <cellStyle name="Normal 3 2 2 9 11 2" xfId="50338" xr:uid="{00000000-0005-0000-0000-0000F8900000}"/>
    <cellStyle name="Normal 3 2 2 9 11 3" xfId="27727" xr:uid="{00000000-0005-0000-0000-0000F9900000}"/>
    <cellStyle name="Normal 3 2 2 9 12" xfId="12535" xr:uid="{00000000-0005-0000-0000-0000FA900000}"/>
    <cellStyle name="Normal 3 2 2 9 12 2" xfId="47753" xr:uid="{00000000-0005-0000-0000-0000FB900000}"/>
    <cellStyle name="Normal 3 2 2 9 13" xfId="37741" xr:uid="{00000000-0005-0000-0000-0000FC900000}"/>
    <cellStyle name="Normal 3 2 2 9 14" xfId="25142" xr:uid="{00000000-0005-0000-0000-0000FD900000}"/>
    <cellStyle name="Normal 3 2 2 9 15" xfId="60355" xr:uid="{00000000-0005-0000-0000-0000FE900000}"/>
    <cellStyle name="Normal 3 2 2 9 2" xfId="3257" xr:uid="{00000000-0005-0000-0000-0000FF900000}"/>
    <cellStyle name="Normal 3 2 2 9 2 10" xfId="25626" xr:uid="{00000000-0005-0000-0000-000000910000}"/>
    <cellStyle name="Normal 3 2 2 9 2 11" xfId="61161" xr:uid="{00000000-0005-0000-0000-000001910000}"/>
    <cellStyle name="Normal 3 2 2 9 2 2" xfId="5057" xr:uid="{00000000-0005-0000-0000-000002910000}"/>
    <cellStyle name="Normal 3 2 2 9 2 2 2" xfId="17704" xr:uid="{00000000-0005-0000-0000-000003910000}"/>
    <cellStyle name="Normal 3 2 2 9 2 2 2 2" xfId="52920" xr:uid="{00000000-0005-0000-0000-000004910000}"/>
    <cellStyle name="Normal 3 2 2 9 2 2 2 3" xfId="30309" xr:uid="{00000000-0005-0000-0000-000005910000}"/>
    <cellStyle name="Normal 3 2 2 9 2 2 3" xfId="14150" xr:uid="{00000000-0005-0000-0000-000006910000}"/>
    <cellStyle name="Normal 3 2 2 9 2 2 3 2" xfId="49368" xr:uid="{00000000-0005-0000-0000-000007910000}"/>
    <cellStyle name="Normal 3 2 2 9 2 2 4" xfId="40323" xr:uid="{00000000-0005-0000-0000-000008910000}"/>
    <cellStyle name="Normal 3 2 2 9 2 2 5" xfId="26757" xr:uid="{00000000-0005-0000-0000-000009910000}"/>
    <cellStyle name="Normal 3 2 2 9 2 3" xfId="6527" xr:uid="{00000000-0005-0000-0000-00000A910000}"/>
    <cellStyle name="Normal 3 2 2 9 2 3 2" xfId="19158" xr:uid="{00000000-0005-0000-0000-00000B910000}"/>
    <cellStyle name="Normal 3 2 2 9 2 3 2 2" xfId="54374" xr:uid="{00000000-0005-0000-0000-00000C910000}"/>
    <cellStyle name="Normal 3 2 2 9 2 3 3" xfId="41777" xr:uid="{00000000-0005-0000-0000-00000D910000}"/>
    <cellStyle name="Normal 3 2 2 9 2 3 4" xfId="31763" xr:uid="{00000000-0005-0000-0000-00000E910000}"/>
    <cellStyle name="Normal 3 2 2 9 2 4" xfId="7986" xr:uid="{00000000-0005-0000-0000-00000F910000}"/>
    <cellStyle name="Normal 3 2 2 9 2 4 2" xfId="20612" xr:uid="{00000000-0005-0000-0000-000010910000}"/>
    <cellStyle name="Normal 3 2 2 9 2 4 2 2" xfId="55828" xr:uid="{00000000-0005-0000-0000-000011910000}"/>
    <cellStyle name="Normal 3 2 2 9 2 4 3" xfId="43231" xr:uid="{00000000-0005-0000-0000-000012910000}"/>
    <cellStyle name="Normal 3 2 2 9 2 4 4" xfId="33217" xr:uid="{00000000-0005-0000-0000-000013910000}"/>
    <cellStyle name="Normal 3 2 2 9 2 5" xfId="9767" xr:uid="{00000000-0005-0000-0000-000014910000}"/>
    <cellStyle name="Normal 3 2 2 9 2 5 2" xfId="22388" xr:uid="{00000000-0005-0000-0000-000015910000}"/>
    <cellStyle name="Normal 3 2 2 9 2 5 2 2" xfId="57604" xr:uid="{00000000-0005-0000-0000-000016910000}"/>
    <cellStyle name="Normal 3 2 2 9 2 5 3" xfId="45007" xr:uid="{00000000-0005-0000-0000-000017910000}"/>
    <cellStyle name="Normal 3 2 2 9 2 5 4" xfId="34993" xr:uid="{00000000-0005-0000-0000-000018910000}"/>
    <cellStyle name="Normal 3 2 2 9 2 6" xfId="11561" xr:uid="{00000000-0005-0000-0000-000019910000}"/>
    <cellStyle name="Normal 3 2 2 9 2 6 2" xfId="24164" xr:uid="{00000000-0005-0000-0000-00001A910000}"/>
    <cellStyle name="Normal 3 2 2 9 2 6 2 2" xfId="59380" xr:uid="{00000000-0005-0000-0000-00001B910000}"/>
    <cellStyle name="Normal 3 2 2 9 2 6 3" xfId="46783" xr:uid="{00000000-0005-0000-0000-00001C910000}"/>
    <cellStyle name="Normal 3 2 2 9 2 6 4" xfId="36769" xr:uid="{00000000-0005-0000-0000-00001D910000}"/>
    <cellStyle name="Normal 3 2 2 9 2 7" xfId="15928" xr:uid="{00000000-0005-0000-0000-00001E910000}"/>
    <cellStyle name="Normal 3 2 2 9 2 7 2" xfId="51144" xr:uid="{00000000-0005-0000-0000-00001F910000}"/>
    <cellStyle name="Normal 3 2 2 9 2 7 3" xfId="28533" xr:uid="{00000000-0005-0000-0000-000020910000}"/>
    <cellStyle name="Normal 3 2 2 9 2 8" xfId="13019" xr:uid="{00000000-0005-0000-0000-000021910000}"/>
    <cellStyle name="Normal 3 2 2 9 2 8 2" xfId="48237" xr:uid="{00000000-0005-0000-0000-000022910000}"/>
    <cellStyle name="Normal 3 2 2 9 2 9" xfId="38547" xr:uid="{00000000-0005-0000-0000-000023910000}"/>
    <cellStyle name="Normal 3 2 2 9 3" xfId="3586" xr:uid="{00000000-0005-0000-0000-000024910000}"/>
    <cellStyle name="Normal 3 2 2 9 3 10" xfId="27082" xr:uid="{00000000-0005-0000-0000-000025910000}"/>
    <cellStyle name="Normal 3 2 2 9 3 11" xfId="61486" xr:uid="{00000000-0005-0000-0000-000026910000}"/>
    <cellStyle name="Normal 3 2 2 9 3 2" xfId="5382" xr:uid="{00000000-0005-0000-0000-000027910000}"/>
    <cellStyle name="Normal 3 2 2 9 3 2 2" xfId="18029" xr:uid="{00000000-0005-0000-0000-000028910000}"/>
    <cellStyle name="Normal 3 2 2 9 3 2 2 2" xfId="53245" xr:uid="{00000000-0005-0000-0000-000029910000}"/>
    <cellStyle name="Normal 3 2 2 9 3 2 3" xfId="40648" xr:uid="{00000000-0005-0000-0000-00002A910000}"/>
    <cellStyle name="Normal 3 2 2 9 3 2 4" xfId="30634" xr:uid="{00000000-0005-0000-0000-00002B910000}"/>
    <cellStyle name="Normal 3 2 2 9 3 3" xfId="6852" xr:uid="{00000000-0005-0000-0000-00002C910000}"/>
    <cellStyle name="Normal 3 2 2 9 3 3 2" xfId="19483" xr:uid="{00000000-0005-0000-0000-00002D910000}"/>
    <cellStyle name="Normal 3 2 2 9 3 3 2 2" xfId="54699" xr:uid="{00000000-0005-0000-0000-00002E910000}"/>
    <cellStyle name="Normal 3 2 2 9 3 3 3" xfId="42102" xr:uid="{00000000-0005-0000-0000-00002F910000}"/>
    <cellStyle name="Normal 3 2 2 9 3 3 4" xfId="32088" xr:uid="{00000000-0005-0000-0000-000030910000}"/>
    <cellStyle name="Normal 3 2 2 9 3 4" xfId="8311" xr:uid="{00000000-0005-0000-0000-000031910000}"/>
    <cellStyle name="Normal 3 2 2 9 3 4 2" xfId="20937" xr:uid="{00000000-0005-0000-0000-000032910000}"/>
    <cellStyle name="Normal 3 2 2 9 3 4 2 2" xfId="56153" xr:uid="{00000000-0005-0000-0000-000033910000}"/>
    <cellStyle name="Normal 3 2 2 9 3 4 3" xfId="43556" xr:uid="{00000000-0005-0000-0000-000034910000}"/>
    <cellStyle name="Normal 3 2 2 9 3 4 4" xfId="33542" xr:uid="{00000000-0005-0000-0000-000035910000}"/>
    <cellStyle name="Normal 3 2 2 9 3 5" xfId="10092" xr:uid="{00000000-0005-0000-0000-000036910000}"/>
    <cellStyle name="Normal 3 2 2 9 3 5 2" xfId="22713" xr:uid="{00000000-0005-0000-0000-000037910000}"/>
    <cellStyle name="Normal 3 2 2 9 3 5 2 2" xfId="57929" xr:uid="{00000000-0005-0000-0000-000038910000}"/>
    <cellStyle name="Normal 3 2 2 9 3 5 3" xfId="45332" xr:uid="{00000000-0005-0000-0000-000039910000}"/>
    <cellStyle name="Normal 3 2 2 9 3 5 4" xfId="35318" xr:uid="{00000000-0005-0000-0000-00003A910000}"/>
    <cellStyle name="Normal 3 2 2 9 3 6" xfId="11886" xr:uid="{00000000-0005-0000-0000-00003B910000}"/>
    <cellStyle name="Normal 3 2 2 9 3 6 2" xfId="24489" xr:uid="{00000000-0005-0000-0000-00003C910000}"/>
    <cellStyle name="Normal 3 2 2 9 3 6 2 2" xfId="59705" xr:uid="{00000000-0005-0000-0000-00003D910000}"/>
    <cellStyle name="Normal 3 2 2 9 3 6 3" xfId="47108" xr:uid="{00000000-0005-0000-0000-00003E910000}"/>
    <cellStyle name="Normal 3 2 2 9 3 6 4" xfId="37094" xr:uid="{00000000-0005-0000-0000-00003F910000}"/>
    <cellStyle name="Normal 3 2 2 9 3 7" xfId="16253" xr:uid="{00000000-0005-0000-0000-000040910000}"/>
    <cellStyle name="Normal 3 2 2 9 3 7 2" xfId="51469" xr:uid="{00000000-0005-0000-0000-000041910000}"/>
    <cellStyle name="Normal 3 2 2 9 3 7 3" xfId="28858" xr:uid="{00000000-0005-0000-0000-000042910000}"/>
    <cellStyle name="Normal 3 2 2 9 3 8" xfId="14475" xr:uid="{00000000-0005-0000-0000-000043910000}"/>
    <cellStyle name="Normal 3 2 2 9 3 8 2" xfId="49693" xr:uid="{00000000-0005-0000-0000-000044910000}"/>
    <cellStyle name="Normal 3 2 2 9 3 9" xfId="38872" xr:uid="{00000000-0005-0000-0000-000045910000}"/>
    <cellStyle name="Normal 3 2 2 9 4" xfId="2747" xr:uid="{00000000-0005-0000-0000-000046910000}"/>
    <cellStyle name="Normal 3 2 2 9 4 10" xfId="26273" xr:uid="{00000000-0005-0000-0000-000047910000}"/>
    <cellStyle name="Normal 3 2 2 9 4 11" xfId="60677" xr:uid="{00000000-0005-0000-0000-000048910000}"/>
    <cellStyle name="Normal 3 2 2 9 4 2" xfId="4573" xr:uid="{00000000-0005-0000-0000-000049910000}"/>
    <cellStyle name="Normal 3 2 2 9 4 2 2" xfId="17220" xr:uid="{00000000-0005-0000-0000-00004A910000}"/>
    <cellStyle name="Normal 3 2 2 9 4 2 2 2" xfId="52436" xr:uid="{00000000-0005-0000-0000-00004B910000}"/>
    <cellStyle name="Normal 3 2 2 9 4 2 3" xfId="39839" xr:uid="{00000000-0005-0000-0000-00004C910000}"/>
    <cellStyle name="Normal 3 2 2 9 4 2 4" xfId="29825" xr:uid="{00000000-0005-0000-0000-00004D910000}"/>
    <cellStyle name="Normal 3 2 2 9 4 3" xfId="6043" xr:uid="{00000000-0005-0000-0000-00004E910000}"/>
    <cellStyle name="Normal 3 2 2 9 4 3 2" xfId="18674" xr:uid="{00000000-0005-0000-0000-00004F910000}"/>
    <cellStyle name="Normal 3 2 2 9 4 3 2 2" xfId="53890" xr:uid="{00000000-0005-0000-0000-000050910000}"/>
    <cellStyle name="Normal 3 2 2 9 4 3 3" xfId="41293" xr:uid="{00000000-0005-0000-0000-000051910000}"/>
    <cellStyle name="Normal 3 2 2 9 4 3 4" xfId="31279" xr:uid="{00000000-0005-0000-0000-000052910000}"/>
    <cellStyle name="Normal 3 2 2 9 4 4" xfId="7502" xr:uid="{00000000-0005-0000-0000-000053910000}"/>
    <cellStyle name="Normal 3 2 2 9 4 4 2" xfId="20128" xr:uid="{00000000-0005-0000-0000-000054910000}"/>
    <cellStyle name="Normal 3 2 2 9 4 4 2 2" xfId="55344" xr:uid="{00000000-0005-0000-0000-000055910000}"/>
    <cellStyle name="Normal 3 2 2 9 4 4 3" xfId="42747" xr:uid="{00000000-0005-0000-0000-000056910000}"/>
    <cellStyle name="Normal 3 2 2 9 4 4 4" xfId="32733" xr:uid="{00000000-0005-0000-0000-000057910000}"/>
    <cellStyle name="Normal 3 2 2 9 4 5" xfId="9283" xr:uid="{00000000-0005-0000-0000-000058910000}"/>
    <cellStyle name="Normal 3 2 2 9 4 5 2" xfId="21904" xr:uid="{00000000-0005-0000-0000-000059910000}"/>
    <cellStyle name="Normal 3 2 2 9 4 5 2 2" xfId="57120" xr:uid="{00000000-0005-0000-0000-00005A910000}"/>
    <cellStyle name="Normal 3 2 2 9 4 5 3" xfId="44523" xr:uid="{00000000-0005-0000-0000-00005B910000}"/>
    <cellStyle name="Normal 3 2 2 9 4 5 4" xfId="34509" xr:uid="{00000000-0005-0000-0000-00005C910000}"/>
    <cellStyle name="Normal 3 2 2 9 4 6" xfId="11077" xr:uid="{00000000-0005-0000-0000-00005D910000}"/>
    <cellStyle name="Normal 3 2 2 9 4 6 2" xfId="23680" xr:uid="{00000000-0005-0000-0000-00005E910000}"/>
    <cellStyle name="Normal 3 2 2 9 4 6 2 2" xfId="58896" xr:uid="{00000000-0005-0000-0000-00005F910000}"/>
    <cellStyle name="Normal 3 2 2 9 4 6 3" xfId="46299" xr:uid="{00000000-0005-0000-0000-000060910000}"/>
    <cellStyle name="Normal 3 2 2 9 4 6 4" xfId="36285" xr:uid="{00000000-0005-0000-0000-000061910000}"/>
    <cellStyle name="Normal 3 2 2 9 4 7" xfId="15444" xr:uid="{00000000-0005-0000-0000-000062910000}"/>
    <cellStyle name="Normal 3 2 2 9 4 7 2" xfId="50660" xr:uid="{00000000-0005-0000-0000-000063910000}"/>
    <cellStyle name="Normal 3 2 2 9 4 7 3" xfId="28049" xr:uid="{00000000-0005-0000-0000-000064910000}"/>
    <cellStyle name="Normal 3 2 2 9 4 8" xfId="13666" xr:uid="{00000000-0005-0000-0000-000065910000}"/>
    <cellStyle name="Normal 3 2 2 9 4 8 2" xfId="48884" xr:uid="{00000000-0005-0000-0000-000066910000}"/>
    <cellStyle name="Normal 3 2 2 9 4 9" xfId="38063" xr:uid="{00000000-0005-0000-0000-000067910000}"/>
    <cellStyle name="Normal 3 2 2 9 5" xfId="3911" xr:uid="{00000000-0005-0000-0000-000068910000}"/>
    <cellStyle name="Normal 3 2 2 9 5 2" xfId="8634" xr:uid="{00000000-0005-0000-0000-000069910000}"/>
    <cellStyle name="Normal 3 2 2 9 5 2 2" xfId="21260" xr:uid="{00000000-0005-0000-0000-00006A910000}"/>
    <cellStyle name="Normal 3 2 2 9 5 2 2 2" xfId="56476" xr:uid="{00000000-0005-0000-0000-00006B910000}"/>
    <cellStyle name="Normal 3 2 2 9 5 2 3" xfId="43879" xr:uid="{00000000-0005-0000-0000-00006C910000}"/>
    <cellStyle name="Normal 3 2 2 9 5 2 4" xfId="33865" xr:uid="{00000000-0005-0000-0000-00006D910000}"/>
    <cellStyle name="Normal 3 2 2 9 5 3" xfId="10415" xr:uid="{00000000-0005-0000-0000-00006E910000}"/>
    <cellStyle name="Normal 3 2 2 9 5 3 2" xfId="23036" xr:uid="{00000000-0005-0000-0000-00006F910000}"/>
    <cellStyle name="Normal 3 2 2 9 5 3 2 2" xfId="58252" xr:uid="{00000000-0005-0000-0000-000070910000}"/>
    <cellStyle name="Normal 3 2 2 9 5 3 3" xfId="45655" xr:uid="{00000000-0005-0000-0000-000071910000}"/>
    <cellStyle name="Normal 3 2 2 9 5 3 4" xfId="35641" xr:uid="{00000000-0005-0000-0000-000072910000}"/>
    <cellStyle name="Normal 3 2 2 9 5 4" xfId="12211" xr:uid="{00000000-0005-0000-0000-000073910000}"/>
    <cellStyle name="Normal 3 2 2 9 5 4 2" xfId="24812" xr:uid="{00000000-0005-0000-0000-000074910000}"/>
    <cellStyle name="Normal 3 2 2 9 5 4 2 2" xfId="60028" xr:uid="{00000000-0005-0000-0000-000075910000}"/>
    <cellStyle name="Normal 3 2 2 9 5 4 3" xfId="47431" xr:uid="{00000000-0005-0000-0000-000076910000}"/>
    <cellStyle name="Normal 3 2 2 9 5 4 4" xfId="37417" xr:uid="{00000000-0005-0000-0000-000077910000}"/>
    <cellStyle name="Normal 3 2 2 9 5 5" xfId="16576" xr:uid="{00000000-0005-0000-0000-000078910000}"/>
    <cellStyle name="Normal 3 2 2 9 5 5 2" xfId="51792" xr:uid="{00000000-0005-0000-0000-000079910000}"/>
    <cellStyle name="Normal 3 2 2 9 5 5 3" xfId="29181" xr:uid="{00000000-0005-0000-0000-00007A910000}"/>
    <cellStyle name="Normal 3 2 2 9 5 6" xfId="14798" xr:uid="{00000000-0005-0000-0000-00007B910000}"/>
    <cellStyle name="Normal 3 2 2 9 5 6 2" xfId="50016" xr:uid="{00000000-0005-0000-0000-00007C910000}"/>
    <cellStyle name="Normal 3 2 2 9 5 7" xfId="39195" xr:uid="{00000000-0005-0000-0000-00007D910000}"/>
    <cellStyle name="Normal 3 2 2 9 5 8" xfId="27405" xr:uid="{00000000-0005-0000-0000-00007E910000}"/>
    <cellStyle name="Normal 3 2 2 9 6" xfId="4251" xr:uid="{00000000-0005-0000-0000-00007F910000}"/>
    <cellStyle name="Normal 3 2 2 9 6 2" xfId="16898" xr:uid="{00000000-0005-0000-0000-000080910000}"/>
    <cellStyle name="Normal 3 2 2 9 6 2 2" xfId="52114" xr:uid="{00000000-0005-0000-0000-000081910000}"/>
    <cellStyle name="Normal 3 2 2 9 6 2 3" xfId="29503" xr:uid="{00000000-0005-0000-0000-000082910000}"/>
    <cellStyle name="Normal 3 2 2 9 6 3" xfId="13344" xr:uid="{00000000-0005-0000-0000-000083910000}"/>
    <cellStyle name="Normal 3 2 2 9 6 3 2" xfId="48562" xr:uid="{00000000-0005-0000-0000-000084910000}"/>
    <cellStyle name="Normal 3 2 2 9 6 4" xfId="39517" xr:uid="{00000000-0005-0000-0000-000085910000}"/>
    <cellStyle name="Normal 3 2 2 9 6 5" xfId="25951" xr:uid="{00000000-0005-0000-0000-000086910000}"/>
    <cellStyle name="Normal 3 2 2 9 7" xfId="5721" xr:uid="{00000000-0005-0000-0000-000087910000}"/>
    <cellStyle name="Normal 3 2 2 9 7 2" xfId="18352" xr:uid="{00000000-0005-0000-0000-000088910000}"/>
    <cellStyle name="Normal 3 2 2 9 7 2 2" xfId="53568" xr:uid="{00000000-0005-0000-0000-000089910000}"/>
    <cellStyle name="Normal 3 2 2 9 7 3" xfId="40971" xr:uid="{00000000-0005-0000-0000-00008A910000}"/>
    <cellStyle name="Normal 3 2 2 9 7 4" xfId="30957" xr:uid="{00000000-0005-0000-0000-00008B910000}"/>
    <cellStyle name="Normal 3 2 2 9 8" xfId="7180" xr:uid="{00000000-0005-0000-0000-00008C910000}"/>
    <cellStyle name="Normal 3 2 2 9 8 2" xfId="19806" xr:uid="{00000000-0005-0000-0000-00008D910000}"/>
    <cellStyle name="Normal 3 2 2 9 8 2 2" xfId="55022" xr:uid="{00000000-0005-0000-0000-00008E910000}"/>
    <cellStyle name="Normal 3 2 2 9 8 3" xfId="42425" xr:uid="{00000000-0005-0000-0000-00008F910000}"/>
    <cellStyle name="Normal 3 2 2 9 8 4" xfId="32411" xr:uid="{00000000-0005-0000-0000-000090910000}"/>
    <cellStyle name="Normal 3 2 2 9 9" xfId="8961" xr:uid="{00000000-0005-0000-0000-000091910000}"/>
    <cellStyle name="Normal 3 2 2 9 9 2" xfId="21582" xr:uid="{00000000-0005-0000-0000-000092910000}"/>
    <cellStyle name="Normal 3 2 2 9 9 2 2" xfId="56798" xr:uid="{00000000-0005-0000-0000-000093910000}"/>
    <cellStyle name="Normal 3 2 2 9 9 3" xfId="44201" xr:uid="{00000000-0005-0000-0000-000094910000}"/>
    <cellStyle name="Normal 3 2 2 9 9 4" xfId="34187" xr:uid="{00000000-0005-0000-0000-000095910000}"/>
    <cellStyle name="Normal 3 2 2_District Target Attainment" xfId="1151" xr:uid="{00000000-0005-0000-0000-000096910000}"/>
    <cellStyle name="Normal 3 2 3" xfId="605" xr:uid="{00000000-0005-0000-0000-000097910000}"/>
    <cellStyle name="Normal 3 2 3 2" xfId="606" xr:uid="{00000000-0005-0000-0000-000098910000}"/>
    <cellStyle name="Normal 3 2 3 2 2" xfId="1784" xr:uid="{00000000-0005-0000-0000-000099910000}"/>
    <cellStyle name="Normal 3 2 3 2_District Target Attainment" xfId="1156" xr:uid="{00000000-0005-0000-0000-00009A910000}"/>
    <cellStyle name="Normal 3 2 3 3" xfId="607" xr:uid="{00000000-0005-0000-0000-00009B910000}"/>
    <cellStyle name="Normal 3 2 3 4" xfId="1783" xr:uid="{00000000-0005-0000-0000-00009C910000}"/>
    <cellStyle name="Normal 3 2 3_District Target Attainment" xfId="1155" xr:uid="{00000000-0005-0000-0000-00009D910000}"/>
    <cellStyle name="Normal 3 2 4" xfId="608" xr:uid="{00000000-0005-0000-0000-00009E910000}"/>
    <cellStyle name="Normal 3 2 4 10" xfId="5476" xr:uid="{00000000-0005-0000-0000-00009F910000}"/>
    <cellStyle name="Normal 3 2 4 10 2" xfId="18107" xr:uid="{00000000-0005-0000-0000-0000A0910000}"/>
    <cellStyle name="Normal 3 2 4 10 2 2" xfId="53323" xr:uid="{00000000-0005-0000-0000-0000A1910000}"/>
    <cellStyle name="Normal 3 2 4 10 3" xfId="40726" xr:uid="{00000000-0005-0000-0000-0000A2910000}"/>
    <cellStyle name="Normal 3 2 4 10 4" xfId="30712" xr:uid="{00000000-0005-0000-0000-0000A3910000}"/>
    <cellStyle name="Normal 3 2 4 11" xfId="6932" xr:uid="{00000000-0005-0000-0000-0000A4910000}"/>
    <cellStyle name="Normal 3 2 4 11 2" xfId="19561" xr:uid="{00000000-0005-0000-0000-0000A5910000}"/>
    <cellStyle name="Normal 3 2 4 11 2 2" xfId="54777" xr:uid="{00000000-0005-0000-0000-0000A6910000}"/>
    <cellStyle name="Normal 3 2 4 11 3" xfId="42180" xr:uid="{00000000-0005-0000-0000-0000A7910000}"/>
    <cellStyle name="Normal 3 2 4 11 4" xfId="32166" xr:uid="{00000000-0005-0000-0000-0000A8910000}"/>
    <cellStyle name="Normal 3 2 4 12" xfId="8714" xr:uid="{00000000-0005-0000-0000-0000A9910000}"/>
    <cellStyle name="Normal 3 2 4 12 2" xfId="21337" xr:uid="{00000000-0005-0000-0000-0000AA910000}"/>
    <cellStyle name="Normal 3 2 4 12 2 2" xfId="56553" xr:uid="{00000000-0005-0000-0000-0000AB910000}"/>
    <cellStyle name="Normal 3 2 4 12 3" xfId="43956" xr:uid="{00000000-0005-0000-0000-0000AC910000}"/>
    <cellStyle name="Normal 3 2 4 12 4" xfId="33942" xr:uid="{00000000-0005-0000-0000-0000AD910000}"/>
    <cellStyle name="Normal 3 2 4 13" xfId="10647" xr:uid="{00000000-0005-0000-0000-0000AE910000}"/>
    <cellStyle name="Normal 3 2 4 13 2" xfId="23258" xr:uid="{00000000-0005-0000-0000-0000AF910000}"/>
    <cellStyle name="Normal 3 2 4 13 2 2" xfId="58474" xr:uid="{00000000-0005-0000-0000-0000B0910000}"/>
    <cellStyle name="Normal 3 2 4 13 3" xfId="45877" xr:uid="{00000000-0005-0000-0000-0000B1910000}"/>
    <cellStyle name="Normal 3 2 4 13 4" xfId="35863" xr:uid="{00000000-0005-0000-0000-0000B2910000}"/>
    <cellStyle name="Normal 3 2 4 14" xfId="14876" xr:uid="{00000000-0005-0000-0000-0000B3910000}"/>
    <cellStyle name="Normal 3 2 4 14 2" xfId="50093" xr:uid="{00000000-0005-0000-0000-0000B4910000}"/>
    <cellStyle name="Normal 3 2 4 14 3" xfId="27482" xr:uid="{00000000-0005-0000-0000-0000B5910000}"/>
    <cellStyle name="Normal 3 2 4 15" xfId="12290" xr:uid="{00000000-0005-0000-0000-0000B6910000}"/>
    <cellStyle name="Normal 3 2 4 15 2" xfId="47508" xr:uid="{00000000-0005-0000-0000-0000B7910000}"/>
    <cellStyle name="Normal 3 2 4 16" xfId="37495" xr:uid="{00000000-0005-0000-0000-0000B8910000}"/>
    <cellStyle name="Normal 3 2 4 17" xfId="24897" xr:uid="{00000000-0005-0000-0000-0000B9910000}"/>
    <cellStyle name="Normal 3 2 4 18" xfId="60110" xr:uid="{00000000-0005-0000-0000-0000BA910000}"/>
    <cellStyle name="Normal 3 2 4 2" xfId="1785" xr:uid="{00000000-0005-0000-0000-0000BB910000}"/>
    <cellStyle name="Normal 3 2 4 2 10" xfId="7006" xr:uid="{00000000-0005-0000-0000-0000BC910000}"/>
    <cellStyle name="Normal 3 2 4 2 10 2" xfId="19633" xr:uid="{00000000-0005-0000-0000-0000BD910000}"/>
    <cellStyle name="Normal 3 2 4 2 10 2 2" xfId="54849" xr:uid="{00000000-0005-0000-0000-0000BE910000}"/>
    <cellStyle name="Normal 3 2 4 2 10 3" xfId="42252" xr:uid="{00000000-0005-0000-0000-0000BF910000}"/>
    <cellStyle name="Normal 3 2 4 2 10 4" xfId="32238" xr:uid="{00000000-0005-0000-0000-0000C0910000}"/>
    <cellStyle name="Normal 3 2 4 2 11" xfId="8787" xr:uid="{00000000-0005-0000-0000-0000C1910000}"/>
    <cellStyle name="Normal 3 2 4 2 11 2" xfId="21409" xr:uid="{00000000-0005-0000-0000-0000C2910000}"/>
    <cellStyle name="Normal 3 2 4 2 11 2 2" xfId="56625" xr:uid="{00000000-0005-0000-0000-0000C3910000}"/>
    <cellStyle name="Normal 3 2 4 2 11 3" xfId="44028" xr:uid="{00000000-0005-0000-0000-0000C4910000}"/>
    <cellStyle name="Normal 3 2 4 2 11 4" xfId="34014" xr:uid="{00000000-0005-0000-0000-0000C5910000}"/>
    <cellStyle name="Normal 3 2 4 2 12" xfId="10648" xr:uid="{00000000-0005-0000-0000-0000C6910000}"/>
    <cellStyle name="Normal 3 2 4 2 12 2" xfId="23259" xr:uid="{00000000-0005-0000-0000-0000C7910000}"/>
    <cellStyle name="Normal 3 2 4 2 12 2 2" xfId="58475" xr:uid="{00000000-0005-0000-0000-0000C8910000}"/>
    <cellStyle name="Normal 3 2 4 2 12 3" xfId="45878" xr:uid="{00000000-0005-0000-0000-0000C9910000}"/>
    <cellStyle name="Normal 3 2 4 2 12 4" xfId="35864" xr:uid="{00000000-0005-0000-0000-0000CA910000}"/>
    <cellStyle name="Normal 3 2 4 2 13" xfId="14948" xr:uid="{00000000-0005-0000-0000-0000CB910000}"/>
    <cellStyle name="Normal 3 2 4 2 13 2" xfId="50165" xr:uid="{00000000-0005-0000-0000-0000CC910000}"/>
    <cellStyle name="Normal 3 2 4 2 13 3" xfId="27554" xr:uid="{00000000-0005-0000-0000-0000CD910000}"/>
    <cellStyle name="Normal 3 2 4 2 14" xfId="12362" xr:uid="{00000000-0005-0000-0000-0000CE910000}"/>
    <cellStyle name="Normal 3 2 4 2 14 2" xfId="47580" xr:uid="{00000000-0005-0000-0000-0000CF910000}"/>
    <cellStyle name="Normal 3 2 4 2 15" xfId="37567" xr:uid="{00000000-0005-0000-0000-0000D0910000}"/>
    <cellStyle name="Normal 3 2 4 2 16" xfId="24969" xr:uid="{00000000-0005-0000-0000-0000D1910000}"/>
    <cellStyle name="Normal 3 2 4 2 17" xfId="60182" xr:uid="{00000000-0005-0000-0000-0000D2910000}"/>
    <cellStyle name="Normal 3 2 4 2 2" xfId="2392" xr:uid="{00000000-0005-0000-0000-0000D3910000}"/>
    <cellStyle name="Normal 3 2 4 2 2 10" xfId="10649" xr:uid="{00000000-0005-0000-0000-0000D4910000}"/>
    <cellStyle name="Normal 3 2 4 2 2 10 2" xfId="23260" xr:uid="{00000000-0005-0000-0000-0000D5910000}"/>
    <cellStyle name="Normal 3 2 4 2 2 10 2 2" xfId="58476" xr:uid="{00000000-0005-0000-0000-0000D6910000}"/>
    <cellStyle name="Normal 3 2 4 2 2 10 3" xfId="45879" xr:uid="{00000000-0005-0000-0000-0000D7910000}"/>
    <cellStyle name="Normal 3 2 4 2 2 10 4" xfId="35865" xr:uid="{00000000-0005-0000-0000-0000D8910000}"/>
    <cellStyle name="Normal 3 2 4 2 2 11" xfId="15103" xr:uid="{00000000-0005-0000-0000-0000D9910000}"/>
    <cellStyle name="Normal 3 2 4 2 2 11 2" xfId="50319" xr:uid="{00000000-0005-0000-0000-0000DA910000}"/>
    <cellStyle name="Normal 3 2 4 2 2 11 3" xfId="27708" xr:uid="{00000000-0005-0000-0000-0000DB910000}"/>
    <cellStyle name="Normal 3 2 4 2 2 12" xfId="12516" xr:uid="{00000000-0005-0000-0000-0000DC910000}"/>
    <cellStyle name="Normal 3 2 4 2 2 12 2" xfId="47734" xr:uid="{00000000-0005-0000-0000-0000DD910000}"/>
    <cellStyle name="Normal 3 2 4 2 2 13" xfId="37722" xr:uid="{00000000-0005-0000-0000-0000DE910000}"/>
    <cellStyle name="Normal 3 2 4 2 2 14" xfId="25123" xr:uid="{00000000-0005-0000-0000-0000DF910000}"/>
    <cellStyle name="Normal 3 2 4 2 2 15" xfId="60336" xr:uid="{00000000-0005-0000-0000-0000E0910000}"/>
    <cellStyle name="Normal 3 2 4 2 2 2" xfId="3238" xr:uid="{00000000-0005-0000-0000-0000E1910000}"/>
    <cellStyle name="Normal 3 2 4 2 2 2 10" xfId="25607" xr:uid="{00000000-0005-0000-0000-0000E2910000}"/>
    <cellStyle name="Normal 3 2 4 2 2 2 11" xfId="61142" xr:uid="{00000000-0005-0000-0000-0000E3910000}"/>
    <cellStyle name="Normal 3 2 4 2 2 2 2" xfId="5038" xr:uid="{00000000-0005-0000-0000-0000E4910000}"/>
    <cellStyle name="Normal 3 2 4 2 2 2 2 2" xfId="17685" xr:uid="{00000000-0005-0000-0000-0000E5910000}"/>
    <cellStyle name="Normal 3 2 4 2 2 2 2 2 2" xfId="52901" xr:uid="{00000000-0005-0000-0000-0000E6910000}"/>
    <cellStyle name="Normal 3 2 4 2 2 2 2 2 3" xfId="30290" xr:uid="{00000000-0005-0000-0000-0000E7910000}"/>
    <cellStyle name="Normal 3 2 4 2 2 2 2 3" xfId="14131" xr:uid="{00000000-0005-0000-0000-0000E8910000}"/>
    <cellStyle name="Normal 3 2 4 2 2 2 2 3 2" xfId="49349" xr:uid="{00000000-0005-0000-0000-0000E9910000}"/>
    <cellStyle name="Normal 3 2 4 2 2 2 2 4" xfId="40304" xr:uid="{00000000-0005-0000-0000-0000EA910000}"/>
    <cellStyle name="Normal 3 2 4 2 2 2 2 5" xfId="26738" xr:uid="{00000000-0005-0000-0000-0000EB910000}"/>
    <cellStyle name="Normal 3 2 4 2 2 2 3" xfId="6508" xr:uid="{00000000-0005-0000-0000-0000EC910000}"/>
    <cellStyle name="Normal 3 2 4 2 2 2 3 2" xfId="19139" xr:uid="{00000000-0005-0000-0000-0000ED910000}"/>
    <cellStyle name="Normal 3 2 4 2 2 2 3 2 2" xfId="54355" xr:uid="{00000000-0005-0000-0000-0000EE910000}"/>
    <cellStyle name="Normal 3 2 4 2 2 2 3 3" xfId="41758" xr:uid="{00000000-0005-0000-0000-0000EF910000}"/>
    <cellStyle name="Normal 3 2 4 2 2 2 3 4" xfId="31744" xr:uid="{00000000-0005-0000-0000-0000F0910000}"/>
    <cellStyle name="Normal 3 2 4 2 2 2 4" xfId="7967" xr:uid="{00000000-0005-0000-0000-0000F1910000}"/>
    <cellStyle name="Normal 3 2 4 2 2 2 4 2" xfId="20593" xr:uid="{00000000-0005-0000-0000-0000F2910000}"/>
    <cellStyle name="Normal 3 2 4 2 2 2 4 2 2" xfId="55809" xr:uid="{00000000-0005-0000-0000-0000F3910000}"/>
    <cellStyle name="Normal 3 2 4 2 2 2 4 3" xfId="43212" xr:uid="{00000000-0005-0000-0000-0000F4910000}"/>
    <cellStyle name="Normal 3 2 4 2 2 2 4 4" xfId="33198" xr:uid="{00000000-0005-0000-0000-0000F5910000}"/>
    <cellStyle name="Normal 3 2 4 2 2 2 5" xfId="9748" xr:uid="{00000000-0005-0000-0000-0000F6910000}"/>
    <cellStyle name="Normal 3 2 4 2 2 2 5 2" xfId="22369" xr:uid="{00000000-0005-0000-0000-0000F7910000}"/>
    <cellStyle name="Normal 3 2 4 2 2 2 5 2 2" xfId="57585" xr:uid="{00000000-0005-0000-0000-0000F8910000}"/>
    <cellStyle name="Normal 3 2 4 2 2 2 5 3" xfId="44988" xr:uid="{00000000-0005-0000-0000-0000F9910000}"/>
    <cellStyle name="Normal 3 2 4 2 2 2 5 4" xfId="34974" xr:uid="{00000000-0005-0000-0000-0000FA910000}"/>
    <cellStyle name="Normal 3 2 4 2 2 2 6" xfId="11542" xr:uid="{00000000-0005-0000-0000-0000FB910000}"/>
    <cellStyle name="Normal 3 2 4 2 2 2 6 2" xfId="24145" xr:uid="{00000000-0005-0000-0000-0000FC910000}"/>
    <cellStyle name="Normal 3 2 4 2 2 2 6 2 2" xfId="59361" xr:uid="{00000000-0005-0000-0000-0000FD910000}"/>
    <cellStyle name="Normal 3 2 4 2 2 2 6 3" xfId="46764" xr:uid="{00000000-0005-0000-0000-0000FE910000}"/>
    <cellStyle name="Normal 3 2 4 2 2 2 6 4" xfId="36750" xr:uid="{00000000-0005-0000-0000-0000FF910000}"/>
    <cellStyle name="Normal 3 2 4 2 2 2 7" xfId="15909" xr:uid="{00000000-0005-0000-0000-000000920000}"/>
    <cellStyle name="Normal 3 2 4 2 2 2 7 2" xfId="51125" xr:uid="{00000000-0005-0000-0000-000001920000}"/>
    <cellStyle name="Normal 3 2 4 2 2 2 7 3" xfId="28514" xr:uid="{00000000-0005-0000-0000-000002920000}"/>
    <cellStyle name="Normal 3 2 4 2 2 2 8" xfId="13000" xr:uid="{00000000-0005-0000-0000-000003920000}"/>
    <cellStyle name="Normal 3 2 4 2 2 2 8 2" xfId="48218" xr:uid="{00000000-0005-0000-0000-000004920000}"/>
    <cellStyle name="Normal 3 2 4 2 2 2 9" xfId="38528" xr:uid="{00000000-0005-0000-0000-000005920000}"/>
    <cellStyle name="Normal 3 2 4 2 2 3" xfId="3567" xr:uid="{00000000-0005-0000-0000-000006920000}"/>
    <cellStyle name="Normal 3 2 4 2 2 3 10" xfId="27063" xr:uid="{00000000-0005-0000-0000-000007920000}"/>
    <cellStyle name="Normal 3 2 4 2 2 3 11" xfId="61467" xr:uid="{00000000-0005-0000-0000-000008920000}"/>
    <cellStyle name="Normal 3 2 4 2 2 3 2" xfId="5363" xr:uid="{00000000-0005-0000-0000-000009920000}"/>
    <cellStyle name="Normal 3 2 4 2 2 3 2 2" xfId="18010" xr:uid="{00000000-0005-0000-0000-00000A920000}"/>
    <cellStyle name="Normal 3 2 4 2 2 3 2 2 2" xfId="53226" xr:uid="{00000000-0005-0000-0000-00000B920000}"/>
    <cellStyle name="Normal 3 2 4 2 2 3 2 3" xfId="40629" xr:uid="{00000000-0005-0000-0000-00000C920000}"/>
    <cellStyle name="Normal 3 2 4 2 2 3 2 4" xfId="30615" xr:uid="{00000000-0005-0000-0000-00000D920000}"/>
    <cellStyle name="Normal 3 2 4 2 2 3 3" xfId="6833" xr:uid="{00000000-0005-0000-0000-00000E920000}"/>
    <cellStyle name="Normal 3 2 4 2 2 3 3 2" xfId="19464" xr:uid="{00000000-0005-0000-0000-00000F920000}"/>
    <cellStyle name="Normal 3 2 4 2 2 3 3 2 2" xfId="54680" xr:uid="{00000000-0005-0000-0000-000010920000}"/>
    <cellStyle name="Normal 3 2 4 2 2 3 3 3" xfId="42083" xr:uid="{00000000-0005-0000-0000-000011920000}"/>
    <cellStyle name="Normal 3 2 4 2 2 3 3 4" xfId="32069" xr:uid="{00000000-0005-0000-0000-000012920000}"/>
    <cellStyle name="Normal 3 2 4 2 2 3 4" xfId="8292" xr:uid="{00000000-0005-0000-0000-000013920000}"/>
    <cellStyle name="Normal 3 2 4 2 2 3 4 2" xfId="20918" xr:uid="{00000000-0005-0000-0000-000014920000}"/>
    <cellStyle name="Normal 3 2 4 2 2 3 4 2 2" xfId="56134" xr:uid="{00000000-0005-0000-0000-000015920000}"/>
    <cellStyle name="Normal 3 2 4 2 2 3 4 3" xfId="43537" xr:uid="{00000000-0005-0000-0000-000016920000}"/>
    <cellStyle name="Normal 3 2 4 2 2 3 4 4" xfId="33523" xr:uid="{00000000-0005-0000-0000-000017920000}"/>
    <cellStyle name="Normal 3 2 4 2 2 3 5" xfId="10073" xr:uid="{00000000-0005-0000-0000-000018920000}"/>
    <cellStyle name="Normal 3 2 4 2 2 3 5 2" xfId="22694" xr:uid="{00000000-0005-0000-0000-000019920000}"/>
    <cellStyle name="Normal 3 2 4 2 2 3 5 2 2" xfId="57910" xr:uid="{00000000-0005-0000-0000-00001A920000}"/>
    <cellStyle name="Normal 3 2 4 2 2 3 5 3" xfId="45313" xr:uid="{00000000-0005-0000-0000-00001B920000}"/>
    <cellStyle name="Normal 3 2 4 2 2 3 5 4" xfId="35299" xr:uid="{00000000-0005-0000-0000-00001C920000}"/>
    <cellStyle name="Normal 3 2 4 2 2 3 6" xfId="11867" xr:uid="{00000000-0005-0000-0000-00001D920000}"/>
    <cellStyle name="Normal 3 2 4 2 2 3 6 2" xfId="24470" xr:uid="{00000000-0005-0000-0000-00001E920000}"/>
    <cellStyle name="Normal 3 2 4 2 2 3 6 2 2" xfId="59686" xr:uid="{00000000-0005-0000-0000-00001F920000}"/>
    <cellStyle name="Normal 3 2 4 2 2 3 6 3" xfId="47089" xr:uid="{00000000-0005-0000-0000-000020920000}"/>
    <cellStyle name="Normal 3 2 4 2 2 3 6 4" xfId="37075" xr:uid="{00000000-0005-0000-0000-000021920000}"/>
    <cellStyle name="Normal 3 2 4 2 2 3 7" xfId="16234" xr:uid="{00000000-0005-0000-0000-000022920000}"/>
    <cellStyle name="Normal 3 2 4 2 2 3 7 2" xfId="51450" xr:uid="{00000000-0005-0000-0000-000023920000}"/>
    <cellStyle name="Normal 3 2 4 2 2 3 7 3" xfId="28839" xr:uid="{00000000-0005-0000-0000-000024920000}"/>
    <cellStyle name="Normal 3 2 4 2 2 3 8" xfId="14456" xr:uid="{00000000-0005-0000-0000-000025920000}"/>
    <cellStyle name="Normal 3 2 4 2 2 3 8 2" xfId="49674" xr:uid="{00000000-0005-0000-0000-000026920000}"/>
    <cellStyle name="Normal 3 2 4 2 2 3 9" xfId="38853" xr:uid="{00000000-0005-0000-0000-000027920000}"/>
    <cellStyle name="Normal 3 2 4 2 2 4" xfId="2728" xr:uid="{00000000-0005-0000-0000-000028920000}"/>
    <cellStyle name="Normal 3 2 4 2 2 4 10" xfId="26254" xr:uid="{00000000-0005-0000-0000-000029920000}"/>
    <cellStyle name="Normal 3 2 4 2 2 4 11" xfId="60658" xr:uid="{00000000-0005-0000-0000-00002A920000}"/>
    <cellStyle name="Normal 3 2 4 2 2 4 2" xfId="4554" xr:uid="{00000000-0005-0000-0000-00002B920000}"/>
    <cellStyle name="Normal 3 2 4 2 2 4 2 2" xfId="17201" xr:uid="{00000000-0005-0000-0000-00002C920000}"/>
    <cellStyle name="Normal 3 2 4 2 2 4 2 2 2" xfId="52417" xr:uid="{00000000-0005-0000-0000-00002D920000}"/>
    <cellStyle name="Normal 3 2 4 2 2 4 2 3" xfId="39820" xr:uid="{00000000-0005-0000-0000-00002E920000}"/>
    <cellStyle name="Normal 3 2 4 2 2 4 2 4" xfId="29806" xr:uid="{00000000-0005-0000-0000-00002F920000}"/>
    <cellStyle name="Normal 3 2 4 2 2 4 3" xfId="6024" xr:uid="{00000000-0005-0000-0000-000030920000}"/>
    <cellStyle name="Normal 3 2 4 2 2 4 3 2" xfId="18655" xr:uid="{00000000-0005-0000-0000-000031920000}"/>
    <cellStyle name="Normal 3 2 4 2 2 4 3 2 2" xfId="53871" xr:uid="{00000000-0005-0000-0000-000032920000}"/>
    <cellStyle name="Normal 3 2 4 2 2 4 3 3" xfId="41274" xr:uid="{00000000-0005-0000-0000-000033920000}"/>
    <cellStyle name="Normal 3 2 4 2 2 4 3 4" xfId="31260" xr:uid="{00000000-0005-0000-0000-000034920000}"/>
    <cellStyle name="Normal 3 2 4 2 2 4 4" xfId="7483" xr:uid="{00000000-0005-0000-0000-000035920000}"/>
    <cellStyle name="Normal 3 2 4 2 2 4 4 2" xfId="20109" xr:uid="{00000000-0005-0000-0000-000036920000}"/>
    <cellStyle name="Normal 3 2 4 2 2 4 4 2 2" xfId="55325" xr:uid="{00000000-0005-0000-0000-000037920000}"/>
    <cellStyle name="Normal 3 2 4 2 2 4 4 3" xfId="42728" xr:uid="{00000000-0005-0000-0000-000038920000}"/>
    <cellStyle name="Normal 3 2 4 2 2 4 4 4" xfId="32714" xr:uid="{00000000-0005-0000-0000-000039920000}"/>
    <cellStyle name="Normal 3 2 4 2 2 4 5" xfId="9264" xr:uid="{00000000-0005-0000-0000-00003A920000}"/>
    <cellStyle name="Normal 3 2 4 2 2 4 5 2" xfId="21885" xr:uid="{00000000-0005-0000-0000-00003B920000}"/>
    <cellStyle name="Normal 3 2 4 2 2 4 5 2 2" xfId="57101" xr:uid="{00000000-0005-0000-0000-00003C920000}"/>
    <cellStyle name="Normal 3 2 4 2 2 4 5 3" xfId="44504" xr:uid="{00000000-0005-0000-0000-00003D920000}"/>
    <cellStyle name="Normal 3 2 4 2 2 4 5 4" xfId="34490" xr:uid="{00000000-0005-0000-0000-00003E920000}"/>
    <cellStyle name="Normal 3 2 4 2 2 4 6" xfId="11058" xr:uid="{00000000-0005-0000-0000-00003F920000}"/>
    <cellStyle name="Normal 3 2 4 2 2 4 6 2" xfId="23661" xr:uid="{00000000-0005-0000-0000-000040920000}"/>
    <cellStyle name="Normal 3 2 4 2 2 4 6 2 2" xfId="58877" xr:uid="{00000000-0005-0000-0000-000041920000}"/>
    <cellStyle name="Normal 3 2 4 2 2 4 6 3" xfId="46280" xr:uid="{00000000-0005-0000-0000-000042920000}"/>
    <cellStyle name="Normal 3 2 4 2 2 4 6 4" xfId="36266" xr:uid="{00000000-0005-0000-0000-000043920000}"/>
    <cellStyle name="Normal 3 2 4 2 2 4 7" xfId="15425" xr:uid="{00000000-0005-0000-0000-000044920000}"/>
    <cellStyle name="Normal 3 2 4 2 2 4 7 2" xfId="50641" xr:uid="{00000000-0005-0000-0000-000045920000}"/>
    <cellStyle name="Normal 3 2 4 2 2 4 7 3" xfId="28030" xr:uid="{00000000-0005-0000-0000-000046920000}"/>
    <cellStyle name="Normal 3 2 4 2 2 4 8" xfId="13647" xr:uid="{00000000-0005-0000-0000-000047920000}"/>
    <cellStyle name="Normal 3 2 4 2 2 4 8 2" xfId="48865" xr:uid="{00000000-0005-0000-0000-000048920000}"/>
    <cellStyle name="Normal 3 2 4 2 2 4 9" xfId="38044" xr:uid="{00000000-0005-0000-0000-000049920000}"/>
    <cellStyle name="Normal 3 2 4 2 2 5" xfId="3892" xr:uid="{00000000-0005-0000-0000-00004A920000}"/>
    <cellStyle name="Normal 3 2 4 2 2 5 2" xfId="8615" xr:uid="{00000000-0005-0000-0000-00004B920000}"/>
    <cellStyle name="Normal 3 2 4 2 2 5 2 2" xfId="21241" xr:uid="{00000000-0005-0000-0000-00004C920000}"/>
    <cellStyle name="Normal 3 2 4 2 2 5 2 2 2" xfId="56457" xr:uid="{00000000-0005-0000-0000-00004D920000}"/>
    <cellStyle name="Normal 3 2 4 2 2 5 2 3" xfId="43860" xr:uid="{00000000-0005-0000-0000-00004E920000}"/>
    <cellStyle name="Normal 3 2 4 2 2 5 2 4" xfId="33846" xr:uid="{00000000-0005-0000-0000-00004F920000}"/>
    <cellStyle name="Normal 3 2 4 2 2 5 3" xfId="10396" xr:uid="{00000000-0005-0000-0000-000050920000}"/>
    <cellStyle name="Normal 3 2 4 2 2 5 3 2" xfId="23017" xr:uid="{00000000-0005-0000-0000-000051920000}"/>
    <cellStyle name="Normal 3 2 4 2 2 5 3 2 2" xfId="58233" xr:uid="{00000000-0005-0000-0000-000052920000}"/>
    <cellStyle name="Normal 3 2 4 2 2 5 3 3" xfId="45636" xr:uid="{00000000-0005-0000-0000-000053920000}"/>
    <cellStyle name="Normal 3 2 4 2 2 5 3 4" xfId="35622" xr:uid="{00000000-0005-0000-0000-000054920000}"/>
    <cellStyle name="Normal 3 2 4 2 2 5 4" xfId="12192" xr:uid="{00000000-0005-0000-0000-000055920000}"/>
    <cellStyle name="Normal 3 2 4 2 2 5 4 2" xfId="24793" xr:uid="{00000000-0005-0000-0000-000056920000}"/>
    <cellStyle name="Normal 3 2 4 2 2 5 4 2 2" xfId="60009" xr:uid="{00000000-0005-0000-0000-000057920000}"/>
    <cellStyle name="Normal 3 2 4 2 2 5 4 3" xfId="47412" xr:uid="{00000000-0005-0000-0000-000058920000}"/>
    <cellStyle name="Normal 3 2 4 2 2 5 4 4" xfId="37398" xr:uid="{00000000-0005-0000-0000-000059920000}"/>
    <cellStyle name="Normal 3 2 4 2 2 5 5" xfId="16557" xr:uid="{00000000-0005-0000-0000-00005A920000}"/>
    <cellStyle name="Normal 3 2 4 2 2 5 5 2" xfId="51773" xr:uid="{00000000-0005-0000-0000-00005B920000}"/>
    <cellStyle name="Normal 3 2 4 2 2 5 5 3" xfId="29162" xr:uid="{00000000-0005-0000-0000-00005C920000}"/>
    <cellStyle name="Normal 3 2 4 2 2 5 6" xfId="14779" xr:uid="{00000000-0005-0000-0000-00005D920000}"/>
    <cellStyle name="Normal 3 2 4 2 2 5 6 2" xfId="49997" xr:uid="{00000000-0005-0000-0000-00005E920000}"/>
    <cellStyle name="Normal 3 2 4 2 2 5 7" xfId="39176" xr:uid="{00000000-0005-0000-0000-00005F920000}"/>
    <cellStyle name="Normal 3 2 4 2 2 5 8" xfId="27386" xr:uid="{00000000-0005-0000-0000-000060920000}"/>
    <cellStyle name="Normal 3 2 4 2 2 6" xfId="4232" xr:uid="{00000000-0005-0000-0000-000061920000}"/>
    <cellStyle name="Normal 3 2 4 2 2 6 2" xfId="16879" xr:uid="{00000000-0005-0000-0000-000062920000}"/>
    <cellStyle name="Normal 3 2 4 2 2 6 2 2" xfId="52095" xr:uid="{00000000-0005-0000-0000-000063920000}"/>
    <cellStyle name="Normal 3 2 4 2 2 6 2 3" xfId="29484" xr:uid="{00000000-0005-0000-0000-000064920000}"/>
    <cellStyle name="Normal 3 2 4 2 2 6 3" xfId="13325" xr:uid="{00000000-0005-0000-0000-000065920000}"/>
    <cellStyle name="Normal 3 2 4 2 2 6 3 2" xfId="48543" xr:uid="{00000000-0005-0000-0000-000066920000}"/>
    <cellStyle name="Normal 3 2 4 2 2 6 4" xfId="39498" xr:uid="{00000000-0005-0000-0000-000067920000}"/>
    <cellStyle name="Normal 3 2 4 2 2 6 5" xfId="25932" xr:uid="{00000000-0005-0000-0000-000068920000}"/>
    <cellStyle name="Normal 3 2 4 2 2 7" xfId="5702" xr:uid="{00000000-0005-0000-0000-000069920000}"/>
    <cellStyle name="Normal 3 2 4 2 2 7 2" xfId="18333" xr:uid="{00000000-0005-0000-0000-00006A920000}"/>
    <cellStyle name="Normal 3 2 4 2 2 7 2 2" xfId="53549" xr:uid="{00000000-0005-0000-0000-00006B920000}"/>
    <cellStyle name="Normal 3 2 4 2 2 7 3" xfId="40952" xr:uid="{00000000-0005-0000-0000-00006C920000}"/>
    <cellStyle name="Normal 3 2 4 2 2 7 4" xfId="30938" xr:uid="{00000000-0005-0000-0000-00006D920000}"/>
    <cellStyle name="Normal 3 2 4 2 2 8" xfId="7161" xr:uid="{00000000-0005-0000-0000-00006E920000}"/>
    <cellStyle name="Normal 3 2 4 2 2 8 2" xfId="19787" xr:uid="{00000000-0005-0000-0000-00006F920000}"/>
    <cellStyle name="Normal 3 2 4 2 2 8 2 2" xfId="55003" xr:uid="{00000000-0005-0000-0000-000070920000}"/>
    <cellStyle name="Normal 3 2 4 2 2 8 3" xfId="42406" xr:uid="{00000000-0005-0000-0000-000071920000}"/>
    <cellStyle name="Normal 3 2 4 2 2 8 4" xfId="32392" xr:uid="{00000000-0005-0000-0000-000072920000}"/>
    <cellStyle name="Normal 3 2 4 2 2 9" xfId="8942" xr:uid="{00000000-0005-0000-0000-000073920000}"/>
    <cellStyle name="Normal 3 2 4 2 2 9 2" xfId="21563" xr:uid="{00000000-0005-0000-0000-000074920000}"/>
    <cellStyle name="Normal 3 2 4 2 2 9 2 2" xfId="56779" xr:uid="{00000000-0005-0000-0000-000075920000}"/>
    <cellStyle name="Normal 3 2 4 2 2 9 3" xfId="44182" xr:uid="{00000000-0005-0000-0000-000076920000}"/>
    <cellStyle name="Normal 3 2 4 2 2 9 4" xfId="34168" xr:uid="{00000000-0005-0000-0000-000077920000}"/>
    <cellStyle name="Normal 3 2 4 2 3" xfId="3078" xr:uid="{00000000-0005-0000-0000-000078920000}"/>
    <cellStyle name="Normal 3 2 4 2 3 10" xfId="25450" xr:uid="{00000000-0005-0000-0000-000079920000}"/>
    <cellStyle name="Normal 3 2 4 2 3 11" xfId="60985" xr:uid="{00000000-0005-0000-0000-00007A920000}"/>
    <cellStyle name="Normal 3 2 4 2 3 2" xfId="4881" xr:uid="{00000000-0005-0000-0000-00007B920000}"/>
    <cellStyle name="Normal 3 2 4 2 3 2 2" xfId="17528" xr:uid="{00000000-0005-0000-0000-00007C920000}"/>
    <cellStyle name="Normal 3 2 4 2 3 2 2 2" xfId="52744" xr:uid="{00000000-0005-0000-0000-00007D920000}"/>
    <cellStyle name="Normal 3 2 4 2 3 2 2 3" xfId="30133" xr:uid="{00000000-0005-0000-0000-00007E920000}"/>
    <cellStyle name="Normal 3 2 4 2 3 2 3" xfId="13974" xr:uid="{00000000-0005-0000-0000-00007F920000}"/>
    <cellStyle name="Normal 3 2 4 2 3 2 3 2" xfId="49192" xr:uid="{00000000-0005-0000-0000-000080920000}"/>
    <cellStyle name="Normal 3 2 4 2 3 2 4" xfId="40147" xr:uid="{00000000-0005-0000-0000-000081920000}"/>
    <cellStyle name="Normal 3 2 4 2 3 2 5" xfId="26581" xr:uid="{00000000-0005-0000-0000-000082920000}"/>
    <cellStyle name="Normal 3 2 4 2 3 3" xfId="6351" xr:uid="{00000000-0005-0000-0000-000083920000}"/>
    <cellStyle name="Normal 3 2 4 2 3 3 2" xfId="18982" xr:uid="{00000000-0005-0000-0000-000084920000}"/>
    <cellStyle name="Normal 3 2 4 2 3 3 2 2" xfId="54198" xr:uid="{00000000-0005-0000-0000-000085920000}"/>
    <cellStyle name="Normal 3 2 4 2 3 3 3" xfId="41601" xr:uid="{00000000-0005-0000-0000-000086920000}"/>
    <cellStyle name="Normal 3 2 4 2 3 3 4" xfId="31587" xr:uid="{00000000-0005-0000-0000-000087920000}"/>
    <cellStyle name="Normal 3 2 4 2 3 4" xfId="7810" xr:uid="{00000000-0005-0000-0000-000088920000}"/>
    <cellStyle name="Normal 3 2 4 2 3 4 2" xfId="20436" xr:uid="{00000000-0005-0000-0000-000089920000}"/>
    <cellStyle name="Normal 3 2 4 2 3 4 2 2" xfId="55652" xr:uid="{00000000-0005-0000-0000-00008A920000}"/>
    <cellStyle name="Normal 3 2 4 2 3 4 3" xfId="43055" xr:uid="{00000000-0005-0000-0000-00008B920000}"/>
    <cellStyle name="Normal 3 2 4 2 3 4 4" xfId="33041" xr:uid="{00000000-0005-0000-0000-00008C920000}"/>
    <cellStyle name="Normal 3 2 4 2 3 5" xfId="9591" xr:uid="{00000000-0005-0000-0000-00008D920000}"/>
    <cellStyle name="Normal 3 2 4 2 3 5 2" xfId="22212" xr:uid="{00000000-0005-0000-0000-00008E920000}"/>
    <cellStyle name="Normal 3 2 4 2 3 5 2 2" xfId="57428" xr:uid="{00000000-0005-0000-0000-00008F920000}"/>
    <cellStyle name="Normal 3 2 4 2 3 5 3" xfId="44831" xr:uid="{00000000-0005-0000-0000-000090920000}"/>
    <cellStyle name="Normal 3 2 4 2 3 5 4" xfId="34817" xr:uid="{00000000-0005-0000-0000-000091920000}"/>
    <cellStyle name="Normal 3 2 4 2 3 6" xfId="11385" xr:uid="{00000000-0005-0000-0000-000092920000}"/>
    <cellStyle name="Normal 3 2 4 2 3 6 2" xfId="23988" xr:uid="{00000000-0005-0000-0000-000093920000}"/>
    <cellStyle name="Normal 3 2 4 2 3 6 2 2" xfId="59204" xr:uid="{00000000-0005-0000-0000-000094920000}"/>
    <cellStyle name="Normal 3 2 4 2 3 6 3" xfId="46607" xr:uid="{00000000-0005-0000-0000-000095920000}"/>
    <cellStyle name="Normal 3 2 4 2 3 6 4" xfId="36593" xr:uid="{00000000-0005-0000-0000-000096920000}"/>
    <cellStyle name="Normal 3 2 4 2 3 7" xfId="15752" xr:uid="{00000000-0005-0000-0000-000097920000}"/>
    <cellStyle name="Normal 3 2 4 2 3 7 2" xfId="50968" xr:uid="{00000000-0005-0000-0000-000098920000}"/>
    <cellStyle name="Normal 3 2 4 2 3 7 3" xfId="28357" xr:uid="{00000000-0005-0000-0000-000099920000}"/>
    <cellStyle name="Normal 3 2 4 2 3 8" xfId="12843" xr:uid="{00000000-0005-0000-0000-00009A920000}"/>
    <cellStyle name="Normal 3 2 4 2 3 8 2" xfId="48061" xr:uid="{00000000-0005-0000-0000-00009B920000}"/>
    <cellStyle name="Normal 3 2 4 2 3 9" xfId="38371" xr:uid="{00000000-0005-0000-0000-00009C920000}"/>
    <cellStyle name="Normal 3 2 4 2 4" xfId="2904" xr:uid="{00000000-0005-0000-0000-00009D920000}"/>
    <cellStyle name="Normal 3 2 4 2 4 10" xfId="25291" xr:uid="{00000000-0005-0000-0000-00009E920000}"/>
    <cellStyle name="Normal 3 2 4 2 4 11" xfId="60826" xr:uid="{00000000-0005-0000-0000-00009F920000}"/>
    <cellStyle name="Normal 3 2 4 2 4 2" xfId="4722" xr:uid="{00000000-0005-0000-0000-0000A0920000}"/>
    <cellStyle name="Normal 3 2 4 2 4 2 2" xfId="17369" xr:uid="{00000000-0005-0000-0000-0000A1920000}"/>
    <cellStyle name="Normal 3 2 4 2 4 2 2 2" xfId="52585" xr:uid="{00000000-0005-0000-0000-0000A2920000}"/>
    <cellStyle name="Normal 3 2 4 2 4 2 2 3" xfId="29974" xr:uid="{00000000-0005-0000-0000-0000A3920000}"/>
    <cellStyle name="Normal 3 2 4 2 4 2 3" xfId="13815" xr:uid="{00000000-0005-0000-0000-0000A4920000}"/>
    <cellStyle name="Normal 3 2 4 2 4 2 3 2" xfId="49033" xr:uid="{00000000-0005-0000-0000-0000A5920000}"/>
    <cellStyle name="Normal 3 2 4 2 4 2 4" xfId="39988" xr:uid="{00000000-0005-0000-0000-0000A6920000}"/>
    <cellStyle name="Normal 3 2 4 2 4 2 5" xfId="26422" xr:uid="{00000000-0005-0000-0000-0000A7920000}"/>
    <cellStyle name="Normal 3 2 4 2 4 3" xfId="6192" xr:uid="{00000000-0005-0000-0000-0000A8920000}"/>
    <cellStyle name="Normal 3 2 4 2 4 3 2" xfId="18823" xr:uid="{00000000-0005-0000-0000-0000A9920000}"/>
    <cellStyle name="Normal 3 2 4 2 4 3 2 2" xfId="54039" xr:uid="{00000000-0005-0000-0000-0000AA920000}"/>
    <cellStyle name="Normal 3 2 4 2 4 3 3" xfId="41442" xr:uid="{00000000-0005-0000-0000-0000AB920000}"/>
    <cellStyle name="Normal 3 2 4 2 4 3 4" xfId="31428" xr:uid="{00000000-0005-0000-0000-0000AC920000}"/>
    <cellStyle name="Normal 3 2 4 2 4 4" xfId="7651" xr:uid="{00000000-0005-0000-0000-0000AD920000}"/>
    <cellStyle name="Normal 3 2 4 2 4 4 2" xfId="20277" xr:uid="{00000000-0005-0000-0000-0000AE920000}"/>
    <cellStyle name="Normal 3 2 4 2 4 4 2 2" xfId="55493" xr:uid="{00000000-0005-0000-0000-0000AF920000}"/>
    <cellStyle name="Normal 3 2 4 2 4 4 3" xfId="42896" xr:uid="{00000000-0005-0000-0000-0000B0920000}"/>
    <cellStyle name="Normal 3 2 4 2 4 4 4" xfId="32882" xr:uid="{00000000-0005-0000-0000-0000B1920000}"/>
    <cellStyle name="Normal 3 2 4 2 4 5" xfId="9432" xr:uid="{00000000-0005-0000-0000-0000B2920000}"/>
    <cellStyle name="Normal 3 2 4 2 4 5 2" xfId="22053" xr:uid="{00000000-0005-0000-0000-0000B3920000}"/>
    <cellStyle name="Normal 3 2 4 2 4 5 2 2" xfId="57269" xr:uid="{00000000-0005-0000-0000-0000B4920000}"/>
    <cellStyle name="Normal 3 2 4 2 4 5 3" xfId="44672" xr:uid="{00000000-0005-0000-0000-0000B5920000}"/>
    <cellStyle name="Normal 3 2 4 2 4 5 4" xfId="34658" xr:uid="{00000000-0005-0000-0000-0000B6920000}"/>
    <cellStyle name="Normal 3 2 4 2 4 6" xfId="11226" xr:uid="{00000000-0005-0000-0000-0000B7920000}"/>
    <cellStyle name="Normal 3 2 4 2 4 6 2" xfId="23829" xr:uid="{00000000-0005-0000-0000-0000B8920000}"/>
    <cellStyle name="Normal 3 2 4 2 4 6 2 2" xfId="59045" xr:uid="{00000000-0005-0000-0000-0000B9920000}"/>
    <cellStyle name="Normal 3 2 4 2 4 6 3" xfId="46448" xr:uid="{00000000-0005-0000-0000-0000BA920000}"/>
    <cellStyle name="Normal 3 2 4 2 4 6 4" xfId="36434" xr:uid="{00000000-0005-0000-0000-0000BB920000}"/>
    <cellStyle name="Normal 3 2 4 2 4 7" xfId="15593" xr:uid="{00000000-0005-0000-0000-0000BC920000}"/>
    <cellStyle name="Normal 3 2 4 2 4 7 2" xfId="50809" xr:uid="{00000000-0005-0000-0000-0000BD920000}"/>
    <cellStyle name="Normal 3 2 4 2 4 7 3" xfId="28198" xr:uid="{00000000-0005-0000-0000-0000BE920000}"/>
    <cellStyle name="Normal 3 2 4 2 4 8" xfId="12684" xr:uid="{00000000-0005-0000-0000-0000BF920000}"/>
    <cellStyle name="Normal 3 2 4 2 4 8 2" xfId="47902" xr:uid="{00000000-0005-0000-0000-0000C0920000}"/>
    <cellStyle name="Normal 3 2 4 2 4 9" xfId="38212" xr:uid="{00000000-0005-0000-0000-0000C1920000}"/>
    <cellStyle name="Normal 3 2 4 2 5" xfId="3413" xr:uid="{00000000-0005-0000-0000-0000C2920000}"/>
    <cellStyle name="Normal 3 2 4 2 5 10" xfId="26909" xr:uid="{00000000-0005-0000-0000-0000C3920000}"/>
    <cellStyle name="Normal 3 2 4 2 5 11" xfId="61313" xr:uid="{00000000-0005-0000-0000-0000C4920000}"/>
    <cellStyle name="Normal 3 2 4 2 5 2" xfId="5209" xr:uid="{00000000-0005-0000-0000-0000C5920000}"/>
    <cellStyle name="Normal 3 2 4 2 5 2 2" xfId="17856" xr:uid="{00000000-0005-0000-0000-0000C6920000}"/>
    <cellStyle name="Normal 3 2 4 2 5 2 2 2" xfId="53072" xr:uid="{00000000-0005-0000-0000-0000C7920000}"/>
    <cellStyle name="Normal 3 2 4 2 5 2 3" xfId="40475" xr:uid="{00000000-0005-0000-0000-0000C8920000}"/>
    <cellStyle name="Normal 3 2 4 2 5 2 4" xfId="30461" xr:uid="{00000000-0005-0000-0000-0000C9920000}"/>
    <cellStyle name="Normal 3 2 4 2 5 3" xfId="6679" xr:uid="{00000000-0005-0000-0000-0000CA920000}"/>
    <cellStyle name="Normal 3 2 4 2 5 3 2" xfId="19310" xr:uid="{00000000-0005-0000-0000-0000CB920000}"/>
    <cellStyle name="Normal 3 2 4 2 5 3 2 2" xfId="54526" xr:uid="{00000000-0005-0000-0000-0000CC920000}"/>
    <cellStyle name="Normal 3 2 4 2 5 3 3" xfId="41929" xr:uid="{00000000-0005-0000-0000-0000CD920000}"/>
    <cellStyle name="Normal 3 2 4 2 5 3 4" xfId="31915" xr:uid="{00000000-0005-0000-0000-0000CE920000}"/>
    <cellStyle name="Normal 3 2 4 2 5 4" xfId="8138" xr:uid="{00000000-0005-0000-0000-0000CF920000}"/>
    <cellStyle name="Normal 3 2 4 2 5 4 2" xfId="20764" xr:uid="{00000000-0005-0000-0000-0000D0920000}"/>
    <cellStyle name="Normal 3 2 4 2 5 4 2 2" xfId="55980" xr:uid="{00000000-0005-0000-0000-0000D1920000}"/>
    <cellStyle name="Normal 3 2 4 2 5 4 3" xfId="43383" xr:uid="{00000000-0005-0000-0000-0000D2920000}"/>
    <cellStyle name="Normal 3 2 4 2 5 4 4" xfId="33369" xr:uid="{00000000-0005-0000-0000-0000D3920000}"/>
    <cellStyle name="Normal 3 2 4 2 5 5" xfId="9919" xr:uid="{00000000-0005-0000-0000-0000D4920000}"/>
    <cellStyle name="Normal 3 2 4 2 5 5 2" xfId="22540" xr:uid="{00000000-0005-0000-0000-0000D5920000}"/>
    <cellStyle name="Normal 3 2 4 2 5 5 2 2" xfId="57756" xr:uid="{00000000-0005-0000-0000-0000D6920000}"/>
    <cellStyle name="Normal 3 2 4 2 5 5 3" xfId="45159" xr:uid="{00000000-0005-0000-0000-0000D7920000}"/>
    <cellStyle name="Normal 3 2 4 2 5 5 4" xfId="35145" xr:uid="{00000000-0005-0000-0000-0000D8920000}"/>
    <cellStyle name="Normal 3 2 4 2 5 6" xfId="11713" xr:uid="{00000000-0005-0000-0000-0000D9920000}"/>
    <cellStyle name="Normal 3 2 4 2 5 6 2" xfId="24316" xr:uid="{00000000-0005-0000-0000-0000DA920000}"/>
    <cellStyle name="Normal 3 2 4 2 5 6 2 2" xfId="59532" xr:uid="{00000000-0005-0000-0000-0000DB920000}"/>
    <cellStyle name="Normal 3 2 4 2 5 6 3" xfId="46935" xr:uid="{00000000-0005-0000-0000-0000DC920000}"/>
    <cellStyle name="Normal 3 2 4 2 5 6 4" xfId="36921" xr:uid="{00000000-0005-0000-0000-0000DD920000}"/>
    <cellStyle name="Normal 3 2 4 2 5 7" xfId="16080" xr:uid="{00000000-0005-0000-0000-0000DE920000}"/>
    <cellStyle name="Normal 3 2 4 2 5 7 2" xfId="51296" xr:uid="{00000000-0005-0000-0000-0000DF920000}"/>
    <cellStyle name="Normal 3 2 4 2 5 7 3" xfId="28685" xr:uid="{00000000-0005-0000-0000-0000E0920000}"/>
    <cellStyle name="Normal 3 2 4 2 5 8" xfId="14302" xr:uid="{00000000-0005-0000-0000-0000E1920000}"/>
    <cellStyle name="Normal 3 2 4 2 5 8 2" xfId="49520" xr:uid="{00000000-0005-0000-0000-0000E2920000}"/>
    <cellStyle name="Normal 3 2 4 2 5 9" xfId="38699" xr:uid="{00000000-0005-0000-0000-0000E3920000}"/>
    <cellStyle name="Normal 3 2 4 2 6" xfId="2573" xr:uid="{00000000-0005-0000-0000-0000E4920000}"/>
    <cellStyle name="Normal 3 2 4 2 6 10" xfId="26100" xr:uid="{00000000-0005-0000-0000-0000E5920000}"/>
    <cellStyle name="Normal 3 2 4 2 6 11" xfId="60504" xr:uid="{00000000-0005-0000-0000-0000E6920000}"/>
    <cellStyle name="Normal 3 2 4 2 6 2" xfId="4400" xr:uid="{00000000-0005-0000-0000-0000E7920000}"/>
    <cellStyle name="Normal 3 2 4 2 6 2 2" xfId="17047" xr:uid="{00000000-0005-0000-0000-0000E8920000}"/>
    <cellStyle name="Normal 3 2 4 2 6 2 2 2" xfId="52263" xr:uid="{00000000-0005-0000-0000-0000E9920000}"/>
    <cellStyle name="Normal 3 2 4 2 6 2 3" xfId="39666" xr:uid="{00000000-0005-0000-0000-0000EA920000}"/>
    <cellStyle name="Normal 3 2 4 2 6 2 4" xfId="29652" xr:uid="{00000000-0005-0000-0000-0000EB920000}"/>
    <cellStyle name="Normal 3 2 4 2 6 3" xfId="5870" xr:uid="{00000000-0005-0000-0000-0000EC920000}"/>
    <cellStyle name="Normal 3 2 4 2 6 3 2" xfId="18501" xr:uid="{00000000-0005-0000-0000-0000ED920000}"/>
    <cellStyle name="Normal 3 2 4 2 6 3 2 2" xfId="53717" xr:uid="{00000000-0005-0000-0000-0000EE920000}"/>
    <cellStyle name="Normal 3 2 4 2 6 3 3" xfId="41120" xr:uid="{00000000-0005-0000-0000-0000EF920000}"/>
    <cellStyle name="Normal 3 2 4 2 6 3 4" xfId="31106" xr:uid="{00000000-0005-0000-0000-0000F0920000}"/>
    <cellStyle name="Normal 3 2 4 2 6 4" xfId="7329" xr:uid="{00000000-0005-0000-0000-0000F1920000}"/>
    <cellStyle name="Normal 3 2 4 2 6 4 2" xfId="19955" xr:uid="{00000000-0005-0000-0000-0000F2920000}"/>
    <cellStyle name="Normal 3 2 4 2 6 4 2 2" xfId="55171" xr:uid="{00000000-0005-0000-0000-0000F3920000}"/>
    <cellStyle name="Normal 3 2 4 2 6 4 3" xfId="42574" xr:uid="{00000000-0005-0000-0000-0000F4920000}"/>
    <cellStyle name="Normal 3 2 4 2 6 4 4" xfId="32560" xr:uid="{00000000-0005-0000-0000-0000F5920000}"/>
    <cellStyle name="Normal 3 2 4 2 6 5" xfId="9110" xr:uid="{00000000-0005-0000-0000-0000F6920000}"/>
    <cellStyle name="Normal 3 2 4 2 6 5 2" xfId="21731" xr:uid="{00000000-0005-0000-0000-0000F7920000}"/>
    <cellStyle name="Normal 3 2 4 2 6 5 2 2" xfId="56947" xr:uid="{00000000-0005-0000-0000-0000F8920000}"/>
    <cellStyle name="Normal 3 2 4 2 6 5 3" xfId="44350" xr:uid="{00000000-0005-0000-0000-0000F9920000}"/>
    <cellStyle name="Normal 3 2 4 2 6 5 4" xfId="34336" xr:uid="{00000000-0005-0000-0000-0000FA920000}"/>
    <cellStyle name="Normal 3 2 4 2 6 6" xfId="10904" xr:uid="{00000000-0005-0000-0000-0000FB920000}"/>
    <cellStyle name="Normal 3 2 4 2 6 6 2" xfId="23507" xr:uid="{00000000-0005-0000-0000-0000FC920000}"/>
    <cellStyle name="Normal 3 2 4 2 6 6 2 2" xfId="58723" xr:uid="{00000000-0005-0000-0000-0000FD920000}"/>
    <cellStyle name="Normal 3 2 4 2 6 6 3" xfId="46126" xr:uid="{00000000-0005-0000-0000-0000FE920000}"/>
    <cellStyle name="Normal 3 2 4 2 6 6 4" xfId="36112" xr:uid="{00000000-0005-0000-0000-0000FF920000}"/>
    <cellStyle name="Normal 3 2 4 2 6 7" xfId="15271" xr:uid="{00000000-0005-0000-0000-000000930000}"/>
    <cellStyle name="Normal 3 2 4 2 6 7 2" xfId="50487" xr:uid="{00000000-0005-0000-0000-000001930000}"/>
    <cellStyle name="Normal 3 2 4 2 6 7 3" xfId="27876" xr:uid="{00000000-0005-0000-0000-000002930000}"/>
    <cellStyle name="Normal 3 2 4 2 6 8" xfId="13493" xr:uid="{00000000-0005-0000-0000-000003930000}"/>
    <cellStyle name="Normal 3 2 4 2 6 8 2" xfId="48711" xr:uid="{00000000-0005-0000-0000-000004930000}"/>
    <cellStyle name="Normal 3 2 4 2 6 9" xfId="37890" xr:uid="{00000000-0005-0000-0000-000005930000}"/>
    <cellStyle name="Normal 3 2 4 2 7" xfId="3737" xr:uid="{00000000-0005-0000-0000-000006930000}"/>
    <cellStyle name="Normal 3 2 4 2 7 2" xfId="8461" xr:uid="{00000000-0005-0000-0000-000007930000}"/>
    <cellStyle name="Normal 3 2 4 2 7 2 2" xfId="21087" xr:uid="{00000000-0005-0000-0000-000008930000}"/>
    <cellStyle name="Normal 3 2 4 2 7 2 2 2" xfId="56303" xr:uid="{00000000-0005-0000-0000-000009930000}"/>
    <cellStyle name="Normal 3 2 4 2 7 2 3" xfId="43706" xr:uid="{00000000-0005-0000-0000-00000A930000}"/>
    <cellStyle name="Normal 3 2 4 2 7 2 4" xfId="33692" xr:uid="{00000000-0005-0000-0000-00000B930000}"/>
    <cellStyle name="Normal 3 2 4 2 7 3" xfId="10242" xr:uid="{00000000-0005-0000-0000-00000C930000}"/>
    <cellStyle name="Normal 3 2 4 2 7 3 2" xfId="22863" xr:uid="{00000000-0005-0000-0000-00000D930000}"/>
    <cellStyle name="Normal 3 2 4 2 7 3 2 2" xfId="58079" xr:uid="{00000000-0005-0000-0000-00000E930000}"/>
    <cellStyle name="Normal 3 2 4 2 7 3 3" xfId="45482" xr:uid="{00000000-0005-0000-0000-00000F930000}"/>
    <cellStyle name="Normal 3 2 4 2 7 3 4" xfId="35468" xr:uid="{00000000-0005-0000-0000-000010930000}"/>
    <cellStyle name="Normal 3 2 4 2 7 4" xfId="12038" xr:uid="{00000000-0005-0000-0000-000011930000}"/>
    <cellStyle name="Normal 3 2 4 2 7 4 2" xfId="24639" xr:uid="{00000000-0005-0000-0000-000012930000}"/>
    <cellStyle name="Normal 3 2 4 2 7 4 2 2" xfId="59855" xr:uid="{00000000-0005-0000-0000-000013930000}"/>
    <cellStyle name="Normal 3 2 4 2 7 4 3" xfId="47258" xr:uid="{00000000-0005-0000-0000-000014930000}"/>
    <cellStyle name="Normal 3 2 4 2 7 4 4" xfId="37244" xr:uid="{00000000-0005-0000-0000-000015930000}"/>
    <cellStyle name="Normal 3 2 4 2 7 5" xfId="16403" xr:uid="{00000000-0005-0000-0000-000016930000}"/>
    <cellStyle name="Normal 3 2 4 2 7 5 2" xfId="51619" xr:uid="{00000000-0005-0000-0000-000017930000}"/>
    <cellStyle name="Normal 3 2 4 2 7 5 3" xfId="29008" xr:uid="{00000000-0005-0000-0000-000018930000}"/>
    <cellStyle name="Normal 3 2 4 2 7 6" xfId="14625" xr:uid="{00000000-0005-0000-0000-000019930000}"/>
    <cellStyle name="Normal 3 2 4 2 7 6 2" xfId="49843" xr:uid="{00000000-0005-0000-0000-00001A930000}"/>
    <cellStyle name="Normal 3 2 4 2 7 7" xfId="39022" xr:uid="{00000000-0005-0000-0000-00001B930000}"/>
    <cellStyle name="Normal 3 2 4 2 7 8" xfId="27232" xr:uid="{00000000-0005-0000-0000-00001C930000}"/>
    <cellStyle name="Normal 3 2 4 2 8" xfId="4075" xr:uid="{00000000-0005-0000-0000-00001D930000}"/>
    <cellStyle name="Normal 3 2 4 2 8 2" xfId="16725" xr:uid="{00000000-0005-0000-0000-00001E930000}"/>
    <cellStyle name="Normal 3 2 4 2 8 2 2" xfId="51941" xr:uid="{00000000-0005-0000-0000-00001F930000}"/>
    <cellStyle name="Normal 3 2 4 2 8 2 3" xfId="29330" xr:uid="{00000000-0005-0000-0000-000020930000}"/>
    <cellStyle name="Normal 3 2 4 2 8 3" xfId="13171" xr:uid="{00000000-0005-0000-0000-000021930000}"/>
    <cellStyle name="Normal 3 2 4 2 8 3 2" xfId="48389" xr:uid="{00000000-0005-0000-0000-000022930000}"/>
    <cellStyle name="Normal 3 2 4 2 8 4" xfId="39344" xr:uid="{00000000-0005-0000-0000-000023930000}"/>
    <cellStyle name="Normal 3 2 4 2 8 5" xfId="25778" xr:uid="{00000000-0005-0000-0000-000024930000}"/>
    <cellStyle name="Normal 3 2 4 2 9" xfId="5548" xr:uid="{00000000-0005-0000-0000-000025930000}"/>
    <cellStyle name="Normal 3 2 4 2 9 2" xfId="18179" xr:uid="{00000000-0005-0000-0000-000026930000}"/>
    <cellStyle name="Normal 3 2 4 2 9 2 2" xfId="53395" xr:uid="{00000000-0005-0000-0000-000027930000}"/>
    <cellStyle name="Normal 3 2 4 2 9 3" xfId="40798" xr:uid="{00000000-0005-0000-0000-000028930000}"/>
    <cellStyle name="Normal 3 2 4 2 9 4" xfId="30784" xr:uid="{00000000-0005-0000-0000-000029930000}"/>
    <cellStyle name="Normal 3 2 4 3" xfId="2317" xr:uid="{00000000-0005-0000-0000-00002A930000}"/>
    <cellStyle name="Normal 3 2 4 3 10" xfId="10650" xr:uid="{00000000-0005-0000-0000-00002B930000}"/>
    <cellStyle name="Normal 3 2 4 3 10 2" xfId="23261" xr:uid="{00000000-0005-0000-0000-00002C930000}"/>
    <cellStyle name="Normal 3 2 4 3 10 2 2" xfId="58477" xr:uid="{00000000-0005-0000-0000-00002D930000}"/>
    <cellStyle name="Normal 3 2 4 3 10 3" xfId="45880" xr:uid="{00000000-0005-0000-0000-00002E930000}"/>
    <cellStyle name="Normal 3 2 4 3 10 4" xfId="35866" xr:uid="{00000000-0005-0000-0000-00002F930000}"/>
    <cellStyle name="Normal 3 2 4 3 11" xfId="15029" xr:uid="{00000000-0005-0000-0000-000030930000}"/>
    <cellStyle name="Normal 3 2 4 3 11 2" xfId="50245" xr:uid="{00000000-0005-0000-0000-000031930000}"/>
    <cellStyle name="Normal 3 2 4 3 11 3" xfId="27634" xr:uid="{00000000-0005-0000-0000-000032930000}"/>
    <cellStyle name="Normal 3 2 4 3 12" xfId="12442" xr:uid="{00000000-0005-0000-0000-000033930000}"/>
    <cellStyle name="Normal 3 2 4 3 12 2" xfId="47660" xr:uid="{00000000-0005-0000-0000-000034930000}"/>
    <cellStyle name="Normal 3 2 4 3 13" xfId="37648" xr:uid="{00000000-0005-0000-0000-000035930000}"/>
    <cellStyle name="Normal 3 2 4 3 14" xfId="25049" xr:uid="{00000000-0005-0000-0000-000036930000}"/>
    <cellStyle name="Normal 3 2 4 3 15" xfId="60262" xr:uid="{00000000-0005-0000-0000-000037930000}"/>
    <cellStyle name="Normal 3 2 4 3 2" xfId="3164" xr:uid="{00000000-0005-0000-0000-000038930000}"/>
    <cellStyle name="Normal 3 2 4 3 2 10" xfId="25533" xr:uid="{00000000-0005-0000-0000-000039930000}"/>
    <cellStyle name="Normal 3 2 4 3 2 11" xfId="61068" xr:uid="{00000000-0005-0000-0000-00003A930000}"/>
    <cellStyle name="Normal 3 2 4 3 2 2" xfId="4964" xr:uid="{00000000-0005-0000-0000-00003B930000}"/>
    <cellStyle name="Normal 3 2 4 3 2 2 2" xfId="17611" xr:uid="{00000000-0005-0000-0000-00003C930000}"/>
    <cellStyle name="Normal 3 2 4 3 2 2 2 2" xfId="52827" xr:uid="{00000000-0005-0000-0000-00003D930000}"/>
    <cellStyle name="Normal 3 2 4 3 2 2 2 3" xfId="30216" xr:uid="{00000000-0005-0000-0000-00003E930000}"/>
    <cellStyle name="Normal 3 2 4 3 2 2 3" xfId="14057" xr:uid="{00000000-0005-0000-0000-00003F930000}"/>
    <cellStyle name="Normal 3 2 4 3 2 2 3 2" xfId="49275" xr:uid="{00000000-0005-0000-0000-000040930000}"/>
    <cellStyle name="Normal 3 2 4 3 2 2 4" xfId="40230" xr:uid="{00000000-0005-0000-0000-000041930000}"/>
    <cellStyle name="Normal 3 2 4 3 2 2 5" xfId="26664" xr:uid="{00000000-0005-0000-0000-000042930000}"/>
    <cellStyle name="Normal 3 2 4 3 2 3" xfId="6434" xr:uid="{00000000-0005-0000-0000-000043930000}"/>
    <cellStyle name="Normal 3 2 4 3 2 3 2" xfId="19065" xr:uid="{00000000-0005-0000-0000-000044930000}"/>
    <cellStyle name="Normal 3 2 4 3 2 3 2 2" xfId="54281" xr:uid="{00000000-0005-0000-0000-000045930000}"/>
    <cellStyle name="Normal 3 2 4 3 2 3 3" xfId="41684" xr:uid="{00000000-0005-0000-0000-000046930000}"/>
    <cellStyle name="Normal 3 2 4 3 2 3 4" xfId="31670" xr:uid="{00000000-0005-0000-0000-000047930000}"/>
    <cellStyle name="Normal 3 2 4 3 2 4" xfId="7893" xr:uid="{00000000-0005-0000-0000-000048930000}"/>
    <cellStyle name="Normal 3 2 4 3 2 4 2" xfId="20519" xr:uid="{00000000-0005-0000-0000-000049930000}"/>
    <cellStyle name="Normal 3 2 4 3 2 4 2 2" xfId="55735" xr:uid="{00000000-0005-0000-0000-00004A930000}"/>
    <cellStyle name="Normal 3 2 4 3 2 4 3" xfId="43138" xr:uid="{00000000-0005-0000-0000-00004B930000}"/>
    <cellStyle name="Normal 3 2 4 3 2 4 4" xfId="33124" xr:uid="{00000000-0005-0000-0000-00004C930000}"/>
    <cellStyle name="Normal 3 2 4 3 2 5" xfId="9674" xr:uid="{00000000-0005-0000-0000-00004D930000}"/>
    <cellStyle name="Normal 3 2 4 3 2 5 2" xfId="22295" xr:uid="{00000000-0005-0000-0000-00004E930000}"/>
    <cellStyle name="Normal 3 2 4 3 2 5 2 2" xfId="57511" xr:uid="{00000000-0005-0000-0000-00004F930000}"/>
    <cellStyle name="Normal 3 2 4 3 2 5 3" xfId="44914" xr:uid="{00000000-0005-0000-0000-000050930000}"/>
    <cellStyle name="Normal 3 2 4 3 2 5 4" xfId="34900" xr:uid="{00000000-0005-0000-0000-000051930000}"/>
    <cellStyle name="Normal 3 2 4 3 2 6" xfId="11468" xr:uid="{00000000-0005-0000-0000-000052930000}"/>
    <cellStyle name="Normal 3 2 4 3 2 6 2" xfId="24071" xr:uid="{00000000-0005-0000-0000-000053930000}"/>
    <cellStyle name="Normal 3 2 4 3 2 6 2 2" xfId="59287" xr:uid="{00000000-0005-0000-0000-000054930000}"/>
    <cellStyle name="Normal 3 2 4 3 2 6 3" xfId="46690" xr:uid="{00000000-0005-0000-0000-000055930000}"/>
    <cellStyle name="Normal 3 2 4 3 2 6 4" xfId="36676" xr:uid="{00000000-0005-0000-0000-000056930000}"/>
    <cellStyle name="Normal 3 2 4 3 2 7" xfId="15835" xr:uid="{00000000-0005-0000-0000-000057930000}"/>
    <cellStyle name="Normal 3 2 4 3 2 7 2" xfId="51051" xr:uid="{00000000-0005-0000-0000-000058930000}"/>
    <cellStyle name="Normal 3 2 4 3 2 7 3" xfId="28440" xr:uid="{00000000-0005-0000-0000-000059930000}"/>
    <cellStyle name="Normal 3 2 4 3 2 8" xfId="12926" xr:uid="{00000000-0005-0000-0000-00005A930000}"/>
    <cellStyle name="Normal 3 2 4 3 2 8 2" xfId="48144" xr:uid="{00000000-0005-0000-0000-00005B930000}"/>
    <cellStyle name="Normal 3 2 4 3 2 9" xfId="38454" xr:uid="{00000000-0005-0000-0000-00005C930000}"/>
    <cellStyle name="Normal 3 2 4 3 3" xfId="3493" xr:uid="{00000000-0005-0000-0000-00005D930000}"/>
    <cellStyle name="Normal 3 2 4 3 3 10" xfId="26989" xr:uid="{00000000-0005-0000-0000-00005E930000}"/>
    <cellStyle name="Normal 3 2 4 3 3 11" xfId="61393" xr:uid="{00000000-0005-0000-0000-00005F930000}"/>
    <cellStyle name="Normal 3 2 4 3 3 2" xfId="5289" xr:uid="{00000000-0005-0000-0000-000060930000}"/>
    <cellStyle name="Normal 3 2 4 3 3 2 2" xfId="17936" xr:uid="{00000000-0005-0000-0000-000061930000}"/>
    <cellStyle name="Normal 3 2 4 3 3 2 2 2" xfId="53152" xr:uid="{00000000-0005-0000-0000-000062930000}"/>
    <cellStyle name="Normal 3 2 4 3 3 2 3" xfId="40555" xr:uid="{00000000-0005-0000-0000-000063930000}"/>
    <cellStyle name="Normal 3 2 4 3 3 2 4" xfId="30541" xr:uid="{00000000-0005-0000-0000-000064930000}"/>
    <cellStyle name="Normal 3 2 4 3 3 3" xfId="6759" xr:uid="{00000000-0005-0000-0000-000065930000}"/>
    <cellStyle name="Normal 3 2 4 3 3 3 2" xfId="19390" xr:uid="{00000000-0005-0000-0000-000066930000}"/>
    <cellStyle name="Normal 3 2 4 3 3 3 2 2" xfId="54606" xr:uid="{00000000-0005-0000-0000-000067930000}"/>
    <cellStyle name="Normal 3 2 4 3 3 3 3" xfId="42009" xr:uid="{00000000-0005-0000-0000-000068930000}"/>
    <cellStyle name="Normal 3 2 4 3 3 3 4" xfId="31995" xr:uid="{00000000-0005-0000-0000-000069930000}"/>
    <cellStyle name="Normal 3 2 4 3 3 4" xfId="8218" xr:uid="{00000000-0005-0000-0000-00006A930000}"/>
    <cellStyle name="Normal 3 2 4 3 3 4 2" xfId="20844" xr:uid="{00000000-0005-0000-0000-00006B930000}"/>
    <cellStyle name="Normal 3 2 4 3 3 4 2 2" xfId="56060" xr:uid="{00000000-0005-0000-0000-00006C930000}"/>
    <cellStyle name="Normal 3 2 4 3 3 4 3" xfId="43463" xr:uid="{00000000-0005-0000-0000-00006D930000}"/>
    <cellStyle name="Normal 3 2 4 3 3 4 4" xfId="33449" xr:uid="{00000000-0005-0000-0000-00006E930000}"/>
    <cellStyle name="Normal 3 2 4 3 3 5" xfId="9999" xr:uid="{00000000-0005-0000-0000-00006F930000}"/>
    <cellStyle name="Normal 3 2 4 3 3 5 2" xfId="22620" xr:uid="{00000000-0005-0000-0000-000070930000}"/>
    <cellStyle name="Normal 3 2 4 3 3 5 2 2" xfId="57836" xr:uid="{00000000-0005-0000-0000-000071930000}"/>
    <cellStyle name="Normal 3 2 4 3 3 5 3" xfId="45239" xr:uid="{00000000-0005-0000-0000-000072930000}"/>
    <cellStyle name="Normal 3 2 4 3 3 5 4" xfId="35225" xr:uid="{00000000-0005-0000-0000-000073930000}"/>
    <cellStyle name="Normal 3 2 4 3 3 6" xfId="11793" xr:uid="{00000000-0005-0000-0000-000074930000}"/>
    <cellStyle name="Normal 3 2 4 3 3 6 2" xfId="24396" xr:uid="{00000000-0005-0000-0000-000075930000}"/>
    <cellStyle name="Normal 3 2 4 3 3 6 2 2" xfId="59612" xr:uid="{00000000-0005-0000-0000-000076930000}"/>
    <cellStyle name="Normal 3 2 4 3 3 6 3" xfId="47015" xr:uid="{00000000-0005-0000-0000-000077930000}"/>
    <cellStyle name="Normal 3 2 4 3 3 6 4" xfId="37001" xr:uid="{00000000-0005-0000-0000-000078930000}"/>
    <cellStyle name="Normal 3 2 4 3 3 7" xfId="16160" xr:uid="{00000000-0005-0000-0000-000079930000}"/>
    <cellStyle name="Normal 3 2 4 3 3 7 2" xfId="51376" xr:uid="{00000000-0005-0000-0000-00007A930000}"/>
    <cellStyle name="Normal 3 2 4 3 3 7 3" xfId="28765" xr:uid="{00000000-0005-0000-0000-00007B930000}"/>
    <cellStyle name="Normal 3 2 4 3 3 8" xfId="14382" xr:uid="{00000000-0005-0000-0000-00007C930000}"/>
    <cellStyle name="Normal 3 2 4 3 3 8 2" xfId="49600" xr:uid="{00000000-0005-0000-0000-00007D930000}"/>
    <cellStyle name="Normal 3 2 4 3 3 9" xfId="38779" xr:uid="{00000000-0005-0000-0000-00007E930000}"/>
    <cellStyle name="Normal 3 2 4 3 4" xfId="2654" xr:uid="{00000000-0005-0000-0000-00007F930000}"/>
    <cellStyle name="Normal 3 2 4 3 4 10" xfId="26180" xr:uid="{00000000-0005-0000-0000-000080930000}"/>
    <cellStyle name="Normal 3 2 4 3 4 11" xfId="60584" xr:uid="{00000000-0005-0000-0000-000081930000}"/>
    <cellStyle name="Normal 3 2 4 3 4 2" xfId="4480" xr:uid="{00000000-0005-0000-0000-000082930000}"/>
    <cellStyle name="Normal 3 2 4 3 4 2 2" xfId="17127" xr:uid="{00000000-0005-0000-0000-000083930000}"/>
    <cellStyle name="Normal 3 2 4 3 4 2 2 2" xfId="52343" xr:uid="{00000000-0005-0000-0000-000084930000}"/>
    <cellStyle name="Normal 3 2 4 3 4 2 3" xfId="39746" xr:uid="{00000000-0005-0000-0000-000085930000}"/>
    <cellStyle name="Normal 3 2 4 3 4 2 4" xfId="29732" xr:uid="{00000000-0005-0000-0000-000086930000}"/>
    <cellStyle name="Normal 3 2 4 3 4 3" xfId="5950" xr:uid="{00000000-0005-0000-0000-000087930000}"/>
    <cellStyle name="Normal 3 2 4 3 4 3 2" xfId="18581" xr:uid="{00000000-0005-0000-0000-000088930000}"/>
    <cellStyle name="Normal 3 2 4 3 4 3 2 2" xfId="53797" xr:uid="{00000000-0005-0000-0000-000089930000}"/>
    <cellStyle name="Normal 3 2 4 3 4 3 3" xfId="41200" xr:uid="{00000000-0005-0000-0000-00008A930000}"/>
    <cellStyle name="Normal 3 2 4 3 4 3 4" xfId="31186" xr:uid="{00000000-0005-0000-0000-00008B930000}"/>
    <cellStyle name="Normal 3 2 4 3 4 4" xfId="7409" xr:uid="{00000000-0005-0000-0000-00008C930000}"/>
    <cellStyle name="Normal 3 2 4 3 4 4 2" xfId="20035" xr:uid="{00000000-0005-0000-0000-00008D930000}"/>
    <cellStyle name="Normal 3 2 4 3 4 4 2 2" xfId="55251" xr:uid="{00000000-0005-0000-0000-00008E930000}"/>
    <cellStyle name="Normal 3 2 4 3 4 4 3" xfId="42654" xr:uid="{00000000-0005-0000-0000-00008F930000}"/>
    <cellStyle name="Normal 3 2 4 3 4 4 4" xfId="32640" xr:uid="{00000000-0005-0000-0000-000090930000}"/>
    <cellStyle name="Normal 3 2 4 3 4 5" xfId="9190" xr:uid="{00000000-0005-0000-0000-000091930000}"/>
    <cellStyle name="Normal 3 2 4 3 4 5 2" xfId="21811" xr:uid="{00000000-0005-0000-0000-000092930000}"/>
    <cellStyle name="Normal 3 2 4 3 4 5 2 2" xfId="57027" xr:uid="{00000000-0005-0000-0000-000093930000}"/>
    <cellStyle name="Normal 3 2 4 3 4 5 3" xfId="44430" xr:uid="{00000000-0005-0000-0000-000094930000}"/>
    <cellStyle name="Normal 3 2 4 3 4 5 4" xfId="34416" xr:uid="{00000000-0005-0000-0000-000095930000}"/>
    <cellStyle name="Normal 3 2 4 3 4 6" xfId="10984" xr:uid="{00000000-0005-0000-0000-000096930000}"/>
    <cellStyle name="Normal 3 2 4 3 4 6 2" xfId="23587" xr:uid="{00000000-0005-0000-0000-000097930000}"/>
    <cellStyle name="Normal 3 2 4 3 4 6 2 2" xfId="58803" xr:uid="{00000000-0005-0000-0000-000098930000}"/>
    <cellStyle name="Normal 3 2 4 3 4 6 3" xfId="46206" xr:uid="{00000000-0005-0000-0000-000099930000}"/>
    <cellStyle name="Normal 3 2 4 3 4 6 4" xfId="36192" xr:uid="{00000000-0005-0000-0000-00009A930000}"/>
    <cellStyle name="Normal 3 2 4 3 4 7" xfId="15351" xr:uid="{00000000-0005-0000-0000-00009B930000}"/>
    <cellStyle name="Normal 3 2 4 3 4 7 2" xfId="50567" xr:uid="{00000000-0005-0000-0000-00009C930000}"/>
    <cellStyle name="Normal 3 2 4 3 4 7 3" xfId="27956" xr:uid="{00000000-0005-0000-0000-00009D930000}"/>
    <cellStyle name="Normal 3 2 4 3 4 8" xfId="13573" xr:uid="{00000000-0005-0000-0000-00009E930000}"/>
    <cellStyle name="Normal 3 2 4 3 4 8 2" xfId="48791" xr:uid="{00000000-0005-0000-0000-00009F930000}"/>
    <cellStyle name="Normal 3 2 4 3 4 9" xfId="37970" xr:uid="{00000000-0005-0000-0000-0000A0930000}"/>
    <cellStyle name="Normal 3 2 4 3 5" xfId="3818" xr:uid="{00000000-0005-0000-0000-0000A1930000}"/>
    <cellStyle name="Normal 3 2 4 3 5 2" xfId="8541" xr:uid="{00000000-0005-0000-0000-0000A2930000}"/>
    <cellStyle name="Normal 3 2 4 3 5 2 2" xfId="21167" xr:uid="{00000000-0005-0000-0000-0000A3930000}"/>
    <cellStyle name="Normal 3 2 4 3 5 2 2 2" xfId="56383" xr:uid="{00000000-0005-0000-0000-0000A4930000}"/>
    <cellStyle name="Normal 3 2 4 3 5 2 3" xfId="43786" xr:uid="{00000000-0005-0000-0000-0000A5930000}"/>
    <cellStyle name="Normal 3 2 4 3 5 2 4" xfId="33772" xr:uid="{00000000-0005-0000-0000-0000A6930000}"/>
    <cellStyle name="Normal 3 2 4 3 5 3" xfId="10322" xr:uid="{00000000-0005-0000-0000-0000A7930000}"/>
    <cellStyle name="Normal 3 2 4 3 5 3 2" xfId="22943" xr:uid="{00000000-0005-0000-0000-0000A8930000}"/>
    <cellStyle name="Normal 3 2 4 3 5 3 2 2" xfId="58159" xr:uid="{00000000-0005-0000-0000-0000A9930000}"/>
    <cellStyle name="Normal 3 2 4 3 5 3 3" xfId="45562" xr:uid="{00000000-0005-0000-0000-0000AA930000}"/>
    <cellStyle name="Normal 3 2 4 3 5 3 4" xfId="35548" xr:uid="{00000000-0005-0000-0000-0000AB930000}"/>
    <cellStyle name="Normal 3 2 4 3 5 4" xfId="12118" xr:uid="{00000000-0005-0000-0000-0000AC930000}"/>
    <cellStyle name="Normal 3 2 4 3 5 4 2" xfId="24719" xr:uid="{00000000-0005-0000-0000-0000AD930000}"/>
    <cellStyle name="Normal 3 2 4 3 5 4 2 2" xfId="59935" xr:uid="{00000000-0005-0000-0000-0000AE930000}"/>
    <cellStyle name="Normal 3 2 4 3 5 4 3" xfId="47338" xr:uid="{00000000-0005-0000-0000-0000AF930000}"/>
    <cellStyle name="Normal 3 2 4 3 5 4 4" xfId="37324" xr:uid="{00000000-0005-0000-0000-0000B0930000}"/>
    <cellStyle name="Normal 3 2 4 3 5 5" xfId="16483" xr:uid="{00000000-0005-0000-0000-0000B1930000}"/>
    <cellStyle name="Normal 3 2 4 3 5 5 2" xfId="51699" xr:uid="{00000000-0005-0000-0000-0000B2930000}"/>
    <cellStyle name="Normal 3 2 4 3 5 5 3" xfId="29088" xr:uid="{00000000-0005-0000-0000-0000B3930000}"/>
    <cellStyle name="Normal 3 2 4 3 5 6" xfId="14705" xr:uid="{00000000-0005-0000-0000-0000B4930000}"/>
    <cellStyle name="Normal 3 2 4 3 5 6 2" xfId="49923" xr:uid="{00000000-0005-0000-0000-0000B5930000}"/>
    <cellStyle name="Normal 3 2 4 3 5 7" xfId="39102" xr:uid="{00000000-0005-0000-0000-0000B6930000}"/>
    <cellStyle name="Normal 3 2 4 3 5 8" xfId="27312" xr:uid="{00000000-0005-0000-0000-0000B7930000}"/>
    <cellStyle name="Normal 3 2 4 3 6" xfId="4158" xr:uid="{00000000-0005-0000-0000-0000B8930000}"/>
    <cellStyle name="Normal 3 2 4 3 6 2" xfId="16805" xr:uid="{00000000-0005-0000-0000-0000B9930000}"/>
    <cellStyle name="Normal 3 2 4 3 6 2 2" xfId="52021" xr:uid="{00000000-0005-0000-0000-0000BA930000}"/>
    <cellStyle name="Normal 3 2 4 3 6 2 3" xfId="29410" xr:uid="{00000000-0005-0000-0000-0000BB930000}"/>
    <cellStyle name="Normal 3 2 4 3 6 3" xfId="13251" xr:uid="{00000000-0005-0000-0000-0000BC930000}"/>
    <cellStyle name="Normal 3 2 4 3 6 3 2" xfId="48469" xr:uid="{00000000-0005-0000-0000-0000BD930000}"/>
    <cellStyle name="Normal 3 2 4 3 6 4" xfId="39424" xr:uid="{00000000-0005-0000-0000-0000BE930000}"/>
    <cellStyle name="Normal 3 2 4 3 6 5" xfId="25858" xr:uid="{00000000-0005-0000-0000-0000BF930000}"/>
    <cellStyle name="Normal 3 2 4 3 7" xfId="5628" xr:uid="{00000000-0005-0000-0000-0000C0930000}"/>
    <cellStyle name="Normal 3 2 4 3 7 2" xfId="18259" xr:uid="{00000000-0005-0000-0000-0000C1930000}"/>
    <cellStyle name="Normal 3 2 4 3 7 2 2" xfId="53475" xr:uid="{00000000-0005-0000-0000-0000C2930000}"/>
    <cellStyle name="Normal 3 2 4 3 7 3" xfId="40878" xr:uid="{00000000-0005-0000-0000-0000C3930000}"/>
    <cellStyle name="Normal 3 2 4 3 7 4" xfId="30864" xr:uid="{00000000-0005-0000-0000-0000C4930000}"/>
    <cellStyle name="Normal 3 2 4 3 8" xfId="7087" xr:uid="{00000000-0005-0000-0000-0000C5930000}"/>
    <cellStyle name="Normal 3 2 4 3 8 2" xfId="19713" xr:uid="{00000000-0005-0000-0000-0000C6930000}"/>
    <cellStyle name="Normal 3 2 4 3 8 2 2" xfId="54929" xr:uid="{00000000-0005-0000-0000-0000C7930000}"/>
    <cellStyle name="Normal 3 2 4 3 8 3" xfId="42332" xr:uid="{00000000-0005-0000-0000-0000C8930000}"/>
    <cellStyle name="Normal 3 2 4 3 8 4" xfId="32318" xr:uid="{00000000-0005-0000-0000-0000C9930000}"/>
    <cellStyle name="Normal 3 2 4 3 9" xfId="8868" xr:uid="{00000000-0005-0000-0000-0000CA930000}"/>
    <cellStyle name="Normal 3 2 4 3 9 2" xfId="21489" xr:uid="{00000000-0005-0000-0000-0000CB930000}"/>
    <cellStyle name="Normal 3 2 4 3 9 2 2" xfId="56705" xr:uid="{00000000-0005-0000-0000-0000CC930000}"/>
    <cellStyle name="Normal 3 2 4 3 9 3" xfId="44108" xr:uid="{00000000-0005-0000-0000-0000CD930000}"/>
    <cellStyle name="Normal 3 2 4 3 9 4" xfId="34094" xr:uid="{00000000-0005-0000-0000-0000CE930000}"/>
    <cellStyle name="Normal 3 2 4 4" xfId="2999" xr:uid="{00000000-0005-0000-0000-0000CF930000}"/>
    <cellStyle name="Normal 3 2 4 4 10" xfId="25374" xr:uid="{00000000-0005-0000-0000-0000D0930000}"/>
    <cellStyle name="Normal 3 2 4 4 11" xfId="60909" xr:uid="{00000000-0005-0000-0000-0000D1930000}"/>
    <cellStyle name="Normal 3 2 4 4 2" xfId="4805" xr:uid="{00000000-0005-0000-0000-0000D2930000}"/>
    <cellStyle name="Normal 3 2 4 4 2 2" xfId="17452" xr:uid="{00000000-0005-0000-0000-0000D3930000}"/>
    <cellStyle name="Normal 3 2 4 4 2 2 2" xfId="52668" xr:uid="{00000000-0005-0000-0000-0000D4930000}"/>
    <cellStyle name="Normal 3 2 4 4 2 2 3" xfId="30057" xr:uid="{00000000-0005-0000-0000-0000D5930000}"/>
    <cellStyle name="Normal 3 2 4 4 2 3" xfId="13898" xr:uid="{00000000-0005-0000-0000-0000D6930000}"/>
    <cellStyle name="Normal 3 2 4 4 2 3 2" xfId="49116" xr:uid="{00000000-0005-0000-0000-0000D7930000}"/>
    <cellStyle name="Normal 3 2 4 4 2 4" xfId="40071" xr:uid="{00000000-0005-0000-0000-0000D8930000}"/>
    <cellStyle name="Normal 3 2 4 4 2 5" xfId="26505" xr:uid="{00000000-0005-0000-0000-0000D9930000}"/>
    <cellStyle name="Normal 3 2 4 4 3" xfId="6275" xr:uid="{00000000-0005-0000-0000-0000DA930000}"/>
    <cellStyle name="Normal 3 2 4 4 3 2" xfId="18906" xr:uid="{00000000-0005-0000-0000-0000DB930000}"/>
    <cellStyle name="Normal 3 2 4 4 3 2 2" xfId="54122" xr:uid="{00000000-0005-0000-0000-0000DC930000}"/>
    <cellStyle name="Normal 3 2 4 4 3 3" xfId="41525" xr:uid="{00000000-0005-0000-0000-0000DD930000}"/>
    <cellStyle name="Normal 3 2 4 4 3 4" xfId="31511" xr:uid="{00000000-0005-0000-0000-0000DE930000}"/>
    <cellStyle name="Normal 3 2 4 4 4" xfId="7734" xr:uid="{00000000-0005-0000-0000-0000DF930000}"/>
    <cellStyle name="Normal 3 2 4 4 4 2" xfId="20360" xr:uid="{00000000-0005-0000-0000-0000E0930000}"/>
    <cellStyle name="Normal 3 2 4 4 4 2 2" xfId="55576" xr:uid="{00000000-0005-0000-0000-0000E1930000}"/>
    <cellStyle name="Normal 3 2 4 4 4 3" xfId="42979" xr:uid="{00000000-0005-0000-0000-0000E2930000}"/>
    <cellStyle name="Normal 3 2 4 4 4 4" xfId="32965" xr:uid="{00000000-0005-0000-0000-0000E3930000}"/>
    <cellStyle name="Normal 3 2 4 4 5" xfId="9515" xr:uid="{00000000-0005-0000-0000-0000E4930000}"/>
    <cellStyle name="Normal 3 2 4 4 5 2" xfId="22136" xr:uid="{00000000-0005-0000-0000-0000E5930000}"/>
    <cellStyle name="Normal 3 2 4 4 5 2 2" xfId="57352" xr:uid="{00000000-0005-0000-0000-0000E6930000}"/>
    <cellStyle name="Normal 3 2 4 4 5 3" xfId="44755" xr:uid="{00000000-0005-0000-0000-0000E7930000}"/>
    <cellStyle name="Normal 3 2 4 4 5 4" xfId="34741" xr:uid="{00000000-0005-0000-0000-0000E8930000}"/>
    <cellStyle name="Normal 3 2 4 4 6" xfId="11309" xr:uid="{00000000-0005-0000-0000-0000E9930000}"/>
    <cellStyle name="Normal 3 2 4 4 6 2" xfId="23912" xr:uid="{00000000-0005-0000-0000-0000EA930000}"/>
    <cellStyle name="Normal 3 2 4 4 6 2 2" xfId="59128" xr:uid="{00000000-0005-0000-0000-0000EB930000}"/>
    <cellStyle name="Normal 3 2 4 4 6 3" xfId="46531" xr:uid="{00000000-0005-0000-0000-0000EC930000}"/>
    <cellStyle name="Normal 3 2 4 4 6 4" xfId="36517" xr:uid="{00000000-0005-0000-0000-0000ED930000}"/>
    <cellStyle name="Normal 3 2 4 4 7" xfId="15676" xr:uid="{00000000-0005-0000-0000-0000EE930000}"/>
    <cellStyle name="Normal 3 2 4 4 7 2" xfId="50892" xr:uid="{00000000-0005-0000-0000-0000EF930000}"/>
    <cellStyle name="Normal 3 2 4 4 7 3" xfId="28281" xr:uid="{00000000-0005-0000-0000-0000F0930000}"/>
    <cellStyle name="Normal 3 2 4 4 8" xfId="12767" xr:uid="{00000000-0005-0000-0000-0000F1930000}"/>
    <cellStyle name="Normal 3 2 4 4 8 2" xfId="47985" xr:uid="{00000000-0005-0000-0000-0000F2930000}"/>
    <cellStyle name="Normal 3 2 4 4 9" xfId="38295" xr:uid="{00000000-0005-0000-0000-0000F3930000}"/>
    <cellStyle name="Normal 3 2 4 5" xfId="2831" xr:uid="{00000000-0005-0000-0000-0000F4930000}"/>
    <cellStyle name="Normal 3 2 4 5 10" xfId="25219" xr:uid="{00000000-0005-0000-0000-0000F5930000}"/>
    <cellStyle name="Normal 3 2 4 5 11" xfId="60754" xr:uid="{00000000-0005-0000-0000-0000F6930000}"/>
    <cellStyle name="Normal 3 2 4 5 2" xfId="4650" xr:uid="{00000000-0005-0000-0000-0000F7930000}"/>
    <cellStyle name="Normal 3 2 4 5 2 2" xfId="17297" xr:uid="{00000000-0005-0000-0000-0000F8930000}"/>
    <cellStyle name="Normal 3 2 4 5 2 2 2" xfId="52513" xr:uid="{00000000-0005-0000-0000-0000F9930000}"/>
    <cellStyle name="Normal 3 2 4 5 2 2 3" xfId="29902" xr:uid="{00000000-0005-0000-0000-0000FA930000}"/>
    <cellStyle name="Normal 3 2 4 5 2 3" xfId="13743" xr:uid="{00000000-0005-0000-0000-0000FB930000}"/>
    <cellStyle name="Normal 3 2 4 5 2 3 2" xfId="48961" xr:uid="{00000000-0005-0000-0000-0000FC930000}"/>
    <cellStyle name="Normal 3 2 4 5 2 4" xfId="39916" xr:uid="{00000000-0005-0000-0000-0000FD930000}"/>
    <cellStyle name="Normal 3 2 4 5 2 5" xfId="26350" xr:uid="{00000000-0005-0000-0000-0000FE930000}"/>
    <cellStyle name="Normal 3 2 4 5 3" xfId="6120" xr:uid="{00000000-0005-0000-0000-0000FF930000}"/>
    <cellStyle name="Normal 3 2 4 5 3 2" xfId="18751" xr:uid="{00000000-0005-0000-0000-000000940000}"/>
    <cellStyle name="Normal 3 2 4 5 3 2 2" xfId="53967" xr:uid="{00000000-0005-0000-0000-000001940000}"/>
    <cellStyle name="Normal 3 2 4 5 3 3" xfId="41370" xr:uid="{00000000-0005-0000-0000-000002940000}"/>
    <cellStyle name="Normal 3 2 4 5 3 4" xfId="31356" xr:uid="{00000000-0005-0000-0000-000003940000}"/>
    <cellStyle name="Normal 3 2 4 5 4" xfId="7579" xr:uid="{00000000-0005-0000-0000-000004940000}"/>
    <cellStyle name="Normal 3 2 4 5 4 2" xfId="20205" xr:uid="{00000000-0005-0000-0000-000005940000}"/>
    <cellStyle name="Normal 3 2 4 5 4 2 2" xfId="55421" xr:uid="{00000000-0005-0000-0000-000006940000}"/>
    <cellStyle name="Normal 3 2 4 5 4 3" xfId="42824" xr:uid="{00000000-0005-0000-0000-000007940000}"/>
    <cellStyle name="Normal 3 2 4 5 4 4" xfId="32810" xr:uid="{00000000-0005-0000-0000-000008940000}"/>
    <cellStyle name="Normal 3 2 4 5 5" xfId="9360" xr:uid="{00000000-0005-0000-0000-000009940000}"/>
    <cellStyle name="Normal 3 2 4 5 5 2" xfId="21981" xr:uid="{00000000-0005-0000-0000-00000A940000}"/>
    <cellStyle name="Normal 3 2 4 5 5 2 2" xfId="57197" xr:uid="{00000000-0005-0000-0000-00000B940000}"/>
    <cellStyle name="Normal 3 2 4 5 5 3" xfId="44600" xr:uid="{00000000-0005-0000-0000-00000C940000}"/>
    <cellStyle name="Normal 3 2 4 5 5 4" xfId="34586" xr:uid="{00000000-0005-0000-0000-00000D940000}"/>
    <cellStyle name="Normal 3 2 4 5 6" xfId="11154" xr:uid="{00000000-0005-0000-0000-00000E940000}"/>
    <cellStyle name="Normal 3 2 4 5 6 2" xfId="23757" xr:uid="{00000000-0005-0000-0000-00000F940000}"/>
    <cellStyle name="Normal 3 2 4 5 6 2 2" xfId="58973" xr:uid="{00000000-0005-0000-0000-000010940000}"/>
    <cellStyle name="Normal 3 2 4 5 6 3" xfId="46376" xr:uid="{00000000-0005-0000-0000-000011940000}"/>
    <cellStyle name="Normal 3 2 4 5 6 4" xfId="36362" xr:uid="{00000000-0005-0000-0000-000012940000}"/>
    <cellStyle name="Normal 3 2 4 5 7" xfId="15521" xr:uid="{00000000-0005-0000-0000-000013940000}"/>
    <cellStyle name="Normal 3 2 4 5 7 2" xfId="50737" xr:uid="{00000000-0005-0000-0000-000014940000}"/>
    <cellStyle name="Normal 3 2 4 5 7 3" xfId="28126" xr:uid="{00000000-0005-0000-0000-000015940000}"/>
    <cellStyle name="Normal 3 2 4 5 8" xfId="12612" xr:uid="{00000000-0005-0000-0000-000016940000}"/>
    <cellStyle name="Normal 3 2 4 5 8 2" xfId="47830" xr:uid="{00000000-0005-0000-0000-000017940000}"/>
    <cellStyle name="Normal 3 2 4 5 9" xfId="38140" xr:uid="{00000000-0005-0000-0000-000018940000}"/>
    <cellStyle name="Normal 3 2 4 6" xfId="3341" xr:uid="{00000000-0005-0000-0000-000019940000}"/>
    <cellStyle name="Normal 3 2 4 6 10" xfId="26837" xr:uid="{00000000-0005-0000-0000-00001A940000}"/>
    <cellStyle name="Normal 3 2 4 6 11" xfId="61241" xr:uid="{00000000-0005-0000-0000-00001B940000}"/>
    <cellStyle name="Normal 3 2 4 6 2" xfId="5137" xr:uid="{00000000-0005-0000-0000-00001C940000}"/>
    <cellStyle name="Normal 3 2 4 6 2 2" xfId="17784" xr:uid="{00000000-0005-0000-0000-00001D940000}"/>
    <cellStyle name="Normal 3 2 4 6 2 2 2" xfId="53000" xr:uid="{00000000-0005-0000-0000-00001E940000}"/>
    <cellStyle name="Normal 3 2 4 6 2 3" xfId="40403" xr:uid="{00000000-0005-0000-0000-00001F940000}"/>
    <cellStyle name="Normal 3 2 4 6 2 4" xfId="30389" xr:uid="{00000000-0005-0000-0000-000020940000}"/>
    <cellStyle name="Normal 3 2 4 6 3" xfId="6607" xr:uid="{00000000-0005-0000-0000-000021940000}"/>
    <cellStyle name="Normal 3 2 4 6 3 2" xfId="19238" xr:uid="{00000000-0005-0000-0000-000022940000}"/>
    <cellStyle name="Normal 3 2 4 6 3 2 2" xfId="54454" xr:uid="{00000000-0005-0000-0000-000023940000}"/>
    <cellStyle name="Normal 3 2 4 6 3 3" xfId="41857" xr:uid="{00000000-0005-0000-0000-000024940000}"/>
    <cellStyle name="Normal 3 2 4 6 3 4" xfId="31843" xr:uid="{00000000-0005-0000-0000-000025940000}"/>
    <cellStyle name="Normal 3 2 4 6 4" xfId="8066" xr:uid="{00000000-0005-0000-0000-000026940000}"/>
    <cellStyle name="Normal 3 2 4 6 4 2" xfId="20692" xr:uid="{00000000-0005-0000-0000-000027940000}"/>
    <cellStyle name="Normal 3 2 4 6 4 2 2" xfId="55908" xr:uid="{00000000-0005-0000-0000-000028940000}"/>
    <cellStyle name="Normal 3 2 4 6 4 3" xfId="43311" xr:uid="{00000000-0005-0000-0000-000029940000}"/>
    <cellStyle name="Normal 3 2 4 6 4 4" xfId="33297" xr:uid="{00000000-0005-0000-0000-00002A940000}"/>
    <cellStyle name="Normal 3 2 4 6 5" xfId="9847" xr:uid="{00000000-0005-0000-0000-00002B940000}"/>
    <cellStyle name="Normal 3 2 4 6 5 2" xfId="22468" xr:uid="{00000000-0005-0000-0000-00002C940000}"/>
    <cellStyle name="Normal 3 2 4 6 5 2 2" xfId="57684" xr:uid="{00000000-0005-0000-0000-00002D940000}"/>
    <cellStyle name="Normal 3 2 4 6 5 3" xfId="45087" xr:uid="{00000000-0005-0000-0000-00002E940000}"/>
    <cellStyle name="Normal 3 2 4 6 5 4" xfId="35073" xr:uid="{00000000-0005-0000-0000-00002F940000}"/>
    <cellStyle name="Normal 3 2 4 6 6" xfId="11641" xr:uid="{00000000-0005-0000-0000-000030940000}"/>
    <cellStyle name="Normal 3 2 4 6 6 2" xfId="24244" xr:uid="{00000000-0005-0000-0000-000031940000}"/>
    <cellStyle name="Normal 3 2 4 6 6 2 2" xfId="59460" xr:uid="{00000000-0005-0000-0000-000032940000}"/>
    <cellStyle name="Normal 3 2 4 6 6 3" xfId="46863" xr:uid="{00000000-0005-0000-0000-000033940000}"/>
    <cellStyle name="Normal 3 2 4 6 6 4" xfId="36849" xr:uid="{00000000-0005-0000-0000-000034940000}"/>
    <cellStyle name="Normal 3 2 4 6 7" xfId="16008" xr:uid="{00000000-0005-0000-0000-000035940000}"/>
    <cellStyle name="Normal 3 2 4 6 7 2" xfId="51224" xr:uid="{00000000-0005-0000-0000-000036940000}"/>
    <cellStyle name="Normal 3 2 4 6 7 3" xfId="28613" xr:uid="{00000000-0005-0000-0000-000037940000}"/>
    <cellStyle name="Normal 3 2 4 6 8" xfId="14230" xr:uid="{00000000-0005-0000-0000-000038940000}"/>
    <cellStyle name="Normal 3 2 4 6 8 2" xfId="49448" xr:uid="{00000000-0005-0000-0000-000039940000}"/>
    <cellStyle name="Normal 3 2 4 6 9" xfId="38627" xr:uid="{00000000-0005-0000-0000-00003A940000}"/>
    <cellStyle name="Normal 3 2 4 7" xfId="2501" xr:uid="{00000000-0005-0000-0000-00003B940000}"/>
    <cellStyle name="Normal 3 2 4 7 10" xfId="26028" xr:uid="{00000000-0005-0000-0000-00003C940000}"/>
    <cellStyle name="Normal 3 2 4 7 11" xfId="60432" xr:uid="{00000000-0005-0000-0000-00003D940000}"/>
    <cellStyle name="Normal 3 2 4 7 2" xfId="4328" xr:uid="{00000000-0005-0000-0000-00003E940000}"/>
    <cellStyle name="Normal 3 2 4 7 2 2" xfId="16975" xr:uid="{00000000-0005-0000-0000-00003F940000}"/>
    <cellStyle name="Normal 3 2 4 7 2 2 2" xfId="52191" xr:uid="{00000000-0005-0000-0000-000040940000}"/>
    <cellStyle name="Normal 3 2 4 7 2 3" xfId="39594" xr:uid="{00000000-0005-0000-0000-000041940000}"/>
    <cellStyle name="Normal 3 2 4 7 2 4" xfId="29580" xr:uid="{00000000-0005-0000-0000-000042940000}"/>
    <cellStyle name="Normal 3 2 4 7 3" xfId="5798" xr:uid="{00000000-0005-0000-0000-000043940000}"/>
    <cellStyle name="Normal 3 2 4 7 3 2" xfId="18429" xr:uid="{00000000-0005-0000-0000-000044940000}"/>
    <cellStyle name="Normal 3 2 4 7 3 2 2" xfId="53645" xr:uid="{00000000-0005-0000-0000-000045940000}"/>
    <cellStyle name="Normal 3 2 4 7 3 3" xfId="41048" xr:uid="{00000000-0005-0000-0000-000046940000}"/>
    <cellStyle name="Normal 3 2 4 7 3 4" xfId="31034" xr:uid="{00000000-0005-0000-0000-000047940000}"/>
    <cellStyle name="Normal 3 2 4 7 4" xfId="7257" xr:uid="{00000000-0005-0000-0000-000048940000}"/>
    <cellStyle name="Normal 3 2 4 7 4 2" xfId="19883" xr:uid="{00000000-0005-0000-0000-000049940000}"/>
    <cellStyle name="Normal 3 2 4 7 4 2 2" xfId="55099" xr:uid="{00000000-0005-0000-0000-00004A940000}"/>
    <cellStyle name="Normal 3 2 4 7 4 3" xfId="42502" xr:uid="{00000000-0005-0000-0000-00004B940000}"/>
    <cellStyle name="Normal 3 2 4 7 4 4" xfId="32488" xr:uid="{00000000-0005-0000-0000-00004C940000}"/>
    <cellStyle name="Normal 3 2 4 7 5" xfId="9038" xr:uid="{00000000-0005-0000-0000-00004D940000}"/>
    <cellStyle name="Normal 3 2 4 7 5 2" xfId="21659" xr:uid="{00000000-0005-0000-0000-00004E940000}"/>
    <cellStyle name="Normal 3 2 4 7 5 2 2" xfId="56875" xr:uid="{00000000-0005-0000-0000-00004F940000}"/>
    <cellStyle name="Normal 3 2 4 7 5 3" xfId="44278" xr:uid="{00000000-0005-0000-0000-000050940000}"/>
    <cellStyle name="Normal 3 2 4 7 5 4" xfId="34264" xr:uid="{00000000-0005-0000-0000-000051940000}"/>
    <cellStyle name="Normal 3 2 4 7 6" xfId="10832" xr:uid="{00000000-0005-0000-0000-000052940000}"/>
    <cellStyle name="Normal 3 2 4 7 6 2" xfId="23435" xr:uid="{00000000-0005-0000-0000-000053940000}"/>
    <cellStyle name="Normal 3 2 4 7 6 2 2" xfId="58651" xr:uid="{00000000-0005-0000-0000-000054940000}"/>
    <cellStyle name="Normal 3 2 4 7 6 3" xfId="46054" xr:uid="{00000000-0005-0000-0000-000055940000}"/>
    <cellStyle name="Normal 3 2 4 7 6 4" xfId="36040" xr:uid="{00000000-0005-0000-0000-000056940000}"/>
    <cellStyle name="Normal 3 2 4 7 7" xfId="15199" xr:uid="{00000000-0005-0000-0000-000057940000}"/>
    <cellStyle name="Normal 3 2 4 7 7 2" xfId="50415" xr:uid="{00000000-0005-0000-0000-000058940000}"/>
    <cellStyle name="Normal 3 2 4 7 7 3" xfId="27804" xr:uid="{00000000-0005-0000-0000-000059940000}"/>
    <cellStyle name="Normal 3 2 4 7 8" xfId="13421" xr:uid="{00000000-0005-0000-0000-00005A940000}"/>
    <cellStyle name="Normal 3 2 4 7 8 2" xfId="48639" xr:uid="{00000000-0005-0000-0000-00005B940000}"/>
    <cellStyle name="Normal 3 2 4 7 9" xfId="37818" xr:uid="{00000000-0005-0000-0000-00005C940000}"/>
    <cellStyle name="Normal 3 2 4 8" xfId="3665" xr:uid="{00000000-0005-0000-0000-00005D940000}"/>
    <cellStyle name="Normal 3 2 4 8 2" xfId="8389" xr:uid="{00000000-0005-0000-0000-00005E940000}"/>
    <cellStyle name="Normal 3 2 4 8 2 2" xfId="21015" xr:uid="{00000000-0005-0000-0000-00005F940000}"/>
    <cellStyle name="Normal 3 2 4 8 2 2 2" xfId="56231" xr:uid="{00000000-0005-0000-0000-000060940000}"/>
    <cellStyle name="Normal 3 2 4 8 2 3" xfId="43634" xr:uid="{00000000-0005-0000-0000-000061940000}"/>
    <cellStyle name="Normal 3 2 4 8 2 4" xfId="33620" xr:uid="{00000000-0005-0000-0000-000062940000}"/>
    <cellStyle name="Normal 3 2 4 8 3" xfId="10170" xr:uid="{00000000-0005-0000-0000-000063940000}"/>
    <cellStyle name="Normal 3 2 4 8 3 2" xfId="22791" xr:uid="{00000000-0005-0000-0000-000064940000}"/>
    <cellStyle name="Normal 3 2 4 8 3 2 2" xfId="58007" xr:uid="{00000000-0005-0000-0000-000065940000}"/>
    <cellStyle name="Normal 3 2 4 8 3 3" xfId="45410" xr:uid="{00000000-0005-0000-0000-000066940000}"/>
    <cellStyle name="Normal 3 2 4 8 3 4" xfId="35396" xr:uid="{00000000-0005-0000-0000-000067940000}"/>
    <cellStyle name="Normal 3 2 4 8 4" xfId="11966" xr:uid="{00000000-0005-0000-0000-000068940000}"/>
    <cellStyle name="Normal 3 2 4 8 4 2" xfId="24567" xr:uid="{00000000-0005-0000-0000-000069940000}"/>
    <cellStyle name="Normal 3 2 4 8 4 2 2" xfId="59783" xr:uid="{00000000-0005-0000-0000-00006A940000}"/>
    <cellStyle name="Normal 3 2 4 8 4 3" xfId="47186" xr:uid="{00000000-0005-0000-0000-00006B940000}"/>
    <cellStyle name="Normal 3 2 4 8 4 4" xfId="37172" xr:uid="{00000000-0005-0000-0000-00006C940000}"/>
    <cellStyle name="Normal 3 2 4 8 5" xfId="16331" xr:uid="{00000000-0005-0000-0000-00006D940000}"/>
    <cellStyle name="Normal 3 2 4 8 5 2" xfId="51547" xr:uid="{00000000-0005-0000-0000-00006E940000}"/>
    <cellStyle name="Normal 3 2 4 8 5 3" xfId="28936" xr:uid="{00000000-0005-0000-0000-00006F940000}"/>
    <cellStyle name="Normal 3 2 4 8 6" xfId="14553" xr:uid="{00000000-0005-0000-0000-000070940000}"/>
    <cellStyle name="Normal 3 2 4 8 6 2" xfId="49771" xr:uid="{00000000-0005-0000-0000-000071940000}"/>
    <cellStyle name="Normal 3 2 4 8 7" xfId="38950" xr:uid="{00000000-0005-0000-0000-000072940000}"/>
    <cellStyle name="Normal 3 2 4 8 8" xfId="27160" xr:uid="{00000000-0005-0000-0000-000073940000}"/>
    <cellStyle name="Normal 3 2 4 9" xfId="3997" xr:uid="{00000000-0005-0000-0000-000074940000}"/>
    <cellStyle name="Normal 3 2 4 9 2" xfId="16653" xr:uid="{00000000-0005-0000-0000-000075940000}"/>
    <cellStyle name="Normal 3 2 4 9 2 2" xfId="51869" xr:uid="{00000000-0005-0000-0000-000076940000}"/>
    <cellStyle name="Normal 3 2 4 9 2 3" xfId="29258" xr:uid="{00000000-0005-0000-0000-000077940000}"/>
    <cellStyle name="Normal 3 2 4 9 3" xfId="13099" xr:uid="{00000000-0005-0000-0000-000078940000}"/>
    <cellStyle name="Normal 3 2 4 9 3 2" xfId="48317" xr:uid="{00000000-0005-0000-0000-000079940000}"/>
    <cellStyle name="Normal 3 2 4 9 4" xfId="39272" xr:uid="{00000000-0005-0000-0000-00007A940000}"/>
    <cellStyle name="Normal 3 2 4 9 5" xfId="25706" xr:uid="{00000000-0005-0000-0000-00007B940000}"/>
    <cellStyle name="Normal 3 2 4_District Target Attainment" xfId="1157" xr:uid="{00000000-0005-0000-0000-00007C940000}"/>
    <cellStyle name="Normal 3 2 5" xfId="609" xr:uid="{00000000-0005-0000-0000-00007D940000}"/>
    <cellStyle name="Normal 3 2 5 2" xfId="610" xr:uid="{00000000-0005-0000-0000-00007E940000}"/>
    <cellStyle name="Normal 3 2 6" xfId="611" xr:uid="{00000000-0005-0000-0000-00007F940000}"/>
    <cellStyle name="Normal 3 3" xfId="612" xr:uid="{00000000-0005-0000-0000-000080940000}"/>
    <cellStyle name="Normal 3 3 10" xfId="3099" xr:uid="{00000000-0005-0000-0000-000081940000}"/>
    <cellStyle name="Normal 3 3 10 10" xfId="25471" xr:uid="{00000000-0005-0000-0000-000082940000}"/>
    <cellStyle name="Normal 3 3 10 11" xfId="61006" xr:uid="{00000000-0005-0000-0000-000083940000}"/>
    <cellStyle name="Normal 3 3 10 2" xfId="4902" xr:uid="{00000000-0005-0000-0000-000084940000}"/>
    <cellStyle name="Normal 3 3 10 2 2" xfId="17549" xr:uid="{00000000-0005-0000-0000-000085940000}"/>
    <cellStyle name="Normal 3 3 10 2 2 2" xfId="52765" xr:uid="{00000000-0005-0000-0000-000086940000}"/>
    <cellStyle name="Normal 3 3 10 2 2 3" xfId="30154" xr:uid="{00000000-0005-0000-0000-000087940000}"/>
    <cellStyle name="Normal 3 3 10 2 3" xfId="13995" xr:uid="{00000000-0005-0000-0000-000088940000}"/>
    <cellStyle name="Normal 3 3 10 2 3 2" xfId="49213" xr:uid="{00000000-0005-0000-0000-000089940000}"/>
    <cellStyle name="Normal 3 3 10 2 4" xfId="40168" xr:uid="{00000000-0005-0000-0000-00008A940000}"/>
    <cellStyle name="Normal 3 3 10 2 5" xfId="26602" xr:uid="{00000000-0005-0000-0000-00008B940000}"/>
    <cellStyle name="Normal 3 3 10 3" xfId="6372" xr:uid="{00000000-0005-0000-0000-00008C940000}"/>
    <cellStyle name="Normal 3 3 10 3 2" xfId="19003" xr:uid="{00000000-0005-0000-0000-00008D940000}"/>
    <cellStyle name="Normal 3 3 10 3 2 2" xfId="54219" xr:uid="{00000000-0005-0000-0000-00008E940000}"/>
    <cellStyle name="Normal 3 3 10 3 3" xfId="41622" xr:uid="{00000000-0005-0000-0000-00008F940000}"/>
    <cellStyle name="Normal 3 3 10 3 4" xfId="31608" xr:uid="{00000000-0005-0000-0000-000090940000}"/>
    <cellStyle name="Normal 3 3 10 4" xfId="7831" xr:uid="{00000000-0005-0000-0000-000091940000}"/>
    <cellStyle name="Normal 3 3 10 4 2" xfId="20457" xr:uid="{00000000-0005-0000-0000-000092940000}"/>
    <cellStyle name="Normal 3 3 10 4 2 2" xfId="55673" xr:uid="{00000000-0005-0000-0000-000093940000}"/>
    <cellStyle name="Normal 3 3 10 4 3" xfId="43076" xr:uid="{00000000-0005-0000-0000-000094940000}"/>
    <cellStyle name="Normal 3 3 10 4 4" xfId="33062" xr:uid="{00000000-0005-0000-0000-000095940000}"/>
    <cellStyle name="Normal 3 3 10 5" xfId="9612" xr:uid="{00000000-0005-0000-0000-000096940000}"/>
    <cellStyle name="Normal 3 3 10 5 2" xfId="22233" xr:uid="{00000000-0005-0000-0000-000097940000}"/>
    <cellStyle name="Normal 3 3 10 5 2 2" xfId="57449" xr:uid="{00000000-0005-0000-0000-000098940000}"/>
    <cellStyle name="Normal 3 3 10 5 3" xfId="44852" xr:uid="{00000000-0005-0000-0000-000099940000}"/>
    <cellStyle name="Normal 3 3 10 5 4" xfId="34838" xr:uid="{00000000-0005-0000-0000-00009A940000}"/>
    <cellStyle name="Normal 3 3 10 6" xfId="11406" xr:uid="{00000000-0005-0000-0000-00009B940000}"/>
    <cellStyle name="Normal 3 3 10 6 2" xfId="24009" xr:uid="{00000000-0005-0000-0000-00009C940000}"/>
    <cellStyle name="Normal 3 3 10 6 2 2" xfId="59225" xr:uid="{00000000-0005-0000-0000-00009D940000}"/>
    <cellStyle name="Normal 3 3 10 6 3" xfId="46628" xr:uid="{00000000-0005-0000-0000-00009E940000}"/>
    <cellStyle name="Normal 3 3 10 6 4" xfId="36614" xr:uid="{00000000-0005-0000-0000-00009F940000}"/>
    <cellStyle name="Normal 3 3 10 7" xfId="15773" xr:uid="{00000000-0005-0000-0000-0000A0940000}"/>
    <cellStyle name="Normal 3 3 10 7 2" xfId="50989" xr:uid="{00000000-0005-0000-0000-0000A1940000}"/>
    <cellStyle name="Normal 3 3 10 7 3" xfId="28378" xr:uid="{00000000-0005-0000-0000-0000A2940000}"/>
    <cellStyle name="Normal 3 3 10 8" xfId="12864" xr:uid="{00000000-0005-0000-0000-0000A3940000}"/>
    <cellStyle name="Normal 3 3 10 8 2" xfId="48082" xr:uid="{00000000-0005-0000-0000-0000A4940000}"/>
    <cellStyle name="Normal 3 3 10 9" xfId="38392" xr:uid="{00000000-0005-0000-0000-0000A5940000}"/>
    <cellStyle name="Normal 3 3 11" xfId="2832" xr:uid="{00000000-0005-0000-0000-0000A6940000}"/>
    <cellStyle name="Normal 3 3 11 10" xfId="25220" xr:uid="{00000000-0005-0000-0000-0000A7940000}"/>
    <cellStyle name="Normal 3 3 11 11" xfId="60755" xr:uid="{00000000-0005-0000-0000-0000A8940000}"/>
    <cellStyle name="Normal 3 3 11 2" xfId="4651" xr:uid="{00000000-0005-0000-0000-0000A9940000}"/>
    <cellStyle name="Normal 3 3 11 2 2" xfId="17298" xr:uid="{00000000-0005-0000-0000-0000AA940000}"/>
    <cellStyle name="Normal 3 3 11 2 2 2" xfId="52514" xr:uid="{00000000-0005-0000-0000-0000AB940000}"/>
    <cellStyle name="Normal 3 3 11 2 2 3" xfId="29903" xr:uid="{00000000-0005-0000-0000-0000AC940000}"/>
    <cellStyle name="Normal 3 3 11 2 3" xfId="13744" xr:uid="{00000000-0005-0000-0000-0000AD940000}"/>
    <cellStyle name="Normal 3 3 11 2 3 2" xfId="48962" xr:uid="{00000000-0005-0000-0000-0000AE940000}"/>
    <cellStyle name="Normal 3 3 11 2 4" xfId="39917" xr:uid="{00000000-0005-0000-0000-0000AF940000}"/>
    <cellStyle name="Normal 3 3 11 2 5" xfId="26351" xr:uid="{00000000-0005-0000-0000-0000B0940000}"/>
    <cellStyle name="Normal 3 3 11 3" xfId="6121" xr:uid="{00000000-0005-0000-0000-0000B1940000}"/>
    <cellStyle name="Normal 3 3 11 3 2" xfId="18752" xr:uid="{00000000-0005-0000-0000-0000B2940000}"/>
    <cellStyle name="Normal 3 3 11 3 2 2" xfId="53968" xr:uid="{00000000-0005-0000-0000-0000B3940000}"/>
    <cellStyle name="Normal 3 3 11 3 3" xfId="41371" xr:uid="{00000000-0005-0000-0000-0000B4940000}"/>
    <cellStyle name="Normal 3 3 11 3 4" xfId="31357" xr:uid="{00000000-0005-0000-0000-0000B5940000}"/>
    <cellStyle name="Normal 3 3 11 4" xfId="7580" xr:uid="{00000000-0005-0000-0000-0000B6940000}"/>
    <cellStyle name="Normal 3 3 11 4 2" xfId="20206" xr:uid="{00000000-0005-0000-0000-0000B7940000}"/>
    <cellStyle name="Normal 3 3 11 4 2 2" xfId="55422" xr:uid="{00000000-0005-0000-0000-0000B8940000}"/>
    <cellStyle name="Normal 3 3 11 4 3" xfId="42825" xr:uid="{00000000-0005-0000-0000-0000B9940000}"/>
    <cellStyle name="Normal 3 3 11 4 4" xfId="32811" xr:uid="{00000000-0005-0000-0000-0000BA940000}"/>
    <cellStyle name="Normal 3 3 11 5" xfId="9361" xr:uid="{00000000-0005-0000-0000-0000BB940000}"/>
    <cellStyle name="Normal 3 3 11 5 2" xfId="21982" xr:uid="{00000000-0005-0000-0000-0000BC940000}"/>
    <cellStyle name="Normal 3 3 11 5 2 2" xfId="57198" xr:uid="{00000000-0005-0000-0000-0000BD940000}"/>
    <cellStyle name="Normal 3 3 11 5 3" xfId="44601" xr:uid="{00000000-0005-0000-0000-0000BE940000}"/>
    <cellStyle name="Normal 3 3 11 5 4" xfId="34587" xr:uid="{00000000-0005-0000-0000-0000BF940000}"/>
    <cellStyle name="Normal 3 3 11 6" xfId="11155" xr:uid="{00000000-0005-0000-0000-0000C0940000}"/>
    <cellStyle name="Normal 3 3 11 6 2" xfId="23758" xr:uid="{00000000-0005-0000-0000-0000C1940000}"/>
    <cellStyle name="Normal 3 3 11 6 2 2" xfId="58974" xr:uid="{00000000-0005-0000-0000-0000C2940000}"/>
    <cellStyle name="Normal 3 3 11 6 3" xfId="46377" xr:uid="{00000000-0005-0000-0000-0000C3940000}"/>
    <cellStyle name="Normal 3 3 11 6 4" xfId="36363" xr:uid="{00000000-0005-0000-0000-0000C4940000}"/>
    <cellStyle name="Normal 3 3 11 7" xfId="15522" xr:uid="{00000000-0005-0000-0000-0000C5940000}"/>
    <cellStyle name="Normal 3 3 11 7 2" xfId="50738" xr:uid="{00000000-0005-0000-0000-0000C6940000}"/>
    <cellStyle name="Normal 3 3 11 7 3" xfId="28127" xr:uid="{00000000-0005-0000-0000-0000C7940000}"/>
    <cellStyle name="Normal 3 3 11 8" xfId="12613" xr:uid="{00000000-0005-0000-0000-0000C8940000}"/>
    <cellStyle name="Normal 3 3 11 8 2" xfId="47831" xr:uid="{00000000-0005-0000-0000-0000C9940000}"/>
    <cellStyle name="Normal 3 3 11 9" xfId="38141" xr:uid="{00000000-0005-0000-0000-0000CA940000}"/>
    <cellStyle name="Normal 3 3 12" xfId="3342" xr:uid="{00000000-0005-0000-0000-0000CB940000}"/>
    <cellStyle name="Normal 3 3 12 10" xfId="26838" xr:uid="{00000000-0005-0000-0000-0000CC940000}"/>
    <cellStyle name="Normal 3 3 12 11" xfId="61242" xr:uid="{00000000-0005-0000-0000-0000CD940000}"/>
    <cellStyle name="Normal 3 3 12 2" xfId="5138" xr:uid="{00000000-0005-0000-0000-0000CE940000}"/>
    <cellStyle name="Normal 3 3 12 2 2" xfId="17785" xr:uid="{00000000-0005-0000-0000-0000CF940000}"/>
    <cellStyle name="Normal 3 3 12 2 2 2" xfId="53001" xr:uid="{00000000-0005-0000-0000-0000D0940000}"/>
    <cellStyle name="Normal 3 3 12 2 3" xfId="40404" xr:uid="{00000000-0005-0000-0000-0000D1940000}"/>
    <cellStyle name="Normal 3 3 12 2 4" xfId="30390" xr:uid="{00000000-0005-0000-0000-0000D2940000}"/>
    <cellStyle name="Normal 3 3 12 3" xfId="6608" xr:uid="{00000000-0005-0000-0000-0000D3940000}"/>
    <cellStyle name="Normal 3 3 12 3 2" xfId="19239" xr:uid="{00000000-0005-0000-0000-0000D4940000}"/>
    <cellStyle name="Normal 3 3 12 3 2 2" xfId="54455" xr:uid="{00000000-0005-0000-0000-0000D5940000}"/>
    <cellStyle name="Normal 3 3 12 3 3" xfId="41858" xr:uid="{00000000-0005-0000-0000-0000D6940000}"/>
    <cellStyle name="Normal 3 3 12 3 4" xfId="31844" xr:uid="{00000000-0005-0000-0000-0000D7940000}"/>
    <cellStyle name="Normal 3 3 12 4" xfId="8067" xr:uid="{00000000-0005-0000-0000-0000D8940000}"/>
    <cellStyle name="Normal 3 3 12 4 2" xfId="20693" xr:uid="{00000000-0005-0000-0000-0000D9940000}"/>
    <cellStyle name="Normal 3 3 12 4 2 2" xfId="55909" xr:uid="{00000000-0005-0000-0000-0000DA940000}"/>
    <cellStyle name="Normal 3 3 12 4 3" xfId="43312" xr:uid="{00000000-0005-0000-0000-0000DB940000}"/>
    <cellStyle name="Normal 3 3 12 4 4" xfId="33298" xr:uid="{00000000-0005-0000-0000-0000DC940000}"/>
    <cellStyle name="Normal 3 3 12 5" xfId="9848" xr:uid="{00000000-0005-0000-0000-0000DD940000}"/>
    <cellStyle name="Normal 3 3 12 5 2" xfId="22469" xr:uid="{00000000-0005-0000-0000-0000DE940000}"/>
    <cellStyle name="Normal 3 3 12 5 2 2" xfId="57685" xr:uid="{00000000-0005-0000-0000-0000DF940000}"/>
    <cellStyle name="Normal 3 3 12 5 3" xfId="45088" xr:uid="{00000000-0005-0000-0000-0000E0940000}"/>
    <cellStyle name="Normal 3 3 12 5 4" xfId="35074" xr:uid="{00000000-0005-0000-0000-0000E1940000}"/>
    <cellStyle name="Normal 3 3 12 6" xfId="11642" xr:uid="{00000000-0005-0000-0000-0000E2940000}"/>
    <cellStyle name="Normal 3 3 12 6 2" xfId="24245" xr:uid="{00000000-0005-0000-0000-0000E3940000}"/>
    <cellStyle name="Normal 3 3 12 6 2 2" xfId="59461" xr:uid="{00000000-0005-0000-0000-0000E4940000}"/>
    <cellStyle name="Normal 3 3 12 6 3" xfId="46864" xr:uid="{00000000-0005-0000-0000-0000E5940000}"/>
    <cellStyle name="Normal 3 3 12 6 4" xfId="36850" xr:uid="{00000000-0005-0000-0000-0000E6940000}"/>
    <cellStyle name="Normal 3 3 12 7" xfId="16009" xr:uid="{00000000-0005-0000-0000-0000E7940000}"/>
    <cellStyle name="Normal 3 3 12 7 2" xfId="51225" xr:uid="{00000000-0005-0000-0000-0000E8940000}"/>
    <cellStyle name="Normal 3 3 12 7 3" xfId="28614" xr:uid="{00000000-0005-0000-0000-0000E9940000}"/>
    <cellStyle name="Normal 3 3 12 8" xfId="14231" xr:uid="{00000000-0005-0000-0000-0000EA940000}"/>
    <cellStyle name="Normal 3 3 12 8 2" xfId="49449" xr:uid="{00000000-0005-0000-0000-0000EB940000}"/>
    <cellStyle name="Normal 3 3 12 9" xfId="38628" xr:uid="{00000000-0005-0000-0000-0000EC940000}"/>
    <cellStyle name="Normal 3 3 13" xfId="2502" xr:uid="{00000000-0005-0000-0000-0000ED940000}"/>
    <cellStyle name="Normal 3 3 13 10" xfId="26029" xr:uid="{00000000-0005-0000-0000-0000EE940000}"/>
    <cellStyle name="Normal 3 3 13 11" xfId="60433" xr:uid="{00000000-0005-0000-0000-0000EF940000}"/>
    <cellStyle name="Normal 3 3 13 2" xfId="4329" xr:uid="{00000000-0005-0000-0000-0000F0940000}"/>
    <cellStyle name="Normal 3 3 13 2 2" xfId="16976" xr:uid="{00000000-0005-0000-0000-0000F1940000}"/>
    <cellStyle name="Normal 3 3 13 2 2 2" xfId="52192" xr:uid="{00000000-0005-0000-0000-0000F2940000}"/>
    <cellStyle name="Normal 3 3 13 2 3" xfId="39595" xr:uid="{00000000-0005-0000-0000-0000F3940000}"/>
    <cellStyle name="Normal 3 3 13 2 4" xfId="29581" xr:uid="{00000000-0005-0000-0000-0000F4940000}"/>
    <cellStyle name="Normal 3 3 13 3" xfId="5799" xr:uid="{00000000-0005-0000-0000-0000F5940000}"/>
    <cellStyle name="Normal 3 3 13 3 2" xfId="18430" xr:uid="{00000000-0005-0000-0000-0000F6940000}"/>
    <cellStyle name="Normal 3 3 13 3 2 2" xfId="53646" xr:uid="{00000000-0005-0000-0000-0000F7940000}"/>
    <cellStyle name="Normal 3 3 13 3 3" xfId="41049" xr:uid="{00000000-0005-0000-0000-0000F8940000}"/>
    <cellStyle name="Normal 3 3 13 3 4" xfId="31035" xr:uid="{00000000-0005-0000-0000-0000F9940000}"/>
    <cellStyle name="Normal 3 3 13 4" xfId="7258" xr:uid="{00000000-0005-0000-0000-0000FA940000}"/>
    <cellStyle name="Normal 3 3 13 4 2" xfId="19884" xr:uid="{00000000-0005-0000-0000-0000FB940000}"/>
    <cellStyle name="Normal 3 3 13 4 2 2" xfId="55100" xr:uid="{00000000-0005-0000-0000-0000FC940000}"/>
    <cellStyle name="Normal 3 3 13 4 3" xfId="42503" xr:uid="{00000000-0005-0000-0000-0000FD940000}"/>
    <cellStyle name="Normal 3 3 13 4 4" xfId="32489" xr:uid="{00000000-0005-0000-0000-0000FE940000}"/>
    <cellStyle name="Normal 3 3 13 5" xfId="9039" xr:uid="{00000000-0005-0000-0000-0000FF940000}"/>
    <cellStyle name="Normal 3 3 13 5 2" xfId="21660" xr:uid="{00000000-0005-0000-0000-000000950000}"/>
    <cellStyle name="Normal 3 3 13 5 2 2" xfId="56876" xr:uid="{00000000-0005-0000-0000-000001950000}"/>
    <cellStyle name="Normal 3 3 13 5 3" xfId="44279" xr:uid="{00000000-0005-0000-0000-000002950000}"/>
    <cellStyle name="Normal 3 3 13 5 4" xfId="34265" xr:uid="{00000000-0005-0000-0000-000003950000}"/>
    <cellStyle name="Normal 3 3 13 6" xfId="10833" xr:uid="{00000000-0005-0000-0000-000004950000}"/>
    <cellStyle name="Normal 3 3 13 6 2" xfId="23436" xr:uid="{00000000-0005-0000-0000-000005950000}"/>
    <cellStyle name="Normal 3 3 13 6 2 2" xfId="58652" xr:uid="{00000000-0005-0000-0000-000006950000}"/>
    <cellStyle name="Normal 3 3 13 6 3" xfId="46055" xr:uid="{00000000-0005-0000-0000-000007950000}"/>
    <cellStyle name="Normal 3 3 13 6 4" xfId="36041" xr:uid="{00000000-0005-0000-0000-000008950000}"/>
    <cellStyle name="Normal 3 3 13 7" xfId="15200" xr:uid="{00000000-0005-0000-0000-000009950000}"/>
    <cellStyle name="Normal 3 3 13 7 2" xfId="50416" xr:uid="{00000000-0005-0000-0000-00000A950000}"/>
    <cellStyle name="Normal 3 3 13 7 3" xfId="27805" xr:uid="{00000000-0005-0000-0000-00000B950000}"/>
    <cellStyle name="Normal 3 3 13 8" xfId="13422" xr:uid="{00000000-0005-0000-0000-00000C950000}"/>
    <cellStyle name="Normal 3 3 13 8 2" xfId="48640" xr:uid="{00000000-0005-0000-0000-00000D950000}"/>
    <cellStyle name="Normal 3 3 13 9" xfId="37819" xr:uid="{00000000-0005-0000-0000-00000E950000}"/>
    <cellStyle name="Normal 3 3 14" xfId="3666" xr:uid="{00000000-0005-0000-0000-00000F950000}"/>
    <cellStyle name="Normal 3 3 14 2" xfId="8390" xr:uid="{00000000-0005-0000-0000-000010950000}"/>
    <cellStyle name="Normal 3 3 14 2 2" xfId="21016" xr:uid="{00000000-0005-0000-0000-000011950000}"/>
    <cellStyle name="Normal 3 3 14 2 2 2" xfId="56232" xr:uid="{00000000-0005-0000-0000-000012950000}"/>
    <cellStyle name="Normal 3 3 14 2 3" xfId="43635" xr:uid="{00000000-0005-0000-0000-000013950000}"/>
    <cellStyle name="Normal 3 3 14 2 4" xfId="33621" xr:uid="{00000000-0005-0000-0000-000014950000}"/>
    <cellStyle name="Normal 3 3 14 3" xfId="10171" xr:uid="{00000000-0005-0000-0000-000015950000}"/>
    <cellStyle name="Normal 3 3 14 3 2" xfId="22792" xr:uid="{00000000-0005-0000-0000-000016950000}"/>
    <cellStyle name="Normal 3 3 14 3 2 2" xfId="58008" xr:uid="{00000000-0005-0000-0000-000017950000}"/>
    <cellStyle name="Normal 3 3 14 3 3" xfId="45411" xr:uid="{00000000-0005-0000-0000-000018950000}"/>
    <cellStyle name="Normal 3 3 14 3 4" xfId="35397" xr:uid="{00000000-0005-0000-0000-000019950000}"/>
    <cellStyle name="Normal 3 3 14 4" xfId="11967" xr:uid="{00000000-0005-0000-0000-00001A950000}"/>
    <cellStyle name="Normal 3 3 14 4 2" xfId="24568" xr:uid="{00000000-0005-0000-0000-00001B950000}"/>
    <cellStyle name="Normal 3 3 14 4 2 2" xfId="59784" xr:uid="{00000000-0005-0000-0000-00001C950000}"/>
    <cellStyle name="Normal 3 3 14 4 3" xfId="47187" xr:uid="{00000000-0005-0000-0000-00001D950000}"/>
    <cellStyle name="Normal 3 3 14 4 4" xfId="37173" xr:uid="{00000000-0005-0000-0000-00001E950000}"/>
    <cellStyle name="Normal 3 3 14 5" xfId="16332" xr:uid="{00000000-0005-0000-0000-00001F950000}"/>
    <cellStyle name="Normal 3 3 14 5 2" xfId="51548" xr:uid="{00000000-0005-0000-0000-000020950000}"/>
    <cellStyle name="Normal 3 3 14 5 3" xfId="28937" xr:uid="{00000000-0005-0000-0000-000021950000}"/>
    <cellStyle name="Normal 3 3 14 6" xfId="14554" xr:uid="{00000000-0005-0000-0000-000022950000}"/>
    <cellStyle name="Normal 3 3 14 6 2" xfId="49772" xr:uid="{00000000-0005-0000-0000-000023950000}"/>
    <cellStyle name="Normal 3 3 14 7" xfId="38951" xr:uid="{00000000-0005-0000-0000-000024950000}"/>
    <cellStyle name="Normal 3 3 14 8" xfId="27161" xr:uid="{00000000-0005-0000-0000-000025950000}"/>
    <cellStyle name="Normal 3 3 15" xfId="3998" xr:uid="{00000000-0005-0000-0000-000026950000}"/>
    <cellStyle name="Normal 3 3 15 2" xfId="16654" xr:uid="{00000000-0005-0000-0000-000027950000}"/>
    <cellStyle name="Normal 3 3 15 2 2" xfId="51870" xr:uid="{00000000-0005-0000-0000-000028950000}"/>
    <cellStyle name="Normal 3 3 15 2 3" xfId="29259" xr:uid="{00000000-0005-0000-0000-000029950000}"/>
    <cellStyle name="Normal 3 3 15 3" xfId="13100" xr:uid="{00000000-0005-0000-0000-00002A950000}"/>
    <cellStyle name="Normal 3 3 15 3 2" xfId="48318" xr:uid="{00000000-0005-0000-0000-00002B950000}"/>
    <cellStyle name="Normal 3 3 15 4" xfId="39273" xr:uid="{00000000-0005-0000-0000-00002C950000}"/>
    <cellStyle name="Normal 3 3 15 5" xfId="25707" xr:uid="{00000000-0005-0000-0000-00002D950000}"/>
    <cellStyle name="Normal 3 3 16" xfId="5477" xr:uid="{00000000-0005-0000-0000-00002E950000}"/>
    <cellStyle name="Normal 3 3 16 2" xfId="18108" xr:uid="{00000000-0005-0000-0000-00002F950000}"/>
    <cellStyle name="Normal 3 3 16 2 2" xfId="53324" xr:uid="{00000000-0005-0000-0000-000030950000}"/>
    <cellStyle name="Normal 3 3 16 3" xfId="40727" xr:uid="{00000000-0005-0000-0000-000031950000}"/>
    <cellStyle name="Normal 3 3 16 4" xfId="30713" xr:uid="{00000000-0005-0000-0000-000032950000}"/>
    <cellStyle name="Normal 3 3 17" xfId="6933" xr:uid="{00000000-0005-0000-0000-000033950000}"/>
    <cellStyle name="Normal 3 3 17 2" xfId="19562" xr:uid="{00000000-0005-0000-0000-000034950000}"/>
    <cellStyle name="Normal 3 3 17 2 2" xfId="54778" xr:uid="{00000000-0005-0000-0000-000035950000}"/>
    <cellStyle name="Normal 3 3 17 3" xfId="42181" xr:uid="{00000000-0005-0000-0000-000036950000}"/>
    <cellStyle name="Normal 3 3 17 4" xfId="32167" xr:uid="{00000000-0005-0000-0000-000037950000}"/>
    <cellStyle name="Normal 3 3 18" xfId="8715" xr:uid="{00000000-0005-0000-0000-000038950000}"/>
    <cellStyle name="Normal 3 3 18 2" xfId="21338" xr:uid="{00000000-0005-0000-0000-000039950000}"/>
    <cellStyle name="Normal 3 3 18 2 2" xfId="56554" xr:uid="{00000000-0005-0000-0000-00003A950000}"/>
    <cellStyle name="Normal 3 3 18 3" xfId="43957" xr:uid="{00000000-0005-0000-0000-00003B950000}"/>
    <cellStyle name="Normal 3 3 18 4" xfId="33943" xr:uid="{00000000-0005-0000-0000-00003C950000}"/>
    <cellStyle name="Normal 3 3 19" xfId="10651" xr:uid="{00000000-0005-0000-0000-00003D950000}"/>
    <cellStyle name="Normal 3 3 19 2" xfId="23262" xr:uid="{00000000-0005-0000-0000-00003E950000}"/>
    <cellStyle name="Normal 3 3 19 2 2" xfId="58478" xr:uid="{00000000-0005-0000-0000-00003F950000}"/>
    <cellStyle name="Normal 3 3 19 3" xfId="45881" xr:uid="{00000000-0005-0000-0000-000040950000}"/>
    <cellStyle name="Normal 3 3 19 4" xfId="35867" xr:uid="{00000000-0005-0000-0000-000041950000}"/>
    <cellStyle name="Normal 3 3 2" xfId="613" xr:uid="{00000000-0005-0000-0000-000042950000}"/>
    <cellStyle name="Normal 3 3 2 2" xfId="1787" xr:uid="{00000000-0005-0000-0000-000043950000}"/>
    <cellStyle name="Normal 3 3 2_District Target Attainment" xfId="1159" xr:uid="{00000000-0005-0000-0000-000044950000}"/>
    <cellStyle name="Normal 3 3 20" xfId="14877" xr:uid="{00000000-0005-0000-0000-000045950000}"/>
    <cellStyle name="Normal 3 3 20 2" xfId="50094" xr:uid="{00000000-0005-0000-0000-000046950000}"/>
    <cellStyle name="Normal 3 3 20 3" xfId="27483" xr:uid="{00000000-0005-0000-0000-000047950000}"/>
    <cellStyle name="Normal 3 3 21" xfId="12291" xr:uid="{00000000-0005-0000-0000-000048950000}"/>
    <cellStyle name="Normal 3 3 21 2" xfId="47509" xr:uid="{00000000-0005-0000-0000-000049950000}"/>
    <cellStyle name="Normal 3 3 22" xfId="37496" xr:uid="{00000000-0005-0000-0000-00004A950000}"/>
    <cellStyle name="Normal 3 3 23" xfId="24898" xr:uid="{00000000-0005-0000-0000-00004B950000}"/>
    <cellStyle name="Normal 3 3 24" xfId="60111" xr:uid="{00000000-0005-0000-0000-00004C950000}"/>
    <cellStyle name="Normal 3 3 3" xfId="614" xr:uid="{00000000-0005-0000-0000-00004D950000}"/>
    <cellStyle name="Normal 3 3 3 2" xfId="1788" xr:uid="{00000000-0005-0000-0000-00004E950000}"/>
    <cellStyle name="Normal 3 3 3_District Target Attainment" xfId="1160" xr:uid="{00000000-0005-0000-0000-00004F950000}"/>
    <cellStyle name="Normal 3 3 4" xfId="615" xr:uid="{00000000-0005-0000-0000-000050950000}"/>
    <cellStyle name="Normal 3 3 4 10" xfId="5478" xr:uid="{00000000-0005-0000-0000-000051950000}"/>
    <cellStyle name="Normal 3 3 4 10 2" xfId="18109" xr:uid="{00000000-0005-0000-0000-000052950000}"/>
    <cellStyle name="Normal 3 3 4 10 2 2" xfId="53325" xr:uid="{00000000-0005-0000-0000-000053950000}"/>
    <cellStyle name="Normal 3 3 4 10 3" xfId="40728" xr:uid="{00000000-0005-0000-0000-000054950000}"/>
    <cellStyle name="Normal 3 3 4 10 4" xfId="30714" xr:uid="{00000000-0005-0000-0000-000055950000}"/>
    <cellStyle name="Normal 3 3 4 11" xfId="6934" xr:uid="{00000000-0005-0000-0000-000056950000}"/>
    <cellStyle name="Normal 3 3 4 11 2" xfId="19563" xr:uid="{00000000-0005-0000-0000-000057950000}"/>
    <cellStyle name="Normal 3 3 4 11 2 2" xfId="54779" xr:uid="{00000000-0005-0000-0000-000058950000}"/>
    <cellStyle name="Normal 3 3 4 11 3" xfId="42182" xr:uid="{00000000-0005-0000-0000-000059950000}"/>
    <cellStyle name="Normal 3 3 4 11 4" xfId="32168" xr:uid="{00000000-0005-0000-0000-00005A950000}"/>
    <cellStyle name="Normal 3 3 4 12" xfId="8716" xr:uid="{00000000-0005-0000-0000-00005B950000}"/>
    <cellStyle name="Normal 3 3 4 12 2" xfId="21339" xr:uid="{00000000-0005-0000-0000-00005C950000}"/>
    <cellStyle name="Normal 3 3 4 12 2 2" xfId="56555" xr:uid="{00000000-0005-0000-0000-00005D950000}"/>
    <cellStyle name="Normal 3 3 4 12 3" xfId="43958" xr:uid="{00000000-0005-0000-0000-00005E950000}"/>
    <cellStyle name="Normal 3 3 4 12 4" xfId="33944" xr:uid="{00000000-0005-0000-0000-00005F950000}"/>
    <cellStyle name="Normal 3 3 4 13" xfId="10652" xr:uid="{00000000-0005-0000-0000-000060950000}"/>
    <cellStyle name="Normal 3 3 4 13 2" xfId="23263" xr:uid="{00000000-0005-0000-0000-000061950000}"/>
    <cellStyle name="Normal 3 3 4 13 2 2" xfId="58479" xr:uid="{00000000-0005-0000-0000-000062950000}"/>
    <cellStyle name="Normal 3 3 4 13 3" xfId="45882" xr:uid="{00000000-0005-0000-0000-000063950000}"/>
    <cellStyle name="Normal 3 3 4 13 4" xfId="35868" xr:uid="{00000000-0005-0000-0000-000064950000}"/>
    <cellStyle name="Normal 3 3 4 14" xfId="14878" xr:uid="{00000000-0005-0000-0000-000065950000}"/>
    <cellStyle name="Normal 3 3 4 14 2" xfId="50095" xr:uid="{00000000-0005-0000-0000-000066950000}"/>
    <cellStyle name="Normal 3 3 4 14 3" xfId="27484" xr:uid="{00000000-0005-0000-0000-000067950000}"/>
    <cellStyle name="Normal 3 3 4 15" xfId="12292" xr:uid="{00000000-0005-0000-0000-000068950000}"/>
    <cellStyle name="Normal 3 3 4 15 2" xfId="47510" xr:uid="{00000000-0005-0000-0000-000069950000}"/>
    <cellStyle name="Normal 3 3 4 16" xfId="37497" xr:uid="{00000000-0005-0000-0000-00006A950000}"/>
    <cellStyle name="Normal 3 3 4 17" xfId="24899" xr:uid="{00000000-0005-0000-0000-00006B950000}"/>
    <cellStyle name="Normal 3 3 4 18" xfId="60112" xr:uid="{00000000-0005-0000-0000-00006C950000}"/>
    <cellStyle name="Normal 3 3 4 2" xfId="1789" xr:uid="{00000000-0005-0000-0000-00006D950000}"/>
    <cellStyle name="Normal 3 3 4 2 10" xfId="7008" xr:uid="{00000000-0005-0000-0000-00006E950000}"/>
    <cellStyle name="Normal 3 3 4 2 10 2" xfId="19635" xr:uid="{00000000-0005-0000-0000-00006F950000}"/>
    <cellStyle name="Normal 3 3 4 2 10 2 2" xfId="54851" xr:uid="{00000000-0005-0000-0000-000070950000}"/>
    <cellStyle name="Normal 3 3 4 2 10 3" xfId="42254" xr:uid="{00000000-0005-0000-0000-000071950000}"/>
    <cellStyle name="Normal 3 3 4 2 10 4" xfId="32240" xr:uid="{00000000-0005-0000-0000-000072950000}"/>
    <cellStyle name="Normal 3 3 4 2 11" xfId="8789" xr:uid="{00000000-0005-0000-0000-000073950000}"/>
    <cellStyle name="Normal 3 3 4 2 11 2" xfId="21411" xr:uid="{00000000-0005-0000-0000-000074950000}"/>
    <cellStyle name="Normal 3 3 4 2 11 2 2" xfId="56627" xr:uid="{00000000-0005-0000-0000-000075950000}"/>
    <cellStyle name="Normal 3 3 4 2 11 3" xfId="44030" xr:uid="{00000000-0005-0000-0000-000076950000}"/>
    <cellStyle name="Normal 3 3 4 2 11 4" xfId="34016" xr:uid="{00000000-0005-0000-0000-000077950000}"/>
    <cellStyle name="Normal 3 3 4 2 12" xfId="10653" xr:uid="{00000000-0005-0000-0000-000078950000}"/>
    <cellStyle name="Normal 3 3 4 2 12 2" xfId="23264" xr:uid="{00000000-0005-0000-0000-000079950000}"/>
    <cellStyle name="Normal 3 3 4 2 12 2 2" xfId="58480" xr:uid="{00000000-0005-0000-0000-00007A950000}"/>
    <cellStyle name="Normal 3 3 4 2 12 3" xfId="45883" xr:uid="{00000000-0005-0000-0000-00007B950000}"/>
    <cellStyle name="Normal 3 3 4 2 12 4" xfId="35869" xr:uid="{00000000-0005-0000-0000-00007C950000}"/>
    <cellStyle name="Normal 3 3 4 2 13" xfId="14950" xr:uid="{00000000-0005-0000-0000-00007D950000}"/>
    <cellStyle name="Normal 3 3 4 2 13 2" xfId="50167" xr:uid="{00000000-0005-0000-0000-00007E950000}"/>
    <cellStyle name="Normal 3 3 4 2 13 3" xfId="27556" xr:uid="{00000000-0005-0000-0000-00007F950000}"/>
    <cellStyle name="Normal 3 3 4 2 14" xfId="12364" xr:uid="{00000000-0005-0000-0000-000080950000}"/>
    <cellStyle name="Normal 3 3 4 2 14 2" xfId="47582" xr:uid="{00000000-0005-0000-0000-000081950000}"/>
    <cellStyle name="Normal 3 3 4 2 15" xfId="37569" xr:uid="{00000000-0005-0000-0000-000082950000}"/>
    <cellStyle name="Normal 3 3 4 2 16" xfId="24971" xr:uid="{00000000-0005-0000-0000-000083950000}"/>
    <cellStyle name="Normal 3 3 4 2 17" xfId="60184" xr:uid="{00000000-0005-0000-0000-000084950000}"/>
    <cellStyle name="Normal 3 3 4 2 2" xfId="2394" xr:uid="{00000000-0005-0000-0000-000085950000}"/>
    <cellStyle name="Normal 3 3 4 2 2 10" xfId="10654" xr:uid="{00000000-0005-0000-0000-000086950000}"/>
    <cellStyle name="Normal 3 3 4 2 2 10 2" xfId="23265" xr:uid="{00000000-0005-0000-0000-000087950000}"/>
    <cellStyle name="Normal 3 3 4 2 2 10 2 2" xfId="58481" xr:uid="{00000000-0005-0000-0000-000088950000}"/>
    <cellStyle name="Normal 3 3 4 2 2 10 3" xfId="45884" xr:uid="{00000000-0005-0000-0000-000089950000}"/>
    <cellStyle name="Normal 3 3 4 2 2 10 4" xfId="35870" xr:uid="{00000000-0005-0000-0000-00008A950000}"/>
    <cellStyle name="Normal 3 3 4 2 2 11" xfId="15105" xr:uid="{00000000-0005-0000-0000-00008B950000}"/>
    <cellStyle name="Normal 3 3 4 2 2 11 2" xfId="50321" xr:uid="{00000000-0005-0000-0000-00008C950000}"/>
    <cellStyle name="Normal 3 3 4 2 2 11 3" xfId="27710" xr:uid="{00000000-0005-0000-0000-00008D950000}"/>
    <cellStyle name="Normal 3 3 4 2 2 12" xfId="12518" xr:uid="{00000000-0005-0000-0000-00008E950000}"/>
    <cellStyle name="Normal 3 3 4 2 2 12 2" xfId="47736" xr:uid="{00000000-0005-0000-0000-00008F950000}"/>
    <cellStyle name="Normal 3 3 4 2 2 13" xfId="37724" xr:uid="{00000000-0005-0000-0000-000090950000}"/>
    <cellStyle name="Normal 3 3 4 2 2 14" xfId="25125" xr:uid="{00000000-0005-0000-0000-000091950000}"/>
    <cellStyle name="Normal 3 3 4 2 2 15" xfId="60338" xr:uid="{00000000-0005-0000-0000-000092950000}"/>
    <cellStyle name="Normal 3 3 4 2 2 2" xfId="3240" xr:uid="{00000000-0005-0000-0000-000093950000}"/>
    <cellStyle name="Normal 3 3 4 2 2 2 10" xfId="25609" xr:uid="{00000000-0005-0000-0000-000094950000}"/>
    <cellStyle name="Normal 3 3 4 2 2 2 11" xfId="61144" xr:uid="{00000000-0005-0000-0000-000095950000}"/>
    <cellStyle name="Normal 3 3 4 2 2 2 2" xfId="5040" xr:uid="{00000000-0005-0000-0000-000096950000}"/>
    <cellStyle name="Normal 3 3 4 2 2 2 2 2" xfId="17687" xr:uid="{00000000-0005-0000-0000-000097950000}"/>
    <cellStyle name="Normal 3 3 4 2 2 2 2 2 2" xfId="52903" xr:uid="{00000000-0005-0000-0000-000098950000}"/>
    <cellStyle name="Normal 3 3 4 2 2 2 2 2 3" xfId="30292" xr:uid="{00000000-0005-0000-0000-000099950000}"/>
    <cellStyle name="Normal 3 3 4 2 2 2 2 3" xfId="14133" xr:uid="{00000000-0005-0000-0000-00009A950000}"/>
    <cellStyle name="Normal 3 3 4 2 2 2 2 3 2" xfId="49351" xr:uid="{00000000-0005-0000-0000-00009B950000}"/>
    <cellStyle name="Normal 3 3 4 2 2 2 2 4" xfId="40306" xr:uid="{00000000-0005-0000-0000-00009C950000}"/>
    <cellStyle name="Normal 3 3 4 2 2 2 2 5" xfId="26740" xr:uid="{00000000-0005-0000-0000-00009D950000}"/>
    <cellStyle name="Normal 3 3 4 2 2 2 3" xfId="6510" xr:uid="{00000000-0005-0000-0000-00009E950000}"/>
    <cellStyle name="Normal 3 3 4 2 2 2 3 2" xfId="19141" xr:uid="{00000000-0005-0000-0000-00009F950000}"/>
    <cellStyle name="Normal 3 3 4 2 2 2 3 2 2" xfId="54357" xr:uid="{00000000-0005-0000-0000-0000A0950000}"/>
    <cellStyle name="Normal 3 3 4 2 2 2 3 3" xfId="41760" xr:uid="{00000000-0005-0000-0000-0000A1950000}"/>
    <cellStyle name="Normal 3 3 4 2 2 2 3 4" xfId="31746" xr:uid="{00000000-0005-0000-0000-0000A2950000}"/>
    <cellStyle name="Normal 3 3 4 2 2 2 4" xfId="7969" xr:uid="{00000000-0005-0000-0000-0000A3950000}"/>
    <cellStyle name="Normal 3 3 4 2 2 2 4 2" xfId="20595" xr:uid="{00000000-0005-0000-0000-0000A4950000}"/>
    <cellStyle name="Normal 3 3 4 2 2 2 4 2 2" xfId="55811" xr:uid="{00000000-0005-0000-0000-0000A5950000}"/>
    <cellStyle name="Normal 3 3 4 2 2 2 4 3" xfId="43214" xr:uid="{00000000-0005-0000-0000-0000A6950000}"/>
    <cellStyle name="Normal 3 3 4 2 2 2 4 4" xfId="33200" xr:uid="{00000000-0005-0000-0000-0000A7950000}"/>
    <cellStyle name="Normal 3 3 4 2 2 2 5" xfId="9750" xr:uid="{00000000-0005-0000-0000-0000A8950000}"/>
    <cellStyle name="Normal 3 3 4 2 2 2 5 2" xfId="22371" xr:uid="{00000000-0005-0000-0000-0000A9950000}"/>
    <cellStyle name="Normal 3 3 4 2 2 2 5 2 2" xfId="57587" xr:uid="{00000000-0005-0000-0000-0000AA950000}"/>
    <cellStyle name="Normal 3 3 4 2 2 2 5 3" xfId="44990" xr:uid="{00000000-0005-0000-0000-0000AB950000}"/>
    <cellStyle name="Normal 3 3 4 2 2 2 5 4" xfId="34976" xr:uid="{00000000-0005-0000-0000-0000AC950000}"/>
    <cellStyle name="Normal 3 3 4 2 2 2 6" xfId="11544" xr:uid="{00000000-0005-0000-0000-0000AD950000}"/>
    <cellStyle name="Normal 3 3 4 2 2 2 6 2" xfId="24147" xr:uid="{00000000-0005-0000-0000-0000AE950000}"/>
    <cellStyle name="Normal 3 3 4 2 2 2 6 2 2" xfId="59363" xr:uid="{00000000-0005-0000-0000-0000AF950000}"/>
    <cellStyle name="Normal 3 3 4 2 2 2 6 3" xfId="46766" xr:uid="{00000000-0005-0000-0000-0000B0950000}"/>
    <cellStyle name="Normal 3 3 4 2 2 2 6 4" xfId="36752" xr:uid="{00000000-0005-0000-0000-0000B1950000}"/>
    <cellStyle name="Normal 3 3 4 2 2 2 7" xfId="15911" xr:uid="{00000000-0005-0000-0000-0000B2950000}"/>
    <cellStyle name="Normal 3 3 4 2 2 2 7 2" xfId="51127" xr:uid="{00000000-0005-0000-0000-0000B3950000}"/>
    <cellStyle name="Normal 3 3 4 2 2 2 7 3" xfId="28516" xr:uid="{00000000-0005-0000-0000-0000B4950000}"/>
    <cellStyle name="Normal 3 3 4 2 2 2 8" xfId="13002" xr:uid="{00000000-0005-0000-0000-0000B5950000}"/>
    <cellStyle name="Normal 3 3 4 2 2 2 8 2" xfId="48220" xr:uid="{00000000-0005-0000-0000-0000B6950000}"/>
    <cellStyle name="Normal 3 3 4 2 2 2 9" xfId="38530" xr:uid="{00000000-0005-0000-0000-0000B7950000}"/>
    <cellStyle name="Normal 3 3 4 2 2 3" xfId="3569" xr:uid="{00000000-0005-0000-0000-0000B8950000}"/>
    <cellStyle name="Normal 3 3 4 2 2 3 10" xfId="27065" xr:uid="{00000000-0005-0000-0000-0000B9950000}"/>
    <cellStyle name="Normal 3 3 4 2 2 3 11" xfId="61469" xr:uid="{00000000-0005-0000-0000-0000BA950000}"/>
    <cellStyle name="Normal 3 3 4 2 2 3 2" xfId="5365" xr:uid="{00000000-0005-0000-0000-0000BB950000}"/>
    <cellStyle name="Normal 3 3 4 2 2 3 2 2" xfId="18012" xr:uid="{00000000-0005-0000-0000-0000BC950000}"/>
    <cellStyle name="Normal 3 3 4 2 2 3 2 2 2" xfId="53228" xr:uid="{00000000-0005-0000-0000-0000BD950000}"/>
    <cellStyle name="Normal 3 3 4 2 2 3 2 3" xfId="40631" xr:uid="{00000000-0005-0000-0000-0000BE950000}"/>
    <cellStyle name="Normal 3 3 4 2 2 3 2 4" xfId="30617" xr:uid="{00000000-0005-0000-0000-0000BF950000}"/>
    <cellStyle name="Normal 3 3 4 2 2 3 3" xfId="6835" xr:uid="{00000000-0005-0000-0000-0000C0950000}"/>
    <cellStyle name="Normal 3 3 4 2 2 3 3 2" xfId="19466" xr:uid="{00000000-0005-0000-0000-0000C1950000}"/>
    <cellStyle name="Normal 3 3 4 2 2 3 3 2 2" xfId="54682" xr:uid="{00000000-0005-0000-0000-0000C2950000}"/>
    <cellStyle name="Normal 3 3 4 2 2 3 3 3" xfId="42085" xr:uid="{00000000-0005-0000-0000-0000C3950000}"/>
    <cellStyle name="Normal 3 3 4 2 2 3 3 4" xfId="32071" xr:uid="{00000000-0005-0000-0000-0000C4950000}"/>
    <cellStyle name="Normal 3 3 4 2 2 3 4" xfId="8294" xr:uid="{00000000-0005-0000-0000-0000C5950000}"/>
    <cellStyle name="Normal 3 3 4 2 2 3 4 2" xfId="20920" xr:uid="{00000000-0005-0000-0000-0000C6950000}"/>
    <cellStyle name="Normal 3 3 4 2 2 3 4 2 2" xfId="56136" xr:uid="{00000000-0005-0000-0000-0000C7950000}"/>
    <cellStyle name="Normal 3 3 4 2 2 3 4 3" xfId="43539" xr:uid="{00000000-0005-0000-0000-0000C8950000}"/>
    <cellStyle name="Normal 3 3 4 2 2 3 4 4" xfId="33525" xr:uid="{00000000-0005-0000-0000-0000C9950000}"/>
    <cellStyle name="Normal 3 3 4 2 2 3 5" xfId="10075" xr:uid="{00000000-0005-0000-0000-0000CA950000}"/>
    <cellStyle name="Normal 3 3 4 2 2 3 5 2" xfId="22696" xr:uid="{00000000-0005-0000-0000-0000CB950000}"/>
    <cellStyle name="Normal 3 3 4 2 2 3 5 2 2" xfId="57912" xr:uid="{00000000-0005-0000-0000-0000CC950000}"/>
    <cellStyle name="Normal 3 3 4 2 2 3 5 3" xfId="45315" xr:uid="{00000000-0005-0000-0000-0000CD950000}"/>
    <cellStyle name="Normal 3 3 4 2 2 3 5 4" xfId="35301" xr:uid="{00000000-0005-0000-0000-0000CE950000}"/>
    <cellStyle name="Normal 3 3 4 2 2 3 6" xfId="11869" xr:uid="{00000000-0005-0000-0000-0000CF950000}"/>
    <cellStyle name="Normal 3 3 4 2 2 3 6 2" xfId="24472" xr:uid="{00000000-0005-0000-0000-0000D0950000}"/>
    <cellStyle name="Normal 3 3 4 2 2 3 6 2 2" xfId="59688" xr:uid="{00000000-0005-0000-0000-0000D1950000}"/>
    <cellStyle name="Normal 3 3 4 2 2 3 6 3" xfId="47091" xr:uid="{00000000-0005-0000-0000-0000D2950000}"/>
    <cellStyle name="Normal 3 3 4 2 2 3 6 4" xfId="37077" xr:uid="{00000000-0005-0000-0000-0000D3950000}"/>
    <cellStyle name="Normal 3 3 4 2 2 3 7" xfId="16236" xr:uid="{00000000-0005-0000-0000-0000D4950000}"/>
    <cellStyle name="Normal 3 3 4 2 2 3 7 2" xfId="51452" xr:uid="{00000000-0005-0000-0000-0000D5950000}"/>
    <cellStyle name="Normal 3 3 4 2 2 3 7 3" xfId="28841" xr:uid="{00000000-0005-0000-0000-0000D6950000}"/>
    <cellStyle name="Normal 3 3 4 2 2 3 8" xfId="14458" xr:uid="{00000000-0005-0000-0000-0000D7950000}"/>
    <cellStyle name="Normal 3 3 4 2 2 3 8 2" xfId="49676" xr:uid="{00000000-0005-0000-0000-0000D8950000}"/>
    <cellStyle name="Normal 3 3 4 2 2 3 9" xfId="38855" xr:uid="{00000000-0005-0000-0000-0000D9950000}"/>
    <cellStyle name="Normal 3 3 4 2 2 4" xfId="2730" xr:uid="{00000000-0005-0000-0000-0000DA950000}"/>
    <cellStyle name="Normal 3 3 4 2 2 4 10" xfId="26256" xr:uid="{00000000-0005-0000-0000-0000DB950000}"/>
    <cellStyle name="Normal 3 3 4 2 2 4 11" xfId="60660" xr:uid="{00000000-0005-0000-0000-0000DC950000}"/>
    <cellStyle name="Normal 3 3 4 2 2 4 2" xfId="4556" xr:uid="{00000000-0005-0000-0000-0000DD950000}"/>
    <cellStyle name="Normal 3 3 4 2 2 4 2 2" xfId="17203" xr:uid="{00000000-0005-0000-0000-0000DE950000}"/>
    <cellStyle name="Normal 3 3 4 2 2 4 2 2 2" xfId="52419" xr:uid="{00000000-0005-0000-0000-0000DF950000}"/>
    <cellStyle name="Normal 3 3 4 2 2 4 2 3" xfId="39822" xr:uid="{00000000-0005-0000-0000-0000E0950000}"/>
    <cellStyle name="Normal 3 3 4 2 2 4 2 4" xfId="29808" xr:uid="{00000000-0005-0000-0000-0000E1950000}"/>
    <cellStyle name="Normal 3 3 4 2 2 4 3" xfId="6026" xr:uid="{00000000-0005-0000-0000-0000E2950000}"/>
    <cellStyle name="Normal 3 3 4 2 2 4 3 2" xfId="18657" xr:uid="{00000000-0005-0000-0000-0000E3950000}"/>
    <cellStyle name="Normal 3 3 4 2 2 4 3 2 2" xfId="53873" xr:uid="{00000000-0005-0000-0000-0000E4950000}"/>
    <cellStyle name="Normal 3 3 4 2 2 4 3 3" xfId="41276" xr:uid="{00000000-0005-0000-0000-0000E5950000}"/>
    <cellStyle name="Normal 3 3 4 2 2 4 3 4" xfId="31262" xr:uid="{00000000-0005-0000-0000-0000E6950000}"/>
    <cellStyle name="Normal 3 3 4 2 2 4 4" xfId="7485" xr:uid="{00000000-0005-0000-0000-0000E7950000}"/>
    <cellStyle name="Normal 3 3 4 2 2 4 4 2" xfId="20111" xr:uid="{00000000-0005-0000-0000-0000E8950000}"/>
    <cellStyle name="Normal 3 3 4 2 2 4 4 2 2" xfId="55327" xr:uid="{00000000-0005-0000-0000-0000E9950000}"/>
    <cellStyle name="Normal 3 3 4 2 2 4 4 3" xfId="42730" xr:uid="{00000000-0005-0000-0000-0000EA950000}"/>
    <cellStyle name="Normal 3 3 4 2 2 4 4 4" xfId="32716" xr:uid="{00000000-0005-0000-0000-0000EB950000}"/>
    <cellStyle name="Normal 3 3 4 2 2 4 5" xfId="9266" xr:uid="{00000000-0005-0000-0000-0000EC950000}"/>
    <cellStyle name="Normal 3 3 4 2 2 4 5 2" xfId="21887" xr:uid="{00000000-0005-0000-0000-0000ED950000}"/>
    <cellStyle name="Normal 3 3 4 2 2 4 5 2 2" xfId="57103" xr:uid="{00000000-0005-0000-0000-0000EE950000}"/>
    <cellStyle name="Normal 3 3 4 2 2 4 5 3" xfId="44506" xr:uid="{00000000-0005-0000-0000-0000EF950000}"/>
    <cellStyle name="Normal 3 3 4 2 2 4 5 4" xfId="34492" xr:uid="{00000000-0005-0000-0000-0000F0950000}"/>
    <cellStyle name="Normal 3 3 4 2 2 4 6" xfId="11060" xr:uid="{00000000-0005-0000-0000-0000F1950000}"/>
    <cellStyle name="Normal 3 3 4 2 2 4 6 2" xfId="23663" xr:uid="{00000000-0005-0000-0000-0000F2950000}"/>
    <cellStyle name="Normal 3 3 4 2 2 4 6 2 2" xfId="58879" xr:uid="{00000000-0005-0000-0000-0000F3950000}"/>
    <cellStyle name="Normal 3 3 4 2 2 4 6 3" xfId="46282" xr:uid="{00000000-0005-0000-0000-0000F4950000}"/>
    <cellStyle name="Normal 3 3 4 2 2 4 6 4" xfId="36268" xr:uid="{00000000-0005-0000-0000-0000F5950000}"/>
    <cellStyle name="Normal 3 3 4 2 2 4 7" xfId="15427" xr:uid="{00000000-0005-0000-0000-0000F6950000}"/>
    <cellStyle name="Normal 3 3 4 2 2 4 7 2" xfId="50643" xr:uid="{00000000-0005-0000-0000-0000F7950000}"/>
    <cellStyle name="Normal 3 3 4 2 2 4 7 3" xfId="28032" xr:uid="{00000000-0005-0000-0000-0000F8950000}"/>
    <cellStyle name="Normal 3 3 4 2 2 4 8" xfId="13649" xr:uid="{00000000-0005-0000-0000-0000F9950000}"/>
    <cellStyle name="Normal 3 3 4 2 2 4 8 2" xfId="48867" xr:uid="{00000000-0005-0000-0000-0000FA950000}"/>
    <cellStyle name="Normal 3 3 4 2 2 4 9" xfId="38046" xr:uid="{00000000-0005-0000-0000-0000FB950000}"/>
    <cellStyle name="Normal 3 3 4 2 2 5" xfId="3894" xr:uid="{00000000-0005-0000-0000-0000FC950000}"/>
    <cellStyle name="Normal 3 3 4 2 2 5 2" xfId="8617" xr:uid="{00000000-0005-0000-0000-0000FD950000}"/>
    <cellStyle name="Normal 3 3 4 2 2 5 2 2" xfId="21243" xr:uid="{00000000-0005-0000-0000-0000FE950000}"/>
    <cellStyle name="Normal 3 3 4 2 2 5 2 2 2" xfId="56459" xr:uid="{00000000-0005-0000-0000-0000FF950000}"/>
    <cellStyle name="Normal 3 3 4 2 2 5 2 3" xfId="43862" xr:uid="{00000000-0005-0000-0000-000000960000}"/>
    <cellStyle name="Normal 3 3 4 2 2 5 2 4" xfId="33848" xr:uid="{00000000-0005-0000-0000-000001960000}"/>
    <cellStyle name="Normal 3 3 4 2 2 5 3" xfId="10398" xr:uid="{00000000-0005-0000-0000-000002960000}"/>
    <cellStyle name="Normal 3 3 4 2 2 5 3 2" xfId="23019" xr:uid="{00000000-0005-0000-0000-000003960000}"/>
    <cellStyle name="Normal 3 3 4 2 2 5 3 2 2" xfId="58235" xr:uid="{00000000-0005-0000-0000-000004960000}"/>
    <cellStyle name="Normal 3 3 4 2 2 5 3 3" xfId="45638" xr:uid="{00000000-0005-0000-0000-000005960000}"/>
    <cellStyle name="Normal 3 3 4 2 2 5 3 4" xfId="35624" xr:uid="{00000000-0005-0000-0000-000006960000}"/>
    <cellStyle name="Normal 3 3 4 2 2 5 4" xfId="12194" xr:uid="{00000000-0005-0000-0000-000007960000}"/>
    <cellStyle name="Normal 3 3 4 2 2 5 4 2" xfId="24795" xr:uid="{00000000-0005-0000-0000-000008960000}"/>
    <cellStyle name="Normal 3 3 4 2 2 5 4 2 2" xfId="60011" xr:uid="{00000000-0005-0000-0000-000009960000}"/>
    <cellStyle name="Normal 3 3 4 2 2 5 4 3" xfId="47414" xr:uid="{00000000-0005-0000-0000-00000A960000}"/>
    <cellStyle name="Normal 3 3 4 2 2 5 4 4" xfId="37400" xr:uid="{00000000-0005-0000-0000-00000B960000}"/>
    <cellStyle name="Normal 3 3 4 2 2 5 5" xfId="16559" xr:uid="{00000000-0005-0000-0000-00000C960000}"/>
    <cellStyle name="Normal 3 3 4 2 2 5 5 2" xfId="51775" xr:uid="{00000000-0005-0000-0000-00000D960000}"/>
    <cellStyle name="Normal 3 3 4 2 2 5 5 3" xfId="29164" xr:uid="{00000000-0005-0000-0000-00000E960000}"/>
    <cellStyle name="Normal 3 3 4 2 2 5 6" xfId="14781" xr:uid="{00000000-0005-0000-0000-00000F960000}"/>
    <cellStyle name="Normal 3 3 4 2 2 5 6 2" xfId="49999" xr:uid="{00000000-0005-0000-0000-000010960000}"/>
    <cellStyle name="Normal 3 3 4 2 2 5 7" xfId="39178" xr:uid="{00000000-0005-0000-0000-000011960000}"/>
    <cellStyle name="Normal 3 3 4 2 2 5 8" xfId="27388" xr:uid="{00000000-0005-0000-0000-000012960000}"/>
    <cellStyle name="Normal 3 3 4 2 2 6" xfId="4234" xr:uid="{00000000-0005-0000-0000-000013960000}"/>
    <cellStyle name="Normal 3 3 4 2 2 6 2" xfId="16881" xr:uid="{00000000-0005-0000-0000-000014960000}"/>
    <cellStyle name="Normal 3 3 4 2 2 6 2 2" xfId="52097" xr:uid="{00000000-0005-0000-0000-000015960000}"/>
    <cellStyle name="Normal 3 3 4 2 2 6 2 3" xfId="29486" xr:uid="{00000000-0005-0000-0000-000016960000}"/>
    <cellStyle name="Normal 3 3 4 2 2 6 3" xfId="13327" xr:uid="{00000000-0005-0000-0000-000017960000}"/>
    <cellStyle name="Normal 3 3 4 2 2 6 3 2" xfId="48545" xr:uid="{00000000-0005-0000-0000-000018960000}"/>
    <cellStyle name="Normal 3 3 4 2 2 6 4" xfId="39500" xr:uid="{00000000-0005-0000-0000-000019960000}"/>
    <cellStyle name="Normal 3 3 4 2 2 6 5" xfId="25934" xr:uid="{00000000-0005-0000-0000-00001A960000}"/>
    <cellStyle name="Normal 3 3 4 2 2 7" xfId="5704" xr:uid="{00000000-0005-0000-0000-00001B960000}"/>
    <cellStyle name="Normal 3 3 4 2 2 7 2" xfId="18335" xr:uid="{00000000-0005-0000-0000-00001C960000}"/>
    <cellStyle name="Normal 3 3 4 2 2 7 2 2" xfId="53551" xr:uid="{00000000-0005-0000-0000-00001D960000}"/>
    <cellStyle name="Normal 3 3 4 2 2 7 3" xfId="40954" xr:uid="{00000000-0005-0000-0000-00001E960000}"/>
    <cellStyle name="Normal 3 3 4 2 2 7 4" xfId="30940" xr:uid="{00000000-0005-0000-0000-00001F960000}"/>
    <cellStyle name="Normal 3 3 4 2 2 8" xfId="7163" xr:uid="{00000000-0005-0000-0000-000020960000}"/>
    <cellStyle name="Normal 3 3 4 2 2 8 2" xfId="19789" xr:uid="{00000000-0005-0000-0000-000021960000}"/>
    <cellStyle name="Normal 3 3 4 2 2 8 2 2" xfId="55005" xr:uid="{00000000-0005-0000-0000-000022960000}"/>
    <cellStyle name="Normal 3 3 4 2 2 8 3" xfId="42408" xr:uid="{00000000-0005-0000-0000-000023960000}"/>
    <cellStyle name="Normal 3 3 4 2 2 8 4" xfId="32394" xr:uid="{00000000-0005-0000-0000-000024960000}"/>
    <cellStyle name="Normal 3 3 4 2 2 9" xfId="8944" xr:uid="{00000000-0005-0000-0000-000025960000}"/>
    <cellStyle name="Normal 3 3 4 2 2 9 2" xfId="21565" xr:uid="{00000000-0005-0000-0000-000026960000}"/>
    <cellStyle name="Normal 3 3 4 2 2 9 2 2" xfId="56781" xr:uid="{00000000-0005-0000-0000-000027960000}"/>
    <cellStyle name="Normal 3 3 4 2 2 9 3" xfId="44184" xr:uid="{00000000-0005-0000-0000-000028960000}"/>
    <cellStyle name="Normal 3 3 4 2 2 9 4" xfId="34170" xr:uid="{00000000-0005-0000-0000-000029960000}"/>
    <cellStyle name="Normal 3 3 4 2 3" xfId="3080" xr:uid="{00000000-0005-0000-0000-00002A960000}"/>
    <cellStyle name="Normal 3 3 4 2 3 10" xfId="25452" xr:uid="{00000000-0005-0000-0000-00002B960000}"/>
    <cellStyle name="Normal 3 3 4 2 3 11" xfId="60987" xr:uid="{00000000-0005-0000-0000-00002C960000}"/>
    <cellStyle name="Normal 3 3 4 2 3 2" xfId="4883" xr:uid="{00000000-0005-0000-0000-00002D960000}"/>
    <cellStyle name="Normal 3 3 4 2 3 2 2" xfId="17530" xr:uid="{00000000-0005-0000-0000-00002E960000}"/>
    <cellStyle name="Normal 3 3 4 2 3 2 2 2" xfId="52746" xr:uid="{00000000-0005-0000-0000-00002F960000}"/>
    <cellStyle name="Normal 3 3 4 2 3 2 2 3" xfId="30135" xr:uid="{00000000-0005-0000-0000-000030960000}"/>
    <cellStyle name="Normal 3 3 4 2 3 2 3" xfId="13976" xr:uid="{00000000-0005-0000-0000-000031960000}"/>
    <cellStyle name="Normal 3 3 4 2 3 2 3 2" xfId="49194" xr:uid="{00000000-0005-0000-0000-000032960000}"/>
    <cellStyle name="Normal 3 3 4 2 3 2 4" xfId="40149" xr:uid="{00000000-0005-0000-0000-000033960000}"/>
    <cellStyle name="Normal 3 3 4 2 3 2 5" xfId="26583" xr:uid="{00000000-0005-0000-0000-000034960000}"/>
    <cellStyle name="Normal 3 3 4 2 3 3" xfId="6353" xr:uid="{00000000-0005-0000-0000-000035960000}"/>
    <cellStyle name="Normal 3 3 4 2 3 3 2" xfId="18984" xr:uid="{00000000-0005-0000-0000-000036960000}"/>
    <cellStyle name="Normal 3 3 4 2 3 3 2 2" xfId="54200" xr:uid="{00000000-0005-0000-0000-000037960000}"/>
    <cellStyle name="Normal 3 3 4 2 3 3 3" xfId="41603" xr:uid="{00000000-0005-0000-0000-000038960000}"/>
    <cellStyle name="Normal 3 3 4 2 3 3 4" xfId="31589" xr:uid="{00000000-0005-0000-0000-000039960000}"/>
    <cellStyle name="Normal 3 3 4 2 3 4" xfId="7812" xr:uid="{00000000-0005-0000-0000-00003A960000}"/>
    <cellStyle name="Normal 3 3 4 2 3 4 2" xfId="20438" xr:uid="{00000000-0005-0000-0000-00003B960000}"/>
    <cellStyle name="Normal 3 3 4 2 3 4 2 2" xfId="55654" xr:uid="{00000000-0005-0000-0000-00003C960000}"/>
    <cellStyle name="Normal 3 3 4 2 3 4 3" xfId="43057" xr:uid="{00000000-0005-0000-0000-00003D960000}"/>
    <cellStyle name="Normal 3 3 4 2 3 4 4" xfId="33043" xr:uid="{00000000-0005-0000-0000-00003E960000}"/>
    <cellStyle name="Normal 3 3 4 2 3 5" xfId="9593" xr:uid="{00000000-0005-0000-0000-00003F960000}"/>
    <cellStyle name="Normal 3 3 4 2 3 5 2" xfId="22214" xr:uid="{00000000-0005-0000-0000-000040960000}"/>
    <cellStyle name="Normal 3 3 4 2 3 5 2 2" xfId="57430" xr:uid="{00000000-0005-0000-0000-000041960000}"/>
    <cellStyle name="Normal 3 3 4 2 3 5 3" xfId="44833" xr:uid="{00000000-0005-0000-0000-000042960000}"/>
    <cellStyle name="Normal 3 3 4 2 3 5 4" xfId="34819" xr:uid="{00000000-0005-0000-0000-000043960000}"/>
    <cellStyle name="Normal 3 3 4 2 3 6" xfId="11387" xr:uid="{00000000-0005-0000-0000-000044960000}"/>
    <cellStyle name="Normal 3 3 4 2 3 6 2" xfId="23990" xr:uid="{00000000-0005-0000-0000-000045960000}"/>
    <cellStyle name="Normal 3 3 4 2 3 6 2 2" xfId="59206" xr:uid="{00000000-0005-0000-0000-000046960000}"/>
    <cellStyle name="Normal 3 3 4 2 3 6 3" xfId="46609" xr:uid="{00000000-0005-0000-0000-000047960000}"/>
    <cellStyle name="Normal 3 3 4 2 3 6 4" xfId="36595" xr:uid="{00000000-0005-0000-0000-000048960000}"/>
    <cellStyle name="Normal 3 3 4 2 3 7" xfId="15754" xr:uid="{00000000-0005-0000-0000-000049960000}"/>
    <cellStyle name="Normal 3 3 4 2 3 7 2" xfId="50970" xr:uid="{00000000-0005-0000-0000-00004A960000}"/>
    <cellStyle name="Normal 3 3 4 2 3 7 3" xfId="28359" xr:uid="{00000000-0005-0000-0000-00004B960000}"/>
    <cellStyle name="Normal 3 3 4 2 3 8" xfId="12845" xr:uid="{00000000-0005-0000-0000-00004C960000}"/>
    <cellStyle name="Normal 3 3 4 2 3 8 2" xfId="48063" xr:uid="{00000000-0005-0000-0000-00004D960000}"/>
    <cellStyle name="Normal 3 3 4 2 3 9" xfId="38373" xr:uid="{00000000-0005-0000-0000-00004E960000}"/>
    <cellStyle name="Normal 3 3 4 2 4" xfId="2906" xr:uid="{00000000-0005-0000-0000-00004F960000}"/>
    <cellStyle name="Normal 3 3 4 2 4 10" xfId="25293" xr:uid="{00000000-0005-0000-0000-000050960000}"/>
    <cellStyle name="Normal 3 3 4 2 4 11" xfId="60828" xr:uid="{00000000-0005-0000-0000-000051960000}"/>
    <cellStyle name="Normal 3 3 4 2 4 2" xfId="4724" xr:uid="{00000000-0005-0000-0000-000052960000}"/>
    <cellStyle name="Normal 3 3 4 2 4 2 2" xfId="17371" xr:uid="{00000000-0005-0000-0000-000053960000}"/>
    <cellStyle name="Normal 3 3 4 2 4 2 2 2" xfId="52587" xr:uid="{00000000-0005-0000-0000-000054960000}"/>
    <cellStyle name="Normal 3 3 4 2 4 2 2 3" xfId="29976" xr:uid="{00000000-0005-0000-0000-000055960000}"/>
    <cellStyle name="Normal 3 3 4 2 4 2 3" xfId="13817" xr:uid="{00000000-0005-0000-0000-000056960000}"/>
    <cellStyle name="Normal 3 3 4 2 4 2 3 2" xfId="49035" xr:uid="{00000000-0005-0000-0000-000057960000}"/>
    <cellStyle name="Normal 3 3 4 2 4 2 4" xfId="39990" xr:uid="{00000000-0005-0000-0000-000058960000}"/>
    <cellStyle name="Normal 3 3 4 2 4 2 5" xfId="26424" xr:uid="{00000000-0005-0000-0000-000059960000}"/>
    <cellStyle name="Normal 3 3 4 2 4 3" xfId="6194" xr:uid="{00000000-0005-0000-0000-00005A960000}"/>
    <cellStyle name="Normal 3 3 4 2 4 3 2" xfId="18825" xr:uid="{00000000-0005-0000-0000-00005B960000}"/>
    <cellStyle name="Normal 3 3 4 2 4 3 2 2" xfId="54041" xr:uid="{00000000-0005-0000-0000-00005C960000}"/>
    <cellStyle name="Normal 3 3 4 2 4 3 3" xfId="41444" xr:uid="{00000000-0005-0000-0000-00005D960000}"/>
    <cellStyle name="Normal 3 3 4 2 4 3 4" xfId="31430" xr:uid="{00000000-0005-0000-0000-00005E960000}"/>
    <cellStyle name="Normal 3 3 4 2 4 4" xfId="7653" xr:uid="{00000000-0005-0000-0000-00005F960000}"/>
    <cellStyle name="Normal 3 3 4 2 4 4 2" xfId="20279" xr:uid="{00000000-0005-0000-0000-000060960000}"/>
    <cellStyle name="Normal 3 3 4 2 4 4 2 2" xfId="55495" xr:uid="{00000000-0005-0000-0000-000061960000}"/>
    <cellStyle name="Normal 3 3 4 2 4 4 3" xfId="42898" xr:uid="{00000000-0005-0000-0000-000062960000}"/>
    <cellStyle name="Normal 3 3 4 2 4 4 4" xfId="32884" xr:uid="{00000000-0005-0000-0000-000063960000}"/>
    <cellStyle name="Normal 3 3 4 2 4 5" xfId="9434" xr:uid="{00000000-0005-0000-0000-000064960000}"/>
    <cellStyle name="Normal 3 3 4 2 4 5 2" xfId="22055" xr:uid="{00000000-0005-0000-0000-000065960000}"/>
    <cellStyle name="Normal 3 3 4 2 4 5 2 2" xfId="57271" xr:uid="{00000000-0005-0000-0000-000066960000}"/>
    <cellStyle name="Normal 3 3 4 2 4 5 3" xfId="44674" xr:uid="{00000000-0005-0000-0000-000067960000}"/>
    <cellStyle name="Normal 3 3 4 2 4 5 4" xfId="34660" xr:uid="{00000000-0005-0000-0000-000068960000}"/>
    <cellStyle name="Normal 3 3 4 2 4 6" xfId="11228" xr:uid="{00000000-0005-0000-0000-000069960000}"/>
    <cellStyle name="Normal 3 3 4 2 4 6 2" xfId="23831" xr:uid="{00000000-0005-0000-0000-00006A960000}"/>
    <cellStyle name="Normal 3 3 4 2 4 6 2 2" xfId="59047" xr:uid="{00000000-0005-0000-0000-00006B960000}"/>
    <cellStyle name="Normal 3 3 4 2 4 6 3" xfId="46450" xr:uid="{00000000-0005-0000-0000-00006C960000}"/>
    <cellStyle name="Normal 3 3 4 2 4 6 4" xfId="36436" xr:uid="{00000000-0005-0000-0000-00006D960000}"/>
    <cellStyle name="Normal 3 3 4 2 4 7" xfId="15595" xr:uid="{00000000-0005-0000-0000-00006E960000}"/>
    <cellStyle name="Normal 3 3 4 2 4 7 2" xfId="50811" xr:uid="{00000000-0005-0000-0000-00006F960000}"/>
    <cellStyle name="Normal 3 3 4 2 4 7 3" xfId="28200" xr:uid="{00000000-0005-0000-0000-000070960000}"/>
    <cellStyle name="Normal 3 3 4 2 4 8" xfId="12686" xr:uid="{00000000-0005-0000-0000-000071960000}"/>
    <cellStyle name="Normal 3 3 4 2 4 8 2" xfId="47904" xr:uid="{00000000-0005-0000-0000-000072960000}"/>
    <cellStyle name="Normal 3 3 4 2 4 9" xfId="38214" xr:uid="{00000000-0005-0000-0000-000073960000}"/>
    <cellStyle name="Normal 3 3 4 2 5" xfId="3415" xr:uid="{00000000-0005-0000-0000-000074960000}"/>
    <cellStyle name="Normal 3 3 4 2 5 10" xfId="26911" xr:uid="{00000000-0005-0000-0000-000075960000}"/>
    <cellStyle name="Normal 3 3 4 2 5 11" xfId="61315" xr:uid="{00000000-0005-0000-0000-000076960000}"/>
    <cellStyle name="Normal 3 3 4 2 5 2" xfId="5211" xr:uid="{00000000-0005-0000-0000-000077960000}"/>
    <cellStyle name="Normal 3 3 4 2 5 2 2" xfId="17858" xr:uid="{00000000-0005-0000-0000-000078960000}"/>
    <cellStyle name="Normal 3 3 4 2 5 2 2 2" xfId="53074" xr:uid="{00000000-0005-0000-0000-000079960000}"/>
    <cellStyle name="Normal 3 3 4 2 5 2 3" xfId="40477" xr:uid="{00000000-0005-0000-0000-00007A960000}"/>
    <cellStyle name="Normal 3 3 4 2 5 2 4" xfId="30463" xr:uid="{00000000-0005-0000-0000-00007B960000}"/>
    <cellStyle name="Normal 3 3 4 2 5 3" xfId="6681" xr:uid="{00000000-0005-0000-0000-00007C960000}"/>
    <cellStyle name="Normal 3 3 4 2 5 3 2" xfId="19312" xr:uid="{00000000-0005-0000-0000-00007D960000}"/>
    <cellStyle name="Normal 3 3 4 2 5 3 2 2" xfId="54528" xr:uid="{00000000-0005-0000-0000-00007E960000}"/>
    <cellStyle name="Normal 3 3 4 2 5 3 3" xfId="41931" xr:uid="{00000000-0005-0000-0000-00007F960000}"/>
    <cellStyle name="Normal 3 3 4 2 5 3 4" xfId="31917" xr:uid="{00000000-0005-0000-0000-000080960000}"/>
    <cellStyle name="Normal 3 3 4 2 5 4" xfId="8140" xr:uid="{00000000-0005-0000-0000-000081960000}"/>
    <cellStyle name="Normal 3 3 4 2 5 4 2" xfId="20766" xr:uid="{00000000-0005-0000-0000-000082960000}"/>
    <cellStyle name="Normal 3 3 4 2 5 4 2 2" xfId="55982" xr:uid="{00000000-0005-0000-0000-000083960000}"/>
    <cellStyle name="Normal 3 3 4 2 5 4 3" xfId="43385" xr:uid="{00000000-0005-0000-0000-000084960000}"/>
    <cellStyle name="Normal 3 3 4 2 5 4 4" xfId="33371" xr:uid="{00000000-0005-0000-0000-000085960000}"/>
    <cellStyle name="Normal 3 3 4 2 5 5" xfId="9921" xr:uid="{00000000-0005-0000-0000-000086960000}"/>
    <cellStyle name="Normal 3 3 4 2 5 5 2" xfId="22542" xr:uid="{00000000-0005-0000-0000-000087960000}"/>
    <cellStyle name="Normal 3 3 4 2 5 5 2 2" xfId="57758" xr:uid="{00000000-0005-0000-0000-000088960000}"/>
    <cellStyle name="Normal 3 3 4 2 5 5 3" xfId="45161" xr:uid="{00000000-0005-0000-0000-000089960000}"/>
    <cellStyle name="Normal 3 3 4 2 5 5 4" xfId="35147" xr:uid="{00000000-0005-0000-0000-00008A960000}"/>
    <cellStyle name="Normal 3 3 4 2 5 6" xfId="11715" xr:uid="{00000000-0005-0000-0000-00008B960000}"/>
    <cellStyle name="Normal 3 3 4 2 5 6 2" xfId="24318" xr:uid="{00000000-0005-0000-0000-00008C960000}"/>
    <cellStyle name="Normal 3 3 4 2 5 6 2 2" xfId="59534" xr:uid="{00000000-0005-0000-0000-00008D960000}"/>
    <cellStyle name="Normal 3 3 4 2 5 6 3" xfId="46937" xr:uid="{00000000-0005-0000-0000-00008E960000}"/>
    <cellStyle name="Normal 3 3 4 2 5 6 4" xfId="36923" xr:uid="{00000000-0005-0000-0000-00008F960000}"/>
    <cellStyle name="Normal 3 3 4 2 5 7" xfId="16082" xr:uid="{00000000-0005-0000-0000-000090960000}"/>
    <cellStyle name="Normal 3 3 4 2 5 7 2" xfId="51298" xr:uid="{00000000-0005-0000-0000-000091960000}"/>
    <cellStyle name="Normal 3 3 4 2 5 7 3" xfId="28687" xr:uid="{00000000-0005-0000-0000-000092960000}"/>
    <cellStyle name="Normal 3 3 4 2 5 8" xfId="14304" xr:uid="{00000000-0005-0000-0000-000093960000}"/>
    <cellStyle name="Normal 3 3 4 2 5 8 2" xfId="49522" xr:uid="{00000000-0005-0000-0000-000094960000}"/>
    <cellStyle name="Normal 3 3 4 2 5 9" xfId="38701" xr:uid="{00000000-0005-0000-0000-000095960000}"/>
    <cellStyle name="Normal 3 3 4 2 6" xfId="2575" xr:uid="{00000000-0005-0000-0000-000096960000}"/>
    <cellStyle name="Normal 3 3 4 2 6 10" xfId="26102" xr:uid="{00000000-0005-0000-0000-000097960000}"/>
    <cellStyle name="Normal 3 3 4 2 6 11" xfId="60506" xr:uid="{00000000-0005-0000-0000-000098960000}"/>
    <cellStyle name="Normal 3 3 4 2 6 2" xfId="4402" xr:uid="{00000000-0005-0000-0000-000099960000}"/>
    <cellStyle name="Normal 3 3 4 2 6 2 2" xfId="17049" xr:uid="{00000000-0005-0000-0000-00009A960000}"/>
    <cellStyle name="Normal 3 3 4 2 6 2 2 2" xfId="52265" xr:uid="{00000000-0005-0000-0000-00009B960000}"/>
    <cellStyle name="Normal 3 3 4 2 6 2 3" xfId="39668" xr:uid="{00000000-0005-0000-0000-00009C960000}"/>
    <cellStyle name="Normal 3 3 4 2 6 2 4" xfId="29654" xr:uid="{00000000-0005-0000-0000-00009D960000}"/>
    <cellStyle name="Normal 3 3 4 2 6 3" xfId="5872" xr:uid="{00000000-0005-0000-0000-00009E960000}"/>
    <cellStyle name="Normal 3 3 4 2 6 3 2" xfId="18503" xr:uid="{00000000-0005-0000-0000-00009F960000}"/>
    <cellStyle name="Normal 3 3 4 2 6 3 2 2" xfId="53719" xr:uid="{00000000-0005-0000-0000-0000A0960000}"/>
    <cellStyle name="Normal 3 3 4 2 6 3 3" xfId="41122" xr:uid="{00000000-0005-0000-0000-0000A1960000}"/>
    <cellStyle name="Normal 3 3 4 2 6 3 4" xfId="31108" xr:uid="{00000000-0005-0000-0000-0000A2960000}"/>
    <cellStyle name="Normal 3 3 4 2 6 4" xfId="7331" xr:uid="{00000000-0005-0000-0000-0000A3960000}"/>
    <cellStyle name="Normal 3 3 4 2 6 4 2" xfId="19957" xr:uid="{00000000-0005-0000-0000-0000A4960000}"/>
    <cellStyle name="Normal 3 3 4 2 6 4 2 2" xfId="55173" xr:uid="{00000000-0005-0000-0000-0000A5960000}"/>
    <cellStyle name="Normal 3 3 4 2 6 4 3" xfId="42576" xr:uid="{00000000-0005-0000-0000-0000A6960000}"/>
    <cellStyle name="Normal 3 3 4 2 6 4 4" xfId="32562" xr:uid="{00000000-0005-0000-0000-0000A7960000}"/>
    <cellStyle name="Normal 3 3 4 2 6 5" xfId="9112" xr:uid="{00000000-0005-0000-0000-0000A8960000}"/>
    <cellStyle name="Normal 3 3 4 2 6 5 2" xfId="21733" xr:uid="{00000000-0005-0000-0000-0000A9960000}"/>
    <cellStyle name="Normal 3 3 4 2 6 5 2 2" xfId="56949" xr:uid="{00000000-0005-0000-0000-0000AA960000}"/>
    <cellStyle name="Normal 3 3 4 2 6 5 3" xfId="44352" xr:uid="{00000000-0005-0000-0000-0000AB960000}"/>
    <cellStyle name="Normal 3 3 4 2 6 5 4" xfId="34338" xr:uid="{00000000-0005-0000-0000-0000AC960000}"/>
    <cellStyle name="Normal 3 3 4 2 6 6" xfId="10906" xr:uid="{00000000-0005-0000-0000-0000AD960000}"/>
    <cellStyle name="Normal 3 3 4 2 6 6 2" xfId="23509" xr:uid="{00000000-0005-0000-0000-0000AE960000}"/>
    <cellStyle name="Normal 3 3 4 2 6 6 2 2" xfId="58725" xr:uid="{00000000-0005-0000-0000-0000AF960000}"/>
    <cellStyle name="Normal 3 3 4 2 6 6 3" xfId="46128" xr:uid="{00000000-0005-0000-0000-0000B0960000}"/>
    <cellStyle name="Normal 3 3 4 2 6 6 4" xfId="36114" xr:uid="{00000000-0005-0000-0000-0000B1960000}"/>
    <cellStyle name="Normal 3 3 4 2 6 7" xfId="15273" xr:uid="{00000000-0005-0000-0000-0000B2960000}"/>
    <cellStyle name="Normal 3 3 4 2 6 7 2" xfId="50489" xr:uid="{00000000-0005-0000-0000-0000B3960000}"/>
    <cellStyle name="Normal 3 3 4 2 6 7 3" xfId="27878" xr:uid="{00000000-0005-0000-0000-0000B4960000}"/>
    <cellStyle name="Normal 3 3 4 2 6 8" xfId="13495" xr:uid="{00000000-0005-0000-0000-0000B5960000}"/>
    <cellStyle name="Normal 3 3 4 2 6 8 2" xfId="48713" xr:uid="{00000000-0005-0000-0000-0000B6960000}"/>
    <cellStyle name="Normal 3 3 4 2 6 9" xfId="37892" xr:uid="{00000000-0005-0000-0000-0000B7960000}"/>
    <cellStyle name="Normal 3 3 4 2 7" xfId="3739" xr:uid="{00000000-0005-0000-0000-0000B8960000}"/>
    <cellStyle name="Normal 3 3 4 2 7 2" xfId="8463" xr:uid="{00000000-0005-0000-0000-0000B9960000}"/>
    <cellStyle name="Normal 3 3 4 2 7 2 2" xfId="21089" xr:uid="{00000000-0005-0000-0000-0000BA960000}"/>
    <cellStyle name="Normal 3 3 4 2 7 2 2 2" xfId="56305" xr:uid="{00000000-0005-0000-0000-0000BB960000}"/>
    <cellStyle name="Normal 3 3 4 2 7 2 3" xfId="43708" xr:uid="{00000000-0005-0000-0000-0000BC960000}"/>
    <cellStyle name="Normal 3 3 4 2 7 2 4" xfId="33694" xr:uid="{00000000-0005-0000-0000-0000BD960000}"/>
    <cellStyle name="Normal 3 3 4 2 7 3" xfId="10244" xr:uid="{00000000-0005-0000-0000-0000BE960000}"/>
    <cellStyle name="Normal 3 3 4 2 7 3 2" xfId="22865" xr:uid="{00000000-0005-0000-0000-0000BF960000}"/>
    <cellStyle name="Normal 3 3 4 2 7 3 2 2" xfId="58081" xr:uid="{00000000-0005-0000-0000-0000C0960000}"/>
    <cellStyle name="Normal 3 3 4 2 7 3 3" xfId="45484" xr:uid="{00000000-0005-0000-0000-0000C1960000}"/>
    <cellStyle name="Normal 3 3 4 2 7 3 4" xfId="35470" xr:uid="{00000000-0005-0000-0000-0000C2960000}"/>
    <cellStyle name="Normal 3 3 4 2 7 4" xfId="12040" xr:uid="{00000000-0005-0000-0000-0000C3960000}"/>
    <cellStyle name="Normal 3 3 4 2 7 4 2" xfId="24641" xr:uid="{00000000-0005-0000-0000-0000C4960000}"/>
    <cellStyle name="Normal 3 3 4 2 7 4 2 2" xfId="59857" xr:uid="{00000000-0005-0000-0000-0000C5960000}"/>
    <cellStyle name="Normal 3 3 4 2 7 4 3" xfId="47260" xr:uid="{00000000-0005-0000-0000-0000C6960000}"/>
    <cellStyle name="Normal 3 3 4 2 7 4 4" xfId="37246" xr:uid="{00000000-0005-0000-0000-0000C7960000}"/>
    <cellStyle name="Normal 3 3 4 2 7 5" xfId="16405" xr:uid="{00000000-0005-0000-0000-0000C8960000}"/>
    <cellStyle name="Normal 3 3 4 2 7 5 2" xfId="51621" xr:uid="{00000000-0005-0000-0000-0000C9960000}"/>
    <cellStyle name="Normal 3 3 4 2 7 5 3" xfId="29010" xr:uid="{00000000-0005-0000-0000-0000CA960000}"/>
    <cellStyle name="Normal 3 3 4 2 7 6" xfId="14627" xr:uid="{00000000-0005-0000-0000-0000CB960000}"/>
    <cellStyle name="Normal 3 3 4 2 7 6 2" xfId="49845" xr:uid="{00000000-0005-0000-0000-0000CC960000}"/>
    <cellStyle name="Normal 3 3 4 2 7 7" xfId="39024" xr:uid="{00000000-0005-0000-0000-0000CD960000}"/>
    <cellStyle name="Normal 3 3 4 2 7 8" xfId="27234" xr:uid="{00000000-0005-0000-0000-0000CE960000}"/>
    <cellStyle name="Normal 3 3 4 2 8" xfId="4077" xr:uid="{00000000-0005-0000-0000-0000CF960000}"/>
    <cellStyle name="Normal 3 3 4 2 8 2" xfId="16727" xr:uid="{00000000-0005-0000-0000-0000D0960000}"/>
    <cellStyle name="Normal 3 3 4 2 8 2 2" xfId="51943" xr:uid="{00000000-0005-0000-0000-0000D1960000}"/>
    <cellStyle name="Normal 3 3 4 2 8 2 3" xfId="29332" xr:uid="{00000000-0005-0000-0000-0000D2960000}"/>
    <cellStyle name="Normal 3 3 4 2 8 3" xfId="13173" xr:uid="{00000000-0005-0000-0000-0000D3960000}"/>
    <cellStyle name="Normal 3 3 4 2 8 3 2" xfId="48391" xr:uid="{00000000-0005-0000-0000-0000D4960000}"/>
    <cellStyle name="Normal 3 3 4 2 8 4" xfId="39346" xr:uid="{00000000-0005-0000-0000-0000D5960000}"/>
    <cellStyle name="Normal 3 3 4 2 8 5" xfId="25780" xr:uid="{00000000-0005-0000-0000-0000D6960000}"/>
    <cellStyle name="Normal 3 3 4 2 9" xfId="5550" xr:uid="{00000000-0005-0000-0000-0000D7960000}"/>
    <cellStyle name="Normal 3 3 4 2 9 2" xfId="18181" xr:uid="{00000000-0005-0000-0000-0000D8960000}"/>
    <cellStyle name="Normal 3 3 4 2 9 2 2" xfId="53397" xr:uid="{00000000-0005-0000-0000-0000D9960000}"/>
    <cellStyle name="Normal 3 3 4 2 9 3" xfId="40800" xr:uid="{00000000-0005-0000-0000-0000DA960000}"/>
    <cellStyle name="Normal 3 3 4 2 9 4" xfId="30786" xr:uid="{00000000-0005-0000-0000-0000DB960000}"/>
    <cellStyle name="Normal 3 3 4 3" xfId="2319" xr:uid="{00000000-0005-0000-0000-0000DC960000}"/>
    <cellStyle name="Normal 3 3 4 3 10" xfId="10655" xr:uid="{00000000-0005-0000-0000-0000DD960000}"/>
    <cellStyle name="Normal 3 3 4 3 10 2" xfId="23266" xr:uid="{00000000-0005-0000-0000-0000DE960000}"/>
    <cellStyle name="Normal 3 3 4 3 10 2 2" xfId="58482" xr:uid="{00000000-0005-0000-0000-0000DF960000}"/>
    <cellStyle name="Normal 3 3 4 3 10 3" xfId="45885" xr:uid="{00000000-0005-0000-0000-0000E0960000}"/>
    <cellStyle name="Normal 3 3 4 3 10 4" xfId="35871" xr:uid="{00000000-0005-0000-0000-0000E1960000}"/>
    <cellStyle name="Normal 3 3 4 3 11" xfId="15031" xr:uid="{00000000-0005-0000-0000-0000E2960000}"/>
    <cellStyle name="Normal 3 3 4 3 11 2" xfId="50247" xr:uid="{00000000-0005-0000-0000-0000E3960000}"/>
    <cellStyle name="Normal 3 3 4 3 11 3" xfId="27636" xr:uid="{00000000-0005-0000-0000-0000E4960000}"/>
    <cellStyle name="Normal 3 3 4 3 12" xfId="12444" xr:uid="{00000000-0005-0000-0000-0000E5960000}"/>
    <cellStyle name="Normal 3 3 4 3 12 2" xfId="47662" xr:uid="{00000000-0005-0000-0000-0000E6960000}"/>
    <cellStyle name="Normal 3 3 4 3 13" xfId="37650" xr:uid="{00000000-0005-0000-0000-0000E7960000}"/>
    <cellStyle name="Normal 3 3 4 3 14" xfId="25051" xr:uid="{00000000-0005-0000-0000-0000E8960000}"/>
    <cellStyle name="Normal 3 3 4 3 15" xfId="60264" xr:uid="{00000000-0005-0000-0000-0000E9960000}"/>
    <cellStyle name="Normal 3 3 4 3 2" xfId="3166" xr:uid="{00000000-0005-0000-0000-0000EA960000}"/>
    <cellStyle name="Normal 3 3 4 3 2 10" xfId="25535" xr:uid="{00000000-0005-0000-0000-0000EB960000}"/>
    <cellStyle name="Normal 3 3 4 3 2 11" xfId="61070" xr:uid="{00000000-0005-0000-0000-0000EC960000}"/>
    <cellStyle name="Normal 3 3 4 3 2 2" xfId="4966" xr:uid="{00000000-0005-0000-0000-0000ED960000}"/>
    <cellStyle name="Normal 3 3 4 3 2 2 2" xfId="17613" xr:uid="{00000000-0005-0000-0000-0000EE960000}"/>
    <cellStyle name="Normal 3 3 4 3 2 2 2 2" xfId="52829" xr:uid="{00000000-0005-0000-0000-0000EF960000}"/>
    <cellStyle name="Normal 3 3 4 3 2 2 2 3" xfId="30218" xr:uid="{00000000-0005-0000-0000-0000F0960000}"/>
    <cellStyle name="Normal 3 3 4 3 2 2 3" xfId="14059" xr:uid="{00000000-0005-0000-0000-0000F1960000}"/>
    <cellStyle name="Normal 3 3 4 3 2 2 3 2" xfId="49277" xr:uid="{00000000-0005-0000-0000-0000F2960000}"/>
    <cellStyle name="Normal 3 3 4 3 2 2 4" xfId="40232" xr:uid="{00000000-0005-0000-0000-0000F3960000}"/>
    <cellStyle name="Normal 3 3 4 3 2 2 5" xfId="26666" xr:uid="{00000000-0005-0000-0000-0000F4960000}"/>
    <cellStyle name="Normal 3 3 4 3 2 3" xfId="6436" xr:uid="{00000000-0005-0000-0000-0000F5960000}"/>
    <cellStyle name="Normal 3 3 4 3 2 3 2" xfId="19067" xr:uid="{00000000-0005-0000-0000-0000F6960000}"/>
    <cellStyle name="Normal 3 3 4 3 2 3 2 2" xfId="54283" xr:uid="{00000000-0005-0000-0000-0000F7960000}"/>
    <cellStyle name="Normal 3 3 4 3 2 3 3" xfId="41686" xr:uid="{00000000-0005-0000-0000-0000F8960000}"/>
    <cellStyle name="Normal 3 3 4 3 2 3 4" xfId="31672" xr:uid="{00000000-0005-0000-0000-0000F9960000}"/>
    <cellStyle name="Normal 3 3 4 3 2 4" xfId="7895" xr:uid="{00000000-0005-0000-0000-0000FA960000}"/>
    <cellStyle name="Normal 3 3 4 3 2 4 2" xfId="20521" xr:uid="{00000000-0005-0000-0000-0000FB960000}"/>
    <cellStyle name="Normal 3 3 4 3 2 4 2 2" xfId="55737" xr:uid="{00000000-0005-0000-0000-0000FC960000}"/>
    <cellStyle name="Normal 3 3 4 3 2 4 3" xfId="43140" xr:uid="{00000000-0005-0000-0000-0000FD960000}"/>
    <cellStyle name="Normal 3 3 4 3 2 4 4" xfId="33126" xr:uid="{00000000-0005-0000-0000-0000FE960000}"/>
    <cellStyle name="Normal 3 3 4 3 2 5" xfId="9676" xr:uid="{00000000-0005-0000-0000-0000FF960000}"/>
    <cellStyle name="Normal 3 3 4 3 2 5 2" xfId="22297" xr:uid="{00000000-0005-0000-0000-000000970000}"/>
    <cellStyle name="Normal 3 3 4 3 2 5 2 2" xfId="57513" xr:uid="{00000000-0005-0000-0000-000001970000}"/>
    <cellStyle name="Normal 3 3 4 3 2 5 3" xfId="44916" xr:uid="{00000000-0005-0000-0000-000002970000}"/>
    <cellStyle name="Normal 3 3 4 3 2 5 4" xfId="34902" xr:uid="{00000000-0005-0000-0000-000003970000}"/>
    <cellStyle name="Normal 3 3 4 3 2 6" xfId="11470" xr:uid="{00000000-0005-0000-0000-000004970000}"/>
    <cellStyle name="Normal 3 3 4 3 2 6 2" xfId="24073" xr:uid="{00000000-0005-0000-0000-000005970000}"/>
    <cellStyle name="Normal 3 3 4 3 2 6 2 2" xfId="59289" xr:uid="{00000000-0005-0000-0000-000006970000}"/>
    <cellStyle name="Normal 3 3 4 3 2 6 3" xfId="46692" xr:uid="{00000000-0005-0000-0000-000007970000}"/>
    <cellStyle name="Normal 3 3 4 3 2 6 4" xfId="36678" xr:uid="{00000000-0005-0000-0000-000008970000}"/>
    <cellStyle name="Normal 3 3 4 3 2 7" xfId="15837" xr:uid="{00000000-0005-0000-0000-000009970000}"/>
    <cellStyle name="Normal 3 3 4 3 2 7 2" xfId="51053" xr:uid="{00000000-0005-0000-0000-00000A970000}"/>
    <cellStyle name="Normal 3 3 4 3 2 7 3" xfId="28442" xr:uid="{00000000-0005-0000-0000-00000B970000}"/>
    <cellStyle name="Normal 3 3 4 3 2 8" xfId="12928" xr:uid="{00000000-0005-0000-0000-00000C970000}"/>
    <cellStyle name="Normal 3 3 4 3 2 8 2" xfId="48146" xr:uid="{00000000-0005-0000-0000-00000D970000}"/>
    <cellStyle name="Normal 3 3 4 3 2 9" xfId="38456" xr:uid="{00000000-0005-0000-0000-00000E970000}"/>
    <cellStyle name="Normal 3 3 4 3 3" xfId="3495" xr:uid="{00000000-0005-0000-0000-00000F970000}"/>
    <cellStyle name="Normal 3 3 4 3 3 10" xfId="26991" xr:uid="{00000000-0005-0000-0000-000010970000}"/>
    <cellStyle name="Normal 3 3 4 3 3 11" xfId="61395" xr:uid="{00000000-0005-0000-0000-000011970000}"/>
    <cellStyle name="Normal 3 3 4 3 3 2" xfId="5291" xr:uid="{00000000-0005-0000-0000-000012970000}"/>
    <cellStyle name="Normal 3 3 4 3 3 2 2" xfId="17938" xr:uid="{00000000-0005-0000-0000-000013970000}"/>
    <cellStyle name="Normal 3 3 4 3 3 2 2 2" xfId="53154" xr:uid="{00000000-0005-0000-0000-000014970000}"/>
    <cellStyle name="Normal 3 3 4 3 3 2 3" xfId="40557" xr:uid="{00000000-0005-0000-0000-000015970000}"/>
    <cellStyle name="Normal 3 3 4 3 3 2 4" xfId="30543" xr:uid="{00000000-0005-0000-0000-000016970000}"/>
    <cellStyle name="Normal 3 3 4 3 3 3" xfId="6761" xr:uid="{00000000-0005-0000-0000-000017970000}"/>
    <cellStyle name="Normal 3 3 4 3 3 3 2" xfId="19392" xr:uid="{00000000-0005-0000-0000-000018970000}"/>
    <cellStyle name="Normal 3 3 4 3 3 3 2 2" xfId="54608" xr:uid="{00000000-0005-0000-0000-000019970000}"/>
    <cellStyle name="Normal 3 3 4 3 3 3 3" xfId="42011" xr:uid="{00000000-0005-0000-0000-00001A970000}"/>
    <cellStyle name="Normal 3 3 4 3 3 3 4" xfId="31997" xr:uid="{00000000-0005-0000-0000-00001B970000}"/>
    <cellStyle name="Normal 3 3 4 3 3 4" xfId="8220" xr:uid="{00000000-0005-0000-0000-00001C970000}"/>
    <cellStyle name="Normal 3 3 4 3 3 4 2" xfId="20846" xr:uid="{00000000-0005-0000-0000-00001D970000}"/>
    <cellStyle name="Normal 3 3 4 3 3 4 2 2" xfId="56062" xr:uid="{00000000-0005-0000-0000-00001E970000}"/>
    <cellStyle name="Normal 3 3 4 3 3 4 3" xfId="43465" xr:uid="{00000000-0005-0000-0000-00001F970000}"/>
    <cellStyle name="Normal 3 3 4 3 3 4 4" xfId="33451" xr:uid="{00000000-0005-0000-0000-000020970000}"/>
    <cellStyle name="Normal 3 3 4 3 3 5" xfId="10001" xr:uid="{00000000-0005-0000-0000-000021970000}"/>
    <cellStyle name="Normal 3 3 4 3 3 5 2" xfId="22622" xr:uid="{00000000-0005-0000-0000-000022970000}"/>
    <cellStyle name="Normal 3 3 4 3 3 5 2 2" xfId="57838" xr:uid="{00000000-0005-0000-0000-000023970000}"/>
    <cellStyle name="Normal 3 3 4 3 3 5 3" xfId="45241" xr:uid="{00000000-0005-0000-0000-000024970000}"/>
    <cellStyle name="Normal 3 3 4 3 3 5 4" xfId="35227" xr:uid="{00000000-0005-0000-0000-000025970000}"/>
    <cellStyle name="Normal 3 3 4 3 3 6" xfId="11795" xr:uid="{00000000-0005-0000-0000-000026970000}"/>
    <cellStyle name="Normal 3 3 4 3 3 6 2" xfId="24398" xr:uid="{00000000-0005-0000-0000-000027970000}"/>
    <cellStyle name="Normal 3 3 4 3 3 6 2 2" xfId="59614" xr:uid="{00000000-0005-0000-0000-000028970000}"/>
    <cellStyle name="Normal 3 3 4 3 3 6 3" xfId="47017" xr:uid="{00000000-0005-0000-0000-000029970000}"/>
    <cellStyle name="Normal 3 3 4 3 3 6 4" xfId="37003" xr:uid="{00000000-0005-0000-0000-00002A970000}"/>
    <cellStyle name="Normal 3 3 4 3 3 7" xfId="16162" xr:uid="{00000000-0005-0000-0000-00002B970000}"/>
    <cellStyle name="Normal 3 3 4 3 3 7 2" xfId="51378" xr:uid="{00000000-0005-0000-0000-00002C970000}"/>
    <cellStyle name="Normal 3 3 4 3 3 7 3" xfId="28767" xr:uid="{00000000-0005-0000-0000-00002D970000}"/>
    <cellStyle name="Normal 3 3 4 3 3 8" xfId="14384" xr:uid="{00000000-0005-0000-0000-00002E970000}"/>
    <cellStyle name="Normal 3 3 4 3 3 8 2" xfId="49602" xr:uid="{00000000-0005-0000-0000-00002F970000}"/>
    <cellStyle name="Normal 3 3 4 3 3 9" xfId="38781" xr:uid="{00000000-0005-0000-0000-000030970000}"/>
    <cellStyle name="Normal 3 3 4 3 4" xfId="2656" xr:uid="{00000000-0005-0000-0000-000031970000}"/>
    <cellStyle name="Normal 3 3 4 3 4 10" xfId="26182" xr:uid="{00000000-0005-0000-0000-000032970000}"/>
    <cellStyle name="Normal 3 3 4 3 4 11" xfId="60586" xr:uid="{00000000-0005-0000-0000-000033970000}"/>
    <cellStyle name="Normal 3 3 4 3 4 2" xfId="4482" xr:uid="{00000000-0005-0000-0000-000034970000}"/>
    <cellStyle name="Normal 3 3 4 3 4 2 2" xfId="17129" xr:uid="{00000000-0005-0000-0000-000035970000}"/>
    <cellStyle name="Normal 3 3 4 3 4 2 2 2" xfId="52345" xr:uid="{00000000-0005-0000-0000-000036970000}"/>
    <cellStyle name="Normal 3 3 4 3 4 2 3" xfId="39748" xr:uid="{00000000-0005-0000-0000-000037970000}"/>
    <cellStyle name="Normal 3 3 4 3 4 2 4" xfId="29734" xr:uid="{00000000-0005-0000-0000-000038970000}"/>
    <cellStyle name="Normal 3 3 4 3 4 3" xfId="5952" xr:uid="{00000000-0005-0000-0000-000039970000}"/>
    <cellStyle name="Normal 3 3 4 3 4 3 2" xfId="18583" xr:uid="{00000000-0005-0000-0000-00003A970000}"/>
    <cellStyle name="Normal 3 3 4 3 4 3 2 2" xfId="53799" xr:uid="{00000000-0005-0000-0000-00003B970000}"/>
    <cellStyle name="Normal 3 3 4 3 4 3 3" xfId="41202" xr:uid="{00000000-0005-0000-0000-00003C970000}"/>
    <cellStyle name="Normal 3 3 4 3 4 3 4" xfId="31188" xr:uid="{00000000-0005-0000-0000-00003D970000}"/>
    <cellStyle name="Normal 3 3 4 3 4 4" xfId="7411" xr:uid="{00000000-0005-0000-0000-00003E970000}"/>
    <cellStyle name="Normal 3 3 4 3 4 4 2" xfId="20037" xr:uid="{00000000-0005-0000-0000-00003F970000}"/>
    <cellStyle name="Normal 3 3 4 3 4 4 2 2" xfId="55253" xr:uid="{00000000-0005-0000-0000-000040970000}"/>
    <cellStyle name="Normal 3 3 4 3 4 4 3" xfId="42656" xr:uid="{00000000-0005-0000-0000-000041970000}"/>
    <cellStyle name="Normal 3 3 4 3 4 4 4" xfId="32642" xr:uid="{00000000-0005-0000-0000-000042970000}"/>
    <cellStyle name="Normal 3 3 4 3 4 5" xfId="9192" xr:uid="{00000000-0005-0000-0000-000043970000}"/>
    <cellStyle name="Normal 3 3 4 3 4 5 2" xfId="21813" xr:uid="{00000000-0005-0000-0000-000044970000}"/>
    <cellStyle name="Normal 3 3 4 3 4 5 2 2" xfId="57029" xr:uid="{00000000-0005-0000-0000-000045970000}"/>
    <cellStyle name="Normal 3 3 4 3 4 5 3" xfId="44432" xr:uid="{00000000-0005-0000-0000-000046970000}"/>
    <cellStyle name="Normal 3 3 4 3 4 5 4" xfId="34418" xr:uid="{00000000-0005-0000-0000-000047970000}"/>
    <cellStyle name="Normal 3 3 4 3 4 6" xfId="10986" xr:uid="{00000000-0005-0000-0000-000048970000}"/>
    <cellStyle name="Normal 3 3 4 3 4 6 2" xfId="23589" xr:uid="{00000000-0005-0000-0000-000049970000}"/>
    <cellStyle name="Normal 3 3 4 3 4 6 2 2" xfId="58805" xr:uid="{00000000-0005-0000-0000-00004A970000}"/>
    <cellStyle name="Normal 3 3 4 3 4 6 3" xfId="46208" xr:uid="{00000000-0005-0000-0000-00004B970000}"/>
    <cellStyle name="Normal 3 3 4 3 4 6 4" xfId="36194" xr:uid="{00000000-0005-0000-0000-00004C970000}"/>
    <cellStyle name="Normal 3 3 4 3 4 7" xfId="15353" xr:uid="{00000000-0005-0000-0000-00004D970000}"/>
    <cellStyle name="Normal 3 3 4 3 4 7 2" xfId="50569" xr:uid="{00000000-0005-0000-0000-00004E970000}"/>
    <cellStyle name="Normal 3 3 4 3 4 7 3" xfId="27958" xr:uid="{00000000-0005-0000-0000-00004F970000}"/>
    <cellStyle name="Normal 3 3 4 3 4 8" xfId="13575" xr:uid="{00000000-0005-0000-0000-000050970000}"/>
    <cellStyle name="Normal 3 3 4 3 4 8 2" xfId="48793" xr:uid="{00000000-0005-0000-0000-000051970000}"/>
    <cellStyle name="Normal 3 3 4 3 4 9" xfId="37972" xr:uid="{00000000-0005-0000-0000-000052970000}"/>
    <cellStyle name="Normal 3 3 4 3 5" xfId="3820" xr:uid="{00000000-0005-0000-0000-000053970000}"/>
    <cellStyle name="Normal 3 3 4 3 5 2" xfId="8543" xr:uid="{00000000-0005-0000-0000-000054970000}"/>
    <cellStyle name="Normal 3 3 4 3 5 2 2" xfId="21169" xr:uid="{00000000-0005-0000-0000-000055970000}"/>
    <cellStyle name="Normal 3 3 4 3 5 2 2 2" xfId="56385" xr:uid="{00000000-0005-0000-0000-000056970000}"/>
    <cellStyle name="Normal 3 3 4 3 5 2 3" xfId="43788" xr:uid="{00000000-0005-0000-0000-000057970000}"/>
    <cellStyle name="Normal 3 3 4 3 5 2 4" xfId="33774" xr:uid="{00000000-0005-0000-0000-000058970000}"/>
    <cellStyle name="Normal 3 3 4 3 5 3" xfId="10324" xr:uid="{00000000-0005-0000-0000-000059970000}"/>
    <cellStyle name="Normal 3 3 4 3 5 3 2" xfId="22945" xr:uid="{00000000-0005-0000-0000-00005A970000}"/>
    <cellStyle name="Normal 3 3 4 3 5 3 2 2" xfId="58161" xr:uid="{00000000-0005-0000-0000-00005B970000}"/>
    <cellStyle name="Normal 3 3 4 3 5 3 3" xfId="45564" xr:uid="{00000000-0005-0000-0000-00005C970000}"/>
    <cellStyle name="Normal 3 3 4 3 5 3 4" xfId="35550" xr:uid="{00000000-0005-0000-0000-00005D970000}"/>
    <cellStyle name="Normal 3 3 4 3 5 4" xfId="12120" xr:uid="{00000000-0005-0000-0000-00005E970000}"/>
    <cellStyle name="Normal 3 3 4 3 5 4 2" xfId="24721" xr:uid="{00000000-0005-0000-0000-00005F970000}"/>
    <cellStyle name="Normal 3 3 4 3 5 4 2 2" xfId="59937" xr:uid="{00000000-0005-0000-0000-000060970000}"/>
    <cellStyle name="Normal 3 3 4 3 5 4 3" xfId="47340" xr:uid="{00000000-0005-0000-0000-000061970000}"/>
    <cellStyle name="Normal 3 3 4 3 5 4 4" xfId="37326" xr:uid="{00000000-0005-0000-0000-000062970000}"/>
    <cellStyle name="Normal 3 3 4 3 5 5" xfId="16485" xr:uid="{00000000-0005-0000-0000-000063970000}"/>
    <cellStyle name="Normal 3 3 4 3 5 5 2" xfId="51701" xr:uid="{00000000-0005-0000-0000-000064970000}"/>
    <cellStyle name="Normal 3 3 4 3 5 5 3" xfId="29090" xr:uid="{00000000-0005-0000-0000-000065970000}"/>
    <cellStyle name="Normal 3 3 4 3 5 6" xfId="14707" xr:uid="{00000000-0005-0000-0000-000066970000}"/>
    <cellStyle name="Normal 3 3 4 3 5 6 2" xfId="49925" xr:uid="{00000000-0005-0000-0000-000067970000}"/>
    <cellStyle name="Normal 3 3 4 3 5 7" xfId="39104" xr:uid="{00000000-0005-0000-0000-000068970000}"/>
    <cellStyle name="Normal 3 3 4 3 5 8" xfId="27314" xr:uid="{00000000-0005-0000-0000-000069970000}"/>
    <cellStyle name="Normal 3 3 4 3 6" xfId="4160" xr:uid="{00000000-0005-0000-0000-00006A970000}"/>
    <cellStyle name="Normal 3 3 4 3 6 2" xfId="16807" xr:uid="{00000000-0005-0000-0000-00006B970000}"/>
    <cellStyle name="Normal 3 3 4 3 6 2 2" xfId="52023" xr:uid="{00000000-0005-0000-0000-00006C970000}"/>
    <cellStyle name="Normal 3 3 4 3 6 2 3" xfId="29412" xr:uid="{00000000-0005-0000-0000-00006D970000}"/>
    <cellStyle name="Normal 3 3 4 3 6 3" xfId="13253" xr:uid="{00000000-0005-0000-0000-00006E970000}"/>
    <cellStyle name="Normal 3 3 4 3 6 3 2" xfId="48471" xr:uid="{00000000-0005-0000-0000-00006F970000}"/>
    <cellStyle name="Normal 3 3 4 3 6 4" xfId="39426" xr:uid="{00000000-0005-0000-0000-000070970000}"/>
    <cellStyle name="Normal 3 3 4 3 6 5" xfId="25860" xr:uid="{00000000-0005-0000-0000-000071970000}"/>
    <cellStyle name="Normal 3 3 4 3 7" xfId="5630" xr:uid="{00000000-0005-0000-0000-000072970000}"/>
    <cellStyle name="Normal 3 3 4 3 7 2" xfId="18261" xr:uid="{00000000-0005-0000-0000-000073970000}"/>
    <cellStyle name="Normal 3 3 4 3 7 2 2" xfId="53477" xr:uid="{00000000-0005-0000-0000-000074970000}"/>
    <cellStyle name="Normal 3 3 4 3 7 3" xfId="40880" xr:uid="{00000000-0005-0000-0000-000075970000}"/>
    <cellStyle name="Normal 3 3 4 3 7 4" xfId="30866" xr:uid="{00000000-0005-0000-0000-000076970000}"/>
    <cellStyle name="Normal 3 3 4 3 8" xfId="7089" xr:uid="{00000000-0005-0000-0000-000077970000}"/>
    <cellStyle name="Normal 3 3 4 3 8 2" xfId="19715" xr:uid="{00000000-0005-0000-0000-000078970000}"/>
    <cellStyle name="Normal 3 3 4 3 8 2 2" xfId="54931" xr:uid="{00000000-0005-0000-0000-000079970000}"/>
    <cellStyle name="Normal 3 3 4 3 8 3" xfId="42334" xr:uid="{00000000-0005-0000-0000-00007A970000}"/>
    <cellStyle name="Normal 3 3 4 3 8 4" xfId="32320" xr:uid="{00000000-0005-0000-0000-00007B970000}"/>
    <cellStyle name="Normal 3 3 4 3 9" xfId="8870" xr:uid="{00000000-0005-0000-0000-00007C970000}"/>
    <cellStyle name="Normal 3 3 4 3 9 2" xfId="21491" xr:uid="{00000000-0005-0000-0000-00007D970000}"/>
    <cellStyle name="Normal 3 3 4 3 9 2 2" xfId="56707" xr:uid="{00000000-0005-0000-0000-00007E970000}"/>
    <cellStyle name="Normal 3 3 4 3 9 3" xfId="44110" xr:uid="{00000000-0005-0000-0000-00007F970000}"/>
    <cellStyle name="Normal 3 3 4 3 9 4" xfId="34096" xr:uid="{00000000-0005-0000-0000-000080970000}"/>
    <cellStyle name="Normal 3 3 4 4" xfId="3001" xr:uid="{00000000-0005-0000-0000-000081970000}"/>
    <cellStyle name="Normal 3 3 4 4 10" xfId="25376" xr:uid="{00000000-0005-0000-0000-000082970000}"/>
    <cellStyle name="Normal 3 3 4 4 11" xfId="60911" xr:uid="{00000000-0005-0000-0000-000083970000}"/>
    <cellStyle name="Normal 3 3 4 4 2" xfId="4807" xr:uid="{00000000-0005-0000-0000-000084970000}"/>
    <cellStyle name="Normal 3 3 4 4 2 2" xfId="17454" xr:uid="{00000000-0005-0000-0000-000085970000}"/>
    <cellStyle name="Normal 3 3 4 4 2 2 2" xfId="52670" xr:uid="{00000000-0005-0000-0000-000086970000}"/>
    <cellStyle name="Normal 3 3 4 4 2 2 3" xfId="30059" xr:uid="{00000000-0005-0000-0000-000087970000}"/>
    <cellStyle name="Normal 3 3 4 4 2 3" xfId="13900" xr:uid="{00000000-0005-0000-0000-000088970000}"/>
    <cellStyle name="Normal 3 3 4 4 2 3 2" xfId="49118" xr:uid="{00000000-0005-0000-0000-000089970000}"/>
    <cellStyle name="Normal 3 3 4 4 2 4" xfId="40073" xr:uid="{00000000-0005-0000-0000-00008A970000}"/>
    <cellStyle name="Normal 3 3 4 4 2 5" xfId="26507" xr:uid="{00000000-0005-0000-0000-00008B970000}"/>
    <cellStyle name="Normal 3 3 4 4 3" xfId="6277" xr:uid="{00000000-0005-0000-0000-00008C970000}"/>
    <cellStyle name="Normal 3 3 4 4 3 2" xfId="18908" xr:uid="{00000000-0005-0000-0000-00008D970000}"/>
    <cellStyle name="Normal 3 3 4 4 3 2 2" xfId="54124" xr:uid="{00000000-0005-0000-0000-00008E970000}"/>
    <cellStyle name="Normal 3 3 4 4 3 3" xfId="41527" xr:uid="{00000000-0005-0000-0000-00008F970000}"/>
    <cellStyle name="Normal 3 3 4 4 3 4" xfId="31513" xr:uid="{00000000-0005-0000-0000-000090970000}"/>
    <cellStyle name="Normal 3 3 4 4 4" xfId="7736" xr:uid="{00000000-0005-0000-0000-000091970000}"/>
    <cellStyle name="Normal 3 3 4 4 4 2" xfId="20362" xr:uid="{00000000-0005-0000-0000-000092970000}"/>
    <cellStyle name="Normal 3 3 4 4 4 2 2" xfId="55578" xr:uid="{00000000-0005-0000-0000-000093970000}"/>
    <cellStyle name="Normal 3 3 4 4 4 3" xfId="42981" xr:uid="{00000000-0005-0000-0000-000094970000}"/>
    <cellStyle name="Normal 3 3 4 4 4 4" xfId="32967" xr:uid="{00000000-0005-0000-0000-000095970000}"/>
    <cellStyle name="Normal 3 3 4 4 5" xfId="9517" xr:uid="{00000000-0005-0000-0000-000096970000}"/>
    <cellStyle name="Normal 3 3 4 4 5 2" xfId="22138" xr:uid="{00000000-0005-0000-0000-000097970000}"/>
    <cellStyle name="Normal 3 3 4 4 5 2 2" xfId="57354" xr:uid="{00000000-0005-0000-0000-000098970000}"/>
    <cellStyle name="Normal 3 3 4 4 5 3" xfId="44757" xr:uid="{00000000-0005-0000-0000-000099970000}"/>
    <cellStyle name="Normal 3 3 4 4 5 4" xfId="34743" xr:uid="{00000000-0005-0000-0000-00009A970000}"/>
    <cellStyle name="Normal 3 3 4 4 6" xfId="11311" xr:uid="{00000000-0005-0000-0000-00009B970000}"/>
    <cellStyle name="Normal 3 3 4 4 6 2" xfId="23914" xr:uid="{00000000-0005-0000-0000-00009C970000}"/>
    <cellStyle name="Normal 3 3 4 4 6 2 2" xfId="59130" xr:uid="{00000000-0005-0000-0000-00009D970000}"/>
    <cellStyle name="Normal 3 3 4 4 6 3" xfId="46533" xr:uid="{00000000-0005-0000-0000-00009E970000}"/>
    <cellStyle name="Normal 3 3 4 4 6 4" xfId="36519" xr:uid="{00000000-0005-0000-0000-00009F970000}"/>
    <cellStyle name="Normal 3 3 4 4 7" xfId="15678" xr:uid="{00000000-0005-0000-0000-0000A0970000}"/>
    <cellStyle name="Normal 3 3 4 4 7 2" xfId="50894" xr:uid="{00000000-0005-0000-0000-0000A1970000}"/>
    <cellStyle name="Normal 3 3 4 4 7 3" xfId="28283" xr:uid="{00000000-0005-0000-0000-0000A2970000}"/>
    <cellStyle name="Normal 3 3 4 4 8" xfId="12769" xr:uid="{00000000-0005-0000-0000-0000A3970000}"/>
    <cellStyle name="Normal 3 3 4 4 8 2" xfId="47987" xr:uid="{00000000-0005-0000-0000-0000A4970000}"/>
    <cellStyle name="Normal 3 3 4 4 9" xfId="38297" xr:uid="{00000000-0005-0000-0000-0000A5970000}"/>
    <cellStyle name="Normal 3 3 4 5" xfId="2833" xr:uid="{00000000-0005-0000-0000-0000A6970000}"/>
    <cellStyle name="Normal 3 3 4 5 10" xfId="25221" xr:uid="{00000000-0005-0000-0000-0000A7970000}"/>
    <cellStyle name="Normal 3 3 4 5 11" xfId="60756" xr:uid="{00000000-0005-0000-0000-0000A8970000}"/>
    <cellStyle name="Normal 3 3 4 5 2" xfId="4652" xr:uid="{00000000-0005-0000-0000-0000A9970000}"/>
    <cellStyle name="Normal 3 3 4 5 2 2" xfId="17299" xr:uid="{00000000-0005-0000-0000-0000AA970000}"/>
    <cellStyle name="Normal 3 3 4 5 2 2 2" xfId="52515" xr:uid="{00000000-0005-0000-0000-0000AB970000}"/>
    <cellStyle name="Normal 3 3 4 5 2 2 3" xfId="29904" xr:uid="{00000000-0005-0000-0000-0000AC970000}"/>
    <cellStyle name="Normal 3 3 4 5 2 3" xfId="13745" xr:uid="{00000000-0005-0000-0000-0000AD970000}"/>
    <cellStyle name="Normal 3 3 4 5 2 3 2" xfId="48963" xr:uid="{00000000-0005-0000-0000-0000AE970000}"/>
    <cellStyle name="Normal 3 3 4 5 2 4" xfId="39918" xr:uid="{00000000-0005-0000-0000-0000AF970000}"/>
    <cellStyle name="Normal 3 3 4 5 2 5" xfId="26352" xr:uid="{00000000-0005-0000-0000-0000B0970000}"/>
    <cellStyle name="Normal 3 3 4 5 3" xfId="6122" xr:uid="{00000000-0005-0000-0000-0000B1970000}"/>
    <cellStyle name="Normal 3 3 4 5 3 2" xfId="18753" xr:uid="{00000000-0005-0000-0000-0000B2970000}"/>
    <cellStyle name="Normal 3 3 4 5 3 2 2" xfId="53969" xr:uid="{00000000-0005-0000-0000-0000B3970000}"/>
    <cellStyle name="Normal 3 3 4 5 3 3" xfId="41372" xr:uid="{00000000-0005-0000-0000-0000B4970000}"/>
    <cellStyle name="Normal 3 3 4 5 3 4" xfId="31358" xr:uid="{00000000-0005-0000-0000-0000B5970000}"/>
    <cellStyle name="Normal 3 3 4 5 4" xfId="7581" xr:uid="{00000000-0005-0000-0000-0000B6970000}"/>
    <cellStyle name="Normal 3 3 4 5 4 2" xfId="20207" xr:uid="{00000000-0005-0000-0000-0000B7970000}"/>
    <cellStyle name="Normal 3 3 4 5 4 2 2" xfId="55423" xr:uid="{00000000-0005-0000-0000-0000B8970000}"/>
    <cellStyle name="Normal 3 3 4 5 4 3" xfId="42826" xr:uid="{00000000-0005-0000-0000-0000B9970000}"/>
    <cellStyle name="Normal 3 3 4 5 4 4" xfId="32812" xr:uid="{00000000-0005-0000-0000-0000BA970000}"/>
    <cellStyle name="Normal 3 3 4 5 5" xfId="9362" xr:uid="{00000000-0005-0000-0000-0000BB970000}"/>
    <cellStyle name="Normal 3 3 4 5 5 2" xfId="21983" xr:uid="{00000000-0005-0000-0000-0000BC970000}"/>
    <cellStyle name="Normal 3 3 4 5 5 2 2" xfId="57199" xr:uid="{00000000-0005-0000-0000-0000BD970000}"/>
    <cellStyle name="Normal 3 3 4 5 5 3" xfId="44602" xr:uid="{00000000-0005-0000-0000-0000BE970000}"/>
    <cellStyle name="Normal 3 3 4 5 5 4" xfId="34588" xr:uid="{00000000-0005-0000-0000-0000BF970000}"/>
    <cellStyle name="Normal 3 3 4 5 6" xfId="11156" xr:uid="{00000000-0005-0000-0000-0000C0970000}"/>
    <cellStyle name="Normal 3 3 4 5 6 2" xfId="23759" xr:uid="{00000000-0005-0000-0000-0000C1970000}"/>
    <cellStyle name="Normal 3 3 4 5 6 2 2" xfId="58975" xr:uid="{00000000-0005-0000-0000-0000C2970000}"/>
    <cellStyle name="Normal 3 3 4 5 6 3" xfId="46378" xr:uid="{00000000-0005-0000-0000-0000C3970000}"/>
    <cellStyle name="Normal 3 3 4 5 6 4" xfId="36364" xr:uid="{00000000-0005-0000-0000-0000C4970000}"/>
    <cellStyle name="Normal 3 3 4 5 7" xfId="15523" xr:uid="{00000000-0005-0000-0000-0000C5970000}"/>
    <cellStyle name="Normal 3 3 4 5 7 2" xfId="50739" xr:uid="{00000000-0005-0000-0000-0000C6970000}"/>
    <cellStyle name="Normal 3 3 4 5 7 3" xfId="28128" xr:uid="{00000000-0005-0000-0000-0000C7970000}"/>
    <cellStyle name="Normal 3 3 4 5 8" xfId="12614" xr:uid="{00000000-0005-0000-0000-0000C8970000}"/>
    <cellStyle name="Normal 3 3 4 5 8 2" xfId="47832" xr:uid="{00000000-0005-0000-0000-0000C9970000}"/>
    <cellStyle name="Normal 3 3 4 5 9" xfId="38142" xr:uid="{00000000-0005-0000-0000-0000CA970000}"/>
    <cellStyle name="Normal 3 3 4 6" xfId="3343" xr:uid="{00000000-0005-0000-0000-0000CB970000}"/>
    <cellStyle name="Normal 3 3 4 6 10" xfId="26839" xr:uid="{00000000-0005-0000-0000-0000CC970000}"/>
    <cellStyle name="Normal 3 3 4 6 11" xfId="61243" xr:uid="{00000000-0005-0000-0000-0000CD970000}"/>
    <cellStyle name="Normal 3 3 4 6 2" xfId="5139" xr:uid="{00000000-0005-0000-0000-0000CE970000}"/>
    <cellStyle name="Normal 3 3 4 6 2 2" xfId="17786" xr:uid="{00000000-0005-0000-0000-0000CF970000}"/>
    <cellStyle name="Normal 3 3 4 6 2 2 2" xfId="53002" xr:uid="{00000000-0005-0000-0000-0000D0970000}"/>
    <cellStyle name="Normal 3 3 4 6 2 3" xfId="40405" xr:uid="{00000000-0005-0000-0000-0000D1970000}"/>
    <cellStyle name="Normal 3 3 4 6 2 4" xfId="30391" xr:uid="{00000000-0005-0000-0000-0000D2970000}"/>
    <cellStyle name="Normal 3 3 4 6 3" xfId="6609" xr:uid="{00000000-0005-0000-0000-0000D3970000}"/>
    <cellStyle name="Normal 3 3 4 6 3 2" xfId="19240" xr:uid="{00000000-0005-0000-0000-0000D4970000}"/>
    <cellStyle name="Normal 3 3 4 6 3 2 2" xfId="54456" xr:uid="{00000000-0005-0000-0000-0000D5970000}"/>
    <cellStyle name="Normal 3 3 4 6 3 3" xfId="41859" xr:uid="{00000000-0005-0000-0000-0000D6970000}"/>
    <cellStyle name="Normal 3 3 4 6 3 4" xfId="31845" xr:uid="{00000000-0005-0000-0000-0000D7970000}"/>
    <cellStyle name="Normal 3 3 4 6 4" xfId="8068" xr:uid="{00000000-0005-0000-0000-0000D8970000}"/>
    <cellStyle name="Normal 3 3 4 6 4 2" xfId="20694" xr:uid="{00000000-0005-0000-0000-0000D9970000}"/>
    <cellStyle name="Normal 3 3 4 6 4 2 2" xfId="55910" xr:uid="{00000000-0005-0000-0000-0000DA970000}"/>
    <cellStyle name="Normal 3 3 4 6 4 3" xfId="43313" xr:uid="{00000000-0005-0000-0000-0000DB970000}"/>
    <cellStyle name="Normal 3 3 4 6 4 4" xfId="33299" xr:uid="{00000000-0005-0000-0000-0000DC970000}"/>
    <cellStyle name="Normal 3 3 4 6 5" xfId="9849" xr:uid="{00000000-0005-0000-0000-0000DD970000}"/>
    <cellStyle name="Normal 3 3 4 6 5 2" xfId="22470" xr:uid="{00000000-0005-0000-0000-0000DE970000}"/>
    <cellStyle name="Normal 3 3 4 6 5 2 2" xfId="57686" xr:uid="{00000000-0005-0000-0000-0000DF970000}"/>
    <cellStyle name="Normal 3 3 4 6 5 3" xfId="45089" xr:uid="{00000000-0005-0000-0000-0000E0970000}"/>
    <cellStyle name="Normal 3 3 4 6 5 4" xfId="35075" xr:uid="{00000000-0005-0000-0000-0000E1970000}"/>
    <cellStyle name="Normal 3 3 4 6 6" xfId="11643" xr:uid="{00000000-0005-0000-0000-0000E2970000}"/>
    <cellStyle name="Normal 3 3 4 6 6 2" xfId="24246" xr:uid="{00000000-0005-0000-0000-0000E3970000}"/>
    <cellStyle name="Normal 3 3 4 6 6 2 2" xfId="59462" xr:uid="{00000000-0005-0000-0000-0000E4970000}"/>
    <cellStyle name="Normal 3 3 4 6 6 3" xfId="46865" xr:uid="{00000000-0005-0000-0000-0000E5970000}"/>
    <cellStyle name="Normal 3 3 4 6 6 4" xfId="36851" xr:uid="{00000000-0005-0000-0000-0000E6970000}"/>
    <cellStyle name="Normal 3 3 4 6 7" xfId="16010" xr:uid="{00000000-0005-0000-0000-0000E7970000}"/>
    <cellStyle name="Normal 3 3 4 6 7 2" xfId="51226" xr:uid="{00000000-0005-0000-0000-0000E8970000}"/>
    <cellStyle name="Normal 3 3 4 6 7 3" xfId="28615" xr:uid="{00000000-0005-0000-0000-0000E9970000}"/>
    <cellStyle name="Normal 3 3 4 6 8" xfId="14232" xr:uid="{00000000-0005-0000-0000-0000EA970000}"/>
    <cellStyle name="Normal 3 3 4 6 8 2" xfId="49450" xr:uid="{00000000-0005-0000-0000-0000EB970000}"/>
    <cellStyle name="Normal 3 3 4 6 9" xfId="38629" xr:uid="{00000000-0005-0000-0000-0000EC970000}"/>
    <cellStyle name="Normal 3 3 4 7" xfId="2503" xr:uid="{00000000-0005-0000-0000-0000ED970000}"/>
    <cellStyle name="Normal 3 3 4 7 10" xfId="26030" xr:uid="{00000000-0005-0000-0000-0000EE970000}"/>
    <cellStyle name="Normal 3 3 4 7 11" xfId="60434" xr:uid="{00000000-0005-0000-0000-0000EF970000}"/>
    <cellStyle name="Normal 3 3 4 7 2" xfId="4330" xr:uid="{00000000-0005-0000-0000-0000F0970000}"/>
    <cellStyle name="Normal 3 3 4 7 2 2" xfId="16977" xr:uid="{00000000-0005-0000-0000-0000F1970000}"/>
    <cellStyle name="Normal 3 3 4 7 2 2 2" xfId="52193" xr:uid="{00000000-0005-0000-0000-0000F2970000}"/>
    <cellStyle name="Normal 3 3 4 7 2 3" xfId="39596" xr:uid="{00000000-0005-0000-0000-0000F3970000}"/>
    <cellStyle name="Normal 3 3 4 7 2 4" xfId="29582" xr:uid="{00000000-0005-0000-0000-0000F4970000}"/>
    <cellStyle name="Normal 3 3 4 7 3" xfId="5800" xr:uid="{00000000-0005-0000-0000-0000F5970000}"/>
    <cellStyle name="Normal 3 3 4 7 3 2" xfId="18431" xr:uid="{00000000-0005-0000-0000-0000F6970000}"/>
    <cellStyle name="Normal 3 3 4 7 3 2 2" xfId="53647" xr:uid="{00000000-0005-0000-0000-0000F7970000}"/>
    <cellStyle name="Normal 3 3 4 7 3 3" xfId="41050" xr:uid="{00000000-0005-0000-0000-0000F8970000}"/>
    <cellStyle name="Normal 3 3 4 7 3 4" xfId="31036" xr:uid="{00000000-0005-0000-0000-0000F9970000}"/>
    <cellStyle name="Normal 3 3 4 7 4" xfId="7259" xr:uid="{00000000-0005-0000-0000-0000FA970000}"/>
    <cellStyle name="Normal 3 3 4 7 4 2" xfId="19885" xr:uid="{00000000-0005-0000-0000-0000FB970000}"/>
    <cellStyle name="Normal 3 3 4 7 4 2 2" xfId="55101" xr:uid="{00000000-0005-0000-0000-0000FC970000}"/>
    <cellStyle name="Normal 3 3 4 7 4 3" xfId="42504" xr:uid="{00000000-0005-0000-0000-0000FD970000}"/>
    <cellStyle name="Normal 3 3 4 7 4 4" xfId="32490" xr:uid="{00000000-0005-0000-0000-0000FE970000}"/>
    <cellStyle name="Normal 3 3 4 7 5" xfId="9040" xr:uid="{00000000-0005-0000-0000-0000FF970000}"/>
    <cellStyle name="Normal 3 3 4 7 5 2" xfId="21661" xr:uid="{00000000-0005-0000-0000-000000980000}"/>
    <cellStyle name="Normal 3 3 4 7 5 2 2" xfId="56877" xr:uid="{00000000-0005-0000-0000-000001980000}"/>
    <cellStyle name="Normal 3 3 4 7 5 3" xfId="44280" xr:uid="{00000000-0005-0000-0000-000002980000}"/>
    <cellStyle name="Normal 3 3 4 7 5 4" xfId="34266" xr:uid="{00000000-0005-0000-0000-000003980000}"/>
    <cellStyle name="Normal 3 3 4 7 6" xfId="10834" xr:uid="{00000000-0005-0000-0000-000004980000}"/>
    <cellStyle name="Normal 3 3 4 7 6 2" xfId="23437" xr:uid="{00000000-0005-0000-0000-000005980000}"/>
    <cellStyle name="Normal 3 3 4 7 6 2 2" xfId="58653" xr:uid="{00000000-0005-0000-0000-000006980000}"/>
    <cellStyle name="Normal 3 3 4 7 6 3" xfId="46056" xr:uid="{00000000-0005-0000-0000-000007980000}"/>
    <cellStyle name="Normal 3 3 4 7 6 4" xfId="36042" xr:uid="{00000000-0005-0000-0000-000008980000}"/>
    <cellStyle name="Normal 3 3 4 7 7" xfId="15201" xr:uid="{00000000-0005-0000-0000-000009980000}"/>
    <cellStyle name="Normal 3 3 4 7 7 2" xfId="50417" xr:uid="{00000000-0005-0000-0000-00000A980000}"/>
    <cellStyle name="Normal 3 3 4 7 7 3" xfId="27806" xr:uid="{00000000-0005-0000-0000-00000B980000}"/>
    <cellStyle name="Normal 3 3 4 7 8" xfId="13423" xr:uid="{00000000-0005-0000-0000-00000C980000}"/>
    <cellStyle name="Normal 3 3 4 7 8 2" xfId="48641" xr:uid="{00000000-0005-0000-0000-00000D980000}"/>
    <cellStyle name="Normal 3 3 4 7 9" xfId="37820" xr:uid="{00000000-0005-0000-0000-00000E980000}"/>
    <cellStyle name="Normal 3 3 4 8" xfId="3667" xr:uid="{00000000-0005-0000-0000-00000F980000}"/>
    <cellStyle name="Normal 3 3 4 8 2" xfId="8391" xr:uid="{00000000-0005-0000-0000-000010980000}"/>
    <cellStyle name="Normal 3 3 4 8 2 2" xfId="21017" xr:uid="{00000000-0005-0000-0000-000011980000}"/>
    <cellStyle name="Normal 3 3 4 8 2 2 2" xfId="56233" xr:uid="{00000000-0005-0000-0000-000012980000}"/>
    <cellStyle name="Normal 3 3 4 8 2 3" xfId="43636" xr:uid="{00000000-0005-0000-0000-000013980000}"/>
    <cellStyle name="Normal 3 3 4 8 2 4" xfId="33622" xr:uid="{00000000-0005-0000-0000-000014980000}"/>
    <cellStyle name="Normal 3 3 4 8 3" xfId="10172" xr:uid="{00000000-0005-0000-0000-000015980000}"/>
    <cellStyle name="Normal 3 3 4 8 3 2" xfId="22793" xr:uid="{00000000-0005-0000-0000-000016980000}"/>
    <cellStyle name="Normal 3 3 4 8 3 2 2" xfId="58009" xr:uid="{00000000-0005-0000-0000-000017980000}"/>
    <cellStyle name="Normal 3 3 4 8 3 3" xfId="45412" xr:uid="{00000000-0005-0000-0000-000018980000}"/>
    <cellStyle name="Normal 3 3 4 8 3 4" xfId="35398" xr:uid="{00000000-0005-0000-0000-000019980000}"/>
    <cellStyle name="Normal 3 3 4 8 4" xfId="11968" xr:uid="{00000000-0005-0000-0000-00001A980000}"/>
    <cellStyle name="Normal 3 3 4 8 4 2" xfId="24569" xr:uid="{00000000-0005-0000-0000-00001B980000}"/>
    <cellStyle name="Normal 3 3 4 8 4 2 2" xfId="59785" xr:uid="{00000000-0005-0000-0000-00001C980000}"/>
    <cellStyle name="Normal 3 3 4 8 4 3" xfId="47188" xr:uid="{00000000-0005-0000-0000-00001D980000}"/>
    <cellStyle name="Normal 3 3 4 8 4 4" xfId="37174" xr:uid="{00000000-0005-0000-0000-00001E980000}"/>
    <cellStyle name="Normal 3 3 4 8 5" xfId="16333" xr:uid="{00000000-0005-0000-0000-00001F980000}"/>
    <cellStyle name="Normal 3 3 4 8 5 2" xfId="51549" xr:uid="{00000000-0005-0000-0000-000020980000}"/>
    <cellStyle name="Normal 3 3 4 8 5 3" xfId="28938" xr:uid="{00000000-0005-0000-0000-000021980000}"/>
    <cellStyle name="Normal 3 3 4 8 6" xfId="14555" xr:uid="{00000000-0005-0000-0000-000022980000}"/>
    <cellStyle name="Normal 3 3 4 8 6 2" xfId="49773" xr:uid="{00000000-0005-0000-0000-000023980000}"/>
    <cellStyle name="Normal 3 3 4 8 7" xfId="38952" xr:uid="{00000000-0005-0000-0000-000024980000}"/>
    <cellStyle name="Normal 3 3 4 8 8" xfId="27162" xr:uid="{00000000-0005-0000-0000-000025980000}"/>
    <cellStyle name="Normal 3 3 4 9" xfId="3999" xr:uid="{00000000-0005-0000-0000-000026980000}"/>
    <cellStyle name="Normal 3 3 4 9 2" xfId="16655" xr:uid="{00000000-0005-0000-0000-000027980000}"/>
    <cellStyle name="Normal 3 3 4 9 2 2" xfId="51871" xr:uid="{00000000-0005-0000-0000-000028980000}"/>
    <cellStyle name="Normal 3 3 4 9 2 3" xfId="29260" xr:uid="{00000000-0005-0000-0000-000029980000}"/>
    <cellStyle name="Normal 3 3 4 9 3" xfId="13101" xr:uid="{00000000-0005-0000-0000-00002A980000}"/>
    <cellStyle name="Normal 3 3 4 9 3 2" xfId="48319" xr:uid="{00000000-0005-0000-0000-00002B980000}"/>
    <cellStyle name="Normal 3 3 4 9 4" xfId="39274" xr:uid="{00000000-0005-0000-0000-00002C980000}"/>
    <cellStyle name="Normal 3 3 4 9 5" xfId="25708" xr:uid="{00000000-0005-0000-0000-00002D980000}"/>
    <cellStyle name="Normal 3 3 4_District Target Attainment" xfId="1161" xr:uid="{00000000-0005-0000-0000-00002E980000}"/>
    <cellStyle name="Normal 3 3 5" xfId="1786" xr:uid="{00000000-0005-0000-0000-00002F980000}"/>
    <cellStyle name="Normal 3 3 5 10" xfId="7007" xr:uid="{00000000-0005-0000-0000-000030980000}"/>
    <cellStyle name="Normal 3 3 5 10 2" xfId="19634" xr:uid="{00000000-0005-0000-0000-000031980000}"/>
    <cellStyle name="Normal 3 3 5 10 2 2" xfId="54850" xr:uid="{00000000-0005-0000-0000-000032980000}"/>
    <cellStyle name="Normal 3 3 5 10 3" xfId="42253" xr:uid="{00000000-0005-0000-0000-000033980000}"/>
    <cellStyle name="Normal 3 3 5 10 4" xfId="32239" xr:uid="{00000000-0005-0000-0000-000034980000}"/>
    <cellStyle name="Normal 3 3 5 11" xfId="8788" xr:uid="{00000000-0005-0000-0000-000035980000}"/>
    <cellStyle name="Normal 3 3 5 11 2" xfId="21410" xr:uid="{00000000-0005-0000-0000-000036980000}"/>
    <cellStyle name="Normal 3 3 5 11 2 2" xfId="56626" xr:uid="{00000000-0005-0000-0000-000037980000}"/>
    <cellStyle name="Normal 3 3 5 11 3" xfId="44029" xr:uid="{00000000-0005-0000-0000-000038980000}"/>
    <cellStyle name="Normal 3 3 5 11 4" xfId="34015" xr:uid="{00000000-0005-0000-0000-000039980000}"/>
    <cellStyle name="Normal 3 3 5 12" xfId="10656" xr:uid="{00000000-0005-0000-0000-00003A980000}"/>
    <cellStyle name="Normal 3 3 5 12 2" xfId="23267" xr:uid="{00000000-0005-0000-0000-00003B980000}"/>
    <cellStyle name="Normal 3 3 5 12 2 2" xfId="58483" xr:uid="{00000000-0005-0000-0000-00003C980000}"/>
    <cellStyle name="Normal 3 3 5 12 3" xfId="45886" xr:uid="{00000000-0005-0000-0000-00003D980000}"/>
    <cellStyle name="Normal 3 3 5 12 4" xfId="35872" xr:uid="{00000000-0005-0000-0000-00003E980000}"/>
    <cellStyle name="Normal 3 3 5 13" xfId="14949" xr:uid="{00000000-0005-0000-0000-00003F980000}"/>
    <cellStyle name="Normal 3 3 5 13 2" xfId="50166" xr:uid="{00000000-0005-0000-0000-000040980000}"/>
    <cellStyle name="Normal 3 3 5 13 3" xfId="27555" xr:uid="{00000000-0005-0000-0000-000041980000}"/>
    <cellStyle name="Normal 3 3 5 14" xfId="12363" xr:uid="{00000000-0005-0000-0000-000042980000}"/>
    <cellStyle name="Normal 3 3 5 14 2" xfId="47581" xr:uid="{00000000-0005-0000-0000-000043980000}"/>
    <cellStyle name="Normal 3 3 5 15" xfId="37568" xr:uid="{00000000-0005-0000-0000-000044980000}"/>
    <cellStyle name="Normal 3 3 5 16" xfId="24970" xr:uid="{00000000-0005-0000-0000-000045980000}"/>
    <cellStyle name="Normal 3 3 5 17" xfId="60183" xr:uid="{00000000-0005-0000-0000-000046980000}"/>
    <cellStyle name="Normal 3 3 5 2" xfId="2393" xr:uid="{00000000-0005-0000-0000-000047980000}"/>
    <cellStyle name="Normal 3 3 5 2 10" xfId="10657" xr:uid="{00000000-0005-0000-0000-000048980000}"/>
    <cellStyle name="Normal 3 3 5 2 10 2" xfId="23268" xr:uid="{00000000-0005-0000-0000-000049980000}"/>
    <cellStyle name="Normal 3 3 5 2 10 2 2" xfId="58484" xr:uid="{00000000-0005-0000-0000-00004A980000}"/>
    <cellStyle name="Normal 3 3 5 2 10 3" xfId="45887" xr:uid="{00000000-0005-0000-0000-00004B980000}"/>
    <cellStyle name="Normal 3 3 5 2 10 4" xfId="35873" xr:uid="{00000000-0005-0000-0000-00004C980000}"/>
    <cellStyle name="Normal 3 3 5 2 11" xfId="15104" xr:uid="{00000000-0005-0000-0000-00004D980000}"/>
    <cellStyle name="Normal 3 3 5 2 11 2" xfId="50320" xr:uid="{00000000-0005-0000-0000-00004E980000}"/>
    <cellStyle name="Normal 3 3 5 2 11 3" xfId="27709" xr:uid="{00000000-0005-0000-0000-00004F980000}"/>
    <cellStyle name="Normal 3 3 5 2 12" xfId="12517" xr:uid="{00000000-0005-0000-0000-000050980000}"/>
    <cellStyle name="Normal 3 3 5 2 12 2" xfId="47735" xr:uid="{00000000-0005-0000-0000-000051980000}"/>
    <cellStyle name="Normal 3 3 5 2 13" xfId="37723" xr:uid="{00000000-0005-0000-0000-000052980000}"/>
    <cellStyle name="Normal 3 3 5 2 14" xfId="25124" xr:uid="{00000000-0005-0000-0000-000053980000}"/>
    <cellStyle name="Normal 3 3 5 2 15" xfId="60337" xr:uid="{00000000-0005-0000-0000-000054980000}"/>
    <cellStyle name="Normal 3 3 5 2 2" xfId="3239" xr:uid="{00000000-0005-0000-0000-000055980000}"/>
    <cellStyle name="Normal 3 3 5 2 2 10" xfId="25608" xr:uid="{00000000-0005-0000-0000-000056980000}"/>
    <cellStyle name="Normal 3 3 5 2 2 11" xfId="61143" xr:uid="{00000000-0005-0000-0000-000057980000}"/>
    <cellStyle name="Normal 3 3 5 2 2 2" xfId="5039" xr:uid="{00000000-0005-0000-0000-000058980000}"/>
    <cellStyle name="Normal 3 3 5 2 2 2 2" xfId="17686" xr:uid="{00000000-0005-0000-0000-000059980000}"/>
    <cellStyle name="Normal 3 3 5 2 2 2 2 2" xfId="52902" xr:uid="{00000000-0005-0000-0000-00005A980000}"/>
    <cellStyle name="Normal 3 3 5 2 2 2 2 3" xfId="30291" xr:uid="{00000000-0005-0000-0000-00005B980000}"/>
    <cellStyle name="Normal 3 3 5 2 2 2 3" xfId="14132" xr:uid="{00000000-0005-0000-0000-00005C980000}"/>
    <cellStyle name="Normal 3 3 5 2 2 2 3 2" xfId="49350" xr:uid="{00000000-0005-0000-0000-00005D980000}"/>
    <cellStyle name="Normal 3 3 5 2 2 2 4" xfId="40305" xr:uid="{00000000-0005-0000-0000-00005E980000}"/>
    <cellStyle name="Normal 3 3 5 2 2 2 5" xfId="26739" xr:uid="{00000000-0005-0000-0000-00005F980000}"/>
    <cellStyle name="Normal 3 3 5 2 2 3" xfId="6509" xr:uid="{00000000-0005-0000-0000-000060980000}"/>
    <cellStyle name="Normal 3 3 5 2 2 3 2" xfId="19140" xr:uid="{00000000-0005-0000-0000-000061980000}"/>
    <cellStyle name="Normal 3 3 5 2 2 3 2 2" xfId="54356" xr:uid="{00000000-0005-0000-0000-000062980000}"/>
    <cellStyle name="Normal 3 3 5 2 2 3 3" xfId="41759" xr:uid="{00000000-0005-0000-0000-000063980000}"/>
    <cellStyle name="Normal 3 3 5 2 2 3 4" xfId="31745" xr:uid="{00000000-0005-0000-0000-000064980000}"/>
    <cellStyle name="Normal 3 3 5 2 2 4" xfId="7968" xr:uid="{00000000-0005-0000-0000-000065980000}"/>
    <cellStyle name="Normal 3 3 5 2 2 4 2" xfId="20594" xr:uid="{00000000-0005-0000-0000-000066980000}"/>
    <cellStyle name="Normal 3 3 5 2 2 4 2 2" xfId="55810" xr:uid="{00000000-0005-0000-0000-000067980000}"/>
    <cellStyle name="Normal 3 3 5 2 2 4 3" xfId="43213" xr:uid="{00000000-0005-0000-0000-000068980000}"/>
    <cellStyle name="Normal 3 3 5 2 2 4 4" xfId="33199" xr:uid="{00000000-0005-0000-0000-000069980000}"/>
    <cellStyle name="Normal 3 3 5 2 2 5" xfId="9749" xr:uid="{00000000-0005-0000-0000-00006A980000}"/>
    <cellStyle name="Normal 3 3 5 2 2 5 2" xfId="22370" xr:uid="{00000000-0005-0000-0000-00006B980000}"/>
    <cellStyle name="Normal 3 3 5 2 2 5 2 2" xfId="57586" xr:uid="{00000000-0005-0000-0000-00006C980000}"/>
    <cellStyle name="Normal 3 3 5 2 2 5 3" xfId="44989" xr:uid="{00000000-0005-0000-0000-00006D980000}"/>
    <cellStyle name="Normal 3 3 5 2 2 5 4" xfId="34975" xr:uid="{00000000-0005-0000-0000-00006E980000}"/>
    <cellStyle name="Normal 3 3 5 2 2 6" xfId="11543" xr:uid="{00000000-0005-0000-0000-00006F980000}"/>
    <cellStyle name="Normal 3 3 5 2 2 6 2" xfId="24146" xr:uid="{00000000-0005-0000-0000-000070980000}"/>
    <cellStyle name="Normal 3 3 5 2 2 6 2 2" xfId="59362" xr:uid="{00000000-0005-0000-0000-000071980000}"/>
    <cellStyle name="Normal 3 3 5 2 2 6 3" xfId="46765" xr:uid="{00000000-0005-0000-0000-000072980000}"/>
    <cellStyle name="Normal 3 3 5 2 2 6 4" xfId="36751" xr:uid="{00000000-0005-0000-0000-000073980000}"/>
    <cellStyle name="Normal 3 3 5 2 2 7" xfId="15910" xr:uid="{00000000-0005-0000-0000-000074980000}"/>
    <cellStyle name="Normal 3 3 5 2 2 7 2" xfId="51126" xr:uid="{00000000-0005-0000-0000-000075980000}"/>
    <cellStyle name="Normal 3 3 5 2 2 7 3" xfId="28515" xr:uid="{00000000-0005-0000-0000-000076980000}"/>
    <cellStyle name="Normal 3 3 5 2 2 8" xfId="13001" xr:uid="{00000000-0005-0000-0000-000077980000}"/>
    <cellStyle name="Normal 3 3 5 2 2 8 2" xfId="48219" xr:uid="{00000000-0005-0000-0000-000078980000}"/>
    <cellStyle name="Normal 3 3 5 2 2 9" xfId="38529" xr:uid="{00000000-0005-0000-0000-000079980000}"/>
    <cellStyle name="Normal 3 3 5 2 3" xfId="3568" xr:uid="{00000000-0005-0000-0000-00007A980000}"/>
    <cellStyle name="Normal 3 3 5 2 3 10" xfId="27064" xr:uid="{00000000-0005-0000-0000-00007B980000}"/>
    <cellStyle name="Normal 3 3 5 2 3 11" xfId="61468" xr:uid="{00000000-0005-0000-0000-00007C980000}"/>
    <cellStyle name="Normal 3 3 5 2 3 2" xfId="5364" xr:uid="{00000000-0005-0000-0000-00007D980000}"/>
    <cellStyle name="Normal 3 3 5 2 3 2 2" xfId="18011" xr:uid="{00000000-0005-0000-0000-00007E980000}"/>
    <cellStyle name="Normal 3 3 5 2 3 2 2 2" xfId="53227" xr:uid="{00000000-0005-0000-0000-00007F980000}"/>
    <cellStyle name="Normal 3 3 5 2 3 2 3" xfId="40630" xr:uid="{00000000-0005-0000-0000-000080980000}"/>
    <cellStyle name="Normal 3 3 5 2 3 2 4" xfId="30616" xr:uid="{00000000-0005-0000-0000-000081980000}"/>
    <cellStyle name="Normal 3 3 5 2 3 3" xfId="6834" xr:uid="{00000000-0005-0000-0000-000082980000}"/>
    <cellStyle name="Normal 3 3 5 2 3 3 2" xfId="19465" xr:uid="{00000000-0005-0000-0000-000083980000}"/>
    <cellStyle name="Normal 3 3 5 2 3 3 2 2" xfId="54681" xr:uid="{00000000-0005-0000-0000-000084980000}"/>
    <cellStyle name="Normal 3 3 5 2 3 3 3" xfId="42084" xr:uid="{00000000-0005-0000-0000-000085980000}"/>
    <cellStyle name="Normal 3 3 5 2 3 3 4" xfId="32070" xr:uid="{00000000-0005-0000-0000-000086980000}"/>
    <cellStyle name="Normal 3 3 5 2 3 4" xfId="8293" xr:uid="{00000000-0005-0000-0000-000087980000}"/>
    <cellStyle name="Normal 3 3 5 2 3 4 2" xfId="20919" xr:uid="{00000000-0005-0000-0000-000088980000}"/>
    <cellStyle name="Normal 3 3 5 2 3 4 2 2" xfId="56135" xr:uid="{00000000-0005-0000-0000-000089980000}"/>
    <cellStyle name="Normal 3 3 5 2 3 4 3" xfId="43538" xr:uid="{00000000-0005-0000-0000-00008A980000}"/>
    <cellStyle name="Normal 3 3 5 2 3 4 4" xfId="33524" xr:uid="{00000000-0005-0000-0000-00008B980000}"/>
    <cellStyle name="Normal 3 3 5 2 3 5" xfId="10074" xr:uid="{00000000-0005-0000-0000-00008C980000}"/>
    <cellStyle name="Normal 3 3 5 2 3 5 2" xfId="22695" xr:uid="{00000000-0005-0000-0000-00008D980000}"/>
    <cellStyle name="Normal 3 3 5 2 3 5 2 2" xfId="57911" xr:uid="{00000000-0005-0000-0000-00008E980000}"/>
    <cellStyle name="Normal 3 3 5 2 3 5 3" xfId="45314" xr:uid="{00000000-0005-0000-0000-00008F980000}"/>
    <cellStyle name="Normal 3 3 5 2 3 5 4" xfId="35300" xr:uid="{00000000-0005-0000-0000-000090980000}"/>
    <cellStyle name="Normal 3 3 5 2 3 6" xfId="11868" xr:uid="{00000000-0005-0000-0000-000091980000}"/>
    <cellStyle name="Normal 3 3 5 2 3 6 2" xfId="24471" xr:uid="{00000000-0005-0000-0000-000092980000}"/>
    <cellStyle name="Normal 3 3 5 2 3 6 2 2" xfId="59687" xr:uid="{00000000-0005-0000-0000-000093980000}"/>
    <cellStyle name="Normal 3 3 5 2 3 6 3" xfId="47090" xr:uid="{00000000-0005-0000-0000-000094980000}"/>
    <cellStyle name="Normal 3 3 5 2 3 6 4" xfId="37076" xr:uid="{00000000-0005-0000-0000-000095980000}"/>
    <cellStyle name="Normal 3 3 5 2 3 7" xfId="16235" xr:uid="{00000000-0005-0000-0000-000096980000}"/>
    <cellStyle name="Normal 3 3 5 2 3 7 2" xfId="51451" xr:uid="{00000000-0005-0000-0000-000097980000}"/>
    <cellStyle name="Normal 3 3 5 2 3 7 3" xfId="28840" xr:uid="{00000000-0005-0000-0000-000098980000}"/>
    <cellStyle name="Normal 3 3 5 2 3 8" xfId="14457" xr:uid="{00000000-0005-0000-0000-000099980000}"/>
    <cellStyle name="Normal 3 3 5 2 3 8 2" xfId="49675" xr:uid="{00000000-0005-0000-0000-00009A980000}"/>
    <cellStyle name="Normal 3 3 5 2 3 9" xfId="38854" xr:uid="{00000000-0005-0000-0000-00009B980000}"/>
    <cellStyle name="Normal 3 3 5 2 4" xfId="2729" xr:uid="{00000000-0005-0000-0000-00009C980000}"/>
    <cellStyle name="Normal 3 3 5 2 4 10" xfId="26255" xr:uid="{00000000-0005-0000-0000-00009D980000}"/>
    <cellStyle name="Normal 3 3 5 2 4 11" xfId="60659" xr:uid="{00000000-0005-0000-0000-00009E980000}"/>
    <cellStyle name="Normal 3 3 5 2 4 2" xfId="4555" xr:uid="{00000000-0005-0000-0000-00009F980000}"/>
    <cellStyle name="Normal 3 3 5 2 4 2 2" xfId="17202" xr:uid="{00000000-0005-0000-0000-0000A0980000}"/>
    <cellStyle name="Normal 3 3 5 2 4 2 2 2" xfId="52418" xr:uid="{00000000-0005-0000-0000-0000A1980000}"/>
    <cellStyle name="Normal 3 3 5 2 4 2 3" xfId="39821" xr:uid="{00000000-0005-0000-0000-0000A2980000}"/>
    <cellStyle name="Normal 3 3 5 2 4 2 4" xfId="29807" xr:uid="{00000000-0005-0000-0000-0000A3980000}"/>
    <cellStyle name="Normal 3 3 5 2 4 3" xfId="6025" xr:uid="{00000000-0005-0000-0000-0000A4980000}"/>
    <cellStyle name="Normal 3 3 5 2 4 3 2" xfId="18656" xr:uid="{00000000-0005-0000-0000-0000A5980000}"/>
    <cellStyle name="Normal 3 3 5 2 4 3 2 2" xfId="53872" xr:uid="{00000000-0005-0000-0000-0000A6980000}"/>
    <cellStyle name="Normal 3 3 5 2 4 3 3" xfId="41275" xr:uid="{00000000-0005-0000-0000-0000A7980000}"/>
    <cellStyle name="Normal 3 3 5 2 4 3 4" xfId="31261" xr:uid="{00000000-0005-0000-0000-0000A8980000}"/>
    <cellStyle name="Normal 3 3 5 2 4 4" xfId="7484" xr:uid="{00000000-0005-0000-0000-0000A9980000}"/>
    <cellStyle name="Normal 3 3 5 2 4 4 2" xfId="20110" xr:uid="{00000000-0005-0000-0000-0000AA980000}"/>
    <cellStyle name="Normal 3 3 5 2 4 4 2 2" xfId="55326" xr:uid="{00000000-0005-0000-0000-0000AB980000}"/>
    <cellStyle name="Normal 3 3 5 2 4 4 3" xfId="42729" xr:uid="{00000000-0005-0000-0000-0000AC980000}"/>
    <cellStyle name="Normal 3 3 5 2 4 4 4" xfId="32715" xr:uid="{00000000-0005-0000-0000-0000AD980000}"/>
    <cellStyle name="Normal 3 3 5 2 4 5" xfId="9265" xr:uid="{00000000-0005-0000-0000-0000AE980000}"/>
    <cellStyle name="Normal 3 3 5 2 4 5 2" xfId="21886" xr:uid="{00000000-0005-0000-0000-0000AF980000}"/>
    <cellStyle name="Normal 3 3 5 2 4 5 2 2" xfId="57102" xr:uid="{00000000-0005-0000-0000-0000B0980000}"/>
    <cellStyle name="Normal 3 3 5 2 4 5 3" xfId="44505" xr:uid="{00000000-0005-0000-0000-0000B1980000}"/>
    <cellStyle name="Normal 3 3 5 2 4 5 4" xfId="34491" xr:uid="{00000000-0005-0000-0000-0000B2980000}"/>
    <cellStyle name="Normal 3 3 5 2 4 6" xfId="11059" xr:uid="{00000000-0005-0000-0000-0000B3980000}"/>
    <cellStyle name="Normal 3 3 5 2 4 6 2" xfId="23662" xr:uid="{00000000-0005-0000-0000-0000B4980000}"/>
    <cellStyle name="Normal 3 3 5 2 4 6 2 2" xfId="58878" xr:uid="{00000000-0005-0000-0000-0000B5980000}"/>
    <cellStyle name="Normal 3 3 5 2 4 6 3" xfId="46281" xr:uid="{00000000-0005-0000-0000-0000B6980000}"/>
    <cellStyle name="Normal 3 3 5 2 4 6 4" xfId="36267" xr:uid="{00000000-0005-0000-0000-0000B7980000}"/>
    <cellStyle name="Normal 3 3 5 2 4 7" xfId="15426" xr:uid="{00000000-0005-0000-0000-0000B8980000}"/>
    <cellStyle name="Normal 3 3 5 2 4 7 2" xfId="50642" xr:uid="{00000000-0005-0000-0000-0000B9980000}"/>
    <cellStyle name="Normal 3 3 5 2 4 7 3" xfId="28031" xr:uid="{00000000-0005-0000-0000-0000BA980000}"/>
    <cellStyle name="Normal 3 3 5 2 4 8" xfId="13648" xr:uid="{00000000-0005-0000-0000-0000BB980000}"/>
    <cellStyle name="Normal 3 3 5 2 4 8 2" xfId="48866" xr:uid="{00000000-0005-0000-0000-0000BC980000}"/>
    <cellStyle name="Normal 3 3 5 2 4 9" xfId="38045" xr:uid="{00000000-0005-0000-0000-0000BD980000}"/>
    <cellStyle name="Normal 3 3 5 2 5" xfId="3893" xr:uid="{00000000-0005-0000-0000-0000BE980000}"/>
    <cellStyle name="Normal 3 3 5 2 5 2" xfId="8616" xr:uid="{00000000-0005-0000-0000-0000BF980000}"/>
    <cellStyle name="Normal 3 3 5 2 5 2 2" xfId="21242" xr:uid="{00000000-0005-0000-0000-0000C0980000}"/>
    <cellStyle name="Normal 3 3 5 2 5 2 2 2" xfId="56458" xr:uid="{00000000-0005-0000-0000-0000C1980000}"/>
    <cellStyle name="Normal 3 3 5 2 5 2 3" xfId="43861" xr:uid="{00000000-0005-0000-0000-0000C2980000}"/>
    <cellStyle name="Normal 3 3 5 2 5 2 4" xfId="33847" xr:uid="{00000000-0005-0000-0000-0000C3980000}"/>
    <cellStyle name="Normal 3 3 5 2 5 3" xfId="10397" xr:uid="{00000000-0005-0000-0000-0000C4980000}"/>
    <cellStyle name="Normal 3 3 5 2 5 3 2" xfId="23018" xr:uid="{00000000-0005-0000-0000-0000C5980000}"/>
    <cellStyle name="Normal 3 3 5 2 5 3 2 2" xfId="58234" xr:uid="{00000000-0005-0000-0000-0000C6980000}"/>
    <cellStyle name="Normal 3 3 5 2 5 3 3" xfId="45637" xr:uid="{00000000-0005-0000-0000-0000C7980000}"/>
    <cellStyle name="Normal 3 3 5 2 5 3 4" xfId="35623" xr:uid="{00000000-0005-0000-0000-0000C8980000}"/>
    <cellStyle name="Normal 3 3 5 2 5 4" xfId="12193" xr:uid="{00000000-0005-0000-0000-0000C9980000}"/>
    <cellStyle name="Normal 3 3 5 2 5 4 2" xfId="24794" xr:uid="{00000000-0005-0000-0000-0000CA980000}"/>
    <cellStyle name="Normal 3 3 5 2 5 4 2 2" xfId="60010" xr:uid="{00000000-0005-0000-0000-0000CB980000}"/>
    <cellStyle name="Normal 3 3 5 2 5 4 3" xfId="47413" xr:uid="{00000000-0005-0000-0000-0000CC980000}"/>
    <cellStyle name="Normal 3 3 5 2 5 4 4" xfId="37399" xr:uid="{00000000-0005-0000-0000-0000CD980000}"/>
    <cellStyle name="Normal 3 3 5 2 5 5" xfId="16558" xr:uid="{00000000-0005-0000-0000-0000CE980000}"/>
    <cellStyle name="Normal 3 3 5 2 5 5 2" xfId="51774" xr:uid="{00000000-0005-0000-0000-0000CF980000}"/>
    <cellStyle name="Normal 3 3 5 2 5 5 3" xfId="29163" xr:uid="{00000000-0005-0000-0000-0000D0980000}"/>
    <cellStyle name="Normal 3 3 5 2 5 6" xfId="14780" xr:uid="{00000000-0005-0000-0000-0000D1980000}"/>
    <cellStyle name="Normal 3 3 5 2 5 6 2" xfId="49998" xr:uid="{00000000-0005-0000-0000-0000D2980000}"/>
    <cellStyle name="Normal 3 3 5 2 5 7" xfId="39177" xr:uid="{00000000-0005-0000-0000-0000D3980000}"/>
    <cellStyle name="Normal 3 3 5 2 5 8" xfId="27387" xr:uid="{00000000-0005-0000-0000-0000D4980000}"/>
    <cellStyle name="Normal 3 3 5 2 6" xfId="4233" xr:uid="{00000000-0005-0000-0000-0000D5980000}"/>
    <cellStyle name="Normal 3 3 5 2 6 2" xfId="16880" xr:uid="{00000000-0005-0000-0000-0000D6980000}"/>
    <cellStyle name="Normal 3 3 5 2 6 2 2" xfId="52096" xr:uid="{00000000-0005-0000-0000-0000D7980000}"/>
    <cellStyle name="Normal 3 3 5 2 6 2 3" xfId="29485" xr:uid="{00000000-0005-0000-0000-0000D8980000}"/>
    <cellStyle name="Normal 3 3 5 2 6 3" xfId="13326" xr:uid="{00000000-0005-0000-0000-0000D9980000}"/>
    <cellStyle name="Normal 3 3 5 2 6 3 2" xfId="48544" xr:uid="{00000000-0005-0000-0000-0000DA980000}"/>
    <cellStyle name="Normal 3 3 5 2 6 4" xfId="39499" xr:uid="{00000000-0005-0000-0000-0000DB980000}"/>
    <cellStyle name="Normal 3 3 5 2 6 5" xfId="25933" xr:uid="{00000000-0005-0000-0000-0000DC980000}"/>
    <cellStyle name="Normal 3 3 5 2 7" xfId="5703" xr:uid="{00000000-0005-0000-0000-0000DD980000}"/>
    <cellStyle name="Normal 3 3 5 2 7 2" xfId="18334" xr:uid="{00000000-0005-0000-0000-0000DE980000}"/>
    <cellStyle name="Normal 3 3 5 2 7 2 2" xfId="53550" xr:uid="{00000000-0005-0000-0000-0000DF980000}"/>
    <cellStyle name="Normal 3 3 5 2 7 3" xfId="40953" xr:uid="{00000000-0005-0000-0000-0000E0980000}"/>
    <cellStyle name="Normal 3 3 5 2 7 4" xfId="30939" xr:uid="{00000000-0005-0000-0000-0000E1980000}"/>
    <cellStyle name="Normal 3 3 5 2 8" xfId="7162" xr:uid="{00000000-0005-0000-0000-0000E2980000}"/>
    <cellStyle name="Normal 3 3 5 2 8 2" xfId="19788" xr:uid="{00000000-0005-0000-0000-0000E3980000}"/>
    <cellStyle name="Normal 3 3 5 2 8 2 2" xfId="55004" xr:uid="{00000000-0005-0000-0000-0000E4980000}"/>
    <cellStyle name="Normal 3 3 5 2 8 3" xfId="42407" xr:uid="{00000000-0005-0000-0000-0000E5980000}"/>
    <cellStyle name="Normal 3 3 5 2 8 4" xfId="32393" xr:uid="{00000000-0005-0000-0000-0000E6980000}"/>
    <cellStyle name="Normal 3 3 5 2 9" xfId="8943" xr:uid="{00000000-0005-0000-0000-0000E7980000}"/>
    <cellStyle name="Normal 3 3 5 2 9 2" xfId="21564" xr:uid="{00000000-0005-0000-0000-0000E8980000}"/>
    <cellStyle name="Normal 3 3 5 2 9 2 2" xfId="56780" xr:uid="{00000000-0005-0000-0000-0000E9980000}"/>
    <cellStyle name="Normal 3 3 5 2 9 3" xfId="44183" xr:uid="{00000000-0005-0000-0000-0000EA980000}"/>
    <cellStyle name="Normal 3 3 5 2 9 4" xfId="34169" xr:uid="{00000000-0005-0000-0000-0000EB980000}"/>
    <cellStyle name="Normal 3 3 5 3" xfId="3079" xr:uid="{00000000-0005-0000-0000-0000EC980000}"/>
    <cellStyle name="Normal 3 3 5 3 10" xfId="25451" xr:uid="{00000000-0005-0000-0000-0000ED980000}"/>
    <cellStyle name="Normal 3 3 5 3 11" xfId="60986" xr:uid="{00000000-0005-0000-0000-0000EE980000}"/>
    <cellStyle name="Normal 3 3 5 3 2" xfId="4882" xr:uid="{00000000-0005-0000-0000-0000EF980000}"/>
    <cellStyle name="Normal 3 3 5 3 2 2" xfId="17529" xr:uid="{00000000-0005-0000-0000-0000F0980000}"/>
    <cellStyle name="Normal 3 3 5 3 2 2 2" xfId="52745" xr:uid="{00000000-0005-0000-0000-0000F1980000}"/>
    <cellStyle name="Normal 3 3 5 3 2 2 3" xfId="30134" xr:uid="{00000000-0005-0000-0000-0000F2980000}"/>
    <cellStyle name="Normal 3 3 5 3 2 3" xfId="13975" xr:uid="{00000000-0005-0000-0000-0000F3980000}"/>
    <cellStyle name="Normal 3 3 5 3 2 3 2" xfId="49193" xr:uid="{00000000-0005-0000-0000-0000F4980000}"/>
    <cellStyle name="Normal 3 3 5 3 2 4" xfId="40148" xr:uid="{00000000-0005-0000-0000-0000F5980000}"/>
    <cellStyle name="Normal 3 3 5 3 2 5" xfId="26582" xr:uid="{00000000-0005-0000-0000-0000F6980000}"/>
    <cellStyle name="Normal 3 3 5 3 3" xfId="6352" xr:uid="{00000000-0005-0000-0000-0000F7980000}"/>
    <cellStyle name="Normal 3 3 5 3 3 2" xfId="18983" xr:uid="{00000000-0005-0000-0000-0000F8980000}"/>
    <cellStyle name="Normal 3 3 5 3 3 2 2" xfId="54199" xr:uid="{00000000-0005-0000-0000-0000F9980000}"/>
    <cellStyle name="Normal 3 3 5 3 3 3" xfId="41602" xr:uid="{00000000-0005-0000-0000-0000FA980000}"/>
    <cellStyle name="Normal 3 3 5 3 3 4" xfId="31588" xr:uid="{00000000-0005-0000-0000-0000FB980000}"/>
    <cellStyle name="Normal 3 3 5 3 4" xfId="7811" xr:uid="{00000000-0005-0000-0000-0000FC980000}"/>
    <cellStyle name="Normal 3 3 5 3 4 2" xfId="20437" xr:uid="{00000000-0005-0000-0000-0000FD980000}"/>
    <cellStyle name="Normal 3 3 5 3 4 2 2" xfId="55653" xr:uid="{00000000-0005-0000-0000-0000FE980000}"/>
    <cellStyle name="Normal 3 3 5 3 4 3" xfId="43056" xr:uid="{00000000-0005-0000-0000-0000FF980000}"/>
    <cellStyle name="Normal 3 3 5 3 4 4" xfId="33042" xr:uid="{00000000-0005-0000-0000-000000990000}"/>
    <cellStyle name="Normal 3 3 5 3 5" xfId="9592" xr:uid="{00000000-0005-0000-0000-000001990000}"/>
    <cellStyle name="Normal 3 3 5 3 5 2" xfId="22213" xr:uid="{00000000-0005-0000-0000-000002990000}"/>
    <cellStyle name="Normal 3 3 5 3 5 2 2" xfId="57429" xr:uid="{00000000-0005-0000-0000-000003990000}"/>
    <cellStyle name="Normal 3 3 5 3 5 3" xfId="44832" xr:uid="{00000000-0005-0000-0000-000004990000}"/>
    <cellStyle name="Normal 3 3 5 3 5 4" xfId="34818" xr:uid="{00000000-0005-0000-0000-000005990000}"/>
    <cellStyle name="Normal 3 3 5 3 6" xfId="11386" xr:uid="{00000000-0005-0000-0000-000006990000}"/>
    <cellStyle name="Normal 3 3 5 3 6 2" xfId="23989" xr:uid="{00000000-0005-0000-0000-000007990000}"/>
    <cellStyle name="Normal 3 3 5 3 6 2 2" xfId="59205" xr:uid="{00000000-0005-0000-0000-000008990000}"/>
    <cellStyle name="Normal 3 3 5 3 6 3" xfId="46608" xr:uid="{00000000-0005-0000-0000-000009990000}"/>
    <cellStyle name="Normal 3 3 5 3 6 4" xfId="36594" xr:uid="{00000000-0005-0000-0000-00000A990000}"/>
    <cellStyle name="Normal 3 3 5 3 7" xfId="15753" xr:uid="{00000000-0005-0000-0000-00000B990000}"/>
    <cellStyle name="Normal 3 3 5 3 7 2" xfId="50969" xr:uid="{00000000-0005-0000-0000-00000C990000}"/>
    <cellStyle name="Normal 3 3 5 3 7 3" xfId="28358" xr:uid="{00000000-0005-0000-0000-00000D990000}"/>
    <cellStyle name="Normal 3 3 5 3 8" xfId="12844" xr:uid="{00000000-0005-0000-0000-00000E990000}"/>
    <cellStyle name="Normal 3 3 5 3 8 2" xfId="48062" xr:uid="{00000000-0005-0000-0000-00000F990000}"/>
    <cellStyle name="Normal 3 3 5 3 9" xfId="38372" xr:uid="{00000000-0005-0000-0000-000010990000}"/>
    <cellStyle name="Normal 3 3 5 4" xfId="2905" xr:uid="{00000000-0005-0000-0000-000011990000}"/>
    <cellStyle name="Normal 3 3 5 4 10" xfId="25292" xr:uid="{00000000-0005-0000-0000-000012990000}"/>
    <cellStyle name="Normal 3 3 5 4 11" xfId="60827" xr:uid="{00000000-0005-0000-0000-000013990000}"/>
    <cellStyle name="Normal 3 3 5 4 2" xfId="4723" xr:uid="{00000000-0005-0000-0000-000014990000}"/>
    <cellStyle name="Normal 3 3 5 4 2 2" xfId="17370" xr:uid="{00000000-0005-0000-0000-000015990000}"/>
    <cellStyle name="Normal 3 3 5 4 2 2 2" xfId="52586" xr:uid="{00000000-0005-0000-0000-000016990000}"/>
    <cellStyle name="Normal 3 3 5 4 2 2 3" xfId="29975" xr:uid="{00000000-0005-0000-0000-000017990000}"/>
    <cellStyle name="Normal 3 3 5 4 2 3" xfId="13816" xr:uid="{00000000-0005-0000-0000-000018990000}"/>
    <cellStyle name="Normal 3 3 5 4 2 3 2" xfId="49034" xr:uid="{00000000-0005-0000-0000-000019990000}"/>
    <cellStyle name="Normal 3 3 5 4 2 4" xfId="39989" xr:uid="{00000000-0005-0000-0000-00001A990000}"/>
    <cellStyle name="Normal 3 3 5 4 2 5" xfId="26423" xr:uid="{00000000-0005-0000-0000-00001B990000}"/>
    <cellStyle name="Normal 3 3 5 4 3" xfId="6193" xr:uid="{00000000-0005-0000-0000-00001C990000}"/>
    <cellStyle name="Normal 3 3 5 4 3 2" xfId="18824" xr:uid="{00000000-0005-0000-0000-00001D990000}"/>
    <cellStyle name="Normal 3 3 5 4 3 2 2" xfId="54040" xr:uid="{00000000-0005-0000-0000-00001E990000}"/>
    <cellStyle name="Normal 3 3 5 4 3 3" xfId="41443" xr:uid="{00000000-0005-0000-0000-00001F990000}"/>
    <cellStyle name="Normal 3 3 5 4 3 4" xfId="31429" xr:uid="{00000000-0005-0000-0000-000020990000}"/>
    <cellStyle name="Normal 3 3 5 4 4" xfId="7652" xr:uid="{00000000-0005-0000-0000-000021990000}"/>
    <cellStyle name="Normal 3 3 5 4 4 2" xfId="20278" xr:uid="{00000000-0005-0000-0000-000022990000}"/>
    <cellStyle name="Normal 3 3 5 4 4 2 2" xfId="55494" xr:uid="{00000000-0005-0000-0000-000023990000}"/>
    <cellStyle name="Normal 3 3 5 4 4 3" xfId="42897" xr:uid="{00000000-0005-0000-0000-000024990000}"/>
    <cellStyle name="Normal 3 3 5 4 4 4" xfId="32883" xr:uid="{00000000-0005-0000-0000-000025990000}"/>
    <cellStyle name="Normal 3 3 5 4 5" xfId="9433" xr:uid="{00000000-0005-0000-0000-000026990000}"/>
    <cellStyle name="Normal 3 3 5 4 5 2" xfId="22054" xr:uid="{00000000-0005-0000-0000-000027990000}"/>
    <cellStyle name="Normal 3 3 5 4 5 2 2" xfId="57270" xr:uid="{00000000-0005-0000-0000-000028990000}"/>
    <cellStyle name="Normal 3 3 5 4 5 3" xfId="44673" xr:uid="{00000000-0005-0000-0000-000029990000}"/>
    <cellStyle name="Normal 3 3 5 4 5 4" xfId="34659" xr:uid="{00000000-0005-0000-0000-00002A990000}"/>
    <cellStyle name="Normal 3 3 5 4 6" xfId="11227" xr:uid="{00000000-0005-0000-0000-00002B990000}"/>
    <cellStyle name="Normal 3 3 5 4 6 2" xfId="23830" xr:uid="{00000000-0005-0000-0000-00002C990000}"/>
    <cellStyle name="Normal 3 3 5 4 6 2 2" xfId="59046" xr:uid="{00000000-0005-0000-0000-00002D990000}"/>
    <cellStyle name="Normal 3 3 5 4 6 3" xfId="46449" xr:uid="{00000000-0005-0000-0000-00002E990000}"/>
    <cellStyle name="Normal 3 3 5 4 6 4" xfId="36435" xr:uid="{00000000-0005-0000-0000-00002F990000}"/>
    <cellStyle name="Normal 3 3 5 4 7" xfId="15594" xr:uid="{00000000-0005-0000-0000-000030990000}"/>
    <cellStyle name="Normal 3 3 5 4 7 2" xfId="50810" xr:uid="{00000000-0005-0000-0000-000031990000}"/>
    <cellStyle name="Normal 3 3 5 4 7 3" xfId="28199" xr:uid="{00000000-0005-0000-0000-000032990000}"/>
    <cellStyle name="Normal 3 3 5 4 8" xfId="12685" xr:uid="{00000000-0005-0000-0000-000033990000}"/>
    <cellStyle name="Normal 3 3 5 4 8 2" xfId="47903" xr:uid="{00000000-0005-0000-0000-000034990000}"/>
    <cellStyle name="Normal 3 3 5 4 9" xfId="38213" xr:uid="{00000000-0005-0000-0000-000035990000}"/>
    <cellStyle name="Normal 3 3 5 5" xfId="3414" xr:uid="{00000000-0005-0000-0000-000036990000}"/>
    <cellStyle name="Normal 3 3 5 5 10" xfId="26910" xr:uid="{00000000-0005-0000-0000-000037990000}"/>
    <cellStyle name="Normal 3 3 5 5 11" xfId="61314" xr:uid="{00000000-0005-0000-0000-000038990000}"/>
    <cellStyle name="Normal 3 3 5 5 2" xfId="5210" xr:uid="{00000000-0005-0000-0000-000039990000}"/>
    <cellStyle name="Normal 3 3 5 5 2 2" xfId="17857" xr:uid="{00000000-0005-0000-0000-00003A990000}"/>
    <cellStyle name="Normal 3 3 5 5 2 2 2" xfId="53073" xr:uid="{00000000-0005-0000-0000-00003B990000}"/>
    <cellStyle name="Normal 3 3 5 5 2 3" xfId="40476" xr:uid="{00000000-0005-0000-0000-00003C990000}"/>
    <cellStyle name="Normal 3 3 5 5 2 4" xfId="30462" xr:uid="{00000000-0005-0000-0000-00003D990000}"/>
    <cellStyle name="Normal 3 3 5 5 3" xfId="6680" xr:uid="{00000000-0005-0000-0000-00003E990000}"/>
    <cellStyle name="Normal 3 3 5 5 3 2" xfId="19311" xr:uid="{00000000-0005-0000-0000-00003F990000}"/>
    <cellStyle name="Normal 3 3 5 5 3 2 2" xfId="54527" xr:uid="{00000000-0005-0000-0000-000040990000}"/>
    <cellStyle name="Normal 3 3 5 5 3 3" xfId="41930" xr:uid="{00000000-0005-0000-0000-000041990000}"/>
    <cellStyle name="Normal 3 3 5 5 3 4" xfId="31916" xr:uid="{00000000-0005-0000-0000-000042990000}"/>
    <cellStyle name="Normal 3 3 5 5 4" xfId="8139" xr:uid="{00000000-0005-0000-0000-000043990000}"/>
    <cellStyle name="Normal 3 3 5 5 4 2" xfId="20765" xr:uid="{00000000-0005-0000-0000-000044990000}"/>
    <cellStyle name="Normal 3 3 5 5 4 2 2" xfId="55981" xr:uid="{00000000-0005-0000-0000-000045990000}"/>
    <cellStyle name="Normal 3 3 5 5 4 3" xfId="43384" xr:uid="{00000000-0005-0000-0000-000046990000}"/>
    <cellStyle name="Normal 3 3 5 5 4 4" xfId="33370" xr:uid="{00000000-0005-0000-0000-000047990000}"/>
    <cellStyle name="Normal 3 3 5 5 5" xfId="9920" xr:uid="{00000000-0005-0000-0000-000048990000}"/>
    <cellStyle name="Normal 3 3 5 5 5 2" xfId="22541" xr:uid="{00000000-0005-0000-0000-000049990000}"/>
    <cellStyle name="Normal 3 3 5 5 5 2 2" xfId="57757" xr:uid="{00000000-0005-0000-0000-00004A990000}"/>
    <cellStyle name="Normal 3 3 5 5 5 3" xfId="45160" xr:uid="{00000000-0005-0000-0000-00004B990000}"/>
    <cellStyle name="Normal 3 3 5 5 5 4" xfId="35146" xr:uid="{00000000-0005-0000-0000-00004C990000}"/>
    <cellStyle name="Normal 3 3 5 5 6" xfId="11714" xr:uid="{00000000-0005-0000-0000-00004D990000}"/>
    <cellStyle name="Normal 3 3 5 5 6 2" xfId="24317" xr:uid="{00000000-0005-0000-0000-00004E990000}"/>
    <cellStyle name="Normal 3 3 5 5 6 2 2" xfId="59533" xr:uid="{00000000-0005-0000-0000-00004F990000}"/>
    <cellStyle name="Normal 3 3 5 5 6 3" xfId="46936" xr:uid="{00000000-0005-0000-0000-000050990000}"/>
    <cellStyle name="Normal 3 3 5 5 6 4" xfId="36922" xr:uid="{00000000-0005-0000-0000-000051990000}"/>
    <cellStyle name="Normal 3 3 5 5 7" xfId="16081" xr:uid="{00000000-0005-0000-0000-000052990000}"/>
    <cellStyle name="Normal 3 3 5 5 7 2" xfId="51297" xr:uid="{00000000-0005-0000-0000-000053990000}"/>
    <cellStyle name="Normal 3 3 5 5 7 3" xfId="28686" xr:uid="{00000000-0005-0000-0000-000054990000}"/>
    <cellStyle name="Normal 3 3 5 5 8" xfId="14303" xr:uid="{00000000-0005-0000-0000-000055990000}"/>
    <cellStyle name="Normal 3 3 5 5 8 2" xfId="49521" xr:uid="{00000000-0005-0000-0000-000056990000}"/>
    <cellStyle name="Normal 3 3 5 5 9" xfId="38700" xr:uid="{00000000-0005-0000-0000-000057990000}"/>
    <cellStyle name="Normal 3 3 5 6" xfId="2574" xr:uid="{00000000-0005-0000-0000-000058990000}"/>
    <cellStyle name="Normal 3 3 5 6 10" xfId="26101" xr:uid="{00000000-0005-0000-0000-000059990000}"/>
    <cellStyle name="Normal 3 3 5 6 11" xfId="60505" xr:uid="{00000000-0005-0000-0000-00005A990000}"/>
    <cellStyle name="Normal 3 3 5 6 2" xfId="4401" xr:uid="{00000000-0005-0000-0000-00005B990000}"/>
    <cellStyle name="Normal 3 3 5 6 2 2" xfId="17048" xr:uid="{00000000-0005-0000-0000-00005C990000}"/>
    <cellStyle name="Normal 3 3 5 6 2 2 2" xfId="52264" xr:uid="{00000000-0005-0000-0000-00005D990000}"/>
    <cellStyle name="Normal 3 3 5 6 2 3" xfId="39667" xr:uid="{00000000-0005-0000-0000-00005E990000}"/>
    <cellStyle name="Normal 3 3 5 6 2 4" xfId="29653" xr:uid="{00000000-0005-0000-0000-00005F990000}"/>
    <cellStyle name="Normal 3 3 5 6 3" xfId="5871" xr:uid="{00000000-0005-0000-0000-000060990000}"/>
    <cellStyle name="Normal 3 3 5 6 3 2" xfId="18502" xr:uid="{00000000-0005-0000-0000-000061990000}"/>
    <cellStyle name="Normal 3 3 5 6 3 2 2" xfId="53718" xr:uid="{00000000-0005-0000-0000-000062990000}"/>
    <cellStyle name="Normal 3 3 5 6 3 3" xfId="41121" xr:uid="{00000000-0005-0000-0000-000063990000}"/>
    <cellStyle name="Normal 3 3 5 6 3 4" xfId="31107" xr:uid="{00000000-0005-0000-0000-000064990000}"/>
    <cellStyle name="Normal 3 3 5 6 4" xfId="7330" xr:uid="{00000000-0005-0000-0000-000065990000}"/>
    <cellStyle name="Normal 3 3 5 6 4 2" xfId="19956" xr:uid="{00000000-0005-0000-0000-000066990000}"/>
    <cellStyle name="Normal 3 3 5 6 4 2 2" xfId="55172" xr:uid="{00000000-0005-0000-0000-000067990000}"/>
    <cellStyle name="Normal 3 3 5 6 4 3" xfId="42575" xr:uid="{00000000-0005-0000-0000-000068990000}"/>
    <cellStyle name="Normal 3 3 5 6 4 4" xfId="32561" xr:uid="{00000000-0005-0000-0000-000069990000}"/>
    <cellStyle name="Normal 3 3 5 6 5" xfId="9111" xr:uid="{00000000-0005-0000-0000-00006A990000}"/>
    <cellStyle name="Normal 3 3 5 6 5 2" xfId="21732" xr:uid="{00000000-0005-0000-0000-00006B990000}"/>
    <cellStyle name="Normal 3 3 5 6 5 2 2" xfId="56948" xr:uid="{00000000-0005-0000-0000-00006C990000}"/>
    <cellStyle name="Normal 3 3 5 6 5 3" xfId="44351" xr:uid="{00000000-0005-0000-0000-00006D990000}"/>
    <cellStyle name="Normal 3 3 5 6 5 4" xfId="34337" xr:uid="{00000000-0005-0000-0000-00006E990000}"/>
    <cellStyle name="Normal 3 3 5 6 6" xfId="10905" xr:uid="{00000000-0005-0000-0000-00006F990000}"/>
    <cellStyle name="Normal 3 3 5 6 6 2" xfId="23508" xr:uid="{00000000-0005-0000-0000-000070990000}"/>
    <cellStyle name="Normal 3 3 5 6 6 2 2" xfId="58724" xr:uid="{00000000-0005-0000-0000-000071990000}"/>
    <cellStyle name="Normal 3 3 5 6 6 3" xfId="46127" xr:uid="{00000000-0005-0000-0000-000072990000}"/>
    <cellStyle name="Normal 3 3 5 6 6 4" xfId="36113" xr:uid="{00000000-0005-0000-0000-000073990000}"/>
    <cellStyle name="Normal 3 3 5 6 7" xfId="15272" xr:uid="{00000000-0005-0000-0000-000074990000}"/>
    <cellStyle name="Normal 3 3 5 6 7 2" xfId="50488" xr:uid="{00000000-0005-0000-0000-000075990000}"/>
    <cellStyle name="Normal 3 3 5 6 7 3" xfId="27877" xr:uid="{00000000-0005-0000-0000-000076990000}"/>
    <cellStyle name="Normal 3 3 5 6 8" xfId="13494" xr:uid="{00000000-0005-0000-0000-000077990000}"/>
    <cellStyle name="Normal 3 3 5 6 8 2" xfId="48712" xr:uid="{00000000-0005-0000-0000-000078990000}"/>
    <cellStyle name="Normal 3 3 5 6 9" xfId="37891" xr:uid="{00000000-0005-0000-0000-000079990000}"/>
    <cellStyle name="Normal 3 3 5 7" xfId="3738" xr:uid="{00000000-0005-0000-0000-00007A990000}"/>
    <cellStyle name="Normal 3 3 5 7 2" xfId="8462" xr:uid="{00000000-0005-0000-0000-00007B990000}"/>
    <cellStyle name="Normal 3 3 5 7 2 2" xfId="21088" xr:uid="{00000000-0005-0000-0000-00007C990000}"/>
    <cellStyle name="Normal 3 3 5 7 2 2 2" xfId="56304" xr:uid="{00000000-0005-0000-0000-00007D990000}"/>
    <cellStyle name="Normal 3 3 5 7 2 3" xfId="43707" xr:uid="{00000000-0005-0000-0000-00007E990000}"/>
    <cellStyle name="Normal 3 3 5 7 2 4" xfId="33693" xr:uid="{00000000-0005-0000-0000-00007F990000}"/>
    <cellStyle name="Normal 3 3 5 7 3" xfId="10243" xr:uid="{00000000-0005-0000-0000-000080990000}"/>
    <cellStyle name="Normal 3 3 5 7 3 2" xfId="22864" xr:uid="{00000000-0005-0000-0000-000081990000}"/>
    <cellStyle name="Normal 3 3 5 7 3 2 2" xfId="58080" xr:uid="{00000000-0005-0000-0000-000082990000}"/>
    <cellStyle name="Normal 3 3 5 7 3 3" xfId="45483" xr:uid="{00000000-0005-0000-0000-000083990000}"/>
    <cellStyle name="Normal 3 3 5 7 3 4" xfId="35469" xr:uid="{00000000-0005-0000-0000-000084990000}"/>
    <cellStyle name="Normal 3 3 5 7 4" xfId="12039" xr:uid="{00000000-0005-0000-0000-000085990000}"/>
    <cellStyle name="Normal 3 3 5 7 4 2" xfId="24640" xr:uid="{00000000-0005-0000-0000-000086990000}"/>
    <cellStyle name="Normal 3 3 5 7 4 2 2" xfId="59856" xr:uid="{00000000-0005-0000-0000-000087990000}"/>
    <cellStyle name="Normal 3 3 5 7 4 3" xfId="47259" xr:uid="{00000000-0005-0000-0000-000088990000}"/>
    <cellStyle name="Normal 3 3 5 7 4 4" xfId="37245" xr:uid="{00000000-0005-0000-0000-000089990000}"/>
    <cellStyle name="Normal 3 3 5 7 5" xfId="16404" xr:uid="{00000000-0005-0000-0000-00008A990000}"/>
    <cellStyle name="Normal 3 3 5 7 5 2" xfId="51620" xr:uid="{00000000-0005-0000-0000-00008B990000}"/>
    <cellStyle name="Normal 3 3 5 7 5 3" xfId="29009" xr:uid="{00000000-0005-0000-0000-00008C990000}"/>
    <cellStyle name="Normal 3 3 5 7 6" xfId="14626" xr:uid="{00000000-0005-0000-0000-00008D990000}"/>
    <cellStyle name="Normal 3 3 5 7 6 2" xfId="49844" xr:uid="{00000000-0005-0000-0000-00008E990000}"/>
    <cellStyle name="Normal 3 3 5 7 7" xfId="39023" xr:uid="{00000000-0005-0000-0000-00008F990000}"/>
    <cellStyle name="Normal 3 3 5 7 8" xfId="27233" xr:uid="{00000000-0005-0000-0000-000090990000}"/>
    <cellStyle name="Normal 3 3 5 8" xfId="4076" xr:uid="{00000000-0005-0000-0000-000091990000}"/>
    <cellStyle name="Normal 3 3 5 8 2" xfId="16726" xr:uid="{00000000-0005-0000-0000-000092990000}"/>
    <cellStyle name="Normal 3 3 5 8 2 2" xfId="51942" xr:uid="{00000000-0005-0000-0000-000093990000}"/>
    <cellStyle name="Normal 3 3 5 8 2 3" xfId="29331" xr:uid="{00000000-0005-0000-0000-000094990000}"/>
    <cellStyle name="Normal 3 3 5 8 3" xfId="13172" xr:uid="{00000000-0005-0000-0000-000095990000}"/>
    <cellStyle name="Normal 3 3 5 8 3 2" xfId="48390" xr:uid="{00000000-0005-0000-0000-000096990000}"/>
    <cellStyle name="Normal 3 3 5 8 4" xfId="39345" xr:uid="{00000000-0005-0000-0000-000097990000}"/>
    <cellStyle name="Normal 3 3 5 8 5" xfId="25779" xr:uid="{00000000-0005-0000-0000-000098990000}"/>
    <cellStyle name="Normal 3 3 5 9" xfId="5549" xr:uid="{00000000-0005-0000-0000-000099990000}"/>
    <cellStyle name="Normal 3 3 5 9 2" xfId="18180" xr:uid="{00000000-0005-0000-0000-00009A990000}"/>
    <cellStyle name="Normal 3 3 5 9 2 2" xfId="53396" xr:uid="{00000000-0005-0000-0000-00009B990000}"/>
    <cellStyle name="Normal 3 3 5 9 3" xfId="40799" xr:uid="{00000000-0005-0000-0000-00009C990000}"/>
    <cellStyle name="Normal 3 3 5 9 4" xfId="30785" xr:uid="{00000000-0005-0000-0000-00009D990000}"/>
    <cellStyle name="Normal 3 3 6" xfId="2250" xr:uid="{00000000-0005-0000-0000-00009E990000}"/>
    <cellStyle name="Normal 3 3 6 10" xfId="7029" xr:uid="{00000000-0005-0000-0000-00009F990000}"/>
    <cellStyle name="Normal 3 3 6 10 2" xfId="19655" xr:uid="{00000000-0005-0000-0000-0000A0990000}"/>
    <cellStyle name="Normal 3 3 6 10 2 2" xfId="54871" xr:uid="{00000000-0005-0000-0000-0000A1990000}"/>
    <cellStyle name="Normal 3 3 6 10 3" xfId="42274" xr:uid="{00000000-0005-0000-0000-0000A2990000}"/>
    <cellStyle name="Normal 3 3 6 10 4" xfId="32260" xr:uid="{00000000-0005-0000-0000-0000A3990000}"/>
    <cellStyle name="Normal 3 3 6 11" xfId="8810" xr:uid="{00000000-0005-0000-0000-0000A4990000}"/>
    <cellStyle name="Normal 3 3 6 11 2" xfId="21431" xr:uid="{00000000-0005-0000-0000-0000A5990000}"/>
    <cellStyle name="Normal 3 3 6 11 2 2" xfId="56647" xr:uid="{00000000-0005-0000-0000-0000A6990000}"/>
    <cellStyle name="Normal 3 3 6 11 3" xfId="44050" xr:uid="{00000000-0005-0000-0000-0000A7990000}"/>
    <cellStyle name="Normal 3 3 6 11 4" xfId="34036" xr:uid="{00000000-0005-0000-0000-0000A8990000}"/>
    <cellStyle name="Normal 3 3 6 12" xfId="10658" xr:uid="{00000000-0005-0000-0000-0000A9990000}"/>
    <cellStyle name="Normal 3 3 6 12 2" xfId="23269" xr:uid="{00000000-0005-0000-0000-0000AA990000}"/>
    <cellStyle name="Normal 3 3 6 12 2 2" xfId="58485" xr:uid="{00000000-0005-0000-0000-0000AB990000}"/>
    <cellStyle name="Normal 3 3 6 12 3" xfId="45888" xr:uid="{00000000-0005-0000-0000-0000AC990000}"/>
    <cellStyle name="Normal 3 3 6 12 4" xfId="35874" xr:uid="{00000000-0005-0000-0000-0000AD990000}"/>
    <cellStyle name="Normal 3 3 6 13" xfId="14971" xr:uid="{00000000-0005-0000-0000-0000AE990000}"/>
    <cellStyle name="Normal 3 3 6 13 2" xfId="50187" xr:uid="{00000000-0005-0000-0000-0000AF990000}"/>
    <cellStyle name="Normal 3 3 6 13 3" xfId="27576" xr:uid="{00000000-0005-0000-0000-0000B0990000}"/>
    <cellStyle name="Normal 3 3 6 14" xfId="12384" xr:uid="{00000000-0005-0000-0000-0000B1990000}"/>
    <cellStyle name="Normal 3 3 6 14 2" xfId="47602" xr:uid="{00000000-0005-0000-0000-0000B2990000}"/>
    <cellStyle name="Normal 3 3 6 15" xfId="37590" xr:uid="{00000000-0005-0000-0000-0000B3990000}"/>
    <cellStyle name="Normal 3 3 6 16" xfId="24991" xr:uid="{00000000-0005-0000-0000-0000B4990000}"/>
    <cellStyle name="Normal 3 3 6 17" xfId="60204" xr:uid="{00000000-0005-0000-0000-0000B5990000}"/>
    <cellStyle name="Normal 3 3 6 2" xfId="2423" xr:uid="{00000000-0005-0000-0000-0000B6990000}"/>
    <cellStyle name="Normal 3 3 6 2 10" xfId="10659" xr:uid="{00000000-0005-0000-0000-0000B7990000}"/>
    <cellStyle name="Normal 3 3 6 2 10 2" xfId="23270" xr:uid="{00000000-0005-0000-0000-0000B8990000}"/>
    <cellStyle name="Normal 3 3 6 2 10 2 2" xfId="58486" xr:uid="{00000000-0005-0000-0000-0000B9990000}"/>
    <cellStyle name="Normal 3 3 6 2 10 3" xfId="45889" xr:uid="{00000000-0005-0000-0000-0000BA990000}"/>
    <cellStyle name="Normal 3 3 6 2 10 4" xfId="35875" xr:uid="{00000000-0005-0000-0000-0000BB990000}"/>
    <cellStyle name="Normal 3 3 6 2 11" xfId="15128" xr:uid="{00000000-0005-0000-0000-0000BC990000}"/>
    <cellStyle name="Normal 3 3 6 2 11 2" xfId="50344" xr:uid="{00000000-0005-0000-0000-0000BD990000}"/>
    <cellStyle name="Normal 3 3 6 2 11 3" xfId="27733" xr:uid="{00000000-0005-0000-0000-0000BE990000}"/>
    <cellStyle name="Normal 3 3 6 2 12" xfId="12541" xr:uid="{00000000-0005-0000-0000-0000BF990000}"/>
    <cellStyle name="Normal 3 3 6 2 12 2" xfId="47759" xr:uid="{00000000-0005-0000-0000-0000C0990000}"/>
    <cellStyle name="Normal 3 3 6 2 13" xfId="37747" xr:uid="{00000000-0005-0000-0000-0000C1990000}"/>
    <cellStyle name="Normal 3 3 6 2 14" xfId="25148" xr:uid="{00000000-0005-0000-0000-0000C2990000}"/>
    <cellStyle name="Normal 3 3 6 2 15" xfId="60361" xr:uid="{00000000-0005-0000-0000-0000C3990000}"/>
    <cellStyle name="Normal 3 3 6 2 2" xfId="3263" xr:uid="{00000000-0005-0000-0000-0000C4990000}"/>
    <cellStyle name="Normal 3 3 6 2 2 10" xfId="25632" xr:uid="{00000000-0005-0000-0000-0000C5990000}"/>
    <cellStyle name="Normal 3 3 6 2 2 11" xfId="61167" xr:uid="{00000000-0005-0000-0000-0000C6990000}"/>
    <cellStyle name="Normal 3 3 6 2 2 2" xfId="5063" xr:uid="{00000000-0005-0000-0000-0000C7990000}"/>
    <cellStyle name="Normal 3 3 6 2 2 2 2" xfId="17710" xr:uid="{00000000-0005-0000-0000-0000C8990000}"/>
    <cellStyle name="Normal 3 3 6 2 2 2 2 2" xfId="52926" xr:uid="{00000000-0005-0000-0000-0000C9990000}"/>
    <cellStyle name="Normal 3 3 6 2 2 2 2 3" xfId="30315" xr:uid="{00000000-0005-0000-0000-0000CA990000}"/>
    <cellStyle name="Normal 3 3 6 2 2 2 3" xfId="14156" xr:uid="{00000000-0005-0000-0000-0000CB990000}"/>
    <cellStyle name="Normal 3 3 6 2 2 2 3 2" xfId="49374" xr:uid="{00000000-0005-0000-0000-0000CC990000}"/>
    <cellStyle name="Normal 3 3 6 2 2 2 4" xfId="40329" xr:uid="{00000000-0005-0000-0000-0000CD990000}"/>
    <cellStyle name="Normal 3 3 6 2 2 2 5" xfId="26763" xr:uid="{00000000-0005-0000-0000-0000CE990000}"/>
    <cellStyle name="Normal 3 3 6 2 2 3" xfId="6533" xr:uid="{00000000-0005-0000-0000-0000CF990000}"/>
    <cellStyle name="Normal 3 3 6 2 2 3 2" xfId="19164" xr:uid="{00000000-0005-0000-0000-0000D0990000}"/>
    <cellStyle name="Normal 3 3 6 2 2 3 2 2" xfId="54380" xr:uid="{00000000-0005-0000-0000-0000D1990000}"/>
    <cellStyle name="Normal 3 3 6 2 2 3 3" xfId="41783" xr:uid="{00000000-0005-0000-0000-0000D2990000}"/>
    <cellStyle name="Normal 3 3 6 2 2 3 4" xfId="31769" xr:uid="{00000000-0005-0000-0000-0000D3990000}"/>
    <cellStyle name="Normal 3 3 6 2 2 4" xfId="7992" xr:uid="{00000000-0005-0000-0000-0000D4990000}"/>
    <cellStyle name="Normal 3 3 6 2 2 4 2" xfId="20618" xr:uid="{00000000-0005-0000-0000-0000D5990000}"/>
    <cellStyle name="Normal 3 3 6 2 2 4 2 2" xfId="55834" xr:uid="{00000000-0005-0000-0000-0000D6990000}"/>
    <cellStyle name="Normal 3 3 6 2 2 4 3" xfId="43237" xr:uid="{00000000-0005-0000-0000-0000D7990000}"/>
    <cellStyle name="Normal 3 3 6 2 2 4 4" xfId="33223" xr:uid="{00000000-0005-0000-0000-0000D8990000}"/>
    <cellStyle name="Normal 3 3 6 2 2 5" xfId="9773" xr:uid="{00000000-0005-0000-0000-0000D9990000}"/>
    <cellStyle name="Normal 3 3 6 2 2 5 2" xfId="22394" xr:uid="{00000000-0005-0000-0000-0000DA990000}"/>
    <cellStyle name="Normal 3 3 6 2 2 5 2 2" xfId="57610" xr:uid="{00000000-0005-0000-0000-0000DB990000}"/>
    <cellStyle name="Normal 3 3 6 2 2 5 3" xfId="45013" xr:uid="{00000000-0005-0000-0000-0000DC990000}"/>
    <cellStyle name="Normal 3 3 6 2 2 5 4" xfId="34999" xr:uid="{00000000-0005-0000-0000-0000DD990000}"/>
    <cellStyle name="Normal 3 3 6 2 2 6" xfId="11567" xr:uid="{00000000-0005-0000-0000-0000DE990000}"/>
    <cellStyle name="Normal 3 3 6 2 2 6 2" xfId="24170" xr:uid="{00000000-0005-0000-0000-0000DF990000}"/>
    <cellStyle name="Normal 3 3 6 2 2 6 2 2" xfId="59386" xr:uid="{00000000-0005-0000-0000-0000E0990000}"/>
    <cellStyle name="Normal 3 3 6 2 2 6 3" xfId="46789" xr:uid="{00000000-0005-0000-0000-0000E1990000}"/>
    <cellStyle name="Normal 3 3 6 2 2 6 4" xfId="36775" xr:uid="{00000000-0005-0000-0000-0000E2990000}"/>
    <cellStyle name="Normal 3 3 6 2 2 7" xfId="15934" xr:uid="{00000000-0005-0000-0000-0000E3990000}"/>
    <cellStyle name="Normal 3 3 6 2 2 7 2" xfId="51150" xr:uid="{00000000-0005-0000-0000-0000E4990000}"/>
    <cellStyle name="Normal 3 3 6 2 2 7 3" xfId="28539" xr:uid="{00000000-0005-0000-0000-0000E5990000}"/>
    <cellStyle name="Normal 3 3 6 2 2 8" xfId="13025" xr:uid="{00000000-0005-0000-0000-0000E6990000}"/>
    <cellStyle name="Normal 3 3 6 2 2 8 2" xfId="48243" xr:uid="{00000000-0005-0000-0000-0000E7990000}"/>
    <cellStyle name="Normal 3 3 6 2 2 9" xfId="38553" xr:uid="{00000000-0005-0000-0000-0000E8990000}"/>
    <cellStyle name="Normal 3 3 6 2 3" xfId="3592" xr:uid="{00000000-0005-0000-0000-0000E9990000}"/>
    <cellStyle name="Normal 3 3 6 2 3 10" xfId="27088" xr:uid="{00000000-0005-0000-0000-0000EA990000}"/>
    <cellStyle name="Normal 3 3 6 2 3 11" xfId="61492" xr:uid="{00000000-0005-0000-0000-0000EB990000}"/>
    <cellStyle name="Normal 3 3 6 2 3 2" xfId="5388" xr:uid="{00000000-0005-0000-0000-0000EC990000}"/>
    <cellStyle name="Normal 3 3 6 2 3 2 2" xfId="18035" xr:uid="{00000000-0005-0000-0000-0000ED990000}"/>
    <cellStyle name="Normal 3 3 6 2 3 2 2 2" xfId="53251" xr:uid="{00000000-0005-0000-0000-0000EE990000}"/>
    <cellStyle name="Normal 3 3 6 2 3 2 3" xfId="40654" xr:uid="{00000000-0005-0000-0000-0000EF990000}"/>
    <cellStyle name="Normal 3 3 6 2 3 2 4" xfId="30640" xr:uid="{00000000-0005-0000-0000-0000F0990000}"/>
    <cellStyle name="Normal 3 3 6 2 3 3" xfId="6858" xr:uid="{00000000-0005-0000-0000-0000F1990000}"/>
    <cellStyle name="Normal 3 3 6 2 3 3 2" xfId="19489" xr:uid="{00000000-0005-0000-0000-0000F2990000}"/>
    <cellStyle name="Normal 3 3 6 2 3 3 2 2" xfId="54705" xr:uid="{00000000-0005-0000-0000-0000F3990000}"/>
    <cellStyle name="Normal 3 3 6 2 3 3 3" xfId="42108" xr:uid="{00000000-0005-0000-0000-0000F4990000}"/>
    <cellStyle name="Normal 3 3 6 2 3 3 4" xfId="32094" xr:uid="{00000000-0005-0000-0000-0000F5990000}"/>
    <cellStyle name="Normal 3 3 6 2 3 4" xfId="8317" xr:uid="{00000000-0005-0000-0000-0000F6990000}"/>
    <cellStyle name="Normal 3 3 6 2 3 4 2" xfId="20943" xr:uid="{00000000-0005-0000-0000-0000F7990000}"/>
    <cellStyle name="Normal 3 3 6 2 3 4 2 2" xfId="56159" xr:uid="{00000000-0005-0000-0000-0000F8990000}"/>
    <cellStyle name="Normal 3 3 6 2 3 4 3" xfId="43562" xr:uid="{00000000-0005-0000-0000-0000F9990000}"/>
    <cellStyle name="Normal 3 3 6 2 3 4 4" xfId="33548" xr:uid="{00000000-0005-0000-0000-0000FA990000}"/>
    <cellStyle name="Normal 3 3 6 2 3 5" xfId="10098" xr:uid="{00000000-0005-0000-0000-0000FB990000}"/>
    <cellStyle name="Normal 3 3 6 2 3 5 2" xfId="22719" xr:uid="{00000000-0005-0000-0000-0000FC990000}"/>
    <cellStyle name="Normal 3 3 6 2 3 5 2 2" xfId="57935" xr:uid="{00000000-0005-0000-0000-0000FD990000}"/>
    <cellStyle name="Normal 3 3 6 2 3 5 3" xfId="45338" xr:uid="{00000000-0005-0000-0000-0000FE990000}"/>
    <cellStyle name="Normal 3 3 6 2 3 5 4" xfId="35324" xr:uid="{00000000-0005-0000-0000-0000FF990000}"/>
    <cellStyle name="Normal 3 3 6 2 3 6" xfId="11892" xr:uid="{00000000-0005-0000-0000-0000009A0000}"/>
    <cellStyle name="Normal 3 3 6 2 3 6 2" xfId="24495" xr:uid="{00000000-0005-0000-0000-0000019A0000}"/>
    <cellStyle name="Normal 3 3 6 2 3 6 2 2" xfId="59711" xr:uid="{00000000-0005-0000-0000-0000029A0000}"/>
    <cellStyle name="Normal 3 3 6 2 3 6 3" xfId="47114" xr:uid="{00000000-0005-0000-0000-0000039A0000}"/>
    <cellStyle name="Normal 3 3 6 2 3 6 4" xfId="37100" xr:uid="{00000000-0005-0000-0000-0000049A0000}"/>
    <cellStyle name="Normal 3 3 6 2 3 7" xfId="16259" xr:uid="{00000000-0005-0000-0000-0000059A0000}"/>
    <cellStyle name="Normal 3 3 6 2 3 7 2" xfId="51475" xr:uid="{00000000-0005-0000-0000-0000069A0000}"/>
    <cellStyle name="Normal 3 3 6 2 3 7 3" xfId="28864" xr:uid="{00000000-0005-0000-0000-0000079A0000}"/>
    <cellStyle name="Normal 3 3 6 2 3 8" xfId="14481" xr:uid="{00000000-0005-0000-0000-0000089A0000}"/>
    <cellStyle name="Normal 3 3 6 2 3 8 2" xfId="49699" xr:uid="{00000000-0005-0000-0000-0000099A0000}"/>
    <cellStyle name="Normal 3 3 6 2 3 9" xfId="38878" xr:uid="{00000000-0005-0000-0000-00000A9A0000}"/>
    <cellStyle name="Normal 3 3 6 2 4" xfId="2753" xr:uid="{00000000-0005-0000-0000-00000B9A0000}"/>
    <cellStyle name="Normal 3 3 6 2 4 10" xfId="26279" xr:uid="{00000000-0005-0000-0000-00000C9A0000}"/>
    <cellStyle name="Normal 3 3 6 2 4 11" xfId="60683" xr:uid="{00000000-0005-0000-0000-00000D9A0000}"/>
    <cellStyle name="Normal 3 3 6 2 4 2" xfId="4579" xr:uid="{00000000-0005-0000-0000-00000E9A0000}"/>
    <cellStyle name="Normal 3 3 6 2 4 2 2" xfId="17226" xr:uid="{00000000-0005-0000-0000-00000F9A0000}"/>
    <cellStyle name="Normal 3 3 6 2 4 2 2 2" xfId="52442" xr:uid="{00000000-0005-0000-0000-0000109A0000}"/>
    <cellStyle name="Normal 3 3 6 2 4 2 3" xfId="39845" xr:uid="{00000000-0005-0000-0000-0000119A0000}"/>
    <cellStyle name="Normal 3 3 6 2 4 2 4" xfId="29831" xr:uid="{00000000-0005-0000-0000-0000129A0000}"/>
    <cellStyle name="Normal 3 3 6 2 4 3" xfId="6049" xr:uid="{00000000-0005-0000-0000-0000139A0000}"/>
    <cellStyle name="Normal 3 3 6 2 4 3 2" xfId="18680" xr:uid="{00000000-0005-0000-0000-0000149A0000}"/>
    <cellStyle name="Normal 3 3 6 2 4 3 2 2" xfId="53896" xr:uid="{00000000-0005-0000-0000-0000159A0000}"/>
    <cellStyle name="Normal 3 3 6 2 4 3 3" xfId="41299" xr:uid="{00000000-0005-0000-0000-0000169A0000}"/>
    <cellStyle name="Normal 3 3 6 2 4 3 4" xfId="31285" xr:uid="{00000000-0005-0000-0000-0000179A0000}"/>
    <cellStyle name="Normal 3 3 6 2 4 4" xfId="7508" xr:uid="{00000000-0005-0000-0000-0000189A0000}"/>
    <cellStyle name="Normal 3 3 6 2 4 4 2" xfId="20134" xr:uid="{00000000-0005-0000-0000-0000199A0000}"/>
    <cellStyle name="Normal 3 3 6 2 4 4 2 2" xfId="55350" xr:uid="{00000000-0005-0000-0000-00001A9A0000}"/>
    <cellStyle name="Normal 3 3 6 2 4 4 3" xfId="42753" xr:uid="{00000000-0005-0000-0000-00001B9A0000}"/>
    <cellStyle name="Normal 3 3 6 2 4 4 4" xfId="32739" xr:uid="{00000000-0005-0000-0000-00001C9A0000}"/>
    <cellStyle name="Normal 3 3 6 2 4 5" xfId="9289" xr:uid="{00000000-0005-0000-0000-00001D9A0000}"/>
    <cellStyle name="Normal 3 3 6 2 4 5 2" xfId="21910" xr:uid="{00000000-0005-0000-0000-00001E9A0000}"/>
    <cellStyle name="Normal 3 3 6 2 4 5 2 2" xfId="57126" xr:uid="{00000000-0005-0000-0000-00001F9A0000}"/>
    <cellStyle name="Normal 3 3 6 2 4 5 3" xfId="44529" xr:uid="{00000000-0005-0000-0000-0000209A0000}"/>
    <cellStyle name="Normal 3 3 6 2 4 5 4" xfId="34515" xr:uid="{00000000-0005-0000-0000-0000219A0000}"/>
    <cellStyle name="Normal 3 3 6 2 4 6" xfId="11083" xr:uid="{00000000-0005-0000-0000-0000229A0000}"/>
    <cellStyle name="Normal 3 3 6 2 4 6 2" xfId="23686" xr:uid="{00000000-0005-0000-0000-0000239A0000}"/>
    <cellStyle name="Normal 3 3 6 2 4 6 2 2" xfId="58902" xr:uid="{00000000-0005-0000-0000-0000249A0000}"/>
    <cellStyle name="Normal 3 3 6 2 4 6 3" xfId="46305" xr:uid="{00000000-0005-0000-0000-0000259A0000}"/>
    <cellStyle name="Normal 3 3 6 2 4 6 4" xfId="36291" xr:uid="{00000000-0005-0000-0000-0000269A0000}"/>
    <cellStyle name="Normal 3 3 6 2 4 7" xfId="15450" xr:uid="{00000000-0005-0000-0000-0000279A0000}"/>
    <cellStyle name="Normal 3 3 6 2 4 7 2" xfId="50666" xr:uid="{00000000-0005-0000-0000-0000289A0000}"/>
    <cellStyle name="Normal 3 3 6 2 4 7 3" xfId="28055" xr:uid="{00000000-0005-0000-0000-0000299A0000}"/>
    <cellStyle name="Normal 3 3 6 2 4 8" xfId="13672" xr:uid="{00000000-0005-0000-0000-00002A9A0000}"/>
    <cellStyle name="Normal 3 3 6 2 4 8 2" xfId="48890" xr:uid="{00000000-0005-0000-0000-00002B9A0000}"/>
    <cellStyle name="Normal 3 3 6 2 4 9" xfId="38069" xr:uid="{00000000-0005-0000-0000-00002C9A0000}"/>
    <cellStyle name="Normal 3 3 6 2 5" xfId="3917" xr:uid="{00000000-0005-0000-0000-00002D9A0000}"/>
    <cellStyle name="Normal 3 3 6 2 5 2" xfId="8640" xr:uid="{00000000-0005-0000-0000-00002E9A0000}"/>
    <cellStyle name="Normal 3 3 6 2 5 2 2" xfId="21266" xr:uid="{00000000-0005-0000-0000-00002F9A0000}"/>
    <cellStyle name="Normal 3 3 6 2 5 2 2 2" xfId="56482" xr:uid="{00000000-0005-0000-0000-0000309A0000}"/>
    <cellStyle name="Normal 3 3 6 2 5 2 3" xfId="43885" xr:uid="{00000000-0005-0000-0000-0000319A0000}"/>
    <cellStyle name="Normal 3 3 6 2 5 2 4" xfId="33871" xr:uid="{00000000-0005-0000-0000-0000329A0000}"/>
    <cellStyle name="Normal 3 3 6 2 5 3" xfId="10421" xr:uid="{00000000-0005-0000-0000-0000339A0000}"/>
    <cellStyle name="Normal 3 3 6 2 5 3 2" xfId="23042" xr:uid="{00000000-0005-0000-0000-0000349A0000}"/>
    <cellStyle name="Normal 3 3 6 2 5 3 2 2" xfId="58258" xr:uid="{00000000-0005-0000-0000-0000359A0000}"/>
    <cellStyle name="Normal 3 3 6 2 5 3 3" xfId="45661" xr:uid="{00000000-0005-0000-0000-0000369A0000}"/>
    <cellStyle name="Normal 3 3 6 2 5 3 4" xfId="35647" xr:uid="{00000000-0005-0000-0000-0000379A0000}"/>
    <cellStyle name="Normal 3 3 6 2 5 4" xfId="12217" xr:uid="{00000000-0005-0000-0000-0000389A0000}"/>
    <cellStyle name="Normal 3 3 6 2 5 4 2" xfId="24818" xr:uid="{00000000-0005-0000-0000-0000399A0000}"/>
    <cellStyle name="Normal 3 3 6 2 5 4 2 2" xfId="60034" xr:uid="{00000000-0005-0000-0000-00003A9A0000}"/>
    <cellStyle name="Normal 3 3 6 2 5 4 3" xfId="47437" xr:uid="{00000000-0005-0000-0000-00003B9A0000}"/>
    <cellStyle name="Normal 3 3 6 2 5 4 4" xfId="37423" xr:uid="{00000000-0005-0000-0000-00003C9A0000}"/>
    <cellStyle name="Normal 3 3 6 2 5 5" xfId="16582" xr:uid="{00000000-0005-0000-0000-00003D9A0000}"/>
    <cellStyle name="Normal 3 3 6 2 5 5 2" xfId="51798" xr:uid="{00000000-0005-0000-0000-00003E9A0000}"/>
    <cellStyle name="Normal 3 3 6 2 5 5 3" xfId="29187" xr:uid="{00000000-0005-0000-0000-00003F9A0000}"/>
    <cellStyle name="Normal 3 3 6 2 5 6" xfId="14804" xr:uid="{00000000-0005-0000-0000-0000409A0000}"/>
    <cellStyle name="Normal 3 3 6 2 5 6 2" xfId="50022" xr:uid="{00000000-0005-0000-0000-0000419A0000}"/>
    <cellStyle name="Normal 3 3 6 2 5 7" xfId="39201" xr:uid="{00000000-0005-0000-0000-0000429A0000}"/>
    <cellStyle name="Normal 3 3 6 2 5 8" xfId="27411" xr:uid="{00000000-0005-0000-0000-0000439A0000}"/>
    <cellStyle name="Normal 3 3 6 2 6" xfId="4257" xr:uid="{00000000-0005-0000-0000-0000449A0000}"/>
    <cellStyle name="Normal 3 3 6 2 6 2" xfId="16904" xr:uid="{00000000-0005-0000-0000-0000459A0000}"/>
    <cellStyle name="Normal 3 3 6 2 6 2 2" xfId="52120" xr:uid="{00000000-0005-0000-0000-0000469A0000}"/>
    <cellStyle name="Normal 3 3 6 2 6 2 3" xfId="29509" xr:uid="{00000000-0005-0000-0000-0000479A0000}"/>
    <cellStyle name="Normal 3 3 6 2 6 3" xfId="13350" xr:uid="{00000000-0005-0000-0000-0000489A0000}"/>
    <cellStyle name="Normal 3 3 6 2 6 3 2" xfId="48568" xr:uid="{00000000-0005-0000-0000-0000499A0000}"/>
    <cellStyle name="Normal 3 3 6 2 6 4" xfId="39523" xr:uid="{00000000-0005-0000-0000-00004A9A0000}"/>
    <cellStyle name="Normal 3 3 6 2 6 5" xfId="25957" xr:uid="{00000000-0005-0000-0000-00004B9A0000}"/>
    <cellStyle name="Normal 3 3 6 2 7" xfId="5727" xr:uid="{00000000-0005-0000-0000-00004C9A0000}"/>
    <cellStyle name="Normal 3 3 6 2 7 2" xfId="18358" xr:uid="{00000000-0005-0000-0000-00004D9A0000}"/>
    <cellStyle name="Normal 3 3 6 2 7 2 2" xfId="53574" xr:uid="{00000000-0005-0000-0000-00004E9A0000}"/>
    <cellStyle name="Normal 3 3 6 2 7 3" xfId="40977" xr:uid="{00000000-0005-0000-0000-00004F9A0000}"/>
    <cellStyle name="Normal 3 3 6 2 7 4" xfId="30963" xr:uid="{00000000-0005-0000-0000-0000509A0000}"/>
    <cellStyle name="Normal 3 3 6 2 8" xfId="7186" xr:uid="{00000000-0005-0000-0000-0000519A0000}"/>
    <cellStyle name="Normal 3 3 6 2 8 2" xfId="19812" xr:uid="{00000000-0005-0000-0000-0000529A0000}"/>
    <cellStyle name="Normal 3 3 6 2 8 2 2" xfId="55028" xr:uid="{00000000-0005-0000-0000-0000539A0000}"/>
    <cellStyle name="Normal 3 3 6 2 8 3" xfId="42431" xr:uid="{00000000-0005-0000-0000-0000549A0000}"/>
    <cellStyle name="Normal 3 3 6 2 8 4" xfId="32417" xr:uid="{00000000-0005-0000-0000-0000559A0000}"/>
    <cellStyle name="Normal 3 3 6 2 9" xfId="8967" xr:uid="{00000000-0005-0000-0000-0000569A0000}"/>
    <cellStyle name="Normal 3 3 6 2 9 2" xfId="21588" xr:uid="{00000000-0005-0000-0000-0000579A0000}"/>
    <cellStyle name="Normal 3 3 6 2 9 2 2" xfId="56804" xr:uid="{00000000-0005-0000-0000-0000589A0000}"/>
    <cellStyle name="Normal 3 3 6 2 9 3" xfId="44207" xr:uid="{00000000-0005-0000-0000-0000599A0000}"/>
    <cellStyle name="Normal 3 3 6 2 9 4" xfId="34193" xr:uid="{00000000-0005-0000-0000-00005A9A0000}"/>
    <cellStyle name="Normal 3 3 6 3" xfId="3106" xr:uid="{00000000-0005-0000-0000-00005B9A0000}"/>
    <cellStyle name="Normal 3 3 6 3 10" xfId="25475" xr:uid="{00000000-0005-0000-0000-00005C9A0000}"/>
    <cellStyle name="Normal 3 3 6 3 11" xfId="61010" xr:uid="{00000000-0005-0000-0000-00005D9A0000}"/>
    <cellStyle name="Normal 3 3 6 3 2" xfId="4906" xr:uid="{00000000-0005-0000-0000-00005E9A0000}"/>
    <cellStyle name="Normal 3 3 6 3 2 2" xfId="17553" xr:uid="{00000000-0005-0000-0000-00005F9A0000}"/>
    <cellStyle name="Normal 3 3 6 3 2 2 2" xfId="52769" xr:uid="{00000000-0005-0000-0000-0000609A0000}"/>
    <cellStyle name="Normal 3 3 6 3 2 2 3" xfId="30158" xr:uid="{00000000-0005-0000-0000-0000619A0000}"/>
    <cellStyle name="Normal 3 3 6 3 2 3" xfId="13999" xr:uid="{00000000-0005-0000-0000-0000629A0000}"/>
    <cellStyle name="Normal 3 3 6 3 2 3 2" xfId="49217" xr:uid="{00000000-0005-0000-0000-0000639A0000}"/>
    <cellStyle name="Normal 3 3 6 3 2 4" xfId="40172" xr:uid="{00000000-0005-0000-0000-0000649A0000}"/>
    <cellStyle name="Normal 3 3 6 3 2 5" xfId="26606" xr:uid="{00000000-0005-0000-0000-0000659A0000}"/>
    <cellStyle name="Normal 3 3 6 3 3" xfId="6376" xr:uid="{00000000-0005-0000-0000-0000669A0000}"/>
    <cellStyle name="Normal 3 3 6 3 3 2" xfId="19007" xr:uid="{00000000-0005-0000-0000-0000679A0000}"/>
    <cellStyle name="Normal 3 3 6 3 3 2 2" xfId="54223" xr:uid="{00000000-0005-0000-0000-0000689A0000}"/>
    <cellStyle name="Normal 3 3 6 3 3 3" xfId="41626" xr:uid="{00000000-0005-0000-0000-0000699A0000}"/>
    <cellStyle name="Normal 3 3 6 3 3 4" xfId="31612" xr:uid="{00000000-0005-0000-0000-00006A9A0000}"/>
    <cellStyle name="Normal 3 3 6 3 4" xfId="7835" xr:uid="{00000000-0005-0000-0000-00006B9A0000}"/>
    <cellStyle name="Normal 3 3 6 3 4 2" xfId="20461" xr:uid="{00000000-0005-0000-0000-00006C9A0000}"/>
    <cellStyle name="Normal 3 3 6 3 4 2 2" xfId="55677" xr:uid="{00000000-0005-0000-0000-00006D9A0000}"/>
    <cellStyle name="Normal 3 3 6 3 4 3" xfId="43080" xr:uid="{00000000-0005-0000-0000-00006E9A0000}"/>
    <cellStyle name="Normal 3 3 6 3 4 4" xfId="33066" xr:uid="{00000000-0005-0000-0000-00006F9A0000}"/>
    <cellStyle name="Normal 3 3 6 3 5" xfId="9616" xr:uid="{00000000-0005-0000-0000-0000709A0000}"/>
    <cellStyle name="Normal 3 3 6 3 5 2" xfId="22237" xr:uid="{00000000-0005-0000-0000-0000719A0000}"/>
    <cellStyle name="Normal 3 3 6 3 5 2 2" xfId="57453" xr:uid="{00000000-0005-0000-0000-0000729A0000}"/>
    <cellStyle name="Normal 3 3 6 3 5 3" xfId="44856" xr:uid="{00000000-0005-0000-0000-0000739A0000}"/>
    <cellStyle name="Normal 3 3 6 3 5 4" xfId="34842" xr:uid="{00000000-0005-0000-0000-0000749A0000}"/>
    <cellStyle name="Normal 3 3 6 3 6" xfId="11410" xr:uid="{00000000-0005-0000-0000-0000759A0000}"/>
    <cellStyle name="Normal 3 3 6 3 6 2" xfId="24013" xr:uid="{00000000-0005-0000-0000-0000769A0000}"/>
    <cellStyle name="Normal 3 3 6 3 6 2 2" xfId="59229" xr:uid="{00000000-0005-0000-0000-0000779A0000}"/>
    <cellStyle name="Normal 3 3 6 3 6 3" xfId="46632" xr:uid="{00000000-0005-0000-0000-0000789A0000}"/>
    <cellStyle name="Normal 3 3 6 3 6 4" xfId="36618" xr:uid="{00000000-0005-0000-0000-0000799A0000}"/>
    <cellStyle name="Normal 3 3 6 3 7" xfId="15777" xr:uid="{00000000-0005-0000-0000-00007A9A0000}"/>
    <cellStyle name="Normal 3 3 6 3 7 2" xfId="50993" xr:uid="{00000000-0005-0000-0000-00007B9A0000}"/>
    <cellStyle name="Normal 3 3 6 3 7 3" xfId="28382" xr:uid="{00000000-0005-0000-0000-00007C9A0000}"/>
    <cellStyle name="Normal 3 3 6 3 8" xfId="12868" xr:uid="{00000000-0005-0000-0000-00007D9A0000}"/>
    <cellStyle name="Normal 3 3 6 3 8 2" xfId="48086" xr:uid="{00000000-0005-0000-0000-00007E9A0000}"/>
    <cellStyle name="Normal 3 3 6 3 9" xfId="38396" xr:uid="{00000000-0005-0000-0000-00007F9A0000}"/>
    <cellStyle name="Normal 3 3 6 4" xfId="2927" xr:uid="{00000000-0005-0000-0000-0000809A0000}"/>
    <cellStyle name="Normal 3 3 6 4 10" xfId="25313" xr:uid="{00000000-0005-0000-0000-0000819A0000}"/>
    <cellStyle name="Normal 3 3 6 4 11" xfId="60848" xr:uid="{00000000-0005-0000-0000-0000829A0000}"/>
    <cellStyle name="Normal 3 3 6 4 2" xfId="4744" xr:uid="{00000000-0005-0000-0000-0000839A0000}"/>
    <cellStyle name="Normal 3 3 6 4 2 2" xfId="17391" xr:uid="{00000000-0005-0000-0000-0000849A0000}"/>
    <cellStyle name="Normal 3 3 6 4 2 2 2" xfId="52607" xr:uid="{00000000-0005-0000-0000-0000859A0000}"/>
    <cellStyle name="Normal 3 3 6 4 2 2 3" xfId="29996" xr:uid="{00000000-0005-0000-0000-0000869A0000}"/>
    <cellStyle name="Normal 3 3 6 4 2 3" xfId="13837" xr:uid="{00000000-0005-0000-0000-0000879A0000}"/>
    <cellStyle name="Normal 3 3 6 4 2 3 2" xfId="49055" xr:uid="{00000000-0005-0000-0000-0000889A0000}"/>
    <cellStyle name="Normal 3 3 6 4 2 4" xfId="40010" xr:uid="{00000000-0005-0000-0000-0000899A0000}"/>
    <cellStyle name="Normal 3 3 6 4 2 5" xfId="26444" xr:uid="{00000000-0005-0000-0000-00008A9A0000}"/>
    <cellStyle name="Normal 3 3 6 4 3" xfId="6214" xr:uid="{00000000-0005-0000-0000-00008B9A0000}"/>
    <cellStyle name="Normal 3 3 6 4 3 2" xfId="18845" xr:uid="{00000000-0005-0000-0000-00008C9A0000}"/>
    <cellStyle name="Normal 3 3 6 4 3 2 2" xfId="54061" xr:uid="{00000000-0005-0000-0000-00008D9A0000}"/>
    <cellStyle name="Normal 3 3 6 4 3 3" xfId="41464" xr:uid="{00000000-0005-0000-0000-00008E9A0000}"/>
    <cellStyle name="Normal 3 3 6 4 3 4" xfId="31450" xr:uid="{00000000-0005-0000-0000-00008F9A0000}"/>
    <cellStyle name="Normal 3 3 6 4 4" xfId="7673" xr:uid="{00000000-0005-0000-0000-0000909A0000}"/>
    <cellStyle name="Normal 3 3 6 4 4 2" xfId="20299" xr:uid="{00000000-0005-0000-0000-0000919A0000}"/>
    <cellStyle name="Normal 3 3 6 4 4 2 2" xfId="55515" xr:uid="{00000000-0005-0000-0000-0000929A0000}"/>
    <cellStyle name="Normal 3 3 6 4 4 3" xfId="42918" xr:uid="{00000000-0005-0000-0000-0000939A0000}"/>
    <cellStyle name="Normal 3 3 6 4 4 4" xfId="32904" xr:uid="{00000000-0005-0000-0000-0000949A0000}"/>
    <cellStyle name="Normal 3 3 6 4 5" xfId="9454" xr:uid="{00000000-0005-0000-0000-0000959A0000}"/>
    <cellStyle name="Normal 3 3 6 4 5 2" xfId="22075" xr:uid="{00000000-0005-0000-0000-0000969A0000}"/>
    <cellStyle name="Normal 3 3 6 4 5 2 2" xfId="57291" xr:uid="{00000000-0005-0000-0000-0000979A0000}"/>
    <cellStyle name="Normal 3 3 6 4 5 3" xfId="44694" xr:uid="{00000000-0005-0000-0000-0000989A0000}"/>
    <cellStyle name="Normal 3 3 6 4 5 4" xfId="34680" xr:uid="{00000000-0005-0000-0000-0000999A0000}"/>
    <cellStyle name="Normal 3 3 6 4 6" xfId="11248" xr:uid="{00000000-0005-0000-0000-00009A9A0000}"/>
    <cellStyle name="Normal 3 3 6 4 6 2" xfId="23851" xr:uid="{00000000-0005-0000-0000-00009B9A0000}"/>
    <cellStyle name="Normal 3 3 6 4 6 2 2" xfId="59067" xr:uid="{00000000-0005-0000-0000-00009C9A0000}"/>
    <cellStyle name="Normal 3 3 6 4 6 3" xfId="46470" xr:uid="{00000000-0005-0000-0000-00009D9A0000}"/>
    <cellStyle name="Normal 3 3 6 4 6 4" xfId="36456" xr:uid="{00000000-0005-0000-0000-00009E9A0000}"/>
    <cellStyle name="Normal 3 3 6 4 7" xfId="15615" xr:uid="{00000000-0005-0000-0000-00009F9A0000}"/>
    <cellStyle name="Normal 3 3 6 4 7 2" xfId="50831" xr:uid="{00000000-0005-0000-0000-0000A09A0000}"/>
    <cellStyle name="Normal 3 3 6 4 7 3" xfId="28220" xr:uid="{00000000-0005-0000-0000-0000A19A0000}"/>
    <cellStyle name="Normal 3 3 6 4 8" xfId="12706" xr:uid="{00000000-0005-0000-0000-0000A29A0000}"/>
    <cellStyle name="Normal 3 3 6 4 8 2" xfId="47924" xr:uid="{00000000-0005-0000-0000-0000A39A0000}"/>
    <cellStyle name="Normal 3 3 6 4 9" xfId="38234" xr:uid="{00000000-0005-0000-0000-0000A49A0000}"/>
    <cellStyle name="Normal 3 3 6 5" xfId="3435" xr:uid="{00000000-0005-0000-0000-0000A59A0000}"/>
    <cellStyle name="Normal 3 3 6 5 10" xfId="26931" xr:uid="{00000000-0005-0000-0000-0000A69A0000}"/>
    <cellStyle name="Normal 3 3 6 5 11" xfId="61335" xr:uid="{00000000-0005-0000-0000-0000A79A0000}"/>
    <cellStyle name="Normal 3 3 6 5 2" xfId="5231" xr:uid="{00000000-0005-0000-0000-0000A89A0000}"/>
    <cellStyle name="Normal 3 3 6 5 2 2" xfId="17878" xr:uid="{00000000-0005-0000-0000-0000A99A0000}"/>
    <cellStyle name="Normal 3 3 6 5 2 2 2" xfId="53094" xr:uid="{00000000-0005-0000-0000-0000AA9A0000}"/>
    <cellStyle name="Normal 3 3 6 5 2 3" xfId="40497" xr:uid="{00000000-0005-0000-0000-0000AB9A0000}"/>
    <cellStyle name="Normal 3 3 6 5 2 4" xfId="30483" xr:uid="{00000000-0005-0000-0000-0000AC9A0000}"/>
    <cellStyle name="Normal 3 3 6 5 3" xfId="6701" xr:uid="{00000000-0005-0000-0000-0000AD9A0000}"/>
    <cellStyle name="Normal 3 3 6 5 3 2" xfId="19332" xr:uid="{00000000-0005-0000-0000-0000AE9A0000}"/>
    <cellStyle name="Normal 3 3 6 5 3 2 2" xfId="54548" xr:uid="{00000000-0005-0000-0000-0000AF9A0000}"/>
    <cellStyle name="Normal 3 3 6 5 3 3" xfId="41951" xr:uid="{00000000-0005-0000-0000-0000B09A0000}"/>
    <cellStyle name="Normal 3 3 6 5 3 4" xfId="31937" xr:uid="{00000000-0005-0000-0000-0000B19A0000}"/>
    <cellStyle name="Normal 3 3 6 5 4" xfId="8160" xr:uid="{00000000-0005-0000-0000-0000B29A0000}"/>
    <cellStyle name="Normal 3 3 6 5 4 2" xfId="20786" xr:uid="{00000000-0005-0000-0000-0000B39A0000}"/>
    <cellStyle name="Normal 3 3 6 5 4 2 2" xfId="56002" xr:uid="{00000000-0005-0000-0000-0000B49A0000}"/>
    <cellStyle name="Normal 3 3 6 5 4 3" xfId="43405" xr:uid="{00000000-0005-0000-0000-0000B59A0000}"/>
    <cellStyle name="Normal 3 3 6 5 4 4" xfId="33391" xr:uid="{00000000-0005-0000-0000-0000B69A0000}"/>
    <cellStyle name="Normal 3 3 6 5 5" xfId="9941" xr:uid="{00000000-0005-0000-0000-0000B79A0000}"/>
    <cellStyle name="Normal 3 3 6 5 5 2" xfId="22562" xr:uid="{00000000-0005-0000-0000-0000B89A0000}"/>
    <cellStyle name="Normal 3 3 6 5 5 2 2" xfId="57778" xr:uid="{00000000-0005-0000-0000-0000B99A0000}"/>
    <cellStyle name="Normal 3 3 6 5 5 3" xfId="45181" xr:uid="{00000000-0005-0000-0000-0000BA9A0000}"/>
    <cellStyle name="Normal 3 3 6 5 5 4" xfId="35167" xr:uid="{00000000-0005-0000-0000-0000BB9A0000}"/>
    <cellStyle name="Normal 3 3 6 5 6" xfId="11735" xr:uid="{00000000-0005-0000-0000-0000BC9A0000}"/>
    <cellStyle name="Normal 3 3 6 5 6 2" xfId="24338" xr:uid="{00000000-0005-0000-0000-0000BD9A0000}"/>
    <cellStyle name="Normal 3 3 6 5 6 2 2" xfId="59554" xr:uid="{00000000-0005-0000-0000-0000BE9A0000}"/>
    <cellStyle name="Normal 3 3 6 5 6 3" xfId="46957" xr:uid="{00000000-0005-0000-0000-0000BF9A0000}"/>
    <cellStyle name="Normal 3 3 6 5 6 4" xfId="36943" xr:uid="{00000000-0005-0000-0000-0000C09A0000}"/>
    <cellStyle name="Normal 3 3 6 5 7" xfId="16102" xr:uid="{00000000-0005-0000-0000-0000C19A0000}"/>
    <cellStyle name="Normal 3 3 6 5 7 2" xfId="51318" xr:uid="{00000000-0005-0000-0000-0000C29A0000}"/>
    <cellStyle name="Normal 3 3 6 5 7 3" xfId="28707" xr:uid="{00000000-0005-0000-0000-0000C39A0000}"/>
    <cellStyle name="Normal 3 3 6 5 8" xfId="14324" xr:uid="{00000000-0005-0000-0000-0000C49A0000}"/>
    <cellStyle name="Normal 3 3 6 5 8 2" xfId="49542" xr:uid="{00000000-0005-0000-0000-0000C59A0000}"/>
    <cellStyle name="Normal 3 3 6 5 9" xfId="38721" xr:uid="{00000000-0005-0000-0000-0000C69A0000}"/>
    <cellStyle name="Normal 3 3 6 6" xfId="2596" xr:uid="{00000000-0005-0000-0000-0000C79A0000}"/>
    <cellStyle name="Normal 3 3 6 6 10" xfId="26122" xr:uid="{00000000-0005-0000-0000-0000C89A0000}"/>
    <cellStyle name="Normal 3 3 6 6 11" xfId="60526" xr:uid="{00000000-0005-0000-0000-0000C99A0000}"/>
    <cellStyle name="Normal 3 3 6 6 2" xfId="4422" xr:uid="{00000000-0005-0000-0000-0000CA9A0000}"/>
    <cellStyle name="Normal 3 3 6 6 2 2" xfId="17069" xr:uid="{00000000-0005-0000-0000-0000CB9A0000}"/>
    <cellStyle name="Normal 3 3 6 6 2 2 2" xfId="52285" xr:uid="{00000000-0005-0000-0000-0000CC9A0000}"/>
    <cellStyle name="Normal 3 3 6 6 2 3" xfId="39688" xr:uid="{00000000-0005-0000-0000-0000CD9A0000}"/>
    <cellStyle name="Normal 3 3 6 6 2 4" xfId="29674" xr:uid="{00000000-0005-0000-0000-0000CE9A0000}"/>
    <cellStyle name="Normal 3 3 6 6 3" xfId="5892" xr:uid="{00000000-0005-0000-0000-0000CF9A0000}"/>
    <cellStyle name="Normal 3 3 6 6 3 2" xfId="18523" xr:uid="{00000000-0005-0000-0000-0000D09A0000}"/>
    <cellStyle name="Normal 3 3 6 6 3 2 2" xfId="53739" xr:uid="{00000000-0005-0000-0000-0000D19A0000}"/>
    <cellStyle name="Normal 3 3 6 6 3 3" xfId="41142" xr:uid="{00000000-0005-0000-0000-0000D29A0000}"/>
    <cellStyle name="Normal 3 3 6 6 3 4" xfId="31128" xr:uid="{00000000-0005-0000-0000-0000D39A0000}"/>
    <cellStyle name="Normal 3 3 6 6 4" xfId="7351" xr:uid="{00000000-0005-0000-0000-0000D49A0000}"/>
    <cellStyle name="Normal 3 3 6 6 4 2" xfId="19977" xr:uid="{00000000-0005-0000-0000-0000D59A0000}"/>
    <cellStyle name="Normal 3 3 6 6 4 2 2" xfId="55193" xr:uid="{00000000-0005-0000-0000-0000D69A0000}"/>
    <cellStyle name="Normal 3 3 6 6 4 3" xfId="42596" xr:uid="{00000000-0005-0000-0000-0000D79A0000}"/>
    <cellStyle name="Normal 3 3 6 6 4 4" xfId="32582" xr:uid="{00000000-0005-0000-0000-0000D89A0000}"/>
    <cellStyle name="Normal 3 3 6 6 5" xfId="9132" xr:uid="{00000000-0005-0000-0000-0000D99A0000}"/>
    <cellStyle name="Normal 3 3 6 6 5 2" xfId="21753" xr:uid="{00000000-0005-0000-0000-0000DA9A0000}"/>
    <cellStyle name="Normal 3 3 6 6 5 2 2" xfId="56969" xr:uid="{00000000-0005-0000-0000-0000DB9A0000}"/>
    <cellStyle name="Normal 3 3 6 6 5 3" xfId="44372" xr:uid="{00000000-0005-0000-0000-0000DC9A0000}"/>
    <cellStyle name="Normal 3 3 6 6 5 4" xfId="34358" xr:uid="{00000000-0005-0000-0000-0000DD9A0000}"/>
    <cellStyle name="Normal 3 3 6 6 6" xfId="10926" xr:uid="{00000000-0005-0000-0000-0000DE9A0000}"/>
    <cellStyle name="Normal 3 3 6 6 6 2" xfId="23529" xr:uid="{00000000-0005-0000-0000-0000DF9A0000}"/>
    <cellStyle name="Normal 3 3 6 6 6 2 2" xfId="58745" xr:uid="{00000000-0005-0000-0000-0000E09A0000}"/>
    <cellStyle name="Normal 3 3 6 6 6 3" xfId="46148" xr:uid="{00000000-0005-0000-0000-0000E19A0000}"/>
    <cellStyle name="Normal 3 3 6 6 6 4" xfId="36134" xr:uid="{00000000-0005-0000-0000-0000E29A0000}"/>
    <cellStyle name="Normal 3 3 6 6 7" xfId="15293" xr:uid="{00000000-0005-0000-0000-0000E39A0000}"/>
    <cellStyle name="Normal 3 3 6 6 7 2" xfId="50509" xr:uid="{00000000-0005-0000-0000-0000E49A0000}"/>
    <cellStyle name="Normal 3 3 6 6 7 3" xfId="27898" xr:uid="{00000000-0005-0000-0000-0000E59A0000}"/>
    <cellStyle name="Normal 3 3 6 6 8" xfId="13515" xr:uid="{00000000-0005-0000-0000-0000E69A0000}"/>
    <cellStyle name="Normal 3 3 6 6 8 2" xfId="48733" xr:uid="{00000000-0005-0000-0000-0000E79A0000}"/>
    <cellStyle name="Normal 3 3 6 6 9" xfId="37912" xr:uid="{00000000-0005-0000-0000-0000E89A0000}"/>
    <cellStyle name="Normal 3 3 6 7" xfId="3760" xr:uid="{00000000-0005-0000-0000-0000E99A0000}"/>
    <cellStyle name="Normal 3 3 6 7 2" xfId="8483" xr:uid="{00000000-0005-0000-0000-0000EA9A0000}"/>
    <cellStyle name="Normal 3 3 6 7 2 2" xfId="21109" xr:uid="{00000000-0005-0000-0000-0000EB9A0000}"/>
    <cellStyle name="Normal 3 3 6 7 2 2 2" xfId="56325" xr:uid="{00000000-0005-0000-0000-0000EC9A0000}"/>
    <cellStyle name="Normal 3 3 6 7 2 3" xfId="43728" xr:uid="{00000000-0005-0000-0000-0000ED9A0000}"/>
    <cellStyle name="Normal 3 3 6 7 2 4" xfId="33714" xr:uid="{00000000-0005-0000-0000-0000EE9A0000}"/>
    <cellStyle name="Normal 3 3 6 7 3" xfId="10264" xr:uid="{00000000-0005-0000-0000-0000EF9A0000}"/>
    <cellStyle name="Normal 3 3 6 7 3 2" xfId="22885" xr:uid="{00000000-0005-0000-0000-0000F09A0000}"/>
    <cellStyle name="Normal 3 3 6 7 3 2 2" xfId="58101" xr:uid="{00000000-0005-0000-0000-0000F19A0000}"/>
    <cellStyle name="Normal 3 3 6 7 3 3" xfId="45504" xr:uid="{00000000-0005-0000-0000-0000F29A0000}"/>
    <cellStyle name="Normal 3 3 6 7 3 4" xfId="35490" xr:uid="{00000000-0005-0000-0000-0000F39A0000}"/>
    <cellStyle name="Normal 3 3 6 7 4" xfId="12060" xr:uid="{00000000-0005-0000-0000-0000F49A0000}"/>
    <cellStyle name="Normal 3 3 6 7 4 2" xfId="24661" xr:uid="{00000000-0005-0000-0000-0000F59A0000}"/>
    <cellStyle name="Normal 3 3 6 7 4 2 2" xfId="59877" xr:uid="{00000000-0005-0000-0000-0000F69A0000}"/>
    <cellStyle name="Normal 3 3 6 7 4 3" xfId="47280" xr:uid="{00000000-0005-0000-0000-0000F79A0000}"/>
    <cellStyle name="Normal 3 3 6 7 4 4" xfId="37266" xr:uid="{00000000-0005-0000-0000-0000F89A0000}"/>
    <cellStyle name="Normal 3 3 6 7 5" xfId="16425" xr:uid="{00000000-0005-0000-0000-0000F99A0000}"/>
    <cellStyle name="Normal 3 3 6 7 5 2" xfId="51641" xr:uid="{00000000-0005-0000-0000-0000FA9A0000}"/>
    <cellStyle name="Normal 3 3 6 7 5 3" xfId="29030" xr:uid="{00000000-0005-0000-0000-0000FB9A0000}"/>
    <cellStyle name="Normal 3 3 6 7 6" xfId="14647" xr:uid="{00000000-0005-0000-0000-0000FC9A0000}"/>
    <cellStyle name="Normal 3 3 6 7 6 2" xfId="49865" xr:uid="{00000000-0005-0000-0000-0000FD9A0000}"/>
    <cellStyle name="Normal 3 3 6 7 7" xfId="39044" xr:uid="{00000000-0005-0000-0000-0000FE9A0000}"/>
    <cellStyle name="Normal 3 3 6 7 8" xfId="27254" xr:uid="{00000000-0005-0000-0000-0000FF9A0000}"/>
    <cellStyle name="Normal 3 3 6 8" xfId="4100" xr:uid="{00000000-0005-0000-0000-0000009B0000}"/>
    <cellStyle name="Normal 3 3 6 8 2" xfId="16747" xr:uid="{00000000-0005-0000-0000-0000019B0000}"/>
    <cellStyle name="Normal 3 3 6 8 2 2" xfId="51963" xr:uid="{00000000-0005-0000-0000-0000029B0000}"/>
    <cellStyle name="Normal 3 3 6 8 2 3" xfId="29352" xr:uid="{00000000-0005-0000-0000-0000039B0000}"/>
    <cellStyle name="Normal 3 3 6 8 3" xfId="13193" xr:uid="{00000000-0005-0000-0000-0000049B0000}"/>
    <cellStyle name="Normal 3 3 6 8 3 2" xfId="48411" xr:uid="{00000000-0005-0000-0000-0000059B0000}"/>
    <cellStyle name="Normal 3 3 6 8 4" xfId="39366" xr:uid="{00000000-0005-0000-0000-0000069B0000}"/>
    <cellStyle name="Normal 3 3 6 8 5" xfId="25800" xr:uid="{00000000-0005-0000-0000-0000079B0000}"/>
    <cellStyle name="Normal 3 3 6 9" xfId="5570" xr:uid="{00000000-0005-0000-0000-0000089B0000}"/>
    <cellStyle name="Normal 3 3 6 9 2" xfId="18201" xr:uid="{00000000-0005-0000-0000-0000099B0000}"/>
    <cellStyle name="Normal 3 3 6 9 2 2" xfId="53417" xr:uid="{00000000-0005-0000-0000-00000A9B0000}"/>
    <cellStyle name="Normal 3 3 6 9 3" xfId="40820" xr:uid="{00000000-0005-0000-0000-00000B9B0000}"/>
    <cellStyle name="Normal 3 3 6 9 4" xfId="30806" xr:uid="{00000000-0005-0000-0000-00000C9B0000}"/>
    <cellStyle name="Normal 3 3 7" xfId="2318" xr:uid="{00000000-0005-0000-0000-00000D9B0000}"/>
    <cellStyle name="Normal 3 3 7 10" xfId="10660" xr:uid="{00000000-0005-0000-0000-00000E9B0000}"/>
    <cellStyle name="Normal 3 3 7 10 2" xfId="23271" xr:uid="{00000000-0005-0000-0000-00000F9B0000}"/>
    <cellStyle name="Normal 3 3 7 10 2 2" xfId="58487" xr:uid="{00000000-0005-0000-0000-0000109B0000}"/>
    <cellStyle name="Normal 3 3 7 10 3" xfId="45890" xr:uid="{00000000-0005-0000-0000-0000119B0000}"/>
    <cellStyle name="Normal 3 3 7 10 4" xfId="35876" xr:uid="{00000000-0005-0000-0000-0000129B0000}"/>
    <cellStyle name="Normal 3 3 7 11" xfId="15030" xr:uid="{00000000-0005-0000-0000-0000139B0000}"/>
    <cellStyle name="Normal 3 3 7 11 2" xfId="50246" xr:uid="{00000000-0005-0000-0000-0000149B0000}"/>
    <cellStyle name="Normal 3 3 7 11 3" xfId="27635" xr:uid="{00000000-0005-0000-0000-0000159B0000}"/>
    <cellStyle name="Normal 3 3 7 12" xfId="12443" xr:uid="{00000000-0005-0000-0000-0000169B0000}"/>
    <cellStyle name="Normal 3 3 7 12 2" xfId="47661" xr:uid="{00000000-0005-0000-0000-0000179B0000}"/>
    <cellStyle name="Normal 3 3 7 13" xfId="37649" xr:uid="{00000000-0005-0000-0000-0000189B0000}"/>
    <cellStyle name="Normal 3 3 7 14" xfId="25050" xr:uid="{00000000-0005-0000-0000-0000199B0000}"/>
    <cellStyle name="Normal 3 3 7 15" xfId="60263" xr:uid="{00000000-0005-0000-0000-00001A9B0000}"/>
    <cellStyle name="Normal 3 3 7 2" xfId="3165" xr:uid="{00000000-0005-0000-0000-00001B9B0000}"/>
    <cellStyle name="Normal 3 3 7 2 10" xfId="25534" xr:uid="{00000000-0005-0000-0000-00001C9B0000}"/>
    <cellStyle name="Normal 3 3 7 2 11" xfId="61069" xr:uid="{00000000-0005-0000-0000-00001D9B0000}"/>
    <cellStyle name="Normal 3 3 7 2 2" xfId="4965" xr:uid="{00000000-0005-0000-0000-00001E9B0000}"/>
    <cellStyle name="Normal 3 3 7 2 2 2" xfId="17612" xr:uid="{00000000-0005-0000-0000-00001F9B0000}"/>
    <cellStyle name="Normal 3 3 7 2 2 2 2" xfId="52828" xr:uid="{00000000-0005-0000-0000-0000209B0000}"/>
    <cellStyle name="Normal 3 3 7 2 2 2 3" xfId="30217" xr:uid="{00000000-0005-0000-0000-0000219B0000}"/>
    <cellStyle name="Normal 3 3 7 2 2 3" xfId="14058" xr:uid="{00000000-0005-0000-0000-0000229B0000}"/>
    <cellStyle name="Normal 3 3 7 2 2 3 2" xfId="49276" xr:uid="{00000000-0005-0000-0000-0000239B0000}"/>
    <cellStyle name="Normal 3 3 7 2 2 4" xfId="40231" xr:uid="{00000000-0005-0000-0000-0000249B0000}"/>
    <cellStyle name="Normal 3 3 7 2 2 5" xfId="26665" xr:uid="{00000000-0005-0000-0000-0000259B0000}"/>
    <cellStyle name="Normal 3 3 7 2 3" xfId="6435" xr:uid="{00000000-0005-0000-0000-0000269B0000}"/>
    <cellStyle name="Normal 3 3 7 2 3 2" xfId="19066" xr:uid="{00000000-0005-0000-0000-0000279B0000}"/>
    <cellStyle name="Normal 3 3 7 2 3 2 2" xfId="54282" xr:uid="{00000000-0005-0000-0000-0000289B0000}"/>
    <cellStyle name="Normal 3 3 7 2 3 3" xfId="41685" xr:uid="{00000000-0005-0000-0000-0000299B0000}"/>
    <cellStyle name="Normal 3 3 7 2 3 4" xfId="31671" xr:uid="{00000000-0005-0000-0000-00002A9B0000}"/>
    <cellStyle name="Normal 3 3 7 2 4" xfId="7894" xr:uid="{00000000-0005-0000-0000-00002B9B0000}"/>
    <cellStyle name="Normal 3 3 7 2 4 2" xfId="20520" xr:uid="{00000000-0005-0000-0000-00002C9B0000}"/>
    <cellStyle name="Normal 3 3 7 2 4 2 2" xfId="55736" xr:uid="{00000000-0005-0000-0000-00002D9B0000}"/>
    <cellStyle name="Normal 3 3 7 2 4 3" xfId="43139" xr:uid="{00000000-0005-0000-0000-00002E9B0000}"/>
    <cellStyle name="Normal 3 3 7 2 4 4" xfId="33125" xr:uid="{00000000-0005-0000-0000-00002F9B0000}"/>
    <cellStyle name="Normal 3 3 7 2 5" xfId="9675" xr:uid="{00000000-0005-0000-0000-0000309B0000}"/>
    <cellStyle name="Normal 3 3 7 2 5 2" xfId="22296" xr:uid="{00000000-0005-0000-0000-0000319B0000}"/>
    <cellStyle name="Normal 3 3 7 2 5 2 2" xfId="57512" xr:uid="{00000000-0005-0000-0000-0000329B0000}"/>
    <cellStyle name="Normal 3 3 7 2 5 3" xfId="44915" xr:uid="{00000000-0005-0000-0000-0000339B0000}"/>
    <cellStyle name="Normal 3 3 7 2 5 4" xfId="34901" xr:uid="{00000000-0005-0000-0000-0000349B0000}"/>
    <cellStyle name="Normal 3 3 7 2 6" xfId="11469" xr:uid="{00000000-0005-0000-0000-0000359B0000}"/>
    <cellStyle name="Normal 3 3 7 2 6 2" xfId="24072" xr:uid="{00000000-0005-0000-0000-0000369B0000}"/>
    <cellStyle name="Normal 3 3 7 2 6 2 2" xfId="59288" xr:uid="{00000000-0005-0000-0000-0000379B0000}"/>
    <cellStyle name="Normal 3 3 7 2 6 3" xfId="46691" xr:uid="{00000000-0005-0000-0000-0000389B0000}"/>
    <cellStyle name="Normal 3 3 7 2 6 4" xfId="36677" xr:uid="{00000000-0005-0000-0000-0000399B0000}"/>
    <cellStyle name="Normal 3 3 7 2 7" xfId="15836" xr:uid="{00000000-0005-0000-0000-00003A9B0000}"/>
    <cellStyle name="Normal 3 3 7 2 7 2" xfId="51052" xr:uid="{00000000-0005-0000-0000-00003B9B0000}"/>
    <cellStyle name="Normal 3 3 7 2 7 3" xfId="28441" xr:uid="{00000000-0005-0000-0000-00003C9B0000}"/>
    <cellStyle name="Normal 3 3 7 2 8" xfId="12927" xr:uid="{00000000-0005-0000-0000-00003D9B0000}"/>
    <cellStyle name="Normal 3 3 7 2 8 2" xfId="48145" xr:uid="{00000000-0005-0000-0000-00003E9B0000}"/>
    <cellStyle name="Normal 3 3 7 2 9" xfId="38455" xr:uid="{00000000-0005-0000-0000-00003F9B0000}"/>
    <cellStyle name="Normal 3 3 7 3" xfId="3494" xr:uid="{00000000-0005-0000-0000-0000409B0000}"/>
    <cellStyle name="Normal 3 3 7 3 10" xfId="26990" xr:uid="{00000000-0005-0000-0000-0000419B0000}"/>
    <cellStyle name="Normal 3 3 7 3 11" xfId="61394" xr:uid="{00000000-0005-0000-0000-0000429B0000}"/>
    <cellStyle name="Normal 3 3 7 3 2" xfId="5290" xr:uid="{00000000-0005-0000-0000-0000439B0000}"/>
    <cellStyle name="Normal 3 3 7 3 2 2" xfId="17937" xr:uid="{00000000-0005-0000-0000-0000449B0000}"/>
    <cellStyle name="Normal 3 3 7 3 2 2 2" xfId="53153" xr:uid="{00000000-0005-0000-0000-0000459B0000}"/>
    <cellStyle name="Normal 3 3 7 3 2 3" xfId="40556" xr:uid="{00000000-0005-0000-0000-0000469B0000}"/>
    <cellStyle name="Normal 3 3 7 3 2 4" xfId="30542" xr:uid="{00000000-0005-0000-0000-0000479B0000}"/>
    <cellStyle name="Normal 3 3 7 3 3" xfId="6760" xr:uid="{00000000-0005-0000-0000-0000489B0000}"/>
    <cellStyle name="Normal 3 3 7 3 3 2" xfId="19391" xr:uid="{00000000-0005-0000-0000-0000499B0000}"/>
    <cellStyle name="Normal 3 3 7 3 3 2 2" xfId="54607" xr:uid="{00000000-0005-0000-0000-00004A9B0000}"/>
    <cellStyle name="Normal 3 3 7 3 3 3" xfId="42010" xr:uid="{00000000-0005-0000-0000-00004B9B0000}"/>
    <cellStyle name="Normal 3 3 7 3 3 4" xfId="31996" xr:uid="{00000000-0005-0000-0000-00004C9B0000}"/>
    <cellStyle name="Normal 3 3 7 3 4" xfId="8219" xr:uid="{00000000-0005-0000-0000-00004D9B0000}"/>
    <cellStyle name="Normal 3 3 7 3 4 2" xfId="20845" xr:uid="{00000000-0005-0000-0000-00004E9B0000}"/>
    <cellStyle name="Normal 3 3 7 3 4 2 2" xfId="56061" xr:uid="{00000000-0005-0000-0000-00004F9B0000}"/>
    <cellStyle name="Normal 3 3 7 3 4 3" xfId="43464" xr:uid="{00000000-0005-0000-0000-0000509B0000}"/>
    <cellStyle name="Normal 3 3 7 3 4 4" xfId="33450" xr:uid="{00000000-0005-0000-0000-0000519B0000}"/>
    <cellStyle name="Normal 3 3 7 3 5" xfId="10000" xr:uid="{00000000-0005-0000-0000-0000529B0000}"/>
    <cellStyle name="Normal 3 3 7 3 5 2" xfId="22621" xr:uid="{00000000-0005-0000-0000-0000539B0000}"/>
    <cellStyle name="Normal 3 3 7 3 5 2 2" xfId="57837" xr:uid="{00000000-0005-0000-0000-0000549B0000}"/>
    <cellStyle name="Normal 3 3 7 3 5 3" xfId="45240" xr:uid="{00000000-0005-0000-0000-0000559B0000}"/>
    <cellStyle name="Normal 3 3 7 3 5 4" xfId="35226" xr:uid="{00000000-0005-0000-0000-0000569B0000}"/>
    <cellStyle name="Normal 3 3 7 3 6" xfId="11794" xr:uid="{00000000-0005-0000-0000-0000579B0000}"/>
    <cellStyle name="Normal 3 3 7 3 6 2" xfId="24397" xr:uid="{00000000-0005-0000-0000-0000589B0000}"/>
    <cellStyle name="Normal 3 3 7 3 6 2 2" xfId="59613" xr:uid="{00000000-0005-0000-0000-0000599B0000}"/>
    <cellStyle name="Normal 3 3 7 3 6 3" xfId="47016" xr:uid="{00000000-0005-0000-0000-00005A9B0000}"/>
    <cellStyle name="Normal 3 3 7 3 6 4" xfId="37002" xr:uid="{00000000-0005-0000-0000-00005B9B0000}"/>
    <cellStyle name="Normal 3 3 7 3 7" xfId="16161" xr:uid="{00000000-0005-0000-0000-00005C9B0000}"/>
    <cellStyle name="Normal 3 3 7 3 7 2" xfId="51377" xr:uid="{00000000-0005-0000-0000-00005D9B0000}"/>
    <cellStyle name="Normal 3 3 7 3 7 3" xfId="28766" xr:uid="{00000000-0005-0000-0000-00005E9B0000}"/>
    <cellStyle name="Normal 3 3 7 3 8" xfId="14383" xr:uid="{00000000-0005-0000-0000-00005F9B0000}"/>
    <cellStyle name="Normal 3 3 7 3 8 2" xfId="49601" xr:uid="{00000000-0005-0000-0000-0000609B0000}"/>
    <cellStyle name="Normal 3 3 7 3 9" xfId="38780" xr:uid="{00000000-0005-0000-0000-0000619B0000}"/>
    <cellStyle name="Normal 3 3 7 4" xfId="2655" xr:uid="{00000000-0005-0000-0000-0000629B0000}"/>
    <cellStyle name="Normal 3 3 7 4 10" xfId="26181" xr:uid="{00000000-0005-0000-0000-0000639B0000}"/>
    <cellStyle name="Normal 3 3 7 4 11" xfId="60585" xr:uid="{00000000-0005-0000-0000-0000649B0000}"/>
    <cellStyle name="Normal 3 3 7 4 2" xfId="4481" xr:uid="{00000000-0005-0000-0000-0000659B0000}"/>
    <cellStyle name="Normal 3 3 7 4 2 2" xfId="17128" xr:uid="{00000000-0005-0000-0000-0000669B0000}"/>
    <cellStyle name="Normal 3 3 7 4 2 2 2" xfId="52344" xr:uid="{00000000-0005-0000-0000-0000679B0000}"/>
    <cellStyle name="Normal 3 3 7 4 2 3" xfId="39747" xr:uid="{00000000-0005-0000-0000-0000689B0000}"/>
    <cellStyle name="Normal 3 3 7 4 2 4" xfId="29733" xr:uid="{00000000-0005-0000-0000-0000699B0000}"/>
    <cellStyle name="Normal 3 3 7 4 3" xfId="5951" xr:uid="{00000000-0005-0000-0000-00006A9B0000}"/>
    <cellStyle name="Normal 3 3 7 4 3 2" xfId="18582" xr:uid="{00000000-0005-0000-0000-00006B9B0000}"/>
    <cellStyle name="Normal 3 3 7 4 3 2 2" xfId="53798" xr:uid="{00000000-0005-0000-0000-00006C9B0000}"/>
    <cellStyle name="Normal 3 3 7 4 3 3" xfId="41201" xr:uid="{00000000-0005-0000-0000-00006D9B0000}"/>
    <cellStyle name="Normal 3 3 7 4 3 4" xfId="31187" xr:uid="{00000000-0005-0000-0000-00006E9B0000}"/>
    <cellStyle name="Normal 3 3 7 4 4" xfId="7410" xr:uid="{00000000-0005-0000-0000-00006F9B0000}"/>
    <cellStyle name="Normal 3 3 7 4 4 2" xfId="20036" xr:uid="{00000000-0005-0000-0000-0000709B0000}"/>
    <cellStyle name="Normal 3 3 7 4 4 2 2" xfId="55252" xr:uid="{00000000-0005-0000-0000-0000719B0000}"/>
    <cellStyle name="Normal 3 3 7 4 4 3" xfId="42655" xr:uid="{00000000-0005-0000-0000-0000729B0000}"/>
    <cellStyle name="Normal 3 3 7 4 4 4" xfId="32641" xr:uid="{00000000-0005-0000-0000-0000739B0000}"/>
    <cellStyle name="Normal 3 3 7 4 5" xfId="9191" xr:uid="{00000000-0005-0000-0000-0000749B0000}"/>
    <cellStyle name="Normal 3 3 7 4 5 2" xfId="21812" xr:uid="{00000000-0005-0000-0000-0000759B0000}"/>
    <cellStyle name="Normal 3 3 7 4 5 2 2" xfId="57028" xr:uid="{00000000-0005-0000-0000-0000769B0000}"/>
    <cellStyle name="Normal 3 3 7 4 5 3" xfId="44431" xr:uid="{00000000-0005-0000-0000-0000779B0000}"/>
    <cellStyle name="Normal 3 3 7 4 5 4" xfId="34417" xr:uid="{00000000-0005-0000-0000-0000789B0000}"/>
    <cellStyle name="Normal 3 3 7 4 6" xfId="10985" xr:uid="{00000000-0005-0000-0000-0000799B0000}"/>
    <cellStyle name="Normal 3 3 7 4 6 2" xfId="23588" xr:uid="{00000000-0005-0000-0000-00007A9B0000}"/>
    <cellStyle name="Normal 3 3 7 4 6 2 2" xfId="58804" xr:uid="{00000000-0005-0000-0000-00007B9B0000}"/>
    <cellStyle name="Normal 3 3 7 4 6 3" xfId="46207" xr:uid="{00000000-0005-0000-0000-00007C9B0000}"/>
    <cellStyle name="Normal 3 3 7 4 6 4" xfId="36193" xr:uid="{00000000-0005-0000-0000-00007D9B0000}"/>
    <cellStyle name="Normal 3 3 7 4 7" xfId="15352" xr:uid="{00000000-0005-0000-0000-00007E9B0000}"/>
    <cellStyle name="Normal 3 3 7 4 7 2" xfId="50568" xr:uid="{00000000-0005-0000-0000-00007F9B0000}"/>
    <cellStyle name="Normal 3 3 7 4 7 3" xfId="27957" xr:uid="{00000000-0005-0000-0000-0000809B0000}"/>
    <cellStyle name="Normal 3 3 7 4 8" xfId="13574" xr:uid="{00000000-0005-0000-0000-0000819B0000}"/>
    <cellStyle name="Normal 3 3 7 4 8 2" xfId="48792" xr:uid="{00000000-0005-0000-0000-0000829B0000}"/>
    <cellStyle name="Normal 3 3 7 4 9" xfId="37971" xr:uid="{00000000-0005-0000-0000-0000839B0000}"/>
    <cellStyle name="Normal 3 3 7 5" xfId="3819" xr:uid="{00000000-0005-0000-0000-0000849B0000}"/>
    <cellStyle name="Normal 3 3 7 5 2" xfId="8542" xr:uid="{00000000-0005-0000-0000-0000859B0000}"/>
    <cellStyle name="Normal 3 3 7 5 2 2" xfId="21168" xr:uid="{00000000-0005-0000-0000-0000869B0000}"/>
    <cellStyle name="Normal 3 3 7 5 2 2 2" xfId="56384" xr:uid="{00000000-0005-0000-0000-0000879B0000}"/>
    <cellStyle name="Normal 3 3 7 5 2 3" xfId="43787" xr:uid="{00000000-0005-0000-0000-0000889B0000}"/>
    <cellStyle name="Normal 3 3 7 5 2 4" xfId="33773" xr:uid="{00000000-0005-0000-0000-0000899B0000}"/>
    <cellStyle name="Normal 3 3 7 5 3" xfId="10323" xr:uid="{00000000-0005-0000-0000-00008A9B0000}"/>
    <cellStyle name="Normal 3 3 7 5 3 2" xfId="22944" xr:uid="{00000000-0005-0000-0000-00008B9B0000}"/>
    <cellStyle name="Normal 3 3 7 5 3 2 2" xfId="58160" xr:uid="{00000000-0005-0000-0000-00008C9B0000}"/>
    <cellStyle name="Normal 3 3 7 5 3 3" xfId="45563" xr:uid="{00000000-0005-0000-0000-00008D9B0000}"/>
    <cellStyle name="Normal 3 3 7 5 3 4" xfId="35549" xr:uid="{00000000-0005-0000-0000-00008E9B0000}"/>
    <cellStyle name="Normal 3 3 7 5 4" xfId="12119" xr:uid="{00000000-0005-0000-0000-00008F9B0000}"/>
    <cellStyle name="Normal 3 3 7 5 4 2" xfId="24720" xr:uid="{00000000-0005-0000-0000-0000909B0000}"/>
    <cellStyle name="Normal 3 3 7 5 4 2 2" xfId="59936" xr:uid="{00000000-0005-0000-0000-0000919B0000}"/>
    <cellStyle name="Normal 3 3 7 5 4 3" xfId="47339" xr:uid="{00000000-0005-0000-0000-0000929B0000}"/>
    <cellStyle name="Normal 3 3 7 5 4 4" xfId="37325" xr:uid="{00000000-0005-0000-0000-0000939B0000}"/>
    <cellStyle name="Normal 3 3 7 5 5" xfId="16484" xr:uid="{00000000-0005-0000-0000-0000949B0000}"/>
    <cellStyle name="Normal 3 3 7 5 5 2" xfId="51700" xr:uid="{00000000-0005-0000-0000-0000959B0000}"/>
    <cellStyle name="Normal 3 3 7 5 5 3" xfId="29089" xr:uid="{00000000-0005-0000-0000-0000969B0000}"/>
    <cellStyle name="Normal 3 3 7 5 6" xfId="14706" xr:uid="{00000000-0005-0000-0000-0000979B0000}"/>
    <cellStyle name="Normal 3 3 7 5 6 2" xfId="49924" xr:uid="{00000000-0005-0000-0000-0000989B0000}"/>
    <cellStyle name="Normal 3 3 7 5 7" xfId="39103" xr:uid="{00000000-0005-0000-0000-0000999B0000}"/>
    <cellStyle name="Normal 3 3 7 5 8" xfId="27313" xr:uid="{00000000-0005-0000-0000-00009A9B0000}"/>
    <cellStyle name="Normal 3 3 7 6" xfId="4159" xr:uid="{00000000-0005-0000-0000-00009B9B0000}"/>
    <cellStyle name="Normal 3 3 7 6 2" xfId="16806" xr:uid="{00000000-0005-0000-0000-00009C9B0000}"/>
    <cellStyle name="Normal 3 3 7 6 2 2" xfId="52022" xr:uid="{00000000-0005-0000-0000-00009D9B0000}"/>
    <cellStyle name="Normal 3 3 7 6 2 3" xfId="29411" xr:uid="{00000000-0005-0000-0000-00009E9B0000}"/>
    <cellStyle name="Normal 3 3 7 6 3" xfId="13252" xr:uid="{00000000-0005-0000-0000-00009F9B0000}"/>
    <cellStyle name="Normal 3 3 7 6 3 2" xfId="48470" xr:uid="{00000000-0005-0000-0000-0000A09B0000}"/>
    <cellStyle name="Normal 3 3 7 6 4" xfId="39425" xr:uid="{00000000-0005-0000-0000-0000A19B0000}"/>
    <cellStyle name="Normal 3 3 7 6 5" xfId="25859" xr:uid="{00000000-0005-0000-0000-0000A29B0000}"/>
    <cellStyle name="Normal 3 3 7 7" xfId="5629" xr:uid="{00000000-0005-0000-0000-0000A39B0000}"/>
    <cellStyle name="Normal 3 3 7 7 2" xfId="18260" xr:uid="{00000000-0005-0000-0000-0000A49B0000}"/>
    <cellStyle name="Normal 3 3 7 7 2 2" xfId="53476" xr:uid="{00000000-0005-0000-0000-0000A59B0000}"/>
    <cellStyle name="Normal 3 3 7 7 3" xfId="40879" xr:uid="{00000000-0005-0000-0000-0000A69B0000}"/>
    <cellStyle name="Normal 3 3 7 7 4" xfId="30865" xr:uid="{00000000-0005-0000-0000-0000A79B0000}"/>
    <cellStyle name="Normal 3 3 7 8" xfId="7088" xr:uid="{00000000-0005-0000-0000-0000A89B0000}"/>
    <cellStyle name="Normal 3 3 7 8 2" xfId="19714" xr:uid="{00000000-0005-0000-0000-0000A99B0000}"/>
    <cellStyle name="Normal 3 3 7 8 2 2" xfId="54930" xr:uid="{00000000-0005-0000-0000-0000AA9B0000}"/>
    <cellStyle name="Normal 3 3 7 8 3" xfId="42333" xr:uid="{00000000-0005-0000-0000-0000AB9B0000}"/>
    <cellStyle name="Normal 3 3 7 8 4" xfId="32319" xr:uid="{00000000-0005-0000-0000-0000AC9B0000}"/>
    <cellStyle name="Normal 3 3 7 9" xfId="8869" xr:uid="{00000000-0005-0000-0000-0000AD9B0000}"/>
    <cellStyle name="Normal 3 3 7 9 2" xfId="21490" xr:uid="{00000000-0005-0000-0000-0000AE9B0000}"/>
    <cellStyle name="Normal 3 3 7 9 2 2" xfId="56706" xr:uid="{00000000-0005-0000-0000-0000AF9B0000}"/>
    <cellStyle name="Normal 3 3 7 9 3" xfId="44109" xr:uid="{00000000-0005-0000-0000-0000B09B0000}"/>
    <cellStyle name="Normal 3 3 7 9 4" xfId="34095" xr:uid="{00000000-0005-0000-0000-0000B19B0000}"/>
    <cellStyle name="Normal 3 3 8" xfId="2412" xr:uid="{00000000-0005-0000-0000-0000B29B0000}"/>
    <cellStyle name="Normal 3 3 8 10" xfId="10661" xr:uid="{00000000-0005-0000-0000-0000B39B0000}"/>
    <cellStyle name="Normal 3 3 8 10 2" xfId="23272" xr:uid="{00000000-0005-0000-0000-0000B49B0000}"/>
    <cellStyle name="Normal 3 3 8 10 2 2" xfId="58488" xr:uid="{00000000-0005-0000-0000-0000B59B0000}"/>
    <cellStyle name="Normal 3 3 8 10 3" xfId="45891" xr:uid="{00000000-0005-0000-0000-0000B69B0000}"/>
    <cellStyle name="Normal 3 3 8 10 4" xfId="35877" xr:uid="{00000000-0005-0000-0000-0000B79B0000}"/>
    <cellStyle name="Normal 3 3 8 11" xfId="15123" xr:uid="{00000000-0005-0000-0000-0000B89B0000}"/>
    <cellStyle name="Normal 3 3 8 11 2" xfId="50339" xr:uid="{00000000-0005-0000-0000-0000B99B0000}"/>
    <cellStyle name="Normal 3 3 8 11 3" xfId="27728" xr:uid="{00000000-0005-0000-0000-0000BA9B0000}"/>
    <cellStyle name="Normal 3 3 8 12" xfId="12536" xr:uid="{00000000-0005-0000-0000-0000BB9B0000}"/>
    <cellStyle name="Normal 3 3 8 12 2" xfId="47754" xr:uid="{00000000-0005-0000-0000-0000BC9B0000}"/>
    <cellStyle name="Normal 3 3 8 13" xfId="37742" xr:uid="{00000000-0005-0000-0000-0000BD9B0000}"/>
    <cellStyle name="Normal 3 3 8 14" xfId="25143" xr:uid="{00000000-0005-0000-0000-0000BE9B0000}"/>
    <cellStyle name="Normal 3 3 8 15" xfId="60356" xr:uid="{00000000-0005-0000-0000-0000BF9B0000}"/>
    <cellStyle name="Normal 3 3 8 2" xfId="3258" xr:uid="{00000000-0005-0000-0000-0000C09B0000}"/>
    <cellStyle name="Normal 3 3 8 2 10" xfId="25627" xr:uid="{00000000-0005-0000-0000-0000C19B0000}"/>
    <cellStyle name="Normal 3 3 8 2 11" xfId="61162" xr:uid="{00000000-0005-0000-0000-0000C29B0000}"/>
    <cellStyle name="Normal 3 3 8 2 2" xfId="5058" xr:uid="{00000000-0005-0000-0000-0000C39B0000}"/>
    <cellStyle name="Normal 3 3 8 2 2 2" xfId="17705" xr:uid="{00000000-0005-0000-0000-0000C49B0000}"/>
    <cellStyle name="Normal 3 3 8 2 2 2 2" xfId="52921" xr:uid="{00000000-0005-0000-0000-0000C59B0000}"/>
    <cellStyle name="Normal 3 3 8 2 2 2 3" xfId="30310" xr:uid="{00000000-0005-0000-0000-0000C69B0000}"/>
    <cellStyle name="Normal 3 3 8 2 2 3" xfId="14151" xr:uid="{00000000-0005-0000-0000-0000C79B0000}"/>
    <cellStyle name="Normal 3 3 8 2 2 3 2" xfId="49369" xr:uid="{00000000-0005-0000-0000-0000C89B0000}"/>
    <cellStyle name="Normal 3 3 8 2 2 4" xfId="40324" xr:uid="{00000000-0005-0000-0000-0000C99B0000}"/>
    <cellStyle name="Normal 3 3 8 2 2 5" xfId="26758" xr:uid="{00000000-0005-0000-0000-0000CA9B0000}"/>
    <cellStyle name="Normal 3 3 8 2 3" xfId="6528" xr:uid="{00000000-0005-0000-0000-0000CB9B0000}"/>
    <cellStyle name="Normal 3 3 8 2 3 2" xfId="19159" xr:uid="{00000000-0005-0000-0000-0000CC9B0000}"/>
    <cellStyle name="Normal 3 3 8 2 3 2 2" xfId="54375" xr:uid="{00000000-0005-0000-0000-0000CD9B0000}"/>
    <cellStyle name="Normal 3 3 8 2 3 3" xfId="41778" xr:uid="{00000000-0005-0000-0000-0000CE9B0000}"/>
    <cellStyle name="Normal 3 3 8 2 3 4" xfId="31764" xr:uid="{00000000-0005-0000-0000-0000CF9B0000}"/>
    <cellStyle name="Normal 3 3 8 2 4" xfId="7987" xr:uid="{00000000-0005-0000-0000-0000D09B0000}"/>
    <cellStyle name="Normal 3 3 8 2 4 2" xfId="20613" xr:uid="{00000000-0005-0000-0000-0000D19B0000}"/>
    <cellStyle name="Normal 3 3 8 2 4 2 2" xfId="55829" xr:uid="{00000000-0005-0000-0000-0000D29B0000}"/>
    <cellStyle name="Normal 3 3 8 2 4 3" xfId="43232" xr:uid="{00000000-0005-0000-0000-0000D39B0000}"/>
    <cellStyle name="Normal 3 3 8 2 4 4" xfId="33218" xr:uid="{00000000-0005-0000-0000-0000D49B0000}"/>
    <cellStyle name="Normal 3 3 8 2 5" xfId="9768" xr:uid="{00000000-0005-0000-0000-0000D59B0000}"/>
    <cellStyle name="Normal 3 3 8 2 5 2" xfId="22389" xr:uid="{00000000-0005-0000-0000-0000D69B0000}"/>
    <cellStyle name="Normal 3 3 8 2 5 2 2" xfId="57605" xr:uid="{00000000-0005-0000-0000-0000D79B0000}"/>
    <cellStyle name="Normal 3 3 8 2 5 3" xfId="45008" xr:uid="{00000000-0005-0000-0000-0000D89B0000}"/>
    <cellStyle name="Normal 3 3 8 2 5 4" xfId="34994" xr:uid="{00000000-0005-0000-0000-0000D99B0000}"/>
    <cellStyle name="Normal 3 3 8 2 6" xfId="11562" xr:uid="{00000000-0005-0000-0000-0000DA9B0000}"/>
    <cellStyle name="Normal 3 3 8 2 6 2" xfId="24165" xr:uid="{00000000-0005-0000-0000-0000DB9B0000}"/>
    <cellStyle name="Normal 3 3 8 2 6 2 2" xfId="59381" xr:uid="{00000000-0005-0000-0000-0000DC9B0000}"/>
    <cellStyle name="Normal 3 3 8 2 6 3" xfId="46784" xr:uid="{00000000-0005-0000-0000-0000DD9B0000}"/>
    <cellStyle name="Normal 3 3 8 2 6 4" xfId="36770" xr:uid="{00000000-0005-0000-0000-0000DE9B0000}"/>
    <cellStyle name="Normal 3 3 8 2 7" xfId="15929" xr:uid="{00000000-0005-0000-0000-0000DF9B0000}"/>
    <cellStyle name="Normal 3 3 8 2 7 2" xfId="51145" xr:uid="{00000000-0005-0000-0000-0000E09B0000}"/>
    <cellStyle name="Normal 3 3 8 2 7 3" xfId="28534" xr:uid="{00000000-0005-0000-0000-0000E19B0000}"/>
    <cellStyle name="Normal 3 3 8 2 8" xfId="13020" xr:uid="{00000000-0005-0000-0000-0000E29B0000}"/>
    <cellStyle name="Normal 3 3 8 2 8 2" xfId="48238" xr:uid="{00000000-0005-0000-0000-0000E39B0000}"/>
    <cellStyle name="Normal 3 3 8 2 9" xfId="38548" xr:uid="{00000000-0005-0000-0000-0000E49B0000}"/>
    <cellStyle name="Normal 3 3 8 3" xfId="3587" xr:uid="{00000000-0005-0000-0000-0000E59B0000}"/>
    <cellStyle name="Normal 3 3 8 3 10" xfId="27083" xr:uid="{00000000-0005-0000-0000-0000E69B0000}"/>
    <cellStyle name="Normal 3 3 8 3 11" xfId="61487" xr:uid="{00000000-0005-0000-0000-0000E79B0000}"/>
    <cellStyle name="Normal 3 3 8 3 2" xfId="5383" xr:uid="{00000000-0005-0000-0000-0000E89B0000}"/>
    <cellStyle name="Normal 3 3 8 3 2 2" xfId="18030" xr:uid="{00000000-0005-0000-0000-0000E99B0000}"/>
    <cellStyle name="Normal 3 3 8 3 2 2 2" xfId="53246" xr:uid="{00000000-0005-0000-0000-0000EA9B0000}"/>
    <cellStyle name="Normal 3 3 8 3 2 3" xfId="40649" xr:uid="{00000000-0005-0000-0000-0000EB9B0000}"/>
    <cellStyle name="Normal 3 3 8 3 2 4" xfId="30635" xr:uid="{00000000-0005-0000-0000-0000EC9B0000}"/>
    <cellStyle name="Normal 3 3 8 3 3" xfId="6853" xr:uid="{00000000-0005-0000-0000-0000ED9B0000}"/>
    <cellStyle name="Normal 3 3 8 3 3 2" xfId="19484" xr:uid="{00000000-0005-0000-0000-0000EE9B0000}"/>
    <cellStyle name="Normal 3 3 8 3 3 2 2" xfId="54700" xr:uid="{00000000-0005-0000-0000-0000EF9B0000}"/>
    <cellStyle name="Normal 3 3 8 3 3 3" xfId="42103" xr:uid="{00000000-0005-0000-0000-0000F09B0000}"/>
    <cellStyle name="Normal 3 3 8 3 3 4" xfId="32089" xr:uid="{00000000-0005-0000-0000-0000F19B0000}"/>
    <cellStyle name="Normal 3 3 8 3 4" xfId="8312" xr:uid="{00000000-0005-0000-0000-0000F29B0000}"/>
    <cellStyle name="Normal 3 3 8 3 4 2" xfId="20938" xr:uid="{00000000-0005-0000-0000-0000F39B0000}"/>
    <cellStyle name="Normal 3 3 8 3 4 2 2" xfId="56154" xr:uid="{00000000-0005-0000-0000-0000F49B0000}"/>
    <cellStyle name="Normal 3 3 8 3 4 3" xfId="43557" xr:uid="{00000000-0005-0000-0000-0000F59B0000}"/>
    <cellStyle name="Normal 3 3 8 3 4 4" xfId="33543" xr:uid="{00000000-0005-0000-0000-0000F69B0000}"/>
    <cellStyle name="Normal 3 3 8 3 5" xfId="10093" xr:uid="{00000000-0005-0000-0000-0000F79B0000}"/>
    <cellStyle name="Normal 3 3 8 3 5 2" xfId="22714" xr:uid="{00000000-0005-0000-0000-0000F89B0000}"/>
    <cellStyle name="Normal 3 3 8 3 5 2 2" xfId="57930" xr:uid="{00000000-0005-0000-0000-0000F99B0000}"/>
    <cellStyle name="Normal 3 3 8 3 5 3" xfId="45333" xr:uid="{00000000-0005-0000-0000-0000FA9B0000}"/>
    <cellStyle name="Normal 3 3 8 3 5 4" xfId="35319" xr:uid="{00000000-0005-0000-0000-0000FB9B0000}"/>
    <cellStyle name="Normal 3 3 8 3 6" xfId="11887" xr:uid="{00000000-0005-0000-0000-0000FC9B0000}"/>
    <cellStyle name="Normal 3 3 8 3 6 2" xfId="24490" xr:uid="{00000000-0005-0000-0000-0000FD9B0000}"/>
    <cellStyle name="Normal 3 3 8 3 6 2 2" xfId="59706" xr:uid="{00000000-0005-0000-0000-0000FE9B0000}"/>
    <cellStyle name="Normal 3 3 8 3 6 3" xfId="47109" xr:uid="{00000000-0005-0000-0000-0000FF9B0000}"/>
    <cellStyle name="Normal 3 3 8 3 6 4" xfId="37095" xr:uid="{00000000-0005-0000-0000-0000009C0000}"/>
    <cellStyle name="Normal 3 3 8 3 7" xfId="16254" xr:uid="{00000000-0005-0000-0000-0000019C0000}"/>
    <cellStyle name="Normal 3 3 8 3 7 2" xfId="51470" xr:uid="{00000000-0005-0000-0000-0000029C0000}"/>
    <cellStyle name="Normal 3 3 8 3 7 3" xfId="28859" xr:uid="{00000000-0005-0000-0000-0000039C0000}"/>
    <cellStyle name="Normal 3 3 8 3 8" xfId="14476" xr:uid="{00000000-0005-0000-0000-0000049C0000}"/>
    <cellStyle name="Normal 3 3 8 3 8 2" xfId="49694" xr:uid="{00000000-0005-0000-0000-0000059C0000}"/>
    <cellStyle name="Normal 3 3 8 3 9" xfId="38873" xr:uid="{00000000-0005-0000-0000-0000069C0000}"/>
    <cellStyle name="Normal 3 3 8 4" xfId="2748" xr:uid="{00000000-0005-0000-0000-0000079C0000}"/>
    <cellStyle name="Normal 3 3 8 4 10" xfId="26274" xr:uid="{00000000-0005-0000-0000-0000089C0000}"/>
    <cellStyle name="Normal 3 3 8 4 11" xfId="60678" xr:uid="{00000000-0005-0000-0000-0000099C0000}"/>
    <cellStyle name="Normal 3 3 8 4 2" xfId="4574" xr:uid="{00000000-0005-0000-0000-00000A9C0000}"/>
    <cellStyle name="Normal 3 3 8 4 2 2" xfId="17221" xr:uid="{00000000-0005-0000-0000-00000B9C0000}"/>
    <cellStyle name="Normal 3 3 8 4 2 2 2" xfId="52437" xr:uid="{00000000-0005-0000-0000-00000C9C0000}"/>
    <cellStyle name="Normal 3 3 8 4 2 3" xfId="39840" xr:uid="{00000000-0005-0000-0000-00000D9C0000}"/>
    <cellStyle name="Normal 3 3 8 4 2 4" xfId="29826" xr:uid="{00000000-0005-0000-0000-00000E9C0000}"/>
    <cellStyle name="Normal 3 3 8 4 3" xfId="6044" xr:uid="{00000000-0005-0000-0000-00000F9C0000}"/>
    <cellStyle name="Normal 3 3 8 4 3 2" xfId="18675" xr:uid="{00000000-0005-0000-0000-0000109C0000}"/>
    <cellStyle name="Normal 3 3 8 4 3 2 2" xfId="53891" xr:uid="{00000000-0005-0000-0000-0000119C0000}"/>
    <cellStyle name="Normal 3 3 8 4 3 3" xfId="41294" xr:uid="{00000000-0005-0000-0000-0000129C0000}"/>
    <cellStyle name="Normal 3 3 8 4 3 4" xfId="31280" xr:uid="{00000000-0005-0000-0000-0000139C0000}"/>
    <cellStyle name="Normal 3 3 8 4 4" xfId="7503" xr:uid="{00000000-0005-0000-0000-0000149C0000}"/>
    <cellStyle name="Normal 3 3 8 4 4 2" xfId="20129" xr:uid="{00000000-0005-0000-0000-0000159C0000}"/>
    <cellStyle name="Normal 3 3 8 4 4 2 2" xfId="55345" xr:uid="{00000000-0005-0000-0000-0000169C0000}"/>
    <cellStyle name="Normal 3 3 8 4 4 3" xfId="42748" xr:uid="{00000000-0005-0000-0000-0000179C0000}"/>
    <cellStyle name="Normal 3 3 8 4 4 4" xfId="32734" xr:uid="{00000000-0005-0000-0000-0000189C0000}"/>
    <cellStyle name="Normal 3 3 8 4 5" xfId="9284" xr:uid="{00000000-0005-0000-0000-0000199C0000}"/>
    <cellStyle name="Normal 3 3 8 4 5 2" xfId="21905" xr:uid="{00000000-0005-0000-0000-00001A9C0000}"/>
    <cellStyle name="Normal 3 3 8 4 5 2 2" xfId="57121" xr:uid="{00000000-0005-0000-0000-00001B9C0000}"/>
    <cellStyle name="Normal 3 3 8 4 5 3" xfId="44524" xr:uid="{00000000-0005-0000-0000-00001C9C0000}"/>
    <cellStyle name="Normal 3 3 8 4 5 4" xfId="34510" xr:uid="{00000000-0005-0000-0000-00001D9C0000}"/>
    <cellStyle name="Normal 3 3 8 4 6" xfId="11078" xr:uid="{00000000-0005-0000-0000-00001E9C0000}"/>
    <cellStyle name="Normal 3 3 8 4 6 2" xfId="23681" xr:uid="{00000000-0005-0000-0000-00001F9C0000}"/>
    <cellStyle name="Normal 3 3 8 4 6 2 2" xfId="58897" xr:uid="{00000000-0005-0000-0000-0000209C0000}"/>
    <cellStyle name="Normal 3 3 8 4 6 3" xfId="46300" xr:uid="{00000000-0005-0000-0000-0000219C0000}"/>
    <cellStyle name="Normal 3 3 8 4 6 4" xfId="36286" xr:uid="{00000000-0005-0000-0000-0000229C0000}"/>
    <cellStyle name="Normal 3 3 8 4 7" xfId="15445" xr:uid="{00000000-0005-0000-0000-0000239C0000}"/>
    <cellStyle name="Normal 3 3 8 4 7 2" xfId="50661" xr:uid="{00000000-0005-0000-0000-0000249C0000}"/>
    <cellStyle name="Normal 3 3 8 4 7 3" xfId="28050" xr:uid="{00000000-0005-0000-0000-0000259C0000}"/>
    <cellStyle name="Normal 3 3 8 4 8" xfId="13667" xr:uid="{00000000-0005-0000-0000-0000269C0000}"/>
    <cellStyle name="Normal 3 3 8 4 8 2" xfId="48885" xr:uid="{00000000-0005-0000-0000-0000279C0000}"/>
    <cellStyle name="Normal 3 3 8 4 9" xfId="38064" xr:uid="{00000000-0005-0000-0000-0000289C0000}"/>
    <cellStyle name="Normal 3 3 8 5" xfId="3912" xr:uid="{00000000-0005-0000-0000-0000299C0000}"/>
    <cellStyle name="Normal 3 3 8 5 2" xfId="8635" xr:uid="{00000000-0005-0000-0000-00002A9C0000}"/>
    <cellStyle name="Normal 3 3 8 5 2 2" xfId="21261" xr:uid="{00000000-0005-0000-0000-00002B9C0000}"/>
    <cellStyle name="Normal 3 3 8 5 2 2 2" xfId="56477" xr:uid="{00000000-0005-0000-0000-00002C9C0000}"/>
    <cellStyle name="Normal 3 3 8 5 2 3" xfId="43880" xr:uid="{00000000-0005-0000-0000-00002D9C0000}"/>
    <cellStyle name="Normal 3 3 8 5 2 4" xfId="33866" xr:uid="{00000000-0005-0000-0000-00002E9C0000}"/>
    <cellStyle name="Normal 3 3 8 5 3" xfId="10416" xr:uid="{00000000-0005-0000-0000-00002F9C0000}"/>
    <cellStyle name="Normal 3 3 8 5 3 2" xfId="23037" xr:uid="{00000000-0005-0000-0000-0000309C0000}"/>
    <cellStyle name="Normal 3 3 8 5 3 2 2" xfId="58253" xr:uid="{00000000-0005-0000-0000-0000319C0000}"/>
    <cellStyle name="Normal 3 3 8 5 3 3" xfId="45656" xr:uid="{00000000-0005-0000-0000-0000329C0000}"/>
    <cellStyle name="Normal 3 3 8 5 3 4" xfId="35642" xr:uid="{00000000-0005-0000-0000-0000339C0000}"/>
    <cellStyle name="Normal 3 3 8 5 4" xfId="12212" xr:uid="{00000000-0005-0000-0000-0000349C0000}"/>
    <cellStyle name="Normal 3 3 8 5 4 2" xfId="24813" xr:uid="{00000000-0005-0000-0000-0000359C0000}"/>
    <cellStyle name="Normal 3 3 8 5 4 2 2" xfId="60029" xr:uid="{00000000-0005-0000-0000-0000369C0000}"/>
    <cellStyle name="Normal 3 3 8 5 4 3" xfId="47432" xr:uid="{00000000-0005-0000-0000-0000379C0000}"/>
    <cellStyle name="Normal 3 3 8 5 4 4" xfId="37418" xr:uid="{00000000-0005-0000-0000-0000389C0000}"/>
    <cellStyle name="Normal 3 3 8 5 5" xfId="16577" xr:uid="{00000000-0005-0000-0000-0000399C0000}"/>
    <cellStyle name="Normal 3 3 8 5 5 2" xfId="51793" xr:uid="{00000000-0005-0000-0000-00003A9C0000}"/>
    <cellStyle name="Normal 3 3 8 5 5 3" xfId="29182" xr:uid="{00000000-0005-0000-0000-00003B9C0000}"/>
    <cellStyle name="Normal 3 3 8 5 6" xfId="14799" xr:uid="{00000000-0005-0000-0000-00003C9C0000}"/>
    <cellStyle name="Normal 3 3 8 5 6 2" xfId="50017" xr:uid="{00000000-0005-0000-0000-00003D9C0000}"/>
    <cellStyle name="Normal 3 3 8 5 7" xfId="39196" xr:uid="{00000000-0005-0000-0000-00003E9C0000}"/>
    <cellStyle name="Normal 3 3 8 5 8" xfId="27406" xr:uid="{00000000-0005-0000-0000-00003F9C0000}"/>
    <cellStyle name="Normal 3 3 8 6" xfId="4252" xr:uid="{00000000-0005-0000-0000-0000409C0000}"/>
    <cellStyle name="Normal 3 3 8 6 2" xfId="16899" xr:uid="{00000000-0005-0000-0000-0000419C0000}"/>
    <cellStyle name="Normal 3 3 8 6 2 2" xfId="52115" xr:uid="{00000000-0005-0000-0000-0000429C0000}"/>
    <cellStyle name="Normal 3 3 8 6 2 3" xfId="29504" xr:uid="{00000000-0005-0000-0000-0000439C0000}"/>
    <cellStyle name="Normal 3 3 8 6 3" xfId="13345" xr:uid="{00000000-0005-0000-0000-0000449C0000}"/>
    <cellStyle name="Normal 3 3 8 6 3 2" xfId="48563" xr:uid="{00000000-0005-0000-0000-0000459C0000}"/>
    <cellStyle name="Normal 3 3 8 6 4" xfId="39518" xr:uid="{00000000-0005-0000-0000-0000469C0000}"/>
    <cellStyle name="Normal 3 3 8 6 5" xfId="25952" xr:uid="{00000000-0005-0000-0000-0000479C0000}"/>
    <cellStyle name="Normal 3 3 8 7" xfId="5722" xr:uid="{00000000-0005-0000-0000-0000489C0000}"/>
    <cellStyle name="Normal 3 3 8 7 2" xfId="18353" xr:uid="{00000000-0005-0000-0000-0000499C0000}"/>
    <cellStyle name="Normal 3 3 8 7 2 2" xfId="53569" xr:uid="{00000000-0005-0000-0000-00004A9C0000}"/>
    <cellStyle name="Normal 3 3 8 7 3" xfId="40972" xr:uid="{00000000-0005-0000-0000-00004B9C0000}"/>
    <cellStyle name="Normal 3 3 8 7 4" xfId="30958" xr:uid="{00000000-0005-0000-0000-00004C9C0000}"/>
    <cellStyle name="Normal 3 3 8 8" xfId="7181" xr:uid="{00000000-0005-0000-0000-00004D9C0000}"/>
    <cellStyle name="Normal 3 3 8 8 2" xfId="19807" xr:uid="{00000000-0005-0000-0000-00004E9C0000}"/>
    <cellStyle name="Normal 3 3 8 8 2 2" xfId="55023" xr:uid="{00000000-0005-0000-0000-00004F9C0000}"/>
    <cellStyle name="Normal 3 3 8 8 3" xfId="42426" xr:uid="{00000000-0005-0000-0000-0000509C0000}"/>
    <cellStyle name="Normal 3 3 8 8 4" xfId="32412" xr:uid="{00000000-0005-0000-0000-0000519C0000}"/>
    <cellStyle name="Normal 3 3 8 9" xfId="8962" xr:uid="{00000000-0005-0000-0000-0000529C0000}"/>
    <cellStyle name="Normal 3 3 8 9 2" xfId="21583" xr:uid="{00000000-0005-0000-0000-0000539C0000}"/>
    <cellStyle name="Normal 3 3 8 9 2 2" xfId="56799" xr:uid="{00000000-0005-0000-0000-0000549C0000}"/>
    <cellStyle name="Normal 3 3 8 9 3" xfId="44202" xr:uid="{00000000-0005-0000-0000-0000559C0000}"/>
    <cellStyle name="Normal 3 3 8 9 4" xfId="34188" xr:uid="{00000000-0005-0000-0000-0000569C0000}"/>
    <cellStyle name="Normal 3 3 9" xfId="3000" xr:uid="{00000000-0005-0000-0000-0000579C0000}"/>
    <cellStyle name="Normal 3 3 9 10" xfId="25375" xr:uid="{00000000-0005-0000-0000-0000589C0000}"/>
    <cellStyle name="Normal 3 3 9 11" xfId="60910" xr:uid="{00000000-0005-0000-0000-0000599C0000}"/>
    <cellStyle name="Normal 3 3 9 2" xfId="4806" xr:uid="{00000000-0005-0000-0000-00005A9C0000}"/>
    <cellStyle name="Normal 3 3 9 2 2" xfId="17453" xr:uid="{00000000-0005-0000-0000-00005B9C0000}"/>
    <cellStyle name="Normal 3 3 9 2 2 2" xfId="52669" xr:uid="{00000000-0005-0000-0000-00005C9C0000}"/>
    <cellStyle name="Normal 3 3 9 2 2 3" xfId="30058" xr:uid="{00000000-0005-0000-0000-00005D9C0000}"/>
    <cellStyle name="Normal 3 3 9 2 3" xfId="13899" xr:uid="{00000000-0005-0000-0000-00005E9C0000}"/>
    <cellStyle name="Normal 3 3 9 2 3 2" xfId="49117" xr:uid="{00000000-0005-0000-0000-00005F9C0000}"/>
    <cellStyle name="Normal 3 3 9 2 4" xfId="40072" xr:uid="{00000000-0005-0000-0000-0000609C0000}"/>
    <cellStyle name="Normal 3 3 9 2 5" xfId="26506" xr:uid="{00000000-0005-0000-0000-0000619C0000}"/>
    <cellStyle name="Normal 3 3 9 3" xfId="6276" xr:uid="{00000000-0005-0000-0000-0000629C0000}"/>
    <cellStyle name="Normal 3 3 9 3 2" xfId="18907" xr:uid="{00000000-0005-0000-0000-0000639C0000}"/>
    <cellStyle name="Normal 3 3 9 3 2 2" xfId="54123" xr:uid="{00000000-0005-0000-0000-0000649C0000}"/>
    <cellStyle name="Normal 3 3 9 3 3" xfId="41526" xr:uid="{00000000-0005-0000-0000-0000659C0000}"/>
    <cellStyle name="Normal 3 3 9 3 4" xfId="31512" xr:uid="{00000000-0005-0000-0000-0000669C0000}"/>
    <cellStyle name="Normal 3 3 9 4" xfId="7735" xr:uid="{00000000-0005-0000-0000-0000679C0000}"/>
    <cellStyle name="Normal 3 3 9 4 2" xfId="20361" xr:uid="{00000000-0005-0000-0000-0000689C0000}"/>
    <cellStyle name="Normal 3 3 9 4 2 2" xfId="55577" xr:uid="{00000000-0005-0000-0000-0000699C0000}"/>
    <cellStyle name="Normal 3 3 9 4 3" xfId="42980" xr:uid="{00000000-0005-0000-0000-00006A9C0000}"/>
    <cellStyle name="Normal 3 3 9 4 4" xfId="32966" xr:uid="{00000000-0005-0000-0000-00006B9C0000}"/>
    <cellStyle name="Normal 3 3 9 5" xfId="9516" xr:uid="{00000000-0005-0000-0000-00006C9C0000}"/>
    <cellStyle name="Normal 3 3 9 5 2" xfId="22137" xr:uid="{00000000-0005-0000-0000-00006D9C0000}"/>
    <cellStyle name="Normal 3 3 9 5 2 2" xfId="57353" xr:uid="{00000000-0005-0000-0000-00006E9C0000}"/>
    <cellStyle name="Normal 3 3 9 5 3" xfId="44756" xr:uid="{00000000-0005-0000-0000-00006F9C0000}"/>
    <cellStyle name="Normal 3 3 9 5 4" xfId="34742" xr:uid="{00000000-0005-0000-0000-0000709C0000}"/>
    <cellStyle name="Normal 3 3 9 6" xfId="11310" xr:uid="{00000000-0005-0000-0000-0000719C0000}"/>
    <cellStyle name="Normal 3 3 9 6 2" xfId="23913" xr:uid="{00000000-0005-0000-0000-0000729C0000}"/>
    <cellStyle name="Normal 3 3 9 6 2 2" xfId="59129" xr:uid="{00000000-0005-0000-0000-0000739C0000}"/>
    <cellStyle name="Normal 3 3 9 6 3" xfId="46532" xr:uid="{00000000-0005-0000-0000-0000749C0000}"/>
    <cellStyle name="Normal 3 3 9 6 4" xfId="36518" xr:uid="{00000000-0005-0000-0000-0000759C0000}"/>
    <cellStyle name="Normal 3 3 9 7" xfId="15677" xr:uid="{00000000-0005-0000-0000-0000769C0000}"/>
    <cellStyle name="Normal 3 3 9 7 2" xfId="50893" xr:uid="{00000000-0005-0000-0000-0000779C0000}"/>
    <cellStyle name="Normal 3 3 9 7 3" xfId="28282" xr:uid="{00000000-0005-0000-0000-0000789C0000}"/>
    <cellStyle name="Normal 3 3 9 8" xfId="12768" xr:uid="{00000000-0005-0000-0000-0000799C0000}"/>
    <cellStyle name="Normal 3 3 9 8 2" xfId="47986" xr:uid="{00000000-0005-0000-0000-00007A9C0000}"/>
    <cellStyle name="Normal 3 3 9 9" xfId="38296" xr:uid="{00000000-0005-0000-0000-00007B9C0000}"/>
    <cellStyle name="Normal 3 3_District Target Attainment" xfId="1158" xr:uid="{00000000-0005-0000-0000-00007C9C0000}"/>
    <cellStyle name="Normal 3 4" xfId="616" xr:uid="{00000000-0005-0000-0000-00007D9C0000}"/>
    <cellStyle name="Normal 3 4 10" xfId="2956" xr:uid="{00000000-0005-0000-0000-00007E9C0000}"/>
    <cellStyle name="Normal 3 4 10 10" xfId="25336" xr:uid="{00000000-0005-0000-0000-00007F9C0000}"/>
    <cellStyle name="Normal 3 4 10 11" xfId="60871" xr:uid="{00000000-0005-0000-0000-0000809C0000}"/>
    <cellStyle name="Normal 3 4 10 2" xfId="4767" xr:uid="{00000000-0005-0000-0000-0000819C0000}"/>
    <cellStyle name="Normal 3 4 10 2 2" xfId="17414" xr:uid="{00000000-0005-0000-0000-0000829C0000}"/>
    <cellStyle name="Normal 3 4 10 2 2 2" xfId="52630" xr:uid="{00000000-0005-0000-0000-0000839C0000}"/>
    <cellStyle name="Normal 3 4 10 2 2 3" xfId="30019" xr:uid="{00000000-0005-0000-0000-0000849C0000}"/>
    <cellStyle name="Normal 3 4 10 2 3" xfId="13860" xr:uid="{00000000-0005-0000-0000-0000859C0000}"/>
    <cellStyle name="Normal 3 4 10 2 3 2" xfId="49078" xr:uid="{00000000-0005-0000-0000-0000869C0000}"/>
    <cellStyle name="Normal 3 4 10 2 4" xfId="40033" xr:uid="{00000000-0005-0000-0000-0000879C0000}"/>
    <cellStyle name="Normal 3 4 10 2 5" xfId="26467" xr:uid="{00000000-0005-0000-0000-0000889C0000}"/>
    <cellStyle name="Normal 3 4 10 3" xfId="6237" xr:uid="{00000000-0005-0000-0000-0000899C0000}"/>
    <cellStyle name="Normal 3 4 10 3 2" xfId="18868" xr:uid="{00000000-0005-0000-0000-00008A9C0000}"/>
    <cellStyle name="Normal 3 4 10 3 2 2" xfId="54084" xr:uid="{00000000-0005-0000-0000-00008B9C0000}"/>
    <cellStyle name="Normal 3 4 10 3 3" xfId="41487" xr:uid="{00000000-0005-0000-0000-00008C9C0000}"/>
    <cellStyle name="Normal 3 4 10 3 4" xfId="31473" xr:uid="{00000000-0005-0000-0000-00008D9C0000}"/>
    <cellStyle name="Normal 3 4 10 4" xfId="7696" xr:uid="{00000000-0005-0000-0000-00008E9C0000}"/>
    <cellStyle name="Normal 3 4 10 4 2" xfId="20322" xr:uid="{00000000-0005-0000-0000-00008F9C0000}"/>
    <cellStyle name="Normal 3 4 10 4 2 2" xfId="55538" xr:uid="{00000000-0005-0000-0000-0000909C0000}"/>
    <cellStyle name="Normal 3 4 10 4 3" xfId="42941" xr:uid="{00000000-0005-0000-0000-0000919C0000}"/>
    <cellStyle name="Normal 3 4 10 4 4" xfId="32927" xr:uid="{00000000-0005-0000-0000-0000929C0000}"/>
    <cellStyle name="Normal 3 4 10 5" xfId="9477" xr:uid="{00000000-0005-0000-0000-0000939C0000}"/>
    <cellStyle name="Normal 3 4 10 5 2" xfId="22098" xr:uid="{00000000-0005-0000-0000-0000949C0000}"/>
    <cellStyle name="Normal 3 4 10 5 2 2" xfId="57314" xr:uid="{00000000-0005-0000-0000-0000959C0000}"/>
    <cellStyle name="Normal 3 4 10 5 3" xfId="44717" xr:uid="{00000000-0005-0000-0000-0000969C0000}"/>
    <cellStyle name="Normal 3 4 10 5 4" xfId="34703" xr:uid="{00000000-0005-0000-0000-0000979C0000}"/>
    <cellStyle name="Normal 3 4 10 6" xfId="11271" xr:uid="{00000000-0005-0000-0000-0000989C0000}"/>
    <cellStyle name="Normal 3 4 10 6 2" xfId="23874" xr:uid="{00000000-0005-0000-0000-0000999C0000}"/>
    <cellStyle name="Normal 3 4 10 6 2 2" xfId="59090" xr:uid="{00000000-0005-0000-0000-00009A9C0000}"/>
    <cellStyle name="Normal 3 4 10 6 3" xfId="46493" xr:uid="{00000000-0005-0000-0000-00009B9C0000}"/>
    <cellStyle name="Normal 3 4 10 6 4" xfId="36479" xr:uid="{00000000-0005-0000-0000-00009C9C0000}"/>
    <cellStyle name="Normal 3 4 10 7" xfId="15638" xr:uid="{00000000-0005-0000-0000-00009D9C0000}"/>
    <cellStyle name="Normal 3 4 10 7 2" xfId="50854" xr:uid="{00000000-0005-0000-0000-00009E9C0000}"/>
    <cellStyle name="Normal 3 4 10 7 3" xfId="28243" xr:uid="{00000000-0005-0000-0000-00009F9C0000}"/>
    <cellStyle name="Normal 3 4 10 8" xfId="12729" xr:uid="{00000000-0005-0000-0000-0000A09C0000}"/>
    <cellStyle name="Normal 3 4 10 8 2" xfId="47947" xr:uid="{00000000-0005-0000-0000-0000A19C0000}"/>
    <cellStyle name="Normal 3 4 10 9" xfId="38257" xr:uid="{00000000-0005-0000-0000-0000A29C0000}"/>
    <cellStyle name="Normal 3 4 11" xfId="2834" xr:uid="{00000000-0005-0000-0000-0000A39C0000}"/>
    <cellStyle name="Normal 3 4 11 10" xfId="25222" xr:uid="{00000000-0005-0000-0000-0000A49C0000}"/>
    <cellStyle name="Normal 3 4 11 11" xfId="60757" xr:uid="{00000000-0005-0000-0000-0000A59C0000}"/>
    <cellStyle name="Normal 3 4 11 2" xfId="4653" xr:uid="{00000000-0005-0000-0000-0000A69C0000}"/>
    <cellStyle name="Normal 3 4 11 2 2" xfId="17300" xr:uid="{00000000-0005-0000-0000-0000A79C0000}"/>
    <cellStyle name="Normal 3 4 11 2 2 2" xfId="52516" xr:uid="{00000000-0005-0000-0000-0000A89C0000}"/>
    <cellStyle name="Normal 3 4 11 2 2 3" xfId="29905" xr:uid="{00000000-0005-0000-0000-0000A99C0000}"/>
    <cellStyle name="Normal 3 4 11 2 3" xfId="13746" xr:uid="{00000000-0005-0000-0000-0000AA9C0000}"/>
    <cellStyle name="Normal 3 4 11 2 3 2" xfId="48964" xr:uid="{00000000-0005-0000-0000-0000AB9C0000}"/>
    <cellStyle name="Normal 3 4 11 2 4" xfId="39919" xr:uid="{00000000-0005-0000-0000-0000AC9C0000}"/>
    <cellStyle name="Normal 3 4 11 2 5" xfId="26353" xr:uid="{00000000-0005-0000-0000-0000AD9C0000}"/>
    <cellStyle name="Normal 3 4 11 3" xfId="6123" xr:uid="{00000000-0005-0000-0000-0000AE9C0000}"/>
    <cellStyle name="Normal 3 4 11 3 2" xfId="18754" xr:uid="{00000000-0005-0000-0000-0000AF9C0000}"/>
    <cellStyle name="Normal 3 4 11 3 2 2" xfId="53970" xr:uid="{00000000-0005-0000-0000-0000B09C0000}"/>
    <cellStyle name="Normal 3 4 11 3 3" xfId="41373" xr:uid="{00000000-0005-0000-0000-0000B19C0000}"/>
    <cellStyle name="Normal 3 4 11 3 4" xfId="31359" xr:uid="{00000000-0005-0000-0000-0000B29C0000}"/>
    <cellStyle name="Normal 3 4 11 4" xfId="7582" xr:uid="{00000000-0005-0000-0000-0000B39C0000}"/>
    <cellStyle name="Normal 3 4 11 4 2" xfId="20208" xr:uid="{00000000-0005-0000-0000-0000B49C0000}"/>
    <cellStyle name="Normal 3 4 11 4 2 2" xfId="55424" xr:uid="{00000000-0005-0000-0000-0000B59C0000}"/>
    <cellStyle name="Normal 3 4 11 4 3" xfId="42827" xr:uid="{00000000-0005-0000-0000-0000B69C0000}"/>
    <cellStyle name="Normal 3 4 11 4 4" xfId="32813" xr:uid="{00000000-0005-0000-0000-0000B79C0000}"/>
    <cellStyle name="Normal 3 4 11 5" xfId="9363" xr:uid="{00000000-0005-0000-0000-0000B89C0000}"/>
    <cellStyle name="Normal 3 4 11 5 2" xfId="21984" xr:uid="{00000000-0005-0000-0000-0000B99C0000}"/>
    <cellStyle name="Normal 3 4 11 5 2 2" xfId="57200" xr:uid="{00000000-0005-0000-0000-0000BA9C0000}"/>
    <cellStyle name="Normal 3 4 11 5 3" xfId="44603" xr:uid="{00000000-0005-0000-0000-0000BB9C0000}"/>
    <cellStyle name="Normal 3 4 11 5 4" xfId="34589" xr:uid="{00000000-0005-0000-0000-0000BC9C0000}"/>
    <cellStyle name="Normal 3 4 11 6" xfId="11157" xr:uid="{00000000-0005-0000-0000-0000BD9C0000}"/>
    <cellStyle name="Normal 3 4 11 6 2" xfId="23760" xr:uid="{00000000-0005-0000-0000-0000BE9C0000}"/>
    <cellStyle name="Normal 3 4 11 6 2 2" xfId="58976" xr:uid="{00000000-0005-0000-0000-0000BF9C0000}"/>
    <cellStyle name="Normal 3 4 11 6 3" xfId="46379" xr:uid="{00000000-0005-0000-0000-0000C09C0000}"/>
    <cellStyle name="Normal 3 4 11 6 4" xfId="36365" xr:uid="{00000000-0005-0000-0000-0000C19C0000}"/>
    <cellStyle name="Normal 3 4 11 7" xfId="15524" xr:uid="{00000000-0005-0000-0000-0000C29C0000}"/>
    <cellStyle name="Normal 3 4 11 7 2" xfId="50740" xr:uid="{00000000-0005-0000-0000-0000C39C0000}"/>
    <cellStyle name="Normal 3 4 11 7 3" xfId="28129" xr:uid="{00000000-0005-0000-0000-0000C49C0000}"/>
    <cellStyle name="Normal 3 4 11 8" xfId="12615" xr:uid="{00000000-0005-0000-0000-0000C59C0000}"/>
    <cellStyle name="Normal 3 4 11 8 2" xfId="47833" xr:uid="{00000000-0005-0000-0000-0000C69C0000}"/>
    <cellStyle name="Normal 3 4 11 9" xfId="38143" xr:uid="{00000000-0005-0000-0000-0000C79C0000}"/>
    <cellStyle name="Normal 3 4 12" xfId="3344" xr:uid="{00000000-0005-0000-0000-0000C89C0000}"/>
    <cellStyle name="Normal 3 4 12 10" xfId="26840" xr:uid="{00000000-0005-0000-0000-0000C99C0000}"/>
    <cellStyle name="Normal 3 4 12 11" xfId="61244" xr:uid="{00000000-0005-0000-0000-0000CA9C0000}"/>
    <cellStyle name="Normal 3 4 12 2" xfId="5140" xr:uid="{00000000-0005-0000-0000-0000CB9C0000}"/>
    <cellStyle name="Normal 3 4 12 2 2" xfId="17787" xr:uid="{00000000-0005-0000-0000-0000CC9C0000}"/>
    <cellStyle name="Normal 3 4 12 2 2 2" xfId="53003" xr:uid="{00000000-0005-0000-0000-0000CD9C0000}"/>
    <cellStyle name="Normal 3 4 12 2 3" xfId="40406" xr:uid="{00000000-0005-0000-0000-0000CE9C0000}"/>
    <cellStyle name="Normal 3 4 12 2 4" xfId="30392" xr:uid="{00000000-0005-0000-0000-0000CF9C0000}"/>
    <cellStyle name="Normal 3 4 12 3" xfId="6610" xr:uid="{00000000-0005-0000-0000-0000D09C0000}"/>
    <cellStyle name="Normal 3 4 12 3 2" xfId="19241" xr:uid="{00000000-0005-0000-0000-0000D19C0000}"/>
    <cellStyle name="Normal 3 4 12 3 2 2" xfId="54457" xr:uid="{00000000-0005-0000-0000-0000D29C0000}"/>
    <cellStyle name="Normal 3 4 12 3 3" xfId="41860" xr:uid="{00000000-0005-0000-0000-0000D39C0000}"/>
    <cellStyle name="Normal 3 4 12 3 4" xfId="31846" xr:uid="{00000000-0005-0000-0000-0000D49C0000}"/>
    <cellStyle name="Normal 3 4 12 4" xfId="8069" xr:uid="{00000000-0005-0000-0000-0000D59C0000}"/>
    <cellStyle name="Normal 3 4 12 4 2" xfId="20695" xr:uid="{00000000-0005-0000-0000-0000D69C0000}"/>
    <cellStyle name="Normal 3 4 12 4 2 2" xfId="55911" xr:uid="{00000000-0005-0000-0000-0000D79C0000}"/>
    <cellStyle name="Normal 3 4 12 4 3" xfId="43314" xr:uid="{00000000-0005-0000-0000-0000D89C0000}"/>
    <cellStyle name="Normal 3 4 12 4 4" xfId="33300" xr:uid="{00000000-0005-0000-0000-0000D99C0000}"/>
    <cellStyle name="Normal 3 4 12 5" xfId="9850" xr:uid="{00000000-0005-0000-0000-0000DA9C0000}"/>
    <cellStyle name="Normal 3 4 12 5 2" xfId="22471" xr:uid="{00000000-0005-0000-0000-0000DB9C0000}"/>
    <cellStyle name="Normal 3 4 12 5 2 2" xfId="57687" xr:uid="{00000000-0005-0000-0000-0000DC9C0000}"/>
    <cellStyle name="Normal 3 4 12 5 3" xfId="45090" xr:uid="{00000000-0005-0000-0000-0000DD9C0000}"/>
    <cellStyle name="Normal 3 4 12 5 4" xfId="35076" xr:uid="{00000000-0005-0000-0000-0000DE9C0000}"/>
    <cellStyle name="Normal 3 4 12 6" xfId="11644" xr:uid="{00000000-0005-0000-0000-0000DF9C0000}"/>
    <cellStyle name="Normal 3 4 12 6 2" xfId="24247" xr:uid="{00000000-0005-0000-0000-0000E09C0000}"/>
    <cellStyle name="Normal 3 4 12 6 2 2" xfId="59463" xr:uid="{00000000-0005-0000-0000-0000E19C0000}"/>
    <cellStyle name="Normal 3 4 12 6 3" xfId="46866" xr:uid="{00000000-0005-0000-0000-0000E29C0000}"/>
    <cellStyle name="Normal 3 4 12 6 4" xfId="36852" xr:uid="{00000000-0005-0000-0000-0000E39C0000}"/>
    <cellStyle name="Normal 3 4 12 7" xfId="16011" xr:uid="{00000000-0005-0000-0000-0000E49C0000}"/>
    <cellStyle name="Normal 3 4 12 7 2" xfId="51227" xr:uid="{00000000-0005-0000-0000-0000E59C0000}"/>
    <cellStyle name="Normal 3 4 12 7 3" xfId="28616" xr:uid="{00000000-0005-0000-0000-0000E69C0000}"/>
    <cellStyle name="Normal 3 4 12 8" xfId="14233" xr:uid="{00000000-0005-0000-0000-0000E79C0000}"/>
    <cellStyle name="Normal 3 4 12 8 2" xfId="49451" xr:uid="{00000000-0005-0000-0000-0000E89C0000}"/>
    <cellStyle name="Normal 3 4 12 9" xfId="38630" xr:uid="{00000000-0005-0000-0000-0000E99C0000}"/>
    <cellStyle name="Normal 3 4 13" xfId="2504" xr:uid="{00000000-0005-0000-0000-0000EA9C0000}"/>
    <cellStyle name="Normal 3 4 13 10" xfId="26031" xr:uid="{00000000-0005-0000-0000-0000EB9C0000}"/>
    <cellStyle name="Normal 3 4 13 11" xfId="60435" xr:uid="{00000000-0005-0000-0000-0000EC9C0000}"/>
    <cellStyle name="Normal 3 4 13 2" xfId="4331" xr:uid="{00000000-0005-0000-0000-0000ED9C0000}"/>
    <cellStyle name="Normal 3 4 13 2 2" xfId="16978" xr:uid="{00000000-0005-0000-0000-0000EE9C0000}"/>
    <cellStyle name="Normal 3 4 13 2 2 2" xfId="52194" xr:uid="{00000000-0005-0000-0000-0000EF9C0000}"/>
    <cellStyle name="Normal 3 4 13 2 3" xfId="39597" xr:uid="{00000000-0005-0000-0000-0000F09C0000}"/>
    <cellStyle name="Normal 3 4 13 2 4" xfId="29583" xr:uid="{00000000-0005-0000-0000-0000F19C0000}"/>
    <cellStyle name="Normal 3 4 13 3" xfId="5801" xr:uid="{00000000-0005-0000-0000-0000F29C0000}"/>
    <cellStyle name="Normal 3 4 13 3 2" xfId="18432" xr:uid="{00000000-0005-0000-0000-0000F39C0000}"/>
    <cellStyle name="Normal 3 4 13 3 2 2" xfId="53648" xr:uid="{00000000-0005-0000-0000-0000F49C0000}"/>
    <cellStyle name="Normal 3 4 13 3 3" xfId="41051" xr:uid="{00000000-0005-0000-0000-0000F59C0000}"/>
    <cellStyle name="Normal 3 4 13 3 4" xfId="31037" xr:uid="{00000000-0005-0000-0000-0000F69C0000}"/>
    <cellStyle name="Normal 3 4 13 4" xfId="7260" xr:uid="{00000000-0005-0000-0000-0000F79C0000}"/>
    <cellStyle name="Normal 3 4 13 4 2" xfId="19886" xr:uid="{00000000-0005-0000-0000-0000F89C0000}"/>
    <cellStyle name="Normal 3 4 13 4 2 2" xfId="55102" xr:uid="{00000000-0005-0000-0000-0000F99C0000}"/>
    <cellStyle name="Normal 3 4 13 4 3" xfId="42505" xr:uid="{00000000-0005-0000-0000-0000FA9C0000}"/>
    <cellStyle name="Normal 3 4 13 4 4" xfId="32491" xr:uid="{00000000-0005-0000-0000-0000FB9C0000}"/>
    <cellStyle name="Normal 3 4 13 5" xfId="9041" xr:uid="{00000000-0005-0000-0000-0000FC9C0000}"/>
    <cellStyle name="Normal 3 4 13 5 2" xfId="21662" xr:uid="{00000000-0005-0000-0000-0000FD9C0000}"/>
    <cellStyle name="Normal 3 4 13 5 2 2" xfId="56878" xr:uid="{00000000-0005-0000-0000-0000FE9C0000}"/>
    <cellStyle name="Normal 3 4 13 5 3" xfId="44281" xr:uid="{00000000-0005-0000-0000-0000FF9C0000}"/>
    <cellStyle name="Normal 3 4 13 5 4" xfId="34267" xr:uid="{00000000-0005-0000-0000-0000009D0000}"/>
    <cellStyle name="Normal 3 4 13 6" xfId="10835" xr:uid="{00000000-0005-0000-0000-0000019D0000}"/>
    <cellStyle name="Normal 3 4 13 6 2" xfId="23438" xr:uid="{00000000-0005-0000-0000-0000029D0000}"/>
    <cellStyle name="Normal 3 4 13 6 2 2" xfId="58654" xr:uid="{00000000-0005-0000-0000-0000039D0000}"/>
    <cellStyle name="Normal 3 4 13 6 3" xfId="46057" xr:uid="{00000000-0005-0000-0000-0000049D0000}"/>
    <cellStyle name="Normal 3 4 13 6 4" xfId="36043" xr:uid="{00000000-0005-0000-0000-0000059D0000}"/>
    <cellStyle name="Normal 3 4 13 7" xfId="15202" xr:uid="{00000000-0005-0000-0000-0000069D0000}"/>
    <cellStyle name="Normal 3 4 13 7 2" xfId="50418" xr:uid="{00000000-0005-0000-0000-0000079D0000}"/>
    <cellStyle name="Normal 3 4 13 7 3" xfId="27807" xr:uid="{00000000-0005-0000-0000-0000089D0000}"/>
    <cellStyle name="Normal 3 4 13 8" xfId="13424" xr:uid="{00000000-0005-0000-0000-0000099D0000}"/>
    <cellStyle name="Normal 3 4 13 8 2" xfId="48642" xr:uid="{00000000-0005-0000-0000-00000A9D0000}"/>
    <cellStyle name="Normal 3 4 13 9" xfId="37821" xr:uid="{00000000-0005-0000-0000-00000B9D0000}"/>
    <cellStyle name="Normal 3 4 14" xfId="3668" xr:uid="{00000000-0005-0000-0000-00000C9D0000}"/>
    <cellStyle name="Normal 3 4 14 2" xfId="8392" xr:uid="{00000000-0005-0000-0000-00000D9D0000}"/>
    <cellStyle name="Normal 3 4 14 2 2" xfId="21018" xr:uid="{00000000-0005-0000-0000-00000E9D0000}"/>
    <cellStyle name="Normal 3 4 14 2 2 2" xfId="56234" xr:uid="{00000000-0005-0000-0000-00000F9D0000}"/>
    <cellStyle name="Normal 3 4 14 2 3" xfId="43637" xr:uid="{00000000-0005-0000-0000-0000109D0000}"/>
    <cellStyle name="Normal 3 4 14 2 4" xfId="33623" xr:uid="{00000000-0005-0000-0000-0000119D0000}"/>
    <cellStyle name="Normal 3 4 14 3" xfId="10173" xr:uid="{00000000-0005-0000-0000-0000129D0000}"/>
    <cellStyle name="Normal 3 4 14 3 2" xfId="22794" xr:uid="{00000000-0005-0000-0000-0000139D0000}"/>
    <cellStyle name="Normal 3 4 14 3 2 2" xfId="58010" xr:uid="{00000000-0005-0000-0000-0000149D0000}"/>
    <cellStyle name="Normal 3 4 14 3 3" xfId="45413" xr:uid="{00000000-0005-0000-0000-0000159D0000}"/>
    <cellStyle name="Normal 3 4 14 3 4" xfId="35399" xr:uid="{00000000-0005-0000-0000-0000169D0000}"/>
    <cellStyle name="Normal 3 4 14 4" xfId="11969" xr:uid="{00000000-0005-0000-0000-0000179D0000}"/>
    <cellStyle name="Normal 3 4 14 4 2" xfId="24570" xr:uid="{00000000-0005-0000-0000-0000189D0000}"/>
    <cellStyle name="Normal 3 4 14 4 2 2" xfId="59786" xr:uid="{00000000-0005-0000-0000-0000199D0000}"/>
    <cellStyle name="Normal 3 4 14 4 3" xfId="47189" xr:uid="{00000000-0005-0000-0000-00001A9D0000}"/>
    <cellStyle name="Normal 3 4 14 4 4" xfId="37175" xr:uid="{00000000-0005-0000-0000-00001B9D0000}"/>
    <cellStyle name="Normal 3 4 14 5" xfId="16334" xr:uid="{00000000-0005-0000-0000-00001C9D0000}"/>
    <cellStyle name="Normal 3 4 14 5 2" xfId="51550" xr:uid="{00000000-0005-0000-0000-00001D9D0000}"/>
    <cellStyle name="Normal 3 4 14 5 3" xfId="28939" xr:uid="{00000000-0005-0000-0000-00001E9D0000}"/>
    <cellStyle name="Normal 3 4 14 6" xfId="14556" xr:uid="{00000000-0005-0000-0000-00001F9D0000}"/>
    <cellStyle name="Normal 3 4 14 6 2" xfId="49774" xr:uid="{00000000-0005-0000-0000-0000209D0000}"/>
    <cellStyle name="Normal 3 4 14 7" xfId="38953" xr:uid="{00000000-0005-0000-0000-0000219D0000}"/>
    <cellStyle name="Normal 3 4 14 8" xfId="27163" xr:uid="{00000000-0005-0000-0000-0000229D0000}"/>
    <cellStyle name="Normal 3 4 15" xfId="4000" xr:uid="{00000000-0005-0000-0000-0000239D0000}"/>
    <cellStyle name="Normal 3 4 15 2" xfId="16656" xr:uid="{00000000-0005-0000-0000-0000249D0000}"/>
    <cellStyle name="Normal 3 4 15 2 2" xfId="51872" xr:uid="{00000000-0005-0000-0000-0000259D0000}"/>
    <cellStyle name="Normal 3 4 15 2 3" xfId="29261" xr:uid="{00000000-0005-0000-0000-0000269D0000}"/>
    <cellStyle name="Normal 3 4 15 3" xfId="13102" xr:uid="{00000000-0005-0000-0000-0000279D0000}"/>
    <cellStyle name="Normal 3 4 15 3 2" xfId="48320" xr:uid="{00000000-0005-0000-0000-0000289D0000}"/>
    <cellStyle name="Normal 3 4 15 4" xfId="39275" xr:uid="{00000000-0005-0000-0000-0000299D0000}"/>
    <cellStyle name="Normal 3 4 15 5" xfId="25709" xr:uid="{00000000-0005-0000-0000-00002A9D0000}"/>
    <cellStyle name="Normal 3 4 16" xfId="5479" xr:uid="{00000000-0005-0000-0000-00002B9D0000}"/>
    <cellStyle name="Normal 3 4 16 2" xfId="18110" xr:uid="{00000000-0005-0000-0000-00002C9D0000}"/>
    <cellStyle name="Normal 3 4 16 2 2" xfId="53326" xr:uid="{00000000-0005-0000-0000-00002D9D0000}"/>
    <cellStyle name="Normal 3 4 16 3" xfId="40729" xr:uid="{00000000-0005-0000-0000-00002E9D0000}"/>
    <cellStyle name="Normal 3 4 16 4" xfId="30715" xr:uid="{00000000-0005-0000-0000-00002F9D0000}"/>
    <cellStyle name="Normal 3 4 17" xfId="6935" xr:uid="{00000000-0005-0000-0000-0000309D0000}"/>
    <cellStyle name="Normal 3 4 17 2" xfId="19564" xr:uid="{00000000-0005-0000-0000-0000319D0000}"/>
    <cellStyle name="Normal 3 4 17 2 2" xfId="54780" xr:uid="{00000000-0005-0000-0000-0000329D0000}"/>
    <cellStyle name="Normal 3 4 17 3" xfId="42183" xr:uid="{00000000-0005-0000-0000-0000339D0000}"/>
    <cellStyle name="Normal 3 4 17 4" xfId="32169" xr:uid="{00000000-0005-0000-0000-0000349D0000}"/>
    <cellStyle name="Normal 3 4 18" xfId="8717" xr:uid="{00000000-0005-0000-0000-0000359D0000}"/>
    <cellStyle name="Normal 3 4 18 2" xfId="21340" xr:uid="{00000000-0005-0000-0000-0000369D0000}"/>
    <cellStyle name="Normal 3 4 18 2 2" xfId="56556" xr:uid="{00000000-0005-0000-0000-0000379D0000}"/>
    <cellStyle name="Normal 3 4 18 3" xfId="43959" xr:uid="{00000000-0005-0000-0000-0000389D0000}"/>
    <cellStyle name="Normal 3 4 18 4" xfId="33945" xr:uid="{00000000-0005-0000-0000-0000399D0000}"/>
    <cellStyle name="Normal 3 4 19" xfId="10662" xr:uid="{00000000-0005-0000-0000-00003A9D0000}"/>
    <cellStyle name="Normal 3 4 19 2" xfId="23273" xr:uid="{00000000-0005-0000-0000-00003B9D0000}"/>
    <cellStyle name="Normal 3 4 19 2 2" xfId="58489" xr:uid="{00000000-0005-0000-0000-00003C9D0000}"/>
    <cellStyle name="Normal 3 4 19 3" xfId="45892" xr:uid="{00000000-0005-0000-0000-00003D9D0000}"/>
    <cellStyle name="Normal 3 4 19 4" xfId="35878" xr:uid="{00000000-0005-0000-0000-00003E9D0000}"/>
    <cellStyle name="Normal 3 4 2" xfId="617" xr:uid="{00000000-0005-0000-0000-00003F9D0000}"/>
    <cellStyle name="Normal 3 4 2 2" xfId="1791" xr:uid="{00000000-0005-0000-0000-0000409D0000}"/>
    <cellStyle name="Normal 3 4 2_District Target Attainment" xfId="1163" xr:uid="{00000000-0005-0000-0000-0000419D0000}"/>
    <cellStyle name="Normal 3 4 20" xfId="14879" xr:uid="{00000000-0005-0000-0000-0000429D0000}"/>
    <cellStyle name="Normal 3 4 20 2" xfId="50096" xr:uid="{00000000-0005-0000-0000-0000439D0000}"/>
    <cellStyle name="Normal 3 4 20 3" xfId="27485" xr:uid="{00000000-0005-0000-0000-0000449D0000}"/>
    <cellStyle name="Normal 3 4 21" xfId="12293" xr:uid="{00000000-0005-0000-0000-0000459D0000}"/>
    <cellStyle name="Normal 3 4 21 2" xfId="47511" xr:uid="{00000000-0005-0000-0000-0000469D0000}"/>
    <cellStyle name="Normal 3 4 22" xfId="37498" xr:uid="{00000000-0005-0000-0000-0000479D0000}"/>
    <cellStyle name="Normal 3 4 23" xfId="24900" xr:uid="{00000000-0005-0000-0000-0000489D0000}"/>
    <cellStyle name="Normal 3 4 24" xfId="60113" xr:uid="{00000000-0005-0000-0000-0000499D0000}"/>
    <cellStyle name="Normal 3 4 3" xfId="1790" xr:uid="{00000000-0005-0000-0000-00004A9D0000}"/>
    <cellStyle name="Normal 3 4 3 10" xfId="7009" xr:uid="{00000000-0005-0000-0000-00004B9D0000}"/>
    <cellStyle name="Normal 3 4 3 10 2" xfId="19636" xr:uid="{00000000-0005-0000-0000-00004C9D0000}"/>
    <cellStyle name="Normal 3 4 3 10 2 2" xfId="54852" xr:uid="{00000000-0005-0000-0000-00004D9D0000}"/>
    <cellStyle name="Normal 3 4 3 10 3" xfId="42255" xr:uid="{00000000-0005-0000-0000-00004E9D0000}"/>
    <cellStyle name="Normal 3 4 3 10 4" xfId="32241" xr:uid="{00000000-0005-0000-0000-00004F9D0000}"/>
    <cellStyle name="Normal 3 4 3 11" xfId="8790" xr:uid="{00000000-0005-0000-0000-0000509D0000}"/>
    <cellStyle name="Normal 3 4 3 11 2" xfId="21412" xr:uid="{00000000-0005-0000-0000-0000519D0000}"/>
    <cellStyle name="Normal 3 4 3 11 2 2" xfId="56628" xr:uid="{00000000-0005-0000-0000-0000529D0000}"/>
    <cellStyle name="Normal 3 4 3 11 3" xfId="44031" xr:uid="{00000000-0005-0000-0000-0000539D0000}"/>
    <cellStyle name="Normal 3 4 3 11 4" xfId="34017" xr:uid="{00000000-0005-0000-0000-0000549D0000}"/>
    <cellStyle name="Normal 3 4 3 12" xfId="10663" xr:uid="{00000000-0005-0000-0000-0000559D0000}"/>
    <cellStyle name="Normal 3 4 3 12 2" xfId="23274" xr:uid="{00000000-0005-0000-0000-0000569D0000}"/>
    <cellStyle name="Normal 3 4 3 12 2 2" xfId="58490" xr:uid="{00000000-0005-0000-0000-0000579D0000}"/>
    <cellStyle name="Normal 3 4 3 12 3" xfId="45893" xr:uid="{00000000-0005-0000-0000-0000589D0000}"/>
    <cellStyle name="Normal 3 4 3 12 4" xfId="35879" xr:uid="{00000000-0005-0000-0000-0000599D0000}"/>
    <cellStyle name="Normal 3 4 3 13" xfId="14951" xr:uid="{00000000-0005-0000-0000-00005A9D0000}"/>
    <cellStyle name="Normal 3 4 3 13 2" xfId="50168" xr:uid="{00000000-0005-0000-0000-00005B9D0000}"/>
    <cellStyle name="Normal 3 4 3 13 3" xfId="27557" xr:uid="{00000000-0005-0000-0000-00005C9D0000}"/>
    <cellStyle name="Normal 3 4 3 14" xfId="12365" xr:uid="{00000000-0005-0000-0000-00005D9D0000}"/>
    <cellStyle name="Normal 3 4 3 14 2" xfId="47583" xr:uid="{00000000-0005-0000-0000-00005E9D0000}"/>
    <cellStyle name="Normal 3 4 3 15" xfId="37570" xr:uid="{00000000-0005-0000-0000-00005F9D0000}"/>
    <cellStyle name="Normal 3 4 3 16" xfId="24972" xr:uid="{00000000-0005-0000-0000-0000609D0000}"/>
    <cellStyle name="Normal 3 4 3 17" xfId="60185" xr:uid="{00000000-0005-0000-0000-0000619D0000}"/>
    <cellStyle name="Normal 3 4 3 2" xfId="2395" xr:uid="{00000000-0005-0000-0000-0000629D0000}"/>
    <cellStyle name="Normal 3 4 3 2 10" xfId="10664" xr:uid="{00000000-0005-0000-0000-0000639D0000}"/>
    <cellStyle name="Normal 3 4 3 2 10 2" xfId="23275" xr:uid="{00000000-0005-0000-0000-0000649D0000}"/>
    <cellStyle name="Normal 3 4 3 2 10 2 2" xfId="58491" xr:uid="{00000000-0005-0000-0000-0000659D0000}"/>
    <cellStyle name="Normal 3 4 3 2 10 3" xfId="45894" xr:uid="{00000000-0005-0000-0000-0000669D0000}"/>
    <cellStyle name="Normal 3 4 3 2 10 4" xfId="35880" xr:uid="{00000000-0005-0000-0000-0000679D0000}"/>
    <cellStyle name="Normal 3 4 3 2 11" xfId="15106" xr:uid="{00000000-0005-0000-0000-0000689D0000}"/>
    <cellStyle name="Normal 3 4 3 2 11 2" xfId="50322" xr:uid="{00000000-0005-0000-0000-0000699D0000}"/>
    <cellStyle name="Normal 3 4 3 2 11 3" xfId="27711" xr:uid="{00000000-0005-0000-0000-00006A9D0000}"/>
    <cellStyle name="Normal 3 4 3 2 12" xfId="12519" xr:uid="{00000000-0005-0000-0000-00006B9D0000}"/>
    <cellStyle name="Normal 3 4 3 2 12 2" xfId="47737" xr:uid="{00000000-0005-0000-0000-00006C9D0000}"/>
    <cellStyle name="Normal 3 4 3 2 13" xfId="37725" xr:uid="{00000000-0005-0000-0000-00006D9D0000}"/>
    <cellStyle name="Normal 3 4 3 2 14" xfId="25126" xr:uid="{00000000-0005-0000-0000-00006E9D0000}"/>
    <cellStyle name="Normal 3 4 3 2 15" xfId="60339" xr:uid="{00000000-0005-0000-0000-00006F9D0000}"/>
    <cellStyle name="Normal 3 4 3 2 2" xfId="3241" xr:uid="{00000000-0005-0000-0000-0000709D0000}"/>
    <cellStyle name="Normal 3 4 3 2 2 10" xfId="25610" xr:uid="{00000000-0005-0000-0000-0000719D0000}"/>
    <cellStyle name="Normal 3 4 3 2 2 11" xfId="61145" xr:uid="{00000000-0005-0000-0000-0000729D0000}"/>
    <cellStyle name="Normal 3 4 3 2 2 2" xfId="5041" xr:uid="{00000000-0005-0000-0000-0000739D0000}"/>
    <cellStyle name="Normal 3 4 3 2 2 2 2" xfId="17688" xr:uid="{00000000-0005-0000-0000-0000749D0000}"/>
    <cellStyle name="Normal 3 4 3 2 2 2 2 2" xfId="52904" xr:uid="{00000000-0005-0000-0000-0000759D0000}"/>
    <cellStyle name="Normal 3 4 3 2 2 2 2 3" xfId="30293" xr:uid="{00000000-0005-0000-0000-0000769D0000}"/>
    <cellStyle name="Normal 3 4 3 2 2 2 3" xfId="14134" xr:uid="{00000000-0005-0000-0000-0000779D0000}"/>
    <cellStyle name="Normal 3 4 3 2 2 2 3 2" xfId="49352" xr:uid="{00000000-0005-0000-0000-0000789D0000}"/>
    <cellStyle name="Normal 3 4 3 2 2 2 4" xfId="40307" xr:uid="{00000000-0005-0000-0000-0000799D0000}"/>
    <cellStyle name="Normal 3 4 3 2 2 2 5" xfId="26741" xr:uid="{00000000-0005-0000-0000-00007A9D0000}"/>
    <cellStyle name="Normal 3 4 3 2 2 3" xfId="6511" xr:uid="{00000000-0005-0000-0000-00007B9D0000}"/>
    <cellStyle name="Normal 3 4 3 2 2 3 2" xfId="19142" xr:uid="{00000000-0005-0000-0000-00007C9D0000}"/>
    <cellStyle name="Normal 3 4 3 2 2 3 2 2" xfId="54358" xr:uid="{00000000-0005-0000-0000-00007D9D0000}"/>
    <cellStyle name="Normal 3 4 3 2 2 3 3" xfId="41761" xr:uid="{00000000-0005-0000-0000-00007E9D0000}"/>
    <cellStyle name="Normal 3 4 3 2 2 3 4" xfId="31747" xr:uid="{00000000-0005-0000-0000-00007F9D0000}"/>
    <cellStyle name="Normal 3 4 3 2 2 4" xfId="7970" xr:uid="{00000000-0005-0000-0000-0000809D0000}"/>
    <cellStyle name="Normal 3 4 3 2 2 4 2" xfId="20596" xr:uid="{00000000-0005-0000-0000-0000819D0000}"/>
    <cellStyle name="Normal 3 4 3 2 2 4 2 2" xfId="55812" xr:uid="{00000000-0005-0000-0000-0000829D0000}"/>
    <cellStyle name="Normal 3 4 3 2 2 4 3" xfId="43215" xr:uid="{00000000-0005-0000-0000-0000839D0000}"/>
    <cellStyle name="Normal 3 4 3 2 2 4 4" xfId="33201" xr:uid="{00000000-0005-0000-0000-0000849D0000}"/>
    <cellStyle name="Normal 3 4 3 2 2 5" xfId="9751" xr:uid="{00000000-0005-0000-0000-0000859D0000}"/>
    <cellStyle name="Normal 3 4 3 2 2 5 2" xfId="22372" xr:uid="{00000000-0005-0000-0000-0000869D0000}"/>
    <cellStyle name="Normal 3 4 3 2 2 5 2 2" xfId="57588" xr:uid="{00000000-0005-0000-0000-0000879D0000}"/>
    <cellStyle name="Normal 3 4 3 2 2 5 3" xfId="44991" xr:uid="{00000000-0005-0000-0000-0000889D0000}"/>
    <cellStyle name="Normal 3 4 3 2 2 5 4" xfId="34977" xr:uid="{00000000-0005-0000-0000-0000899D0000}"/>
    <cellStyle name="Normal 3 4 3 2 2 6" xfId="11545" xr:uid="{00000000-0005-0000-0000-00008A9D0000}"/>
    <cellStyle name="Normal 3 4 3 2 2 6 2" xfId="24148" xr:uid="{00000000-0005-0000-0000-00008B9D0000}"/>
    <cellStyle name="Normal 3 4 3 2 2 6 2 2" xfId="59364" xr:uid="{00000000-0005-0000-0000-00008C9D0000}"/>
    <cellStyle name="Normal 3 4 3 2 2 6 3" xfId="46767" xr:uid="{00000000-0005-0000-0000-00008D9D0000}"/>
    <cellStyle name="Normal 3 4 3 2 2 6 4" xfId="36753" xr:uid="{00000000-0005-0000-0000-00008E9D0000}"/>
    <cellStyle name="Normal 3 4 3 2 2 7" xfId="15912" xr:uid="{00000000-0005-0000-0000-00008F9D0000}"/>
    <cellStyle name="Normal 3 4 3 2 2 7 2" xfId="51128" xr:uid="{00000000-0005-0000-0000-0000909D0000}"/>
    <cellStyle name="Normal 3 4 3 2 2 7 3" xfId="28517" xr:uid="{00000000-0005-0000-0000-0000919D0000}"/>
    <cellStyle name="Normal 3 4 3 2 2 8" xfId="13003" xr:uid="{00000000-0005-0000-0000-0000929D0000}"/>
    <cellStyle name="Normal 3 4 3 2 2 8 2" xfId="48221" xr:uid="{00000000-0005-0000-0000-0000939D0000}"/>
    <cellStyle name="Normal 3 4 3 2 2 9" xfId="38531" xr:uid="{00000000-0005-0000-0000-0000949D0000}"/>
    <cellStyle name="Normal 3 4 3 2 3" xfId="3570" xr:uid="{00000000-0005-0000-0000-0000959D0000}"/>
    <cellStyle name="Normal 3 4 3 2 3 10" xfId="27066" xr:uid="{00000000-0005-0000-0000-0000969D0000}"/>
    <cellStyle name="Normal 3 4 3 2 3 11" xfId="61470" xr:uid="{00000000-0005-0000-0000-0000979D0000}"/>
    <cellStyle name="Normal 3 4 3 2 3 2" xfId="5366" xr:uid="{00000000-0005-0000-0000-0000989D0000}"/>
    <cellStyle name="Normal 3 4 3 2 3 2 2" xfId="18013" xr:uid="{00000000-0005-0000-0000-0000999D0000}"/>
    <cellStyle name="Normal 3 4 3 2 3 2 2 2" xfId="53229" xr:uid="{00000000-0005-0000-0000-00009A9D0000}"/>
    <cellStyle name="Normal 3 4 3 2 3 2 3" xfId="40632" xr:uid="{00000000-0005-0000-0000-00009B9D0000}"/>
    <cellStyle name="Normal 3 4 3 2 3 2 4" xfId="30618" xr:uid="{00000000-0005-0000-0000-00009C9D0000}"/>
    <cellStyle name="Normal 3 4 3 2 3 3" xfId="6836" xr:uid="{00000000-0005-0000-0000-00009D9D0000}"/>
    <cellStyle name="Normal 3 4 3 2 3 3 2" xfId="19467" xr:uid="{00000000-0005-0000-0000-00009E9D0000}"/>
    <cellStyle name="Normal 3 4 3 2 3 3 2 2" xfId="54683" xr:uid="{00000000-0005-0000-0000-00009F9D0000}"/>
    <cellStyle name="Normal 3 4 3 2 3 3 3" xfId="42086" xr:uid="{00000000-0005-0000-0000-0000A09D0000}"/>
    <cellStyle name="Normal 3 4 3 2 3 3 4" xfId="32072" xr:uid="{00000000-0005-0000-0000-0000A19D0000}"/>
    <cellStyle name="Normal 3 4 3 2 3 4" xfId="8295" xr:uid="{00000000-0005-0000-0000-0000A29D0000}"/>
    <cellStyle name="Normal 3 4 3 2 3 4 2" xfId="20921" xr:uid="{00000000-0005-0000-0000-0000A39D0000}"/>
    <cellStyle name="Normal 3 4 3 2 3 4 2 2" xfId="56137" xr:uid="{00000000-0005-0000-0000-0000A49D0000}"/>
    <cellStyle name="Normal 3 4 3 2 3 4 3" xfId="43540" xr:uid="{00000000-0005-0000-0000-0000A59D0000}"/>
    <cellStyle name="Normal 3 4 3 2 3 4 4" xfId="33526" xr:uid="{00000000-0005-0000-0000-0000A69D0000}"/>
    <cellStyle name="Normal 3 4 3 2 3 5" xfId="10076" xr:uid="{00000000-0005-0000-0000-0000A79D0000}"/>
    <cellStyle name="Normal 3 4 3 2 3 5 2" xfId="22697" xr:uid="{00000000-0005-0000-0000-0000A89D0000}"/>
    <cellStyle name="Normal 3 4 3 2 3 5 2 2" xfId="57913" xr:uid="{00000000-0005-0000-0000-0000A99D0000}"/>
    <cellStyle name="Normal 3 4 3 2 3 5 3" xfId="45316" xr:uid="{00000000-0005-0000-0000-0000AA9D0000}"/>
    <cellStyle name="Normal 3 4 3 2 3 5 4" xfId="35302" xr:uid="{00000000-0005-0000-0000-0000AB9D0000}"/>
    <cellStyle name="Normal 3 4 3 2 3 6" xfId="11870" xr:uid="{00000000-0005-0000-0000-0000AC9D0000}"/>
    <cellStyle name="Normal 3 4 3 2 3 6 2" xfId="24473" xr:uid="{00000000-0005-0000-0000-0000AD9D0000}"/>
    <cellStyle name="Normal 3 4 3 2 3 6 2 2" xfId="59689" xr:uid="{00000000-0005-0000-0000-0000AE9D0000}"/>
    <cellStyle name="Normal 3 4 3 2 3 6 3" xfId="47092" xr:uid="{00000000-0005-0000-0000-0000AF9D0000}"/>
    <cellStyle name="Normal 3 4 3 2 3 6 4" xfId="37078" xr:uid="{00000000-0005-0000-0000-0000B09D0000}"/>
    <cellStyle name="Normal 3 4 3 2 3 7" xfId="16237" xr:uid="{00000000-0005-0000-0000-0000B19D0000}"/>
    <cellStyle name="Normal 3 4 3 2 3 7 2" xfId="51453" xr:uid="{00000000-0005-0000-0000-0000B29D0000}"/>
    <cellStyle name="Normal 3 4 3 2 3 7 3" xfId="28842" xr:uid="{00000000-0005-0000-0000-0000B39D0000}"/>
    <cellStyle name="Normal 3 4 3 2 3 8" xfId="14459" xr:uid="{00000000-0005-0000-0000-0000B49D0000}"/>
    <cellStyle name="Normal 3 4 3 2 3 8 2" xfId="49677" xr:uid="{00000000-0005-0000-0000-0000B59D0000}"/>
    <cellStyle name="Normal 3 4 3 2 3 9" xfId="38856" xr:uid="{00000000-0005-0000-0000-0000B69D0000}"/>
    <cellStyle name="Normal 3 4 3 2 4" xfId="2731" xr:uid="{00000000-0005-0000-0000-0000B79D0000}"/>
    <cellStyle name="Normal 3 4 3 2 4 10" xfId="26257" xr:uid="{00000000-0005-0000-0000-0000B89D0000}"/>
    <cellStyle name="Normal 3 4 3 2 4 11" xfId="60661" xr:uid="{00000000-0005-0000-0000-0000B99D0000}"/>
    <cellStyle name="Normal 3 4 3 2 4 2" xfId="4557" xr:uid="{00000000-0005-0000-0000-0000BA9D0000}"/>
    <cellStyle name="Normal 3 4 3 2 4 2 2" xfId="17204" xr:uid="{00000000-0005-0000-0000-0000BB9D0000}"/>
    <cellStyle name="Normal 3 4 3 2 4 2 2 2" xfId="52420" xr:uid="{00000000-0005-0000-0000-0000BC9D0000}"/>
    <cellStyle name="Normal 3 4 3 2 4 2 3" xfId="39823" xr:uid="{00000000-0005-0000-0000-0000BD9D0000}"/>
    <cellStyle name="Normal 3 4 3 2 4 2 4" xfId="29809" xr:uid="{00000000-0005-0000-0000-0000BE9D0000}"/>
    <cellStyle name="Normal 3 4 3 2 4 3" xfId="6027" xr:uid="{00000000-0005-0000-0000-0000BF9D0000}"/>
    <cellStyle name="Normal 3 4 3 2 4 3 2" xfId="18658" xr:uid="{00000000-0005-0000-0000-0000C09D0000}"/>
    <cellStyle name="Normal 3 4 3 2 4 3 2 2" xfId="53874" xr:uid="{00000000-0005-0000-0000-0000C19D0000}"/>
    <cellStyle name="Normal 3 4 3 2 4 3 3" xfId="41277" xr:uid="{00000000-0005-0000-0000-0000C29D0000}"/>
    <cellStyle name="Normal 3 4 3 2 4 3 4" xfId="31263" xr:uid="{00000000-0005-0000-0000-0000C39D0000}"/>
    <cellStyle name="Normal 3 4 3 2 4 4" xfId="7486" xr:uid="{00000000-0005-0000-0000-0000C49D0000}"/>
    <cellStyle name="Normal 3 4 3 2 4 4 2" xfId="20112" xr:uid="{00000000-0005-0000-0000-0000C59D0000}"/>
    <cellStyle name="Normal 3 4 3 2 4 4 2 2" xfId="55328" xr:uid="{00000000-0005-0000-0000-0000C69D0000}"/>
    <cellStyle name="Normal 3 4 3 2 4 4 3" xfId="42731" xr:uid="{00000000-0005-0000-0000-0000C79D0000}"/>
    <cellStyle name="Normal 3 4 3 2 4 4 4" xfId="32717" xr:uid="{00000000-0005-0000-0000-0000C89D0000}"/>
    <cellStyle name="Normal 3 4 3 2 4 5" xfId="9267" xr:uid="{00000000-0005-0000-0000-0000C99D0000}"/>
    <cellStyle name="Normal 3 4 3 2 4 5 2" xfId="21888" xr:uid="{00000000-0005-0000-0000-0000CA9D0000}"/>
    <cellStyle name="Normal 3 4 3 2 4 5 2 2" xfId="57104" xr:uid="{00000000-0005-0000-0000-0000CB9D0000}"/>
    <cellStyle name="Normal 3 4 3 2 4 5 3" xfId="44507" xr:uid="{00000000-0005-0000-0000-0000CC9D0000}"/>
    <cellStyle name="Normal 3 4 3 2 4 5 4" xfId="34493" xr:uid="{00000000-0005-0000-0000-0000CD9D0000}"/>
    <cellStyle name="Normal 3 4 3 2 4 6" xfId="11061" xr:uid="{00000000-0005-0000-0000-0000CE9D0000}"/>
    <cellStyle name="Normal 3 4 3 2 4 6 2" xfId="23664" xr:uid="{00000000-0005-0000-0000-0000CF9D0000}"/>
    <cellStyle name="Normal 3 4 3 2 4 6 2 2" xfId="58880" xr:uid="{00000000-0005-0000-0000-0000D09D0000}"/>
    <cellStyle name="Normal 3 4 3 2 4 6 3" xfId="46283" xr:uid="{00000000-0005-0000-0000-0000D19D0000}"/>
    <cellStyle name="Normal 3 4 3 2 4 6 4" xfId="36269" xr:uid="{00000000-0005-0000-0000-0000D29D0000}"/>
    <cellStyle name="Normal 3 4 3 2 4 7" xfId="15428" xr:uid="{00000000-0005-0000-0000-0000D39D0000}"/>
    <cellStyle name="Normal 3 4 3 2 4 7 2" xfId="50644" xr:uid="{00000000-0005-0000-0000-0000D49D0000}"/>
    <cellStyle name="Normal 3 4 3 2 4 7 3" xfId="28033" xr:uid="{00000000-0005-0000-0000-0000D59D0000}"/>
    <cellStyle name="Normal 3 4 3 2 4 8" xfId="13650" xr:uid="{00000000-0005-0000-0000-0000D69D0000}"/>
    <cellStyle name="Normal 3 4 3 2 4 8 2" xfId="48868" xr:uid="{00000000-0005-0000-0000-0000D79D0000}"/>
    <cellStyle name="Normal 3 4 3 2 4 9" xfId="38047" xr:uid="{00000000-0005-0000-0000-0000D89D0000}"/>
    <cellStyle name="Normal 3 4 3 2 5" xfId="3895" xr:uid="{00000000-0005-0000-0000-0000D99D0000}"/>
    <cellStyle name="Normal 3 4 3 2 5 2" xfId="8618" xr:uid="{00000000-0005-0000-0000-0000DA9D0000}"/>
    <cellStyle name="Normal 3 4 3 2 5 2 2" xfId="21244" xr:uid="{00000000-0005-0000-0000-0000DB9D0000}"/>
    <cellStyle name="Normal 3 4 3 2 5 2 2 2" xfId="56460" xr:uid="{00000000-0005-0000-0000-0000DC9D0000}"/>
    <cellStyle name="Normal 3 4 3 2 5 2 3" xfId="43863" xr:uid="{00000000-0005-0000-0000-0000DD9D0000}"/>
    <cellStyle name="Normal 3 4 3 2 5 2 4" xfId="33849" xr:uid="{00000000-0005-0000-0000-0000DE9D0000}"/>
    <cellStyle name="Normal 3 4 3 2 5 3" xfId="10399" xr:uid="{00000000-0005-0000-0000-0000DF9D0000}"/>
    <cellStyle name="Normal 3 4 3 2 5 3 2" xfId="23020" xr:uid="{00000000-0005-0000-0000-0000E09D0000}"/>
    <cellStyle name="Normal 3 4 3 2 5 3 2 2" xfId="58236" xr:uid="{00000000-0005-0000-0000-0000E19D0000}"/>
    <cellStyle name="Normal 3 4 3 2 5 3 3" xfId="45639" xr:uid="{00000000-0005-0000-0000-0000E29D0000}"/>
    <cellStyle name="Normal 3 4 3 2 5 3 4" xfId="35625" xr:uid="{00000000-0005-0000-0000-0000E39D0000}"/>
    <cellStyle name="Normal 3 4 3 2 5 4" xfId="12195" xr:uid="{00000000-0005-0000-0000-0000E49D0000}"/>
    <cellStyle name="Normal 3 4 3 2 5 4 2" xfId="24796" xr:uid="{00000000-0005-0000-0000-0000E59D0000}"/>
    <cellStyle name="Normal 3 4 3 2 5 4 2 2" xfId="60012" xr:uid="{00000000-0005-0000-0000-0000E69D0000}"/>
    <cellStyle name="Normal 3 4 3 2 5 4 3" xfId="47415" xr:uid="{00000000-0005-0000-0000-0000E79D0000}"/>
    <cellStyle name="Normal 3 4 3 2 5 4 4" xfId="37401" xr:uid="{00000000-0005-0000-0000-0000E89D0000}"/>
    <cellStyle name="Normal 3 4 3 2 5 5" xfId="16560" xr:uid="{00000000-0005-0000-0000-0000E99D0000}"/>
    <cellStyle name="Normal 3 4 3 2 5 5 2" xfId="51776" xr:uid="{00000000-0005-0000-0000-0000EA9D0000}"/>
    <cellStyle name="Normal 3 4 3 2 5 5 3" xfId="29165" xr:uid="{00000000-0005-0000-0000-0000EB9D0000}"/>
    <cellStyle name="Normal 3 4 3 2 5 6" xfId="14782" xr:uid="{00000000-0005-0000-0000-0000EC9D0000}"/>
    <cellStyle name="Normal 3 4 3 2 5 6 2" xfId="50000" xr:uid="{00000000-0005-0000-0000-0000ED9D0000}"/>
    <cellStyle name="Normal 3 4 3 2 5 7" xfId="39179" xr:uid="{00000000-0005-0000-0000-0000EE9D0000}"/>
    <cellStyle name="Normal 3 4 3 2 5 8" xfId="27389" xr:uid="{00000000-0005-0000-0000-0000EF9D0000}"/>
    <cellStyle name="Normal 3 4 3 2 6" xfId="4235" xr:uid="{00000000-0005-0000-0000-0000F09D0000}"/>
    <cellStyle name="Normal 3 4 3 2 6 2" xfId="16882" xr:uid="{00000000-0005-0000-0000-0000F19D0000}"/>
    <cellStyle name="Normal 3 4 3 2 6 2 2" xfId="52098" xr:uid="{00000000-0005-0000-0000-0000F29D0000}"/>
    <cellStyle name="Normal 3 4 3 2 6 2 3" xfId="29487" xr:uid="{00000000-0005-0000-0000-0000F39D0000}"/>
    <cellStyle name="Normal 3 4 3 2 6 3" xfId="13328" xr:uid="{00000000-0005-0000-0000-0000F49D0000}"/>
    <cellStyle name="Normal 3 4 3 2 6 3 2" xfId="48546" xr:uid="{00000000-0005-0000-0000-0000F59D0000}"/>
    <cellStyle name="Normal 3 4 3 2 6 4" xfId="39501" xr:uid="{00000000-0005-0000-0000-0000F69D0000}"/>
    <cellStyle name="Normal 3 4 3 2 6 5" xfId="25935" xr:uid="{00000000-0005-0000-0000-0000F79D0000}"/>
    <cellStyle name="Normal 3 4 3 2 7" xfId="5705" xr:uid="{00000000-0005-0000-0000-0000F89D0000}"/>
    <cellStyle name="Normal 3 4 3 2 7 2" xfId="18336" xr:uid="{00000000-0005-0000-0000-0000F99D0000}"/>
    <cellStyle name="Normal 3 4 3 2 7 2 2" xfId="53552" xr:uid="{00000000-0005-0000-0000-0000FA9D0000}"/>
    <cellStyle name="Normal 3 4 3 2 7 3" xfId="40955" xr:uid="{00000000-0005-0000-0000-0000FB9D0000}"/>
    <cellStyle name="Normal 3 4 3 2 7 4" xfId="30941" xr:uid="{00000000-0005-0000-0000-0000FC9D0000}"/>
    <cellStyle name="Normal 3 4 3 2 8" xfId="7164" xr:uid="{00000000-0005-0000-0000-0000FD9D0000}"/>
    <cellStyle name="Normal 3 4 3 2 8 2" xfId="19790" xr:uid="{00000000-0005-0000-0000-0000FE9D0000}"/>
    <cellStyle name="Normal 3 4 3 2 8 2 2" xfId="55006" xr:uid="{00000000-0005-0000-0000-0000FF9D0000}"/>
    <cellStyle name="Normal 3 4 3 2 8 3" xfId="42409" xr:uid="{00000000-0005-0000-0000-0000009E0000}"/>
    <cellStyle name="Normal 3 4 3 2 8 4" xfId="32395" xr:uid="{00000000-0005-0000-0000-0000019E0000}"/>
    <cellStyle name="Normal 3 4 3 2 9" xfId="8945" xr:uid="{00000000-0005-0000-0000-0000029E0000}"/>
    <cellStyle name="Normal 3 4 3 2 9 2" xfId="21566" xr:uid="{00000000-0005-0000-0000-0000039E0000}"/>
    <cellStyle name="Normal 3 4 3 2 9 2 2" xfId="56782" xr:uid="{00000000-0005-0000-0000-0000049E0000}"/>
    <cellStyle name="Normal 3 4 3 2 9 3" xfId="44185" xr:uid="{00000000-0005-0000-0000-0000059E0000}"/>
    <cellStyle name="Normal 3 4 3 2 9 4" xfId="34171" xr:uid="{00000000-0005-0000-0000-0000069E0000}"/>
    <cellStyle name="Normal 3 4 3 3" xfId="3081" xr:uid="{00000000-0005-0000-0000-0000079E0000}"/>
    <cellStyle name="Normal 3 4 3 3 10" xfId="25453" xr:uid="{00000000-0005-0000-0000-0000089E0000}"/>
    <cellStyle name="Normal 3 4 3 3 11" xfId="60988" xr:uid="{00000000-0005-0000-0000-0000099E0000}"/>
    <cellStyle name="Normal 3 4 3 3 2" xfId="4884" xr:uid="{00000000-0005-0000-0000-00000A9E0000}"/>
    <cellStyle name="Normal 3 4 3 3 2 2" xfId="17531" xr:uid="{00000000-0005-0000-0000-00000B9E0000}"/>
    <cellStyle name="Normal 3 4 3 3 2 2 2" xfId="52747" xr:uid="{00000000-0005-0000-0000-00000C9E0000}"/>
    <cellStyle name="Normal 3 4 3 3 2 2 3" xfId="30136" xr:uid="{00000000-0005-0000-0000-00000D9E0000}"/>
    <cellStyle name="Normal 3 4 3 3 2 3" xfId="13977" xr:uid="{00000000-0005-0000-0000-00000E9E0000}"/>
    <cellStyle name="Normal 3 4 3 3 2 3 2" xfId="49195" xr:uid="{00000000-0005-0000-0000-00000F9E0000}"/>
    <cellStyle name="Normal 3 4 3 3 2 4" xfId="40150" xr:uid="{00000000-0005-0000-0000-0000109E0000}"/>
    <cellStyle name="Normal 3 4 3 3 2 5" xfId="26584" xr:uid="{00000000-0005-0000-0000-0000119E0000}"/>
    <cellStyle name="Normal 3 4 3 3 3" xfId="6354" xr:uid="{00000000-0005-0000-0000-0000129E0000}"/>
    <cellStyle name="Normal 3 4 3 3 3 2" xfId="18985" xr:uid="{00000000-0005-0000-0000-0000139E0000}"/>
    <cellStyle name="Normal 3 4 3 3 3 2 2" xfId="54201" xr:uid="{00000000-0005-0000-0000-0000149E0000}"/>
    <cellStyle name="Normal 3 4 3 3 3 3" xfId="41604" xr:uid="{00000000-0005-0000-0000-0000159E0000}"/>
    <cellStyle name="Normal 3 4 3 3 3 4" xfId="31590" xr:uid="{00000000-0005-0000-0000-0000169E0000}"/>
    <cellStyle name="Normal 3 4 3 3 4" xfId="7813" xr:uid="{00000000-0005-0000-0000-0000179E0000}"/>
    <cellStyle name="Normal 3 4 3 3 4 2" xfId="20439" xr:uid="{00000000-0005-0000-0000-0000189E0000}"/>
    <cellStyle name="Normal 3 4 3 3 4 2 2" xfId="55655" xr:uid="{00000000-0005-0000-0000-0000199E0000}"/>
    <cellStyle name="Normal 3 4 3 3 4 3" xfId="43058" xr:uid="{00000000-0005-0000-0000-00001A9E0000}"/>
    <cellStyle name="Normal 3 4 3 3 4 4" xfId="33044" xr:uid="{00000000-0005-0000-0000-00001B9E0000}"/>
    <cellStyle name="Normal 3 4 3 3 5" xfId="9594" xr:uid="{00000000-0005-0000-0000-00001C9E0000}"/>
    <cellStyle name="Normal 3 4 3 3 5 2" xfId="22215" xr:uid="{00000000-0005-0000-0000-00001D9E0000}"/>
    <cellStyle name="Normal 3 4 3 3 5 2 2" xfId="57431" xr:uid="{00000000-0005-0000-0000-00001E9E0000}"/>
    <cellStyle name="Normal 3 4 3 3 5 3" xfId="44834" xr:uid="{00000000-0005-0000-0000-00001F9E0000}"/>
    <cellStyle name="Normal 3 4 3 3 5 4" xfId="34820" xr:uid="{00000000-0005-0000-0000-0000209E0000}"/>
    <cellStyle name="Normal 3 4 3 3 6" xfId="11388" xr:uid="{00000000-0005-0000-0000-0000219E0000}"/>
    <cellStyle name="Normal 3 4 3 3 6 2" xfId="23991" xr:uid="{00000000-0005-0000-0000-0000229E0000}"/>
    <cellStyle name="Normal 3 4 3 3 6 2 2" xfId="59207" xr:uid="{00000000-0005-0000-0000-0000239E0000}"/>
    <cellStyle name="Normal 3 4 3 3 6 3" xfId="46610" xr:uid="{00000000-0005-0000-0000-0000249E0000}"/>
    <cellStyle name="Normal 3 4 3 3 6 4" xfId="36596" xr:uid="{00000000-0005-0000-0000-0000259E0000}"/>
    <cellStyle name="Normal 3 4 3 3 7" xfId="15755" xr:uid="{00000000-0005-0000-0000-0000269E0000}"/>
    <cellStyle name="Normal 3 4 3 3 7 2" xfId="50971" xr:uid="{00000000-0005-0000-0000-0000279E0000}"/>
    <cellStyle name="Normal 3 4 3 3 7 3" xfId="28360" xr:uid="{00000000-0005-0000-0000-0000289E0000}"/>
    <cellStyle name="Normal 3 4 3 3 8" xfId="12846" xr:uid="{00000000-0005-0000-0000-0000299E0000}"/>
    <cellStyle name="Normal 3 4 3 3 8 2" xfId="48064" xr:uid="{00000000-0005-0000-0000-00002A9E0000}"/>
    <cellStyle name="Normal 3 4 3 3 9" xfId="38374" xr:uid="{00000000-0005-0000-0000-00002B9E0000}"/>
    <cellStyle name="Normal 3 4 3 4" xfId="2907" xr:uid="{00000000-0005-0000-0000-00002C9E0000}"/>
    <cellStyle name="Normal 3 4 3 4 10" xfId="25294" xr:uid="{00000000-0005-0000-0000-00002D9E0000}"/>
    <cellStyle name="Normal 3 4 3 4 11" xfId="60829" xr:uid="{00000000-0005-0000-0000-00002E9E0000}"/>
    <cellStyle name="Normal 3 4 3 4 2" xfId="4725" xr:uid="{00000000-0005-0000-0000-00002F9E0000}"/>
    <cellStyle name="Normal 3 4 3 4 2 2" xfId="17372" xr:uid="{00000000-0005-0000-0000-0000309E0000}"/>
    <cellStyle name="Normal 3 4 3 4 2 2 2" xfId="52588" xr:uid="{00000000-0005-0000-0000-0000319E0000}"/>
    <cellStyle name="Normal 3 4 3 4 2 2 3" xfId="29977" xr:uid="{00000000-0005-0000-0000-0000329E0000}"/>
    <cellStyle name="Normal 3 4 3 4 2 3" xfId="13818" xr:uid="{00000000-0005-0000-0000-0000339E0000}"/>
    <cellStyle name="Normal 3 4 3 4 2 3 2" xfId="49036" xr:uid="{00000000-0005-0000-0000-0000349E0000}"/>
    <cellStyle name="Normal 3 4 3 4 2 4" xfId="39991" xr:uid="{00000000-0005-0000-0000-0000359E0000}"/>
    <cellStyle name="Normal 3 4 3 4 2 5" xfId="26425" xr:uid="{00000000-0005-0000-0000-0000369E0000}"/>
    <cellStyle name="Normal 3 4 3 4 3" xfId="6195" xr:uid="{00000000-0005-0000-0000-0000379E0000}"/>
    <cellStyle name="Normal 3 4 3 4 3 2" xfId="18826" xr:uid="{00000000-0005-0000-0000-0000389E0000}"/>
    <cellStyle name="Normal 3 4 3 4 3 2 2" xfId="54042" xr:uid="{00000000-0005-0000-0000-0000399E0000}"/>
    <cellStyle name="Normal 3 4 3 4 3 3" xfId="41445" xr:uid="{00000000-0005-0000-0000-00003A9E0000}"/>
    <cellStyle name="Normal 3 4 3 4 3 4" xfId="31431" xr:uid="{00000000-0005-0000-0000-00003B9E0000}"/>
    <cellStyle name="Normal 3 4 3 4 4" xfId="7654" xr:uid="{00000000-0005-0000-0000-00003C9E0000}"/>
    <cellStyle name="Normal 3 4 3 4 4 2" xfId="20280" xr:uid="{00000000-0005-0000-0000-00003D9E0000}"/>
    <cellStyle name="Normal 3 4 3 4 4 2 2" xfId="55496" xr:uid="{00000000-0005-0000-0000-00003E9E0000}"/>
    <cellStyle name="Normal 3 4 3 4 4 3" xfId="42899" xr:uid="{00000000-0005-0000-0000-00003F9E0000}"/>
    <cellStyle name="Normal 3 4 3 4 4 4" xfId="32885" xr:uid="{00000000-0005-0000-0000-0000409E0000}"/>
    <cellStyle name="Normal 3 4 3 4 5" xfId="9435" xr:uid="{00000000-0005-0000-0000-0000419E0000}"/>
    <cellStyle name="Normal 3 4 3 4 5 2" xfId="22056" xr:uid="{00000000-0005-0000-0000-0000429E0000}"/>
    <cellStyle name="Normal 3 4 3 4 5 2 2" xfId="57272" xr:uid="{00000000-0005-0000-0000-0000439E0000}"/>
    <cellStyle name="Normal 3 4 3 4 5 3" xfId="44675" xr:uid="{00000000-0005-0000-0000-0000449E0000}"/>
    <cellStyle name="Normal 3 4 3 4 5 4" xfId="34661" xr:uid="{00000000-0005-0000-0000-0000459E0000}"/>
    <cellStyle name="Normal 3 4 3 4 6" xfId="11229" xr:uid="{00000000-0005-0000-0000-0000469E0000}"/>
    <cellStyle name="Normal 3 4 3 4 6 2" xfId="23832" xr:uid="{00000000-0005-0000-0000-0000479E0000}"/>
    <cellStyle name="Normal 3 4 3 4 6 2 2" xfId="59048" xr:uid="{00000000-0005-0000-0000-0000489E0000}"/>
    <cellStyle name="Normal 3 4 3 4 6 3" xfId="46451" xr:uid="{00000000-0005-0000-0000-0000499E0000}"/>
    <cellStyle name="Normal 3 4 3 4 6 4" xfId="36437" xr:uid="{00000000-0005-0000-0000-00004A9E0000}"/>
    <cellStyle name="Normal 3 4 3 4 7" xfId="15596" xr:uid="{00000000-0005-0000-0000-00004B9E0000}"/>
    <cellStyle name="Normal 3 4 3 4 7 2" xfId="50812" xr:uid="{00000000-0005-0000-0000-00004C9E0000}"/>
    <cellStyle name="Normal 3 4 3 4 7 3" xfId="28201" xr:uid="{00000000-0005-0000-0000-00004D9E0000}"/>
    <cellStyle name="Normal 3 4 3 4 8" xfId="12687" xr:uid="{00000000-0005-0000-0000-00004E9E0000}"/>
    <cellStyle name="Normal 3 4 3 4 8 2" xfId="47905" xr:uid="{00000000-0005-0000-0000-00004F9E0000}"/>
    <cellStyle name="Normal 3 4 3 4 9" xfId="38215" xr:uid="{00000000-0005-0000-0000-0000509E0000}"/>
    <cellStyle name="Normal 3 4 3 5" xfId="3416" xr:uid="{00000000-0005-0000-0000-0000519E0000}"/>
    <cellStyle name="Normal 3 4 3 5 10" xfId="26912" xr:uid="{00000000-0005-0000-0000-0000529E0000}"/>
    <cellStyle name="Normal 3 4 3 5 11" xfId="61316" xr:uid="{00000000-0005-0000-0000-0000539E0000}"/>
    <cellStyle name="Normal 3 4 3 5 2" xfId="5212" xr:uid="{00000000-0005-0000-0000-0000549E0000}"/>
    <cellStyle name="Normal 3 4 3 5 2 2" xfId="17859" xr:uid="{00000000-0005-0000-0000-0000559E0000}"/>
    <cellStyle name="Normal 3 4 3 5 2 2 2" xfId="53075" xr:uid="{00000000-0005-0000-0000-0000569E0000}"/>
    <cellStyle name="Normal 3 4 3 5 2 3" xfId="40478" xr:uid="{00000000-0005-0000-0000-0000579E0000}"/>
    <cellStyle name="Normal 3 4 3 5 2 4" xfId="30464" xr:uid="{00000000-0005-0000-0000-0000589E0000}"/>
    <cellStyle name="Normal 3 4 3 5 3" xfId="6682" xr:uid="{00000000-0005-0000-0000-0000599E0000}"/>
    <cellStyle name="Normal 3 4 3 5 3 2" xfId="19313" xr:uid="{00000000-0005-0000-0000-00005A9E0000}"/>
    <cellStyle name="Normal 3 4 3 5 3 2 2" xfId="54529" xr:uid="{00000000-0005-0000-0000-00005B9E0000}"/>
    <cellStyle name="Normal 3 4 3 5 3 3" xfId="41932" xr:uid="{00000000-0005-0000-0000-00005C9E0000}"/>
    <cellStyle name="Normal 3 4 3 5 3 4" xfId="31918" xr:uid="{00000000-0005-0000-0000-00005D9E0000}"/>
    <cellStyle name="Normal 3 4 3 5 4" xfId="8141" xr:uid="{00000000-0005-0000-0000-00005E9E0000}"/>
    <cellStyle name="Normal 3 4 3 5 4 2" xfId="20767" xr:uid="{00000000-0005-0000-0000-00005F9E0000}"/>
    <cellStyle name="Normal 3 4 3 5 4 2 2" xfId="55983" xr:uid="{00000000-0005-0000-0000-0000609E0000}"/>
    <cellStyle name="Normal 3 4 3 5 4 3" xfId="43386" xr:uid="{00000000-0005-0000-0000-0000619E0000}"/>
    <cellStyle name="Normal 3 4 3 5 4 4" xfId="33372" xr:uid="{00000000-0005-0000-0000-0000629E0000}"/>
    <cellStyle name="Normal 3 4 3 5 5" xfId="9922" xr:uid="{00000000-0005-0000-0000-0000639E0000}"/>
    <cellStyle name="Normal 3 4 3 5 5 2" xfId="22543" xr:uid="{00000000-0005-0000-0000-0000649E0000}"/>
    <cellStyle name="Normal 3 4 3 5 5 2 2" xfId="57759" xr:uid="{00000000-0005-0000-0000-0000659E0000}"/>
    <cellStyle name="Normal 3 4 3 5 5 3" xfId="45162" xr:uid="{00000000-0005-0000-0000-0000669E0000}"/>
    <cellStyle name="Normal 3 4 3 5 5 4" xfId="35148" xr:uid="{00000000-0005-0000-0000-0000679E0000}"/>
    <cellStyle name="Normal 3 4 3 5 6" xfId="11716" xr:uid="{00000000-0005-0000-0000-0000689E0000}"/>
    <cellStyle name="Normal 3 4 3 5 6 2" xfId="24319" xr:uid="{00000000-0005-0000-0000-0000699E0000}"/>
    <cellStyle name="Normal 3 4 3 5 6 2 2" xfId="59535" xr:uid="{00000000-0005-0000-0000-00006A9E0000}"/>
    <cellStyle name="Normal 3 4 3 5 6 3" xfId="46938" xr:uid="{00000000-0005-0000-0000-00006B9E0000}"/>
    <cellStyle name="Normal 3 4 3 5 6 4" xfId="36924" xr:uid="{00000000-0005-0000-0000-00006C9E0000}"/>
    <cellStyle name="Normal 3 4 3 5 7" xfId="16083" xr:uid="{00000000-0005-0000-0000-00006D9E0000}"/>
    <cellStyle name="Normal 3 4 3 5 7 2" xfId="51299" xr:uid="{00000000-0005-0000-0000-00006E9E0000}"/>
    <cellStyle name="Normal 3 4 3 5 7 3" xfId="28688" xr:uid="{00000000-0005-0000-0000-00006F9E0000}"/>
    <cellStyle name="Normal 3 4 3 5 8" xfId="14305" xr:uid="{00000000-0005-0000-0000-0000709E0000}"/>
    <cellStyle name="Normal 3 4 3 5 8 2" xfId="49523" xr:uid="{00000000-0005-0000-0000-0000719E0000}"/>
    <cellStyle name="Normal 3 4 3 5 9" xfId="38702" xr:uid="{00000000-0005-0000-0000-0000729E0000}"/>
    <cellStyle name="Normal 3 4 3 6" xfId="2576" xr:uid="{00000000-0005-0000-0000-0000739E0000}"/>
    <cellStyle name="Normal 3 4 3 6 10" xfId="26103" xr:uid="{00000000-0005-0000-0000-0000749E0000}"/>
    <cellStyle name="Normal 3 4 3 6 11" xfId="60507" xr:uid="{00000000-0005-0000-0000-0000759E0000}"/>
    <cellStyle name="Normal 3 4 3 6 2" xfId="4403" xr:uid="{00000000-0005-0000-0000-0000769E0000}"/>
    <cellStyle name="Normal 3 4 3 6 2 2" xfId="17050" xr:uid="{00000000-0005-0000-0000-0000779E0000}"/>
    <cellStyle name="Normal 3 4 3 6 2 2 2" xfId="52266" xr:uid="{00000000-0005-0000-0000-0000789E0000}"/>
    <cellStyle name="Normal 3 4 3 6 2 3" xfId="39669" xr:uid="{00000000-0005-0000-0000-0000799E0000}"/>
    <cellStyle name="Normal 3 4 3 6 2 4" xfId="29655" xr:uid="{00000000-0005-0000-0000-00007A9E0000}"/>
    <cellStyle name="Normal 3 4 3 6 3" xfId="5873" xr:uid="{00000000-0005-0000-0000-00007B9E0000}"/>
    <cellStyle name="Normal 3 4 3 6 3 2" xfId="18504" xr:uid="{00000000-0005-0000-0000-00007C9E0000}"/>
    <cellStyle name="Normal 3 4 3 6 3 2 2" xfId="53720" xr:uid="{00000000-0005-0000-0000-00007D9E0000}"/>
    <cellStyle name="Normal 3 4 3 6 3 3" xfId="41123" xr:uid="{00000000-0005-0000-0000-00007E9E0000}"/>
    <cellStyle name="Normal 3 4 3 6 3 4" xfId="31109" xr:uid="{00000000-0005-0000-0000-00007F9E0000}"/>
    <cellStyle name="Normal 3 4 3 6 4" xfId="7332" xr:uid="{00000000-0005-0000-0000-0000809E0000}"/>
    <cellStyle name="Normal 3 4 3 6 4 2" xfId="19958" xr:uid="{00000000-0005-0000-0000-0000819E0000}"/>
    <cellStyle name="Normal 3 4 3 6 4 2 2" xfId="55174" xr:uid="{00000000-0005-0000-0000-0000829E0000}"/>
    <cellStyle name="Normal 3 4 3 6 4 3" xfId="42577" xr:uid="{00000000-0005-0000-0000-0000839E0000}"/>
    <cellStyle name="Normal 3 4 3 6 4 4" xfId="32563" xr:uid="{00000000-0005-0000-0000-0000849E0000}"/>
    <cellStyle name="Normal 3 4 3 6 5" xfId="9113" xr:uid="{00000000-0005-0000-0000-0000859E0000}"/>
    <cellStyle name="Normal 3 4 3 6 5 2" xfId="21734" xr:uid="{00000000-0005-0000-0000-0000869E0000}"/>
    <cellStyle name="Normal 3 4 3 6 5 2 2" xfId="56950" xr:uid="{00000000-0005-0000-0000-0000879E0000}"/>
    <cellStyle name="Normal 3 4 3 6 5 3" xfId="44353" xr:uid="{00000000-0005-0000-0000-0000889E0000}"/>
    <cellStyle name="Normal 3 4 3 6 5 4" xfId="34339" xr:uid="{00000000-0005-0000-0000-0000899E0000}"/>
    <cellStyle name="Normal 3 4 3 6 6" xfId="10907" xr:uid="{00000000-0005-0000-0000-00008A9E0000}"/>
    <cellStyle name="Normal 3 4 3 6 6 2" xfId="23510" xr:uid="{00000000-0005-0000-0000-00008B9E0000}"/>
    <cellStyle name="Normal 3 4 3 6 6 2 2" xfId="58726" xr:uid="{00000000-0005-0000-0000-00008C9E0000}"/>
    <cellStyle name="Normal 3 4 3 6 6 3" xfId="46129" xr:uid="{00000000-0005-0000-0000-00008D9E0000}"/>
    <cellStyle name="Normal 3 4 3 6 6 4" xfId="36115" xr:uid="{00000000-0005-0000-0000-00008E9E0000}"/>
    <cellStyle name="Normal 3 4 3 6 7" xfId="15274" xr:uid="{00000000-0005-0000-0000-00008F9E0000}"/>
    <cellStyle name="Normal 3 4 3 6 7 2" xfId="50490" xr:uid="{00000000-0005-0000-0000-0000909E0000}"/>
    <cellStyle name="Normal 3 4 3 6 7 3" xfId="27879" xr:uid="{00000000-0005-0000-0000-0000919E0000}"/>
    <cellStyle name="Normal 3 4 3 6 8" xfId="13496" xr:uid="{00000000-0005-0000-0000-0000929E0000}"/>
    <cellStyle name="Normal 3 4 3 6 8 2" xfId="48714" xr:uid="{00000000-0005-0000-0000-0000939E0000}"/>
    <cellStyle name="Normal 3 4 3 6 9" xfId="37893" xr:uid="{00000000-0005-0000-0000-0000949E0000}"/>
    <cellStyle name="Normal 3 4 3 7" xfId="3740" xr:uid="{00000000-0005-0000-0000-0000959E0000}"/>
    <cellStyle name="Normal 3 4 3 7 2" xfId="8464" xr:uid="{00000000-0005-0000-0000-0000969E0000}"/>
    <cellStyle name="Normal 3 4 3 7 2 2" xfId="21090" xr:uid="{00000000-0005-0000-0000-0000979E0000}"/>
    <cellStyle name="Normal 3 4 3 7 2 2 2" xfId="56306" xr:uid="{00000000-0005-0000-0000-0000989E0000}"/>
    <cellStyle name="Normal 3 4 3 7 2 3" xfId="43709" xr:uid="{00000000-0005-0000-0000-0000999E0000}"/>
    <cellStyle name="Normal 3 4 3 7 2 4" xfId="33695" xr:uid="{00000000-0005-0000-0000-00009A9E0000}"/>
    <cellStyle name="Normal 3 4 3 7 3" xfId="10245" xr:uid="{00000000-0005-0000-0000-00009B9E0000}"/>
    <cellStyle name="Normal 3 4 3 7 3 2" xfId="22866" xr:uid="{00000000-0005-0000-0000-00009C9E0000}"/>
    <cellStyle name="Normal 3 4 3 7 3 2 2" xfId="58082" xr:uid="{00000000-0005-0000-0000-00009D9E0000}"/>
    <cellStyle name="Normal 3 4 3 7 3 3" xfId="45485" xr:uid="{00000000-0005-0000-0000-00009E9E0000}"/>
    <cellStyle name="Normal 3 4 3 7 3 4" xfId="35471" xr:uid="{00000000-0005-0000-0000-00009F9E0000}"/>
    <cellStyle name="Normal 3 4 3 7 4" xfId="12041" xr:uid="{00000000-0005-0000-0000-0000A09E0000}"/>
    <cellStyle name="Normal 3 4 3 7 4 2" xfId="24642" xr:uid="{00000000-0005-0000-0000-0000A19E0000}"/>
    <cellStyle name="Normal 3 4 3 7 4 2 2" xfId="59858" xr:uid="{00000000-0005-0000-0000-0000A29E0000}"/>
    <cellStyle name="Normal 3 4 3 7 4 3" xfId="47261" xr:uid="{00000000-0005-0000-0000-0000A39E0000}"/>
    <cellStyle name="Normal 3 4 3 7 4 4" xfId="37247" xr:uid="{00000000-0005-0000-0000-0000A49E0000}"/>
    <cellStyle name="Normal 3 4 3 7 5" xfId="16406" xr:uid="{00000000-0005-0000-0000-0000A59E0000}"/>
    <cellStyle name="Normal 3 4 3 7 5 2" xfId="51622" xr:uid="{00000000-0005-0000-0000-0000A69E0000}"/>
    <cellStyle name="Normal 3 4 3 7 5 3" xfId="29011" xr:uid="{00000000-0005-0000-0000-0000A79E0000}"/>
    <cellStyle name="Normal 3 4 3 7 6" xfId="14628" xr:uid="{00000000-0005-0000-0000-0000A89E0000}"/>
    <cellStyle name="Normal 3 4 3 7 6 2" xfId="49846" xr:uid="{00000000-0005-0000-0000-0000A99E0000}"/>
    <cellStyle name="Normal 3 4 3 7 7" xfId="39025" xr:uid="{00000000-0005-0000-0000-0000AA9E0000}"/>
    <cellStyle name="Normal 3 4 3 7 8" xfId="27235" xr:uid="{00000000-0005-0000-0000-0000AB9E0000}"/>
    <cellStyle name="Normal 3 4 3 8" xfId="4078" xr:uid="{00000000-0005-0000-0000-0000AC9E0000}"/>
    <cellStyle name="Normal 3 4 3 8 2" xfId="16728" xr:uid="{00000000-0005-0000-0000-0000AD9E0000}"/>
    <cellStyle name="Normal 3 4 3 8 2 2" xfId="51944" xr:uid="{00000000-0005-0000-0000-0000AE9E0000}"/>
    <cellStyle name="Normal 3 4 3 8 2 3" xfId="29333" xr:uid="{00000000-0005-0000-0000-0000AF9E0000}"/>
    <cellStyle name="Normal 3 4 3 8 3" xfId="13174" xr:uid="{00000000-0005-0000-0000-0000B09E0000}"/>
    <cellStyle name="Normal 3 4 3 8 3 2" xfId="48392" xr:uid="{00000000-0005-0000-0000-0000B19E0000}"/>
    <cellStyle name="Normal 3 4 3 8 4" xfId="39347" xr:uid="{00000000-0005-0000-0000-0000B29E0000}"/>
    <cellStyle name="Normal 3 4 3 8 5" xfId="25781" xr:uid="{00000000-0005-0000-0000-0000B39E0000}"/>
    <cellStyle name="Normal 3 4 3 9" xfId="5551" xr:uid="{00000000-0005-0000-0000-0000B49E0000}"/>
    <cellStyle name="Normal 3 4 3 9 2" xfId="18182" xr:uid="{00000000-0005-0000-0000-0000B59E0000}"/>
    <cellStyle name="Normal 3 4 3 9 2 2" xfId="53398" xr:uid="{00000000-0005-0000-0000-0000B69E0000}"/>
    <cellStyle name="Normal 3 4 3 9 3" xfId="40801" xr:uid="{00000000-0005-0000-0000-0000B79E0000}"/>
    <cellStyle name="Normal 3 4 3 9 4" xfId="30787" xr:uid="{00000000-0005-0000-0000-0000B89E0000}"/>
    <cellStyle name="Normal 3 4 4" xfId="2251" xr:uid="{00000000-0005-0000-0000-0000B99E0000}"/>
    <cellStyle name="Normal 3 4 4 10" xfId="7030" xr:uid="{00000000-0005-0000-0000-0000BA9E0000}"/>
    <cellStyle name="Normal 3 4 4 10 2" xfId="19656" xr:uid="{00000000-0005-0000-0000-0000BB9E0000}"/>
    <cellStyle name="Normal 3 4 4 10 2 2" xfId="54872" xr:uid="{00000000-0005-0000-0000-0000BC9E0000}"/>
    <cellStyle name="Normal 3 4 4 10 3" xfId="42275" xr:uid="{00000000-0005-0000-0000-0000BD9E0000}"/>
    <cellStyle name="Normal 3 4 4 10 4" xfId="32261" xr:uid="{00000000-0005-0000-0000-0000BE9E0000}"/>
    <cellStyle name="Normal 3 4 4 11" xfId="8811" xr:uid="{00000000-0005-0000-0000-0000BF9E0000}"/>
    <cellStyle name="Normal 3 4 4 11 2" xfId="21432" xr:uid="{00000000-0005-0000-0000-0000C09E0000}"/>
    <cellStyle name="Normal 3 4 4 11 2 2" xfId="56648" xr:uid="{00000000-0005-0000-0000-0000C19E0000}"/>
    <cellStyle name="Normal 3 4 4 11 3" xfId="44051" xr:uid="{00000000-0005-0000-0000-0000C29E0000}"/>
    <cellStyle name="Normal 3 4 4 11 4" xfId="34037" xr:uid="{00000000-0005-0000-0000-0000C39E0000}"/>
    <cellStyle name="Normal 3 4 4 12" xfId="10665" xr:uid="{00000000-0005-0000-0000-0000C49E0000}"/>
    <cellStyle name="Normal 3 4 4 12 2" xfId="23276" xr:uid="{00000000-0005-0000-0000-0000C59E0000}"/>
    <cellStyle name="Normal 3 4 4 12 2 2" xfId="58492" xr:uid="{00000000-0005-0000-0000-0000C69E0000}"/>
    <cellStyle name="Normal 3 4 4 12 3" xfId="45895" xr:uid="{00000000-0005-0000-0000-0000C79E0000}"/>
    <cellStyle name="Normal 3 4 4 12 4" xfId="35881" xr:uid="{00000000-0005-0000-0000-0000C89E0000}"/>
    <cellStyle name="Normal 3 4 4 13" xfId="14972" xr:uid="{00000000-0005-0000-0000-0000C99E0000}"/>
    <cellStyle name="Normal 3 4 4 13 2" xfId="50188" xr:uid="{00000000-0005-0000-0000-0000CA9E0000}"/>
    <cellStyle name="Normal 3 4 4 13 3" xfId="27577" xr:uid="{00000000-0005-0000-0000-0000CB9E0000}"/>
    <cellStyle name="Normal 3 4 4 14" xfId="12385" xr:uid="{00000000-0005-0000-0000-0000CC9E0000}"/>
    <cellStyle name="Normal 3 4 4 14 2" xfId="47603" xr:uid="{00000000-0005-0000-0000-0000CD9E0000}"/>
    <cellStyle name="Normal 3 4 4 15" xfId="37591" xr:uid="{00000000-0005-0000-0000-0000CE9E0000}"/>
    <cellStyle name="Normal 3 4 4 16" xfId="24992" xr:uid="{00000000-0005-0000-0000-0000CF9E0000}"/>
    <cellStyle name="Normal 3 4 4 17" xfId="60205" xr:uid="{00000000-0005-0000-0000-0000D09E0000}"/>
    <cellStyle name="Normal 3 4 4 2" xfId="2424" xr:uid="{00000000-0005-0000-0000-0000D19E0000}"/>
    <cellStyle name="Normal 3 4 4 2 10" xfId="10666" xr:uid="{00000000-0005-0000-0000-0000D29E0000}"/>
    <cellStyle name="Normal 3 4 4 2 10 2" xfId="23277" xr:uid="{00000000-0005-0000-0000-0000D39E0000}"/>
    <cellStyle name="Normal 3 4 4 2 10 2 2" xfId="58493" xr:uid="{00000000-0005-0000-0000-0000D49E0000}"/>
    <cellStyle name="Normal 3 4 4 2 10 3" xfId="45896" xr:uid="{00000000-0005-0000-0000-0000D59E0000}"/>
    <cellStyle name="Normal 3 4 4 2 10 4" xfId="35882" xr:uid="{00000000-0005-0000-0000-0000D69E0000}"/>
    <cellStyle name="Normal 3 4 4 2 11" xfId="15129" xr:uid="{00000000-0005-0000-0000-0000D79E0000}"/>
    <cellStyle name="Normal 3 4 4 2 11 2" xfId="50345" xr:uid="{00000000-0005-0000-0000-0000D89E0000}"/>
    <cellStyle name="Normal 3 4 4 2 11 3" xfId="27734" xr:uid="{00000000-0005-0000-0000-0000D99E0000}"/>
    <cellStyle name="Normal 3 4 4 2 12" xfId="12542" xr:uid="{00000000-0005-0000-0000-0000DA9E0000}"/>
    <cellStyle name="Normal 3 4 4 2 12 2" xfId="47760" xr:uid="{00000000-0005-0000-0000-0000DB9E0000}"/>
    <cellStyle name="Normal 3 4 4 2 13" xfId="37748" xr:uid="{00000000-0005-0000-0000-0000DC9E0000}"/>
    <cellStyle name="Normal 3 4 4 2 14" xfId="25149" xr:uid="{00000000-0005-0000-0000-0000DD9E0000}"/>
    <cellStyle name="Normal 3 4 4 2 15" xfId="60362" xr:uid="{00000000-0005-0000-0000-0000DE9E0000}"/>
    <cellStyle name="Normal 3 4 4 2 2" xfId="3264" xr:uid="{00000000-0005-0000-0000-0000DF9E0000}"/>
    <cellStyle name="Normal 3 4 4 2 2 10" xfId="25633" xr:uid="{00000000-0005-0000-0000-0000E09E0000}"/>
    <cellStyle name="Normal 3 4 4 2 2 11" xfId="61168" xr:uid="{00000000-0005-0000-0000-0000E19E0000}"/>
    <cellStyle name="Normal 3 4 4 2 2 2" xfId="5064" xr:uid="{00000000-0005-0000-0000-0000E29E0000}"/>
    <cellStyle name="Normal 3 4 4 2 2 2 2" xfId="17711" xr:uid="{00000000-0005-0000-0000-0000E39E0000}"/>
    <cellStyle name="Normal 3 4 4 2 2 2 2 2" xfId="52927" xr:uid="{00000000-0005-0000-0000-0000E49E0000}"/>
    <cellStyle name="Normal 3 4 4 2 2 2 2 3" xfId="30316" xr:uid="{00000000-0005-0000-0000-0000E59E0000}"/>
    <cellStyle name="Normal 3 4 4 2 2 2 3" xfId="14157" xr:uid="{00000000-0005-0000-0000-0000E69E0000}"/>
    <cellStyle name="Normal 3 4 4 2 2 2 3 2" xfId="49375" xr:uid="{00000000-0005-0000-0000-0000E79E0000}"/>
    <cellStyle name="Normal 3 4 4 2 2 2 4" xfId="40330" xr:uid="{00000000-0005-0000-0000-0000E89E0000}"/>
    <cellStyle name="Normal 3 4 4 2 2 2 5" xfId="26764" xr:uid="{00000000-0005-0000-0000-0000E99E0000}"/>
    <cellStyle name="Normal 3 4 4 2 2 3" xfId="6534" xr:uid="{00000000-0005-0000-0000-0000EA9E0000}"/>
    <cellStyle name="Normal 3 4 4 2 2 3 2" xfId="19165" xr:uid="{00000000-0005-0000-0000-0000EB9E0000}"/>
    <cellStyle name="Normal 3 4 4 2 2 3 2 2" xfId="54381" xr:uid="{00000000-0005-0000-0000-0000EC9E0000}"/>
    <cellStyle name="Normal 3 4 4 2 2 3 3" xfId="41784" xr:uid="{00000000-0005-0000-0000-0000ED9E0000}"/>
    <cellStyle name="Normal 3 4 4 2 2 3 4" xfId="31770" xr:uid="{00000000-0005-0000-0000-0000EE9E0000}"/>
    <cellStyle name="Normal 3 4 4 2 2 4" xfId="7993" xr:uid="{00000000-0005-0000-0000-0000EF9E0000}"/>
    <cellStyle name="Normal 3 4 4 2 2 4 2" xfId="20619" xr:uid="{00000000-0005-0000-0000-0000F09E0000}"/>
    <cellStyle name="Normal 3 4 4 2 2 4 2 2" xfId="55835" xr:uid="{00000000-0005-0000-0000-0000F19E0000}"/>
    <cellStyle name="Normal 3 4 4 2 2 4 3" xfId="43238" xr:uid="{00000000-0005-0000-0000-0000F29E0000}"/>
    <cellStyle name="Normal 3 4 4 2 2 4 4" xfId="33224" xr:uid="{00000000-0005-0000-0000-0000F39E0000}"/>
    <cellStyle name="Normal 3 4 4 2 2 5" xfId="9774" xr:uid="{00000000-0005-0000-0000-0000F49E0000}"/>
    <cellStyle name="Normal 3 4 4 2 2 5 2" xfId="22395" xr:uid="{00000000-0005-0000-0000-0000F59E0000}"/>
    <cellStyle name="Normal 3 4 4 2 2 5 2 2" xfId="57611" xr:uid="{00000000-0005-0000-0000-0000F69E0000}"/>
    <cellStyle name="Normal 3 4 4 2 2 5 3" xfId="45014" xr:uid="{00000000-0005-0000-0000-0000F79E0000}"/>
    <cellStyle name="Normal 3 4 4 2 2 5 4" xfId="35000" xr:uid="{00000000-0005-0000-0000-0000F89E0000}"/>
    <cellStyle name="Normal 3 4 4 2 2 6" xfId="11568" xr:uid="{00000000-0005-0000-0000-0000F99E0000}"/>
    <cellStyle name="Normal 3 4 4 2 2 6 2" xfId="24171" xr:uid="{00000000-0005-0000-0000-0000FA9E0000}"/>
    <cellStyle name="Normal 3 4 4 2 2 6 2 2" xfId="59387" xr:uid="{00000000-0005-0000-0000-0000FB9E0000}"/>
    <cellStyle name="Normal 3 4 4 2 2 6 3" xfId="46790" xr:uid="{00000000-0005-0000-0000-0000FC9E0000}"/>
    <cellStyle name="Normal 3 4 4 2 2 6 4" xfId="36776" xr:uid="{00000000-0005-0000-0000-0000FD9E0000}"/>
    <cellStyle name="Normal 3 4 4 2 2 7" xfId="15935" xr:uid="{00000000-0005-0000-0000-0000FE9E0000}"/>
    <cellStyle name="Normal 3 4 4 2 2 7 2" xfId="51151" xr:uid="{00000000-0005-0000-0000-0000FF9E0000}"/>
    <cellStyle name="Normal 3 4 4 2 2 7 3" xfId="28540" xr:uid="{00000000-0005-0000-0000-0000009F0000}"/>
    <cellStyle name="Normal 3 4 4 2 2 8" xfId="13026" xr:uid="{00000000-0005-0000-0000-0000019F0000}"/>
    <cellStyle name="Normal 3 4 4 2 2 8 2" xfId="48244" xr:uid="{00000000-0005-0000-0000-0000029F0000}"/>
    <cellStyle name="Normal 3 4 4 2 2 9" xfId="38554" xr:uid="{00000000-0005-0000-0000-0000039F0000}"/>
    <cellStyle name="Normal 3 4 4 2 3" xfId="3593" xr:uid="{00000000-0005-0000-0000-0000049F0000}"/>
    <cellStyle name="Normal 3 4 4 2 3 10" xfId="27089" xr:uid="{00000000-0005-0000-0000-0000059F0000}"/>
    <cellStyle name="Normal 3 4 4 2 3 11" xfId="61493" xr:uid="{00000000-0005-0000-0000-0000069F0000}"/>
    <cellStyle name="Normal 3 4 4 2 3 2" xfId="5389" xr:uid="{00000000-0005-0000-0000-0000079F0000}"/>
    <cellStyle name="Normal 3 4 4 2 3 2 2" xfId="18036" xr:uid="{00000000-0005-0000-0000-0000089F0000}"/>
    <cellStyle name="Normal 3 4 4 2 3 2 2 2" xfId="53252" xr:uid="{00000000-0005-0000-0000-0000099F0000}"/>
    <cellStyle name="Normal 3 4 4 2 3 2 3" xfId="40655" xr:uid="{00000000-0005-0000-0000-00000A9F0000}"/>
    <cellStyle name="Normal 3 4 4 2 3 2 4" xfId="30641" xr:uid="{00000000-0005-0000-0000-00000B9F0000}"/>
    <cellStyle name="Normal 3 4 4 2 3 3" xfId="6859" xr:uid="{00000000-0005-0000-0000-00000C9F0000}"/>
    <cellStyle name="Normal 3 4 4 2 3 3 2" xfId="19490" xr:uid="{00000000-0005-0000-0000-00000D9F0000}"/>
    <cellStyle name="Normal 3 4 4 2 3 3 2 2" xfId="54706" xr:uid="{00000000-0005-0000-0000-00000E9F0000}"/>
    <cellStyle name="Normal 3 4 4 2 3 3 3" xfId="42109" xr:uid="{00000000-0005-0000-0000-00000F9F0000}"/>
    <cellStyle name="Normal 3 4 4 2 3 3 4" xfId="32095" xr:uid="{00000000-0005-0000-0000-0000109F0000}"/>
    <cellStyle name="Normal 3 4 4 2 3 4" xfId="8318" xr:uid="{00000000-0005-0000-0000-0000119F0000}"/>
    <cellStyle name="Normal 3 4 4 2 3 4 2" xfId="20944" xr:uid="{00000000-0005-0000-0000-0000129F0000}"/>
    <cellStyle name="Normal 3 4 4 2 3 4 2 2" xfId="56160" xr:uid="{00000000-0005-0000-0000-0000139F0000}"/>
    <cellStyle name="Normal 3 4 4 2 3 4 3" xfId="43563" xr:uid="{00000000-0005-0000-0000-0000149F0000}"/>
    <cellStyle name="Normal 3 4 4 2 3 4 4" xfId="33549" xr:uid="{00000000-0005-0000-0000-0000159F0000}"/>
    <cellStyle name="Normal 3 4 4 2 3 5" xfId="10099" xr:uid="{00000000-0005-0000-0000-0000169F0000}"/>
    <cellStyle name="Normal 3 4 4 2 3 5 2" xfId="22720" xr:uid="{00000000-0005-0000-0000-0000179F0000}"/>
    <cellStyle name="Normal 3 4 4 2 3 5 2 2" xfId="57936" xr:uid="{00000000-0005-0000-0000-0000189F0000}"/>
    <cellStyle name="Normal 3 4 4 2 3 5 3" xfId="45339" xr:uid="{00000000-0005-0000-0000-0000199F0000}"/>
    <cellStyle name="Normal 3 4 4 2 3 5 4" xfId="35325" xr:uid="{00000000-0005-0000-0000-00001A9F0000}"/>
    <cellStyle name="Normal 3 4 4 2 3 6" xfId="11893" xr:uid="{00000000-0005-0000-0000-00001B9F0000}"/>
    <cellStyle name="Normal 3 4 4 2 3 6 2" xfId="24496" xr:uid="{00000000-0005-0000-0000-00001C9F0000}"/>
    <cellStyle name="Normal 3 4 4 2 3 6 2 2" xfId="59712" xr:uid="{00000000-0005-0000-0000-00001D9F0000}"/>
    <cellStyle name="Normal 3 4 4 2 3 6 3" xfId="47115" xr:uid="{00000000-0005-0000-0000-00001E9F0000}"/>
    <cellStyle name="Normal 3 4 4 2 3 6 4" xfId="37101" xr:uid="{00000000-0005-0000-0000-00001F9F0000}"/>
    <cellStyle name="Normal 3 4 4 2 3 7" xfId="16260" xr:uid="{00000000-0005-0000-0000-0000209F0000}"/>
    <cellStyle name="Normal 3 4 4 2 3 7 2" xfId="51476" xr:uid="{00000000-0005-0000-0000-0000219F0000}"/>
    <cellStyle name="Normal 3 4 4 2 3 7 3" xfId="28865" xr:uid="{00000000-0005-0000-0000-0000229F0000}"/>
    <cellStyle name="Normal 3 4 4 2 3 8" xfId="14482" xr:uid="{00000000-0005-0000-0000-0000239F0000}"/>
    <cellStyle name="Normal 3 4 4 2 3 8 2" xfId="49700" xr:uid="{00000000-0005-0000-0000-0000249F0000}"/>
    <cellStyle name="Normal 3 4 4 2 3 9" xfId="38879" xr:uid="{00000000-0005-0000-0000-0000259F0000}"/>
    <cellStyle name="Normal 3 4 4 2 4" xfId="2754" xr:uid="{00000000-0005-0000-0000-0000269F0000}"/>
    <cellStyle name="Normal 3 4 4 2 4 10" xfId="26280" xr:uid="{00000000-0005-0000-0000-0000279F0000}"/>
    <cellStyle name="Normal 3 4 4 2 4 11" xfId="60684" xr:uid="{00000000-0005-0000-0000-0000289F0000}"/>
    <cellStyle name="Normal 3 4 4 2 4 2" xfId="4580" xr:uid="{00000000-0005-0000-0000-0000299F0000}"/>
    <cellStyle name="Normal 3 4 4 2 4 2 2" xfId="17227" xr:uid="{00000000-0005-0000-0000-00002A9F0000}"/>
    <cellStyle name="Normal 3 4 4 2 4 2 2 2" xfId="52443" xr:uid="{00000000-0005-0000-0000-00002B9F0000}"/>
    <cellStyle name="Normal 3 4 4 2 4 2 3" xfId="39846" xr:uid="{00000000-0005-0000-0000-00002C9F0000}"/>
    <cellStyle name="Normal 3 4 4 2 4 2 4" xfId="29832" xr:uid="{00000000-0005-0000-0000-00002D9F0000}"/>
    <cellStyle name="Normal 3 4 4 2 4 3" xfId="6050" xr:uid="{00000000-0005-0000-0000-00002E9F0000}"/>
    <cellStyle name="Normal 3 4 4 2 4 3 2" xfId="18681" xr:uid="{00000000-0005-0000-0000-00002F9F0000}"/>
    <cellStyle name="Normal 3 4 4 2 4 3 2 2" xfId="53897" xr:uid="{00000000-0005-0000-0000-0000309F0000}"/>
    <cellStyle name="Normal 3 4 4 2 4 3 3" xfId="41300" xr:uid="{00000000-0005-0000-0000-0000319F0000}"/>
    <cellStyle name="Normal 3 4 4 2 4 3 4" xfId="31286" xr:uid="{00000000-0005-0000-0000-0000329F0000}"/>
    <cellStyle name="Normal 3 4 4 2 4 4" xfId="7509" xr:uid="{00000000-0005-0000-0000-0000339F0000}"/>
    <cellStyle name="Normal 3 4 4 2 4 4 2" xfId="20135" xr:uid="{00000000-0005-0000-0000-0000349F0000}"/>
    <cellStyle name="Normal 3 4 4 2 4 4 2 2" xfId="55351" xr:uid="{00000000-0005-0000-0000-0000359F0000}"/>
    <cellStyle name="Normal 3 4 4 2 4 4 3" xfId="42754" xr:uid="{00000000-0005-0000-0000-0000369F0000}"/>
    <cellStyle name="Normal 3 4 4 2 4 4 4" xfId="32740" xr:uid="{00000000-0005-0000-0000-0000379F0000}"/>
    <cellStyle name="Normal 3 4 4 2 4 5" xfId="9290" xr:uid="{00000000-0005-0000-0000-0000389F0000}"/>
    <cellStyle name="Normal 3 4 4 2 4 5 2" xfId="21911" xr:uid="{00000000-0005-0000-0000-0000399F0000}"/>
    <cellStyle name="Normal 3 4 4 2 4 5 2 2" xfId="57127" xr:uid="{00000000-0005-0000-0000-00003A9F0000}"/>
    <cellStyle name="Normal 3 4 4 2 4 5 3" xfId="44530" xr:uid="{00000000-0005-0000-0000-00003B9F0000}"/>
    <cellStyle name="Normal 3 4 4 2 4 5 4" xfId="34516" xr:uid="{00000000-0005-0000-0000-00003C9F0000}"/>
    <cellStyle name="Normal 3 4 4 2 4 6" xfId="11084" xr:uid="{00000000-0005-0000-0000-00003D9F0000}"/>
    <cellStyle name="Normal 3 4 4 2 4 6 2" xfId="23687" xr:uid="{00000000-0005-0000-0000-00003E9F0000}"/>
    <cellStyle name="Normal 3 4 4 2 4 6 2 2" xfId="58903" xr:uid="{00000000-0005-0000-0000-00003F9F0000}"/>
    <cellStyle name="Normal 3 4 4 2 4 6 3" xfId="46306" xr:uid="{00000000-0005-0000-0000-0000409F0000}"/>
    <cellStyle name="Normal 3 4 4 2 4 6 4" xfId="36292" xr:uid="{00000000-0005-0000-0000-0000419F0000}"/>
    <cellStyle name="Normal 3 4 4 2 4 7" xfId="15451" xr:uid="{00000000-0005-0000-0000-0000429F0000}"/>
    <cellStyle name="Normal 3 4 4 2 4 7 2" xfId="50667" xr:uid="{00000000-0005-0000-0000-0000439F0000}"/>
    <cellStyle name="Normal 3 4 4 2 4 7 3" xfId="28056" xr:uid="{00000000-0005-0000-0000-0000449F0000}"/>
    <cellStyle name="Normal 3 4 4 2 4 8" xfId="13673" xr:uid="{00000000-0005-0000-0000-0000459F0000}"/>
    <cellStyle name="Normal 3 4 4 2 4 8 2" xfId="48891" xr:uid="{00000000-0005-0000-0000-0000469F0000}"/>
    <cellStyle name="Normal 3 4 4 2 4 9" xfId="38070" xr:uid="{00000000-0005-0000-0000-0000479F0000}"/>
    <cellStyle name="Normal 3 4 4 2 5" xfId="3918" xr:uid="{00000000-0005-0000-0000-0000489F0000}"/>
    <cellStyle name="Normal 3 4 4 2 5 2" xfId="8641" xr:uid="{00000000-0005-0000-0000-0000499F0000}"/>
    <cellStyle name="Normal 3 4 4 2 5 2 2" xfId="21267" xr:uid="{00000000-0005-0000-0000-00004A9F0000}"/>
    <cellStyle name="Normal 3 4 4 2 5 2 2 2" xfId="56483" xr:uid="{00000000-0005-0000-0000-00004B9F0000}"/>
    <cellStyle name="Normal 3 4 4 2 5 2 3" xfId="43886" xr:uid="{00000000-0005-0000-0000-00004C9F0000}"/>
    <cellStyle name="Normal 3 4 4 2 5 2 4" xfId="33872" xr:uid="{00000000-0005-0000-0000-00004D9F0000}"/>
    <cellStyle name="Normal 3 4 4 2 5 3" xfId="10422" xr:uid="{00000000-0005-0000-0000-00004E9F0000}"/>
    <cellStyle name="Normal 3 4 4 2 5 3 2" xfId="23043" xr:uid="{00000000-0005-0000-0000-00004F9F0000}"/>
    <cellStyle name="Normal 3 4 4 2 5 3 2 2" xfId="58259" xr:uid="{00000000-0005-0000-0000-0000509F0000}"/>
    <cellStyle name="Normal 3 4 4 2 5 3 3" xfId="45662" xr:uid="{00000000-0005-0000-0000-0000519F0000}"/>
    <cellStyle name="Normal 3 4 4 2 5 3 4" xfId="35648" xr:uid="{00000000-0005-0000-0000-0000529F0000}"/>
    <cellStyle name="Normal 3 4 4 2 5 4" xfId="12218" xr:uid="{00000000-0005-0000-0000-0000539F0000}"/>
    <cellStyle name="Normal 3 4 4 2 5 4 2" xfId="24819" xr:uid="{00000000-0005-0000-0000-0000549F0000}"/>
    <cellStyle name="Normal 3 4 4 2 5 4 2 2" xfId="60035" xr:uid="{00000000-0005-0000-0000-0000559F0000}"/>
    <cellStyle name="Normal 3 4 4 2 5 4 3" xfId="47438" xr:uid="{00000000-0005-0000-0000-0000569F0000}"/>
    <cellStyle name="Normal 3 4 4 2 5 4 4" xfId="37424" xr:uid="{00000000-0005-0000-0000-0000579F0000}"/>
    <cellStyle name="Normal 3 4 4 2 5 5" xfId="16583" xr:uid="{00000000-0005-0000-0000-0000589F0000}"/>
    <cellStyle name="Normal 3 4 4 2 5 5 2" xfId="51799" xr:uid="{00000000-0005-0000-0000-0000599F0000}"/>
    <cellStyle name="Normal 3 4 4 2 5 5 3" xfId="29188" xr:uid="{00000000-0005-0000-0000-00005A9F0000}"/>
    <cellStyle name="Normal 3 4 4 2 5 6" xfId="14805" xr:uid="{00000000-0005-0000-0000-00005B9F0000}"/>
    <cellStyle name="Normal 3 4 4 2 5 6 2" xfId="50023" xr:uid="{00000000-0005-0000-0000-00005C9F0000}"/>
    <cellStyle name="Normal 3 4 4 2 5 7" xfId="39202" xr:uid="{00000000-0005-0000-0000-00005D9F0000}"/>
    <cellStyle name="Normal 3 4 4 2 5 8" xfId="27412" xr:uid="{00000000-0005-0000-0000-00005E9F0000}"/>
    <cellStyle name="Normal 3 4 4 2 6" xfId="4258" xr:uid="{00000000-0005-0000-0000-00005F9F0000}"/>
    <cellStyle name="Normal 3 4 4 2 6 2" xfId="16905" xr:uid="{00000000-0005-0000-0000-0000609F0000}"/>
    <cellStyle name="Normal 3 4 4 2 6 2 2" xfId="52121" xr:uid="{00000000-0005-0000-0000-0000619F0000}"/>
    <cellStyle name="Normal 3 4 4 2 6 2 3" xfId="29510" xr:uid="{00000000-0005-0000-0000-0000629F0000}"/>
    <cellStyle name="Normal 3 4 4 2 6 3" xfId="13351" xr:uid="{00000000-0005-0000-0000-0000639F0000}"/>
    <cellStyle name="Normal 3 4 4 2 6 3 2" xfId="48569" xr:uid="{00000000-0005-0000-0000-0000649F0000}"/>
    <cellStyle name="Normal 3 4 4 2 6 4" xfId="39524" xr:uid="{00000000-0005-0000-0000-0000659F0000}"/>
    <cellStyle name="Normal 3 4 4 2 6 5" xfId="25958" xr:uid="{00000000-0005-0000-0000-0000669F0000}"/>
    <cellStyle name="Normal 3 4 4 2 7" xfId="5728" xr:uid="{00000000-0005-0000-0000-0000679F0000}"/>
    <cellStyle name="Normal 3 4 4 2 7 2" xfId="18359" xr:uid="{00000000-0005-0000-0000-0000689F0000}"/>
    <cellStyle name="Normal 3 4 4 2 7 2 2" xfId="53575" xr:uid="{00000000-0005-0000-0000-0000699F0000}"/>
    <cellStyle name="Normal 3 4 4 2 7 3" xfId="40978" xr:uid="{00000000-0005-0000-0000-00006A9F0000}"/>
    <cellStyle name="Normal 3 4 4 2 7 4" xfId="30964" xr:uid="{00000000-0005-0000-0000-00006B9F0000}"/>
    <cellStyle name="Normal 3 4 4 2 8" xfId="7187" xr:uid="{00000000-0005-0000-0000-00006C9F0000}"/>
    <cellStyle name="Normal 3 4 4 2 8 2" xfId="19813" xr:uid="{00000000-0005-0000-0000-00006D9F0000}"/>
    <cellStyle name="Normal 3 4 4 2 8 2 2" xfId="55029" xr:uid="{00000000-0005-0000-0000-00006E9F0000}"/>
    <cellStyle name="Normal 3 4 4 2 8 3" xfId="42432" xr:uid="{00000000-0005-0000-0000-00006F9F0000}"/>
    <cellStyle name="Normal 3 4 4 2 8 4" xfId="32418" xr:uid="{00000000-0005-0000-0000-0000709F0000}"/>
    <cellStyle name="Normal 3 4 4 2 9" xfId="8968" xr:uid="{00000000-0005-0000-0000-0000719F0000}"/>
    <cellStyle name="Normal 3 4 4 2 9 2" xfId="21589" xr:uid="{00000000-0005-0000-0000-0000729F0000}"/>
    <cellStyle name="Normal 3 4 4 2 9 2 2" xfId="56805" xr:uid="{00000000-0005-0000-0000-0000739F0000}"/>
    <cellStyle name="Normal 3 4 4 2 9 3" xfId="44208" xr:uid="{00000000-0005-0000-0000-0000749F0000}"/>
    <cellStyle name="Normal 3 4 4 2 9 4" xfId="34194" xr:uid="{00000000-0005-0000-0000-0000759F0000}"/>
    <cellStyle name="Normal 3 4 4 3" xfId="3107" xr:uid="{00000000-0005-0000-0000-0000769F0000}"/>
    <cellStyle name="Normal 3 4 4 3 10" xfId="25476" xr:uid="{00000000-0005-0000-0000-0000779F0000}"/>
    <cellStyle name="Normal 3 4 4 3 11" xfId="61011" xr:uid="{00000000-0005-0000-0000-0000789F0000}"/>
    <cellStyle name="Normal 3 4 4 3 2" xfId="4907" xr:uid="{00000000-0005-0000-0000-0000799F0000}"/>
    <cellStyle name="Normal 3 4 4 3 2 2" xfId="17554" xr:uid="{00000000-0005-0000-0000-00007A9F0000}"/>
    <cellStyle name="Normal 3 4 4 3 2 2 2" xfId="52770" xr:uid="{00000000-0005-0000-0000-00007B9F0000}"/>
    <cellStyle name="Normal 3 4 4 3 2 2 3" xfId="30159" xr:uid="{00000000-0005-0000-0000-00007C9F0000}"/>
    <cellStyle name="Normal 3 4 4 3 2 3" xfId="14000" xr:uid="{00000000-0005-0000-0000-00007D9F0000}"/>
    <cellStyle name="Normal 3 4 4 3 2 3 2" xfId="49218" xr:uid="{00000000-0005-0000-0000-00007E9F0000}"/>
    <cellStyle name="Normal 3 4 4 3 2 4" xfId="40173" xr:uid="{00000000-0005-0000-0000-00007F9F0000}"/>
    <cellStyle name="Normal 3 4 4 3 2 5" xfId="26607" xr:uid="{00000000-0005-0000-0000-0000809F0000}"/>
    <cellStyle name="Normal 3 4 4 3 3" xfId="6377" xr:uid="{00000000-0005-0000-0000-0000819F0000}"/>
    <cellStyle name="Normal 3 4 4 3 3 2" xfId="19008" xr:uid="{00000000-0005-0000-0000-0000829F0000}"/>
    <cellStyle name="Normal 3 4 4 3 3 2 2" xfId="54224" xr:uid="{00000000-0005-0000-0000-0000839F0000}"/>
    <cellStyle name="Normal 3 4 4 3 3 3" xfId="41627" xr:uid="{00000000-0005-0000-0000-0000849F0000}"/>
    <cellStyle name="Normal 3 4 4 3 3 4" xfId="31613" xr:uid="{00000000-0005-0000-0000-0000859F0000}"/>
    <cellStyle name="Normal 3 4 4 3 4" xfId="7836" xr:uid="{00000000-0005-0000-0000-0000869F0000}"/>
    <cellStyle name="Normal 3 4 4 3 4 2" xfId="20462" xr:uid="{00000000-0005-0000-0000-0000879F0000}"/>
    <cellStyle name="Normal 3 4 4 3 4 2 2" xfId="55678" xr:uid="{00000000-0005-0000-0000-0000889F0000}"/>
    <cellStyle name="Normal 3 4 4 3 4 3" xfId="43081" xr:uid="{00000000-0005-0000-0000-0000899F0000}"/>
    <cellStyle name="Normal 3 4 4 3 4 4" xfId="33067" xr:uid="{00000000-0005-0000-0000-00008A9F0000}"/>
    <cellStyle name="Normal 3 4 4 3 5" xfId="9617" xr:uid="{00000000-0005-0000-0000-00008B9F0000}"/>
    <cellStyle name="Normal 3 4 4 3 5 2" xfId="22238" xr:uid="{00000000-0005-0000-0000-00008C9F0000}"/>
    <cellStyle name="Normal 3 4 4 3 5 2 2" xfId="57454" xr:uid="{00000000-0005-0000-0000-00008D9F0000}"/>
    <cellStyle name="Normal 3 4 4 3 5 3" xfId="44857" xr:uid="{00000000-0005-0000-0000-00008E9F0000}"/>
    <cellStyle name="Normal 3 4 4 3 5 4" xfId="34843" xr:uid="{00000000-0005-0000-0000-00008F9F0000}"/>
    <cellStyle name="Normal 3 4 4 3 6" xfId="11411" xr:uid="{00000000-0005-0000-0000-0000909F0000}"/>
    <cellStyle name="Normal 3 4 4 3 6 2" xfId="24014" xr:uid="{00000000-0005-0000-0000-0000919F0000}"/>
    <cellStyle name="Normal 3 4 4 3 6 2 2" xfId="59230" xr:uid="{00000000-0005-0000-0000-0000929F0000}"/>
    <cellStyle name="Normal 3 4 4 3 6 3" xfId="46633" xr:uid="{00000000-0005-0000-0000-0000939F0000}"/>
    <cellStyle name="Normal 3 4 4 3 6 4" xfId="36619" xr:uid="{00000000-0005-0000-0000-0000949F0000}"/>
    <cellStyle name="Normal 3 4 4 3 7" xfId="15778" xr:uid="{00000000-0005-0000-0000-0000959F0000}"/>
    <cellStyle name="Normal 3 4 4 3 7 2" xfId="50994" xr:uid="{00000000-0005-0000-0000-0000969F0000}"/>
    <cellStyle name="Normal 3 4 4 3 7 3" xfId="28383" xr:uid="{00000000-0005-0000-0000-0000979F0000}"/>
    <cellStyle name="Normal 3 4 4 3 8" xfId="12869" xr:uid="{00000000-0005-0000-0000-0000989F0000}"/>
    <cellStyle name="Normal 3 4 4 3 8 2" xfId="48087" xr:uid="{00000000-0005-0000-0000-0000999F0000}"/>
    <cellStyle name="Normal 3 4 4 3 9" xfId="38397" xr:uid="{00000000-0005-0000-0000-00009A9F0000}"/>
    <cellStyle name="Normal 3 4 4 4" xfId="2928" xr:uid="{00000000-0005-0000-0000-00009B9F0000}"/>
    <cellStyle name="Normal 3 4 4 4 10" xfId="25314" xr:uid="{00000000-0005-0000-0000-00009C9F0000}"/>
    <cellStyle name="Normal 3 4 4 4 11" xfId="60849" xr:uid="{00000000-0005-0000-0000-00009D9F0000}"/>
    <cellStyle name="Normal 3 4 4 4 2" xfId="4745" xr:uid="{00000000-0005-0000-0000-00009E9F0000}"/>
    <cellStyle name="Normal 3 4 4 4 2 2" xfId="17392" xr:uid="{00000000-0005-0000-0000-00009F9F0000}"/>
    <cellStyle name="Normal 3 4 4 4 2 2 2" xfId="52608" xr:uid="{00000000-0005-0000-0000-0000A09F0000}"/>
    <cellStyle name="Normal 3 4 4 4 2 2 3" xfId="29997" xr:uid="{00000000-0005-0000-0000-0000A19F0000}"/>
    <cellStyle name="Normal 3 4 4 4 2 3" xfId="13838" xr:uid="{00000000-0005-0000-0000-0000A29F0000}"/>
    <cellStyle name="Normal 3 4 4 4 2 3 2" xfId="49056" xr:uid="{00000000-0005-0000-0000-0000A39F0000}"/>
    <cellStyle name="Normal 3 4 4 4 2 4" xfId="40011" xr:uid="{00000000-0005-0000-0000-0000A49F0000}"/>
    <cellStyle name="Normal 3 4 4 4 2 5" xfId="26445" xr:uid="{00000000-0005-0000-0000-0000A59F0000}"/>
    <cellStyle name="Normal 3 4 4 4 3" xfId="6215" xr:uid="{00000000-0005-0000-0000-0000A69F0000}"/>
    <cellStyle name="Normal 3 4 4 4 3 2" xfId="18846" xr:uid="{00000000-0005-0000-0000-0000A79F0000}"/>
    <cellStyle name="Normal 3 4 4 4 3 2 2" xfId="54062" xr:uid="{00000000-0005-0000-0000-0000A89F0000}"/>
    <cellStyle name="Normal 3 4 4 4 3 3" xfId="41465" xr:uid="{00000000-0005-0000-0000-0000A99F0000}"/>
    <cellStyle name="Normal 3 4 4 4 3 4" xfId="31451" xr:uid="{00000000-0005-0000-0000-0000AA9F0000}"/>
    <cellStyle name="Normal 3 4 4 4 4" xfId="7674" xr:uid="{00000000-0005-0000-0000-0000AB9F0000}"/>
    <cellStyle name="Normal 3 4 4 4 4 2" xfId="20300" xr:uid="{00000000-0005-0000-0000-0000AC9F0000}"/>
    <cellStyle name="Normal 3 4 4 4 4 2 2" xfId="55516" xr:uid="{00000000-0005-0000-0000-0000AD9F0000}"/>
    <cellStyle name="Normal 3 4 4 4 4 3" xfId="42919" xr:uid="{00000000-0005-0000-0000-0000AE9F0000}"/>
    <cellStyle name="Normal 3 4 4 4 4 4" xfId="32905" xr:uid="{00000000-0005-0000-0000-0000AF9F0000}"/>
    <cellStyle name="Normal 3 4 4 4 5" xfId="9455" xr:uid="{00000000-0005-0000-0000-0000B09F0000}"/>
    <cellStyle name="Normal 3 4 4 4 5 2" xfId="22076" xr:uid="{00000000-0005-0000-0000-0000B19F0000}"/>
    <cellStyle name="Normal 3 4 4 4 5 2 2" xfId="57292" xr:uid="{00000000-0005-0000-0000-0000B29F0000}"/>
    <cellStyle name="Normal 3 4 4 4 5 3" xfId="44695" xr:uid="{00000000-0005-0000-0000-0000B39F0000}"/>
    <cellStyle name="Normal 3 4 4 4 5 4" xfId="34681" xr:uid="{00000000-0005-0000-0000-0000B49F0000}"/>
    <cellStyle name="Normal 3 4 4 4 6" xfId="11249" xr:uid="{00000000-0005-0000-0000-0000B59F0000}"/>
    <cellStyle name="Normal 3 4 4 4 6 2" xfId="23852" xr:uid="{00000000-0005-0000-0000-0000B69F0000}"/>
    <cellStyle name="Normal 3 4 4 4 6 2 2" xfId="59068" xr:uid="{00000000-0005-0000-0000-0000B79F0000}"/>
    <cellStyle name="Normal 3 4 4 4 6 3" xfId="46471" xr:uid="{00000000-0005-0000-0000-0000B89F0000}"/>
    <cellStyle name="Normal 3 4 4 4 6 4" xfId="36457" xr:uid="{00000000-0005-0000-0000-0000B99F0000}"/>
    <cellStyle name="Normal 3 4 4 4 7" xfId="15616" xr:uid="{00000000-0005-0000-0000-0000BA9F0000}"/>
    <cellStyle name="Normal 3 4 4 4 7 2" xfId="50832" xr:uid="{00000000-0005-0000-0000-0000BB9F0000}"/>
    <cellStyle name="Normal 3 4 4 4 7 3" xfId="28221" xr:uid="{00000000-0005-0000-0000-0000BC9F0000}"/>
    <cellStyle name="Normal 3 4 4 4 8" xfId="12707" xr:uid="{00000000-0005-0000-0000-0000BD9F0000}"/>
    <cellStyle name="Normal 3 4 4 4 8 2" xfId="47925" xr:uid="{00000000-0005-0000-0000-0000BE9F0000}"/>
    <cellStyle name="Normal 3 4 4 4 9" xfId="38235" xr:uid="{00000000-0005-0000-0000-0000BF9F0000}"/>
    <cellStyle name="Normal 3 4 4 5" xfId="3436" xr:uid="{00000000-0005-0000-0000-0000C09F0000}"/>
    <cellStyle name="Normal 3 4 4 5 10" xfId="26932" xr:uid="{00000000-0005-0000-0000-0000C19F0000}"/>
    <cellStyle name="Normal 3 4 4 5 11" xfId="61336" xr:uid="{00000000-0005-0000-0000-0000C29F0000}"/>
    <cellStyle name="Normal 3 4 4 5 2" xfId="5232" xr:uid="{00000000-0005-0000-0000-0000C39F0000}"/>
    <cellStyle name="Normal 3 4 4 5 2 2" xfId="17879" xr:uid="{00000000-0005-0000-0000-0000C49F0000}"/>
    <cellStyle name="Normal 3 4 4 5 2 2 2" xfId="53095" xr:uid="{00000000-0005-0000-0000-0000C59F0000}"/>
    <cellStyle name="Normal 3 4 4 5 2 3" xfId="40498" xr:uid="{00000000-0005-0000-0000-0000C69F0000}"/>
    <cellStyle name="Normal 3 4 4 5 2 4" xfId="30484" xr:uid="{00000000-0005-0000-0000-0000C79F0000}"/>
    <cellStyle name="Normal 3 4 4 5 3" xfId="6702" xr:uid="{00000000-0005-0000-0000-0000C89F0000}"/>
    <cellStyle name="Normal 3 4 4 5 3 2" xfId="19333" xr:uid="{00000000-0005-0000-0000-0000C99F0000}"/>
    <cellStyle name="Normal 3 4 4 5 3 2 2" xfId="54549" xr:uid="{00000000-0005-0000-0000-0000CA9F0000}"/>
    <cellStyle name="Normal 3 4 4 5 3 3" xfId="41952" xr:uid="{00000000-0005-0000-0000-0000CB9F0000}"/>
    <cellStyle name="Normal 3 4 4 5 3 4" xfId="31938" xr:uid="{00000000-0005-0000-0000-0000CC9F0000}"/>
    <cellStyle name="Normal 3 4 4 5 4" xfId="8161" xr:uid="{00000000-0005-0000-0000-0000CD9F0000}"/>
    <cellStyle name="Normal 3 4 4 5 4 2" xfId="20787" xr:uid="{00000000-0005-0000-0000-0000CE9F0000}"/>
    <cellStyle name="Normal 3 4 4 5 4 2 2" xfId="56003" xr:uid="{00000000-0005-0000-0000-0000CF9F0000}"/>
    <cellStyle name="Normal 3 4 4 5 4 3" xfId="43406" xr:uid="{00000000-0005-0000-0000-0000D09F0000}"/>
    <cellStyle name="Normal 3 4 4 5 4 4" xfId="33392" xr:uid="{00000000-0005-0000-0000-0000D19F0000}"/>
    <cellStyle name="Normal 3 4 4 5 5" xfId="9942" xr:uid="{00000000-0005-0000-0000-0000D29F0000}"/>
    <cellStyle name="Normal 3 4 4 5 5 2" xfId="22563" xr:uid="{00000000-0005-0000-0000-0000D39F0000}"/>
    <cellStyle name="Normal 3 4 4 5 5 2 2" xfId="57779" xr:uid="{00000000-0005-0000-0000-0000D49F0000}"/>
    <cellStyle name="Normal 3 4 4 5 5 3" xfId="45182" xr:uid="{00000000-0005-0000-0000-0000D59F0000}"/>
    <cellStyle name="Normal 3 4 4 5 5 4" xfId="35168" xr:uid="{00000000-0005-0000-0000-0000D69F0000}"/>
    <cellStyle name="Normal 3 4 4 5 6" xfId="11736" xr:uid="{00000000-0005-0000-0000-0000D79F0000}"/>
    <cellStyle name="Normal 3 4 4 5 6 2" xfId="24339" xr:uid="{00000000-0005-0000-0000-0000D89F0000}"/>
    <cellStyle name="Normal 3 4 4 5 6 2 2" xfId="59555" xr:uid="{00000000-0005-0000-0000-0000D99F0000}"/>
    <cellStyle name="Normal 3 4 4 5 6 3" xfId="46958" xr:uid="{00000000-0005-0000-0000-0000DA9F0000}"/>
    <cellStyle name="Normal 3 4 4 5 6 4" xfId="36944" xr:uid="{00000000-0005-0000-0000-0000DB9F0000}"/>
    <cellStyle name="Normal 3 4 4 5 7" xfId="16103" xr:uid="{00000000-0005-0000-0000-0000DC9F0000}"/>
    <cellStyle name="Normal 3 4 4 5 7 2" xfId="51319" xr:uid="{00000000-0005-0000-0000-0000DD9F0000}"/>
    <cellStyle name="Normal 3 4 4 5 7 3" xfId="28708" xr:uid="{00000000-0005-0000-0000-0000DE9F0000}"/>
    <cellStyle name="Normal 3 4 4 5 8" xfId="14325" xr:uid="{00000000-0005-0000-0000-0000DF9F0000}"/>
    <cellStyle name="Normal 3 4 4 5 8 2" xfId="49543" xr:uid="{00000000-0005-0000-0000-0000E09F0000}"/>
    <cellStyle name="Normal 3 4 4 5 9" xfId="38722" xr:uid="{00000000-0005-0000-0000-0000E19F0000}"/>
    <cellStyle name="Normal 3 4 4 6" xfId="2597" xr:uid="{00000000-0005-0000-0000-0000E29F0000}"/>
    <cellStyle name="Normal 3 4 4 6 10" xfId="26123" xr:uid="{00000000-0005-0000-0000-0000E39F0000}"/>
    <cellStyle name="Normal 3 4 4 6 11" xfId="60527" xr:uid="{00000000-0005-0000-0000-0000E49F0000}"/>
    <cellStyle name="Normal 3 4 4 6 2" xfId="4423" xr:uid="{00000000-0005-0000-0000-0000E59F0000}"/>
    <cellStyle name="Normal 3 4 4 6 2 2" xfId="17070" xr:uid="{00000000-0005-0000-0000-0000E69F0000}"/>
    <cellStyle name="Normal 3 4 4 6 2 2 2" xfId="52286" xr:uid="{00000000-0005-0000-0000-0000E79F0000}"/>
    <cellStyle name="Normal 3 4 4 6 2 3" xfId="39689" xr:uid="{00000000-0005-0000-0000-0000E89F0000}"/>
    <cellStyle name="Normal 3 4 4 6 2 4" xfId="29675" xr:uid="{00000000-0005-0000-0000-0000E99F0000}"/>
    <cellStyle name="Normal 3 4 4 6 3" xfId="5893" xr:uid="{00000000-0005-0000-0000-0000EA9F0000}"/>
    <cellStyle name="Normal 3 4 4 6 3 2" xfId="18524" xr:uid="{00000000-0005-0000-0000-0000EB9F0000}"/>
    <cellStyle name="Normal 3 4 4 6 3 2 2" xfId="53740" xr:uid="{00000000-0005-0000-0000-0000EC9F0000}"/>
    <cellStyle name="Normal 3 4 4 6 3 3" xfId="41143" xr:uid="{00000000-0005-0000-0000-0000ED9F0000}"/>
    <cellStyle name="Normal 3 4 4 6 3 4" xfId="31129" xr:uid="{00000000-0005-0000-0000-0000EE9F0000}"/>
    <cellStyle name="Normal 3 4 4 6 4" xfId="7352" xr:uid="{00000000-0005-0000-0000-0000EF9F0000}"/>
    <cellStyle name="Normal 3 4 4 6 4 2" xfId="19978" xr:uid="{00000000-0005-0000-0000-0000F09F0000}"/>
    <cellStyle name="Normal 3 4 4 6 4 2 2" xfId="55194" xr:uid="{00000000-0005-0000-0000-0000F19F0000}"/>
    <cellStyle name="Normal 3 4 4 6 4 3" xfId="42597" xr:uid="{00000000-0005-0000-0000-0000F29F0000}"/>
    <cellStyle name="Normal 3 4 4 6 4 4" xfId="32583" xr:uid="{00000000-0005-0000-0000-0000F39F0000}"/>
    <cellStyle name="Normal 3 4 4 6 5" xfId="9133" xr:uid="{00000000-0005-0000-0000-0000F49F0000}"/>
    <cellStyle name="Normal 3 4 4 6 5 2" xfId="21754" xr:uid="{00000000-0005-0000-0000-0000F59F0000}"/>
    <cellStyle name="Normal 3 4 4 6 5 2 2" xfId="56970" xr:uid="{00000000-0005-0000-0000-0000F69F0000}"/>
    <cellStyle name="Normal 3 4 4 6 5 3" xfId="44373" xr:uid="{00000000-0005-0000-0000-0000F79F0000}"/>
    <cellStyle name="Normal 3 4 4 6 5 4" xfId="34359" xr:uid="{00000000-0005-0000-0000-0000F89F0000}"/>
    <cellStyle name="Normal 3 4 4 6 6" xfId="10927" xr:uid="{00000000-0005-0000-0000-0000F99F0000}"/>
    <cellStyle name="Normal 3 4 4 6 6 2" xfId="23530" xr:uid="{00000000-0005-0000-0000-0000FA9F0000}"/>
    <cellStyle name="Normal 3 4 4 6 6 2 2" xfId="58746" xr:uid="{00000000-0005-0000-0000-0000FB9F0000}"/>
    <cellStyle name="Normal 3 4 4 6 6 3" xfId="46149" xr:uid="{00000000-0005-0000-0000-0000FC9F0000}"/>
    <cellStyle name="Normal 3 4 4 6 6 4" xfId="36135" xr:uid="{00000000-0005-0000-0000-0000FD9F0000}"/>
    <cellStyle name="Normal 3 4 4 6 7" xfId="15294" xr:uid="{00000000-0005-0000-0000-0000FE9F0000}"/>
    <cellStyle name="Normal 3 4 4 6 7 2" xfId="50510" xr:uid="{00000000-0005-0000-0000-0000FF9F0000}"/>
    <cellStyle name="Normal 3 4 4 6 7 3" xfId="27899" xr:uid="{00000000-0005-0000-0000-000000A00000}"/>
    <cellStyle name="Normal 3 4 4 6 8" xfId="13516" xr:uid="{00000000-0005-0000-0000-000001A00000}"/>
    <cellStyle name="Normal 3 4 4 6 8 2" xfId="48734" xr:uid="{00000000-0005-0000-0000-000002A00000}"/>
    <cellStyle name="Normal 3 4 4 6 9" xfId="37913" xr:uid="{00000000-0005-0000-0000-000003A00000}"/>
    <cellStyle name="Normal 3 4 4 7" xfId="3761" xr:uid="{00000000-0005-0000-0000-000004A00000}"/>
    <cellStyle name="Normal 3 4 4 7 2" xfId="8484" xr:uid="{00000000-0005-0000-0000-000005A00000}"/>
    <cellStyle name="Normal 3 4 4 7 2 2" xfId="21110" xr:uid="{00000000-0005-0000-0000-000006A00000}"/>
    <cellStyle name="Normal 3 4 4 7 2 2 2" xfId="56326" xr:uid="{00000000-0005-0000-0000-000007A00000}"/>
    <cellStyle name="Normal 3 4 4 7 2 3" xfId="43729" xr:uid="{00000000-0005-0000-0000-000008A00000}"/>
    <cellStyle name="Normal 3 4 4 7 2 4" xfId="33715" xr:uid="{00000000-0005-0000-0000-000009A00000}"/>
    <cellStyle name="Normal 3 4 4 7 3" xfId="10265" xr:uid="{00000000-0005-0000-0000-00000AA00000}"/>
    <cellStyle name="Normal 3 4 4 7 3 2" xfId="22886" xr:uid="{00000000-0005-0000-0000-00000BA00000}"/>
    <cellStyle name="Normal 3 4 4 7 3 2 2" xfId="58102" xr:uid="{00000000-0005-0000-0000-00000CA00000}"/>
    <cellStyle name="Normal 3 4 4 7 3 3" xfId="45505" xr:uid="{00000000-0005-0000-0000-00000DA00000}"/>
    <cellStyle name="Normal 3 4 4 7 3 4" xfId="35491" xr:uid="{00000000-0005-0000-0000-00000EA00000}"/>
    <cellStyle name="Normal 3 4 4 7 4" xfId="12061" xr:uid="{00000000-0005-0000-0000-00000FA00000}"/>
    <cellStyle name="Normal 3 4 4 7 4 2" xfId="24662" xr:uid="{00000000-0005-0000-0000-000010A00000}"/>
    <cellStyle name="Normal 3 4 4 7 4 2 2" xfId="59878" xr:uid="{00000000-0005-0000-0000-000011A00000}"/>
    <cellStyle name="Normal 3 4 4 7 4 3" xfId="47281" xr:uid="{00000000-0005-0000-0000-000012A00000}"/>
    <cellStyle name="Normal 3 4 4 7 4 4" xfId="37267" xr:uid="{00000000-0005-0000-0000-000013A00000}"/>
    <cellStyle name="Normal 3 4 4 7 5" xfId="16426" xr:uid="{00000000-0005-0000-0000-000014A00000}"/>
    <cellStyle name="Normal 3 4 4 7 5 2" xfId="51642" xr:uid="{00000000-0005-0000-0000-000015A00000}"/>
    <cellStyle name="Normal 3 4 4 7 5 3" xfId="29031" xr:uid="{00000000-0005-0000-0000-000016A00000}"/>
    <cellStyle name="Normal 3 4 4 7 6" xfId="14648" xr:uid="{00000000-0005-0000-0000-000017A00000}"/>
    <cellStyle name="Normal 3 4 4 7 6 2" xfId="49866" xr:uid="{00000000-0005-0000-0000-000018A00000}"/>
    <cellStyle name="Normal 3 4 4 7 7" xfId="39045" xr:uid="{00000000-0005-0000-0000-000019A00000}"/>
    <cellStyle name="Normal 3 4 4 7 8" xfId="27255" xr:uid="{00000000-0005-0000-0000-00001AA00000}"/>
    <cellStyle name="Normal 3 4 4 8" xfId="4101" xr:uid="{00000000-0005-0000-0000-00001BA00000}"/>
    <cellStyle name="Normal 3 4 4 8 2" xfId="16748" xr:uid="{00000000-0005-0000-0000-00001CA00000}"/>
    <cellStyle name="Normal 3 4 4 8 2 2" xfId="51964" xr:uid="{00000000-0005-0000-0000-00001DA00000}"/>
    <cellStyle name="Normal 3 4 4 8 2 3" xfId="29353" xr:uid="{00000000-0005-0000-0000-00001EA00000}"/>
    <cellStyle name="Normal 3 4 4 8 3" xfId="13194" xr:uid="{00000000-0005-0000-0000-00001FA00000}"/>
    <cellStyle name="Normal 3 4 4 8 3 2" xfId="48412" xr:uid="{00000000-0005-0000-0000-000020A00000}"/>
    <cellStyle name="Normal 3 4 4 8 4" xfId="39367" xr:uid="{00000000-0005-0000-0000-000021A00000}"/>
    <cellStyle name="Normal 3 4 4 8 5" xfId="25801" xr:uid="{00000000-0005-0000-0000-000022A00000}"/>
    <cellStyle name="Normal 3 4 4 9" xfId="5571" xr:uid="{00000000-0005-0000-0000-000023A00000}"/>
    <cellStyle name="Normal 3 4 4 9 2" xfId="18202" xr:uid="{00000000-0005-0000-0000-000024A00000}"/>
    <cellStyle name="Normal 3 4 4 9 2 2" xfId="53418" xr:uid="{00000000-0005-0000-0000-000025A00000}"/>
    <cellStyle name="Normal 3 4 4 9 3" xfId="40821" xr:uid="{00000000-0005-0000-0000-000026A00000}"/>
    <cellStyle name="Normal 3 4 4 9 4" xfId="30807" xr:uid="{00000000-0005-0000-0000-000027A00000}"/>
    <cellStyle name="Normal 3 4 5" xfId="2320" xr:uid="{00000000-0005-0000-0000-000028A00000}"/>
    <cellStyle name="Normal 3 4 5 10" xfId="10667" xr:uid="{00000000-0005-0000-0000-000029A00000}"/>
    <cellStyle name="Normal 3 4 5 10 2" xfId="23278" xr:uid="{00000000-0005-0000-0000-00002AA00000}"/>
    <cellStyle name="Normal 3 4 5 10 2 2" xfId="58494" xr:uid="{00000000-0005-0000-0000-00002BA00000}"/>
    <cellStyle name="Normal 3 4 5 10 3" xfId="45897" xr:uid="{00000000-0005-0000-0000-00002CA00000}"/>
    <cellStyle name="Normal 3 4 5 10 4" xfId="35883" xr:uid="{00000000-0005-0000-0000-00002DA00000}"/>
    <cellStyle name="Normal 3 4 5 11" xfId="15032" xr:uid="{00000000-0005-0000-0000-00002EA00000}"/>
    <cellStyle name="Normal 3 4 5 11 2" xfId="50248" xr:uid="{00000000-0005-0000-0000-00002FA00000}"/>
    <cellStyle name="Normal 3 4 5 11 3" xfId="27637" xr:uid="{00000000-0005-0000-0000-000030A00000}"/>
    <cellStyle name="Normal 3 4 5 12" xfId="12445" xr:uid="{00000000-0005-0000-0000-000031A00000}"/>
    <cellStyle name="Normal 3 4 5 12 2" xfId="47663" xr:uid="{00000000-0005-0000-0000-000032A00000}"/>
    <cellStyle name="Normal 3 4 5 13" xfId="37651" xr:uid="{00000000-0005-0000-0000-000033A00000}"/>
    <cellStyle name="Normal 3 4 5 14" xfId="25052" xr:uid="{00000000-0005-0000-0000-000034A00000}"/>
    <cellStyle name="Normal 3 4 5 15" xfId="60265" xr:uid="{00000000-0005-0000-0000-000035A00000}"/>
    <cellStyle name="Normal 3 4 5 2" xfId="3167" xr:uid="{00000000-0005-0000-0000-000036A00000}"/>
    <cellStyle name="Normal 3 4 5 2 10" xfId="25536" xr:uid="{00000000-0005-0000-0000-000037A00000}"/>
    <cellStyle name="Normal 3 4 5 2 11" xfId="61071" xr:uid="{00000000-0005-0000-0000-000038A00000}"/>
    <cellStyle name="Normal 3 4 5 2 2" xfId="4967" xr:uid="{00000000-0005-0000-0000-000039A00000}"/>
    <cellStyle name="Normal 3 4 5 2 2 2" xfId="17614" xr:uid="{00000000-0005-0000-0000-00003AA00000}"/>
    <cellStyle name="Normal 3 4 5 2 2 2 2" xfId="52830" xr:uid="{00000000-0005-0000-0000-00003BA00000}"/>
    <cellStyle name="Normal 3 4 5 2 2 2 3" xfId="30219" xr:uid="{00000000-0005-0000-0000-00003CA00000}"/>
    <cellStyle name="Normal 3 4 5 2 2 3" xfId="14060" xr:uid="{00000000-0005-0000-0000-00003DA00000}"/>
    <cellStyle name="Normal 3 4 5 2 2 3 2" xfId="49278" xr:uid="{00000000-0005-0000-0000-00003EA00000}"/>
    <cellStyle name="Normal 3 4 5 2 2 4" xfId="40233" xr:uid="{00000000-0005-0000-0000-00003FA00000}"/>
    <cellStyle name="Normal 3 4 5 2 2 5" xfId="26667" xr:uid="{00000000-0005-0000-0000-000040A00000}"/>
    <cellStyle name="Normal 3 4 5 2 3" xfId="6437" xr:uid="{00000000-0005-0000-0000-000041A00000}"/>
    <cellStyle name="Normal 3 4 5 2 3 2" xfId="19068" xr:uid="{00000000-0005-0000-0000-000042A00000}"/>
    <cellStyle name="Normal 3 4 5 2 3 2 2" xfId="54284" xr:uid="{00000000-0005-0000-0000-000043A00000}"/>
    <cellStyle name="Normal 3 4 5 2 3 3" xfId="41687" xr:uid="{00000000-0005-0000-0000-000044A00000}"/>
    <cellStyle name="Normal 3 4 5 2 3 4" xfId="31673" xr:uid="{00000000-0005-0000-0000-000045A00000}"/>
    <cellStyle name="Normal 3 4 5 2 4" xfId="7896" xr:uid="{00000000-0005-0000-0000-000046A00000}"/>
    <cellStyle name="Normal 3 4 5 2 4 2" xfId="20522" xr:uid="{00000000-0005-0000-0000-000047A00000}"/>
    <cellStyle name="Normal 3 4 5 2 4 2 2" xfId="55738" xr:uid="{00000000-0005-0000-0000-000048A00000}"/>
    <cellStyle name="Normal 3 4 5 2 4 3" xfId="43141" xr:uid="{00000000-0005-0000-0000-000049A00000}"/>
    <cellStyle name="Normal 3 4 5 2 4 4" xfId="33127" xr:uid="{00000000-0005-0000-0000-00004AA00000}"/>
    <cellStyle name="Normal 3 4 5 2 5" xfId="9677" xr:uid="{00000000-0005-0000-0000-00004BA00000}"/>
    <cellStyle name="Normal 3 4 5 2 5 2" xfId="22298" xr:uid="{00000000-0005-0000-0000-00004CA00000}"/>
    <cellStyle name="Normal 3 4 5 2 5 2 2" xfId="57514" xr:uid="{00000000-0005-0000-0000-00004DA00000}"/>
    <cellStyle name="Normal 3 4 5 2 5 3" xfId="44917" xr:uid="{00000000-0005-0000-0000-00004EA00000}"/>
    <cellStyle name="Normal 3 4 5 2 5 4" xfId="34903" xr:uid="{00000000-0005-0000-0000-00004FA00000}"/>
    <cellStyle name="Normal 3 4 5 2 6" xfId="11471" xr:uid="{00000000-0005-0000-0000-000050A00000}"/>
    <cellStyle name="Normal 3 4 5 2 6 2" xfId="24074" xr:uid="{00000000-0005-0000-0000-000051A00000}"/>
    <cellStyle name="Normal 3 4 5 2 6 2 2" xfId="59290" xr:uid="{00000000-0005-0000-0000-000052A00000}"/>
    <cellStyle name="Normal 3 4 5 2 6 3" xfId="46693" xr:uid="{00000000-0005-0000-0000-000053A00000}"/>
    <cellStyle name="Normal 3 4 5 2 6 4" xfId="36679" xr:uid="{00000000-0005-0000-0000-000054A00000}"/>
    <cellStyle name="Normal 3 4 5 2 7" xfId="15838" xr:uid="{00000000-0005-0000-0000-000055A00000}"/>
    <cellStyle name="Normal 3 4 5 2 7 2" xfId="51054" xr:uid="{00000000-0005-0000-0000-000056A00000}"/>
    <cellStyle name="Normal 3 4 5 2 7 3" xfId="28443" xr:uid="{00000000-0005-0000-0000-000057A00000}"/>
    <cellStyle name="Normal 3 4 5 2 8" xfId="12929" xr:uid="{00000000-0005-0000-0000-000058A00000}"/>
    <cellStyle name="Normal 3 4 5 2 8 2" xfId="48147" xr:uid="{00000000-0005-0000-0000-000059A00000}"/>
    <cellStyle name="Normal 3 4 5 2 9" xfId="38457" xr:uid="{00000000-0005-0000-0000-00005AA00000}"/>
    <cellStyle name="Normal 3 4 5 3" xfId="3496" xr:uid="{00000000-0005-0000-0000-00005BA00000}"/>
    <cellStyle name="Normal 3 4 5 3 10" xfId="26992" xr:uid="{00000000-0005-0000-0000-00005CA00000}"/>
    <cellStyle name="Normal 3 4 5 3 11" xfId="61396" xr:uid="{00000000-0005-0000-0000-00005DA00000}"/>
    <cellStyle name="Normal 3 4 5 3 2" xfId="5292" xr:uid="{00000000-0005-0000-0000-00005EA00000}"/>
    <cellStyle name="Normal 3 4 5 3 2 2" xfId="17939" xr:uid="{00000000-0005-0000-0000-00005FA00000}"/>
    <cellStyle name="Normal 3 4 5 3 2 2 2" xfId="53155" xr:uid="{00000000-0005-0000-0000-000060A00000}"/>
    <cellStyle name="Normal 3 4 5 3 2 3" xfId="40558" xr:uid="{00000000-0005-0000-0000-000061A00000}"/>
    <cellStyle name="Normal 3 4 5 3 2 4" xfId="30544" xr:uid="{00000000-0005-0000-0000-000062A00000}"/>
    <cellStyle name="Normal 3 4 5 3 3" xfId="6762" xr:uid="{00000000-0005-0000-0000-000063A00000}"/>
    <cellStyle name="Normal 3 4 5 3 3 2" xfId="19393" xr:uid="{00000000-0005-0000-0000-000064A00000}"/>
    <cellStyle name="Normal 3 4 5 3 3 2 2" xfId="54609" xr:uid="{00000000-0005-0000-0000-000065A00000}"/>
    <cellStyle name="Normal 3 4 5 3 3 3" xfId="42012" xr:uid="{00000000-0005-0000-0000-000066A00000}"/>
    <cellStyle name="Normal 3 4 5 3 3 4" xfId="31998" xr:uid="{00000000-0005-0000-0000-000067A00000}"/>
    <cellStyle name="Normal 3 4 5 3 4" xfId="8221" xr:uid="{00000000-0005-0000-0000-000068A00000}"/>
    <cellStyle name="Normal 3 4 5 3 4 2" xfId="20847" xr:uid="{00000000-0005-0000-0000-000069A00000}"/>
    <cellStyle name="Normal 3 4 5 3 4 2 2" xfId="56063" xr:uid="{00000000-0005-0000-0000-00006AA00000}"/>
    <cellStyle name="Normal 3 4 5 3 4 3" xfId="43466" xr:uid="{00000000-0005-0000-0000-00006BA00000}"/>
    <cellStyle name="Normal 3 4 5 3 4 4" xfId="33452" xr:uid="{00000000-0005-0000-0000-00006CA00000}"/>
    <cellStyle name="Normal 3 4 5 3 5" xfId="10002" xr:uid="{00000000-0005-0000-0000-00006DA00000}"/>
    <cellStyle name="Normal 3 4 5 3 5 2" xfId="22623" xr:uid="{00000000-0005-0000-0000-00006EA00000}"/>
    <cellStyle name="Normal 3 4 5 3 5 2 2" xfId="57839" xr:uid="{00000000-0005-0000-0000-00006FA00000}"/>
    <cellStyle name="Normal 3 4 5 3 5 3" xfId="45242" xr:uid="{00000000-0005-0000-0000-000070A00000}"/>
    <cellStyle name="Normal 3 4 5 3 5 4" xfId="35228" xr:uid="{00000000-0005-0000-0000-000071A00000}"/>
    <cellStyle name="Normal 3 4 5 3 6" xfId="11796" xr:uid="{00000000-0005-0000-0000-000072A00000}"/>
    <cellStyle name="Normal 3 4 5 3 6 2" xfId="24399" xr:uid="{00000000-0005-0000-0000-000073A00000}"/>
    <cellStyle name="Normal 3 4 5 3 6 2 2" xfId="59615" xr:uid="{00000000-0005-0000-0000-000074A00000}"/>
    <cellStyle name="Normal 3 4 5 3 6 3" xfId="47018" xr:uid="{00000000-0005-0000-0000-000075A00000}"/>
    <cellStyle name="Normal 3 4 5 3 6 4" xfId="37004" xr:uid="{00000000-0005-0000-0000-000076A00000}"/>
    <cellStyle name="Normal 3 4 5 3 7" xfId="16163" xr:uid="{00000000-0005-0000-0000-000077A00000}"/>
    <cellStyle name="Normal 3 4 5 3 7 2" xfId="51379" xr:uid="{00000000-0005-0000-0000-000078A00000}"/>
    <cellStyle name="Normal 3 4 5 3 7 3" xfId="28768" xr:uid="{00000000-0005-0000-0000-000079A00000}"/>
    <cellStyle name="Normal 3 4 5 3 8" xfId="14385" xr:uid="{00000000-0005-0000-0000-00007AA00000}"/>
    <cellStyle name="Normal 3 4 5 3 8 2" xfId="49603" xr:uid="{00000000-0005-0000-0000-00007BA00000}"/>
    <cellStyle name="Normal 3 4 5 3 9" xfId="38782" xr:uid="{00000000-0005-0000-0000-00007CA00000}"/>
    <cellStyle name="Normal 3 4 5 4" xfId="2657" xr:uid="{00000000-0005-0000-0000-00007DA00000}"/>
    <cellStyle name="Normal 3 4 5 4 10" xfId="26183" xr:uid="{00000000-0005-0000-0000-00007EA00000}"/>
    <cellStyle name="Normal 3 4 5 4 11" xfId="60587" xr:uid="{00000000-0005-0000-0000-00007FA00000}"/>
    <cellStyle name="Normal 3 4 5 4 2" xfId="4483" xr:uid="{00000000-0005-0000-0000-000080A00000}"/>
    <cellStyle name="Normal 3 4 5 4 2 2" xfId="17130" xr:uid="{00000000-0005-0000-0000-000081A00000}"/>
    <cellStyle name="Normal 3 4 5 4 2 2 2" xfId="52346" xr:uid="{00000000-0005-0000-0000-000082A00000}"/>
    <cellStyle name="Normal 3 4 5 4 2 3" xfId="39749" xr:uid="{00000000-0005-0000-0000-000083A00000}"/>
    <cellStyle name="Normal 3 4 5 4 2 4" xfId="29735" xr:uid="{00000000-0005-0000-0000-000084A00000}"/>
    <cellStyle name="Normal 3 4 5 4 3" xfId="5953" xr:uid="{00000000-0005-0000-0000-000085A00000}"/>
    <cellStyle name="Normal 3 4 5 4 3 2" xfId="18584" xr:uid="{00000000-0005-0000-0000-000086A00000}"/>
    <cellStyle name="Normal 3 4 5 4 3 2 2" xfId="53800" xr:uid="{00000000-0005-0000-0000-000087A00000}"/>
    <cellStyle name="Normal 3 4 5 4 3 3" xfId="41203" xr:uid="{00000000-0005-0000-0000-000088A00000}"/>
    <cellStyle name="Normal 3 4 5 4 3 4" xfId="31189" xr:uid="{00000000-0005-0000-0000-000089A00000}"/>
    <cellStyle name="Normal 3 4 5 4 4" xfId="7412" xr:uid="{00000000-0005-0000-0000-00008AA00000}"/>
    <cellStyle name="Normal 3 4 5 4 4 2" xfId="20038" xr:uid="{00000000-0005-0000-0000-00008BA00000}"/>
    <cellStyle name="Normal 3 4 5 4 4 2 2" xfId="55254" xr:uid="{00000000-0005-0000-0000-00008CA00000}"/>
    <cellStyle name="Normal 3 4 5 4 4 3" xfId="42657" xr:uid="{00000000-0005-0000-0000-00008DA00000}"/>
    <cellStyle name="Normal 3 4 5 4 4 4" xfId="32643" xr:uid="{00000000-0005-0000-0000-00008EA00000}"/>
    <cellStyle name="Normal 3 4 5 4 5" xfId="9193" xr:uid="{00000000-0005-0000-0000-00008FA00000}"/>
    <cellStyle name="Normal 3 4 5 4 5 2" xfId="21814" xr:uid="{00000000-0005-0000-0000-000090A00000}"/>
    <cellStyle name="Normal 3 4 5 4 5 2 2" xfId="57030" xr:uid="{00000000-0005-0000-0000-000091A00000}"/>
    <cellStyle name="Normal 3 4 5 4 5 3" xfId="44433" xr:uid="{00000000-0005-0000-0000-000092A00000}"/>
    <cellStyle name="Normal 3 4 5 4 5 4" xfId="34419" xr:uid="{00000000-0005-0000-0000-000093A00000}"/>
    <cellStyle name="Normal 3 4 5 4 6" xfId="10987" xr:uid="{00000000-0005-0000-0000-000094A00000}"/>
    <cellStyle name="Normal 3 4 5 4 6 2" xfId="23590" xr:uid="{00000000-0005-0000-0000-000095A00000}"/>
    <cellStyle name="Normal 3 4 5 4 6 2 2" xfId="58806" xr:uid="{00000000-0005-0000-0000-000096A00000}"/>
    <cellStyle name="Normal 3 4 5 4 6 3" xfId="46209" xr:uid="{00000000-0005-0000-0000-000097A00000}"/>
    <cellStyle name="Normal 3 4 5 4 6 4" xfId="36195" xr:uid="{00000000-0005-0000-0000-000098A00000}"/>
    <cellStyle name="Normal 3 4 5 4 7" xfId="15354" xr:uid="{00000000-0005-0000-0000-000099A00000}"/>
    <cellStyle name="Normal 3 4 5 4 7 2" xfId="50570" xr:uid="{00000000-0005-0000-0000-00009AA00000}"/>
    <cellStyle name="Normal 3 4 5 4 7 3" xfId="27959" xr:uid="{00000000-0005-0000-0000-00009BA00000}"/>
    <cellStyle name="Normal 3 4 5 4 8" xfId="13576" xr:uid="{00000000-0005-0000-0000-00009CA00000}"/>
    <cellStyle name="Normal 3 4 5 4 8 2" xfId="48794" xr:uid="{00000000-0005-0000-0000-00009DA00000}"/>
    <cellStyle name="Normal 3 4 5 4 9" xfId="37973" xr:uid="{00000000-0005-0000-0000-00009EA00000}"/>
    <cellStyle name="Normal 3 4 5 5" xfId="3821" xr:uid="{00000000-0005-0000-0000-00009FA00000}"/>
    <cellStyle name="Normal 3 4 5 5 2" xfId="8544" xr:uid="{00000000-0005-0000-0000-0000A0A00000}"/>
    <cellStyle name="Normal 3 4 5 5 2 2" xfId="21170" xr:uid="{00000000-0005-0000-0000-0000A1A00000}"/>
    <cellStyle name="Normal 3 4 5 5 2 2 2" xfId="56386" xr:uid="{00000000-0005-0000-0000-0000A2A00000}"/>
    <cellStyle name="Normal 3 4 5 5 2 3" xfId="43789" xr:uid="{00000000-0005-0000-0000-0000A3A00000}"/>
    <cellStyle name="Normal 3 4 5 5 2 4" xfId="33775" xr:uid="{00000000-0005-0000-0000-0000A4A00000}"/>
    <cellStyle name="Normal 3 4 5 5 3" xfId="10325" xr:uid="{00000000-0005-0000-0000-0000A5A00000}"/>
    <cellStyle name="Normal 3 4 5 5 3 2" xfId="22946" xr:uid="{00000000-0005-0000-0000-0000A6A00000}"/>
    <cellStyle name="Normal 3 4 5 5 3 2 2" xfId="58162" xr:uid="{00000000-0005-0000-0000-0000A7A00000}"/>
    <cellStyle name="Normal 3 4 5 5 3 3" xfId="45565" xr:uid="{00000000-0005-0000-0000-0000A8A00000}"/>
    <cellStyle name="Normal 3 4 5 5 3 4" xfId="35551" xr:uid="{00000000-0005-0000-0000-0000A9A00000}"/>
    <cellStyle name="Normal 3 4 5 5 4" xfId="12121" xr:uid="{00000000-0005-0000-0000-0000AAA00000}"/>
    <cellStyle name="Normal 3 4 5 5 4 2" xfId="24722" xr:uid="{00000000-0005-0000-0000-0000ABA00000}"/>
    <cellStyle name="Normal 3 4 5 5 4 2 2" xfId="59938" xr:uid="{00000000-0005-0000-0000-0000ACA00000}"/>
    <cellStyle name="Normal 3 4 5 5 4 3" xfId="47341" xr:uid="{00000000-0005-0000-0000-0000ADA00000}"/>
    <cellStyle name="Normal 3 4 5 5 4 4" xfId="37327" xr:uid="{00000000-0005-0000-0000-0000AEA00000}"/>
    <cellStyle name="Normal 3 4 5 5 5" xfId="16486" xr:uid="{00000000-0005-0000-0000-0000AFA00000}"/>
    <cellStyle name="Normal 3 4 5 5 5 2" xfId="51702" xr:uid="{00000000-0005-0000-0000-0000B0A00000}"/>
    <cellStyle name="Normal 3 4 5 5 5 3" xfId="29091" xr:uid="{00000000-0005-0000-0000-0000B1A00000}"/>
    <cellStyle name="Normal 3 4 5 5 6" xfId="14708" xr:uid="{00000000-0005-0000-0000-0000B2A00000}"/>
    <cellStyle name="Normal 3 4 5 5 6 2" xfId="49926" xr:uid="{00000000-0005-0000-0000-0000B3A00000}"/>
    <cellStyle name="Normal 3 4 5 5 7" xfId="39105" xr:uid="{00000000-0005-0000-0000-0000B4A00000}"/>
    <cellStyle name="Normal 3 4 5 5 8" xfId="27315" xr:uid="{00000000-0005-0000-0000-0000B5A00000}"/>
    <cellStyle name="Normal 3 4 5 6" xfId="4161" xr:uid="{00000000-0005-0000-0000-0000B6A00000}"/>
    <cellStyle name="Normal 3 4 5 6 2" xfId="16808" xr:uid="{00000000-0005-0000-0000-0000B7A00000}"/>
    <cellStyle name="Normal 3 4 5 6 2 2" xfId="52024" xr:uid="{00000000-0005-0000-0000-0000B8A00000}"/>
    <cellStyle name="Normal 3 4 5 6 2 3" xfId="29413" xr:uid="{00000000-0005-0000-0000-0000B9A00000}"/>
    <cellStyle name="Normal 3 4 5 6 3" xfId="13254" xr:uid="{00000000-0005-0000-0000-0000BAA00000}"/>
    <cellStyle name="Normal 3 4 5 6 3 2" xfId="48472" xr:uid="{00000000-0005-0000-0000-0000BBA00000}"/>
    <cellStyle name="Normal 3 4 5 6 4" xfId="39427" xr:uid="{00000000-0005-0000-0000-0000BCA00000}"/>
    <cellStyle name="Normal 3 4 5 6 5" xfId="25861" xr:uid="{00000000-0005-0000-0000-0000BDA00000}"/>
    <cellStyle name="Normal 3 4 5 7" xfId="5631" xr:uid="{00000000-0005-0000-0000-0000BEA00000}"/>
    <cellStyle name="Normal 3 4 5 7 2" xfId="18262" xr:uid="{00000000-0005-0000-0000-0000BFA00000}"/>
    <cellStyle name="Normal 3 4 5 7 2 2" xfId="53478" xr:uid="{00000000-0005-0000-0000-0000C0A00000}"/>
    <cellStyle name="Normal 3 4 5 7 3" xfId="40881" xr:uid="{00000000-0005-0000-0000-0000C1A00000}"/>
    <cellStyle name="Normal 3 4 5 7 4" xfId="30867" xr:uid="{00000000-0005-0000-0000-0000C2A00000}"/>
    <cellStyle name="Normal 3 4 5 8" xfId="7090" xr:uid="{00000000-0005-0000-0000-0000C3A00000}"/>
    <cellStyle name="Normal 3 4 5 8 2" xfId="19716" xr:uid="{00000000-0005-0000-0000-0000C4A00000}"/>
    <cellStyle name="Normal 3 4 5 8 2 2" xfId="54932" xr:uid="{00000000-0005-0000-0000-0000C5A00000}"/>
    <cellStyle name="Normal 3 4 5 8 3" xfId="42335" xr:uid="{00000000-0005-0000-0000-0000C6A00000}"/>
    <cellStyle name="Normal 3 4 5 8 4" xfId="32321" xr:uid="{00000000-0005-0000-0000-0000C7A00000}"/>
    <cellStyle name="Normal 3 4 5 9" xfId="8871" xr:uid="{00000000-0005-0000-0000-0000C8A00000}"/>
    <cellStyle name="Normal 3 4 5 9 2" xfId="21492" xr:uid="{00000000-0005-0000-0000-0000C9A00000}"/>
    <cellStyle name="Normal 3 4 5 9 2 2" xfId="56708" xr:uid="{00000000-0005-0000-0000-0000CAA00000}"/>
    <cellStyle name="Normal 3 4 5 9 3" xfId="44111" xr:uid="{00000000-0005-0000-0000-0000CBA00000}"/>
    <cellStyle name="Normal 3 4 5 9 4" xfId="34097" xr:uid="{00000000-0005-0000-0000-0000CCA00000}"/>
    <cellStyle name="Normal 3 4 6" xfId="2337" xr:uid="{00000000-0005-0000-0000-0000CDA00000}"/>
    <cellStyle name="Normal 3 4 6 10" xfId="10668" xr:uid="{00000000-0005-0000-0000-0000CEA00000}"/>
    <cellStyle name="Normal 3 4 6 10 2" xfId="23279" xr:uid="{00000000-0005-0000-0000-0000CFA00000}"/>
    <cellStyle name="Normal 3 4 6 10 2 2" xfId="58495" xr:uid="{00000000-0005-0000-0000-0000D0A00000}"/>
    <cellStyle name="Normal 3 4 6 10 3" xfId="45898" xr:uid="{00000000-0005-0000-0000-0000D1A00000}"/>
    <cellStyle name="Normal 3 4 6 10 4" xfId="35884" xr:uid="{00000000-0005-0000-0000-0000D2A00000}"/>
    <cellStyle name="Normal 3 4 6 11" xfId="15049" xr:uid="{00000000-0005-0000-0000-0000D3A00000}"/>
    <cellStyle name="Normal 3 4 6 11 2" xfId="50265" xr:uid="{00000000-0005-0000-0000-0000D4A00000}"/>
    <cellStyle name="Normal 3 4 6 11 3" xfId="27654" xr:uid="{00000000-0005-0000-0000-0000D5A00000}"/>
    <cellStyle name="Normal 3 4 6 12" xfId="12462" xr:uid="{00000000-0005-0000-0000-0000D6A00000}"/>
    <cellStyle name="Normal 3 4 6 12 2" xfId="47680" xr:uid="{00000000-0005-0000-0000-0000D7A00000}"/>
    <cellStyle name="Normal 3 4 6 13" xfId="37668" xr:uid="{00000000-0005-0000-0000-0000D8A00000}"/>
    <cellStyle name="Normal 3 4 6 14" xfId="25069" xr:uid="{00000000-0005-0000-0000-0000D9A00000}"/>
    <cellStyle name="Normal 3 4 6 15" xfId="60282" xr:uid="{00000000-0005-0000-0000-0000DAA00000}"/>
    <cellStyle name="Normal 3 4 6 2" xfId="3184" xr:uid="{00000000-0005-0000-0000-0000DBA00000}"/>
    <cellStyle name="Normal 3 4 6 2 10" xfId="25553" xr:uid="{00000000-0005-0000-0000-0000DCA00000}"/>
    <cellStyle name="Normal 3 4 6 2 11" xfId="61088" xr:uid="{00000000-0005-0000-0000-0000DDA00000}"/>
    <cellStyle name="Normal 3 4 6 2 2" xfId="4984" xr:uid="{00000000-0005-0000-0000-0000DEA00000}"/>
    <cellStyle name="Normal 3 4 6 2 2 2" xfId="17631" xr:uid="{00000000-0005-0000-0000-0000DFA00000}"/>
    <cellStyle name="Normal 3 4 6 2 2 2 2" xfId="52847" xr:uid="{00000000-0005-0000-0000-0000E0A00000}"/>
    <cellStyle name="Normal 3 4 6 2 2 2 3" xfId="30236" xr:uid="{00000000-0005-0000-0000-0000E1A00000}"/>
    <cellStyle name="Normal 3 4 6 2 2 3" xfId="14077" xr:uid="{00000000-0005-0000-0000-0000E2A00000}"/>
    <cellStyle name="Normal 3 4 6 2 2 3 2" xfId="49295" xr:uid="{00000000-0005-0000-0000-0000E3A00000}"/>
    <cellStyle name="Normal 3 4 6 2 2 4" xfId="40250" xr:uid="{00000000-0005-0000-0000-0000E4A00000}"/>
    <cellStyle name="Normal 3 4 6 2 2 5" xfId="26684" xr:uid="{00000000-0005-0000-0000-0000E5A00000}"/>
    <cellStyle name="Normal 3 4 6 2 3" xfId="6454" xr:uid="{00000000-0005-0000-0000-0000E6A00000}"/>
    <cellStyle name="Normal 3 4 6 2 3 2" xfId="19085" xr:uid="{00000000-0005-0000-0000-0000E7A00000}"/>
    <cellStyle name="Normal 3 4 6 2 3 2 2" xfId="54301" xr:uid="{00000000-0005-0000-0000-0000E8A00000}"/>
    <cellStyle name="Normal 3 4 6 2 3 3" xfId="41704" xr:uid="{00000000-0005-0000-0000-0000E9A00000}"/>
    <cellStyle name="Normal 3 4 6 2 3 4" xfId="31690" xr:uid="{00000000-0005-0000-0000-0000EAA00000}"/>
    <cellStyle name="Normal 3 4 6 2 4" xfId="7913" xr:uid="{00000000-0005-0000-0000-0000EBA00000}"/>
    <cellStyle name="Normal 3 4 6 2 4 2" xfId="20539" xr:uid="{00000000-0005-0000-0000-0000ECA00000}"/>
    <cellStyle name="Normal 3 4 6 2 4 2 2" xfId="55755" xr:uid="{00000000-0005-0000-0000-0000EDA00000}"/>
    <cellStyle name="Normal 3 4 6 2 4 3" xfId="43158" xr:uid="{00000000-0005-0000-0000-0000EEA00000}"/>
    <cellStyle name="Normal 3 4 6 2 4 4" xfId="33144" xr:uid="{00000000-0005-0000-0000-0000EFA00000}"/>
    <cellStyle name="Normal 3 4 6 2 5" xfId="9694" xr:uid="{00000000-0005-0000-0000-0000F0A00000}"/>
    <cellStyle name="Normal 3 4 6 2 5 2" xfId="22315" xr:uid="{00000000-0005-0000-0000-0000F1A00000}"/>
    <cellStyle name="Normal 3 4 6 2 5 2 2" xfId="57531" xr:uid="{00000000-0005-0000-0000-0000F2A00000}"/>
    <cellStyle name="Normal 3 4 6 2 5 3" xfId="44934" xr:uid="{00000000-0005-0000-0000-0000F3A00000}"/>
    <cellStyle name="Normal 3 4 6 2 5 4" xfId="34920" xr:uid="{00000000-0005-0000-0000-0000F4A00000}"/>
    <cellStyle name="Normal 3 4 6 2 6" xfId="11488" xr:uid="{00000000-0005-0000-0000-0000F5A00000}"/>
    <cellStyle name="Normal 3 4 6 2 6 2" xfId="24091" xr:uid="{00000000-0005-0000-0000-0000F6A00000}"/>
    <cellStyle name="Normal 3 4 6 2 6 2 2" xfId="59307" xr:uid="{00000000-0005-0000-0000-0000F7A00000}"/>
    <cellStyle name="Normal 3 4 6 2 6 3" xfId="46710" xr:uid="{00000000-0005-0000-0000-0000F8A00000}"/>
    <cellStyle name="Normal 3 4 6 2 6 4" xfId="36696" xr:uid="{00000000-0005-0000-0000-0000F9A00000}"/>
    <cellStyle name="Normal 3 4 6 2 7" xfId="15855" xr:uid="{00000000-0005-0000-0000-0000FAA00000}"/>
    <cellStyle name="Normal 3 4 6 2 7 2" xfId="51071" xr:uid="{00000000-0005-0000-0000-0000FBA00000}"/>
    <cellStyle name="Normal 3 4 6 2 7 3" xfId="28460" xr:uid="{00000000-0005-0000-0000-0000FCA00000}"/>
    <cellStyle name="Normal 3 4 6 2 8" xfId="12946" xr:uid="{00000000-0005-0000-0000-0000FDA00000}"/>
    <cellStyle name="Normal 3 4 6 2 8 2" xfId="48164" xr:uid="{00000000-0005-0000-0000-0000FEA00000}"/>
    <cellStyle name="Normal 3 4 6 2 9" xfId="38474" xr:uid="{00000000-0005-0000-0000-0000FFA00000}"/>
    <cellStyle name="Normal 3 4 6 3" xfId="3513" xr:uid="{00000000-0005-0000-0000-000000A10000}"/>
    <cellStyle name="Normal 3 4 6 3 10" xfId="27009" xr:uid="{00000000-0005-0000-0000-000001A10000}"/>
    <cellStyle name="Normal 3 4 6 3 11" xfId="61413" xr:uid="{00000000-0005-0000-0000-000002A10000}"/>
    <cellStyle name="Normal 3 4 6 3 2" xfId="5309" xr:uid="{00000000-0005-0000-0000-000003A10000}"/>
    <cellStyle name="Normal 3 4 6 3 2 2" xfId="17956" xr:uid="{00000000-0005-0000-0000-000004A10000}"/>
    <cellStyle name="Normal 3 4 6 3 2 2 2" xfId="53172" xr:uid="{00000000-0005-0000-0000-000005A10000}"/>
    <cellStyle name="Normal 3 4 6 3 2 3" xfId="40575" xr:uid="{00000000-0005-0000-0000-000006A10000}"/>
    <cellStyle name="Normal 3 4 6 3 2 4" xfId="30561" xr:uid="{00000000-0005-0000-0000-000007A10000}"/>
    <cellStyle name="Normal 3 4 6 3 3" xfId="6779" xr:uid="{00000000-0005-0000-0000-000008A10000}"/>
    <cellStyle name="Normal 3 4 6 3 3 2" xfId="19410" xr:uid="{00000000-0005-0000-0000-000009A10000}"/>
    <cellStyle name="Normal 3 4 6 3 3 2 2" xfId="54626" xr:uid="{00000000-0005-0000-0000-00000AA10000}"/>
    <cellStyle name="Normal 3 4 6 3 3 3" xfId="42029" xr:uid="{00000000-0005-0000-0000-00000BA10000}"/>
    <cellStyle name="Normal 3 4 6 3 3 4" xfId="32015" xr:uid="{00000000-0005-0000-0000-00000CA10000}"/>
    <cellStyle name="Normal 3 4 6 3 4" xfId="8238" xr:uid="{00000000-0005-0000-0000-00000DA10000}"/>
    <cellStyle name="Normal 3 4 6 3 4 2" xfId="20864" xr:uid="{00000000-0005-0000-0000-00000EA10000}"/>
    <cellStyle name="Normal 3 4 6 3 4 2 2" xfId="56080" xr:uid="{00000000-0005-0000-0000-00000FA10000}"/>
    <cellStyle name="Normal 3 4 6 3 4 3" xfId="43483" xr:uid="{00000000-0005-0000-0000-000010A10000}"/>
    <cellStyle name="Normal 3 4 6 3 4 4" xfId="33469" xr:uid="{00000000-0005-0000-0000-000011A10000}"/>
    <cellStyle name="Normal 3 4 6 3 5" xfId="10019" xr:uid="{00000000-0005-0000-0000-000012A10000}"/>
    <cellStyle name="Normal 3 4 6 3 5 2" xfId="22640" xr:uid="{00000000-0005-0000-0000-000013A10000}"/>
    <cellStyle name="Normal 3 4 6 3 5 2 2" xfId="57856" xr:uid="{00000000-0005-0000-0000-000014A10000}"/>
    <cellStyle name="Normal 3 4 6 3 5 3" xfId="45259" xr:uid="{00000000-0005-0000-0000-000015A10000}"/>
    <cellStyle name="Normal 3 4 6 3 5 4" xfId="35245" xr:uid="{00000000-0005-0000-0000-000016A10000}"/>
    <cellStyle name="Normal 3 4 6 3 6" xfId="11813" xr:uid="{00000000-0005-0000-0000-000017A10000}"/>
    <cellStyle name="Normal 3 4 6 3 6 2" xfId="24416" xr:uid="{00000000-0005-0000-0000-000018A10000}"/>
    <cellStyle name="Normal 3 4 6 3 6 2 2" xfId="59632" xr:uid="{00000000-0005-0000-0000-000019A10000}"/>
    <cellStyle name="Normal 3 4 6 3 6 3" xfId="47035" xr:uid="{00000000-0005-0000-0000-00001AA10000}"/>
    <cellStyle name="Normal 3 4 6 3 6 4" xfId="37021" xr:uid="{00000000-0005-0000-0000-00001BA10000}"/>
    <cellStyle name="Normal 3 4 6 3 7" xfId="16180" xr:uid="{00000000-0005-0000-0000-00001CA10000}"/>
    <cellStyle name="Normal 3 4 6 3 7 2" xfId="51396" xr:uid="{00000000-0005-0000-0000-00001DA10000}"/>
    <cellStyle name="Normal 3 4 6 3 7 3" xfId="28785" xr:uid="{00000000-0005-0000-0000-00001EA10000}"/>
    <cellStyle name="Normal 3 4 6 3 8" xfId="14402" xr:uid="{00000000-0005-0000-0000-00001FA10000}"/>
    <cellStyle name="Normal 3 4 6 3 8 2" xfId="49620" xr:uid="{00000000-0005-0000-0000-000020A10000}"/>
    <cellStyle name="Normal 3 4 6 3 9" xfId="38799" xr:uid="{00000000-0005-0000-0000-000021A10000}"/>
    <cellStyle name="Normal 3 4 6 4" xfId="2674" xr:uid="{00000000-0005-0000-0000-000022A10000}"/>
    <cellStyle name="Normal 3 4 6 4 10" xfId="26200" xr:uid="{00000000-0005-0000-0000-000023A10000}"/>
    <cellStyle name="Normal 3 4 6 4 11" xfId="60604" xr:uid="{00000000-0005-0000-0000-000024A10000}"/>
    <cellStyle name="Normal 3 4 6 4 2" xfId="4500" xr:uid="{00000000-0005-0000-0000-000025A10000}"/>
    <cellStyle name="Normal 3 4 6 4 2 2" xfId="17147" xr:uid="{00000000-0005-0000-0000-000026A10000}"/>
    <cellStyle name="Normal 3 4 6 4 2 2 2" xfId="52363" xr:uid="{00000000-0005-0000-0000-000027A10000}"/>
    <cellStyle name="Normal 3 4 6 4 2 3" xfId="39766" xr:uid="{00000000-0005-0000-0000-000028A10000}"/>
    <cellStyle name="Normal 3 4 6 4 2 4" xfId="29752" xr:uid="{00000000-0005-0000-0000-000029A10000}"/>
    <cellStyle name="Normal 3 4 6 4 3" xfId="5970" xr:uid="{00000000-0005-0000-0000-00002AA10000}"/>
    <cellStyle name="Normal 3 4 6 4 3 2" xfId="18601" xr:uid="{00000000-0005-0000-0000-00002BA10000}"/>
    <cellStyle name="Normal 3 4 6 4 3 2 2" xfId="53817" xr:uid="{00000000-0005-0000-0000-00002CA10000}"/>
    <cellStyle name="Normal 3 4 6 4 3 3" xfId="41220" xr:uid="{00000000-0005-0000-0000-00002DA10000}"/>
    <cellStyle name="Normal 3 4 6 4 3 4" xfId="31206" xr:uid="{00000000-0005-0000-0000-00002EA10000}"/>
    <cellStyle name="Normal 3 4 6 4 4" xfId="7429" xr:uid="{00000000-0005-0000-0000-00002FA10000}"/>
    <cellStyle name="Normal 3 4 6 4 4 2" xfId="20055" xr:uid="{00000000-0005-0000-0000-000030A10000}"/>
    <cellStyle name="Normal 3 4 6 4 4 2 2" xfId="55271" xr:uid="{00000000-0005-0000-0000-000031A10000}"/>
    <cellStyle name="Normal 3 4 6 4 4 3" xfId="42674" xr:uid="{00000000-0005-0000-0000-000032A10000}"/>
    <cellStyle name="Normal 3 4 6 4 4 4" xfId="32660" xr:uid="{00000000-0005-0000-0000-000033A10000}"/>
    <cellStyle name="Normal 3 4 6 4 5" xfId="9210" xr:uid="{00000000-0005-0000-0000-000034A10000}"/>
    <cellStyle name="Normal 3 4 6 4 5 2" xfId="21831" xr:uid="{00000000-0005-0000-0000-000035A10000}"/>
    <cellStyle name="Normal 3 4 6 4 5 2 2" xfId="57047" xr:uid="{00000000-0005-0000-0000-000036A10000}"/>
    <cellStyle name="Normal 3 4 6 4 5 3" xfId="44450" xr:uid="{00000000-0005-0000-0000-000037A10000}"/>
    <cellStyle name="Normal 3 4 6 4 5 4" xfId="34436" xr:uid="{00000000-0005-0000-0000-000038A10000}"/>
    <cellStyle name="Normal 3 4 6 4 6" xfId="11004" xr:uid="{00000000-0005-0000-0000-000039A10000}"/>
    <cellStyle name="Normal 3 4 6 4 6 2" xfId="23607" xr:uid="{00000000-0005-0000-0000-00003AA10000}"/>
    <cellStyle name="Normal 3 4 6 4 6 2 2" xfId="58823" xr:uid="{00000000-0005-0000-0000-00003BA10000}"/>
    <cellStyle name="Normal 3 4 6 4 6 3" xfId="46226" xr:uid="{00000000-0005-0000-0000-00003CA10000}"/>
    <cellStyle name="Normal 3 4 6 4 6 4" xfId="36212" xr:uid="{00000000-0005-0000-0000-00003DA10000}"/>
    <cellStyle name="Normal 3 4 6 4 7" xfId="15371" xr:uid="{00000000-0005-0000-0000-00003EA10000}"/>
    <cellStyle name="Normal 3 4 6 4 7 2" xfId="50587" xr:uid="{00000000-0005-0000-0000-00003FA10000}"/>
    <cellStyle name="Normal 3 4 6 4 7 3" xfId="27976" xr:uid="{00000000-0005-0000-0000-000040A10000}"/>
    <cellStyle name="Normal 3 4 6 4 8" xfId="13593" xr:uid="{00000000-0005-0000-0000-000041A10000}"/>
    <cellStyle name="Normal 3 4 6 4 8 2" xfId="48811" xr:uid="{00000000-0005-0000-0000-000042A10000}"/>
    <cellStyle name="Normal 3 4 6 4 9" xfId="37990" xr:uid="{00000000-0005-0000-0000-000043A10000}"/>
    <cellStyle name="Normal 3 4 6 5" xfId="3838" xr:uid="{00000000-0005-0000-0000-000044A10000}"/>
    <cellStyle name="Normal 3 4 6 5 2" xfId="8561" xr:uid="{00000000-0005-0000-0000-000045A10000}"/>
    <cellStyle name="Normal 3 4 6 5 2 2" xfId="21187" xr:uid="{00000000-0005-0000-0000-000046A10000}"/>
    <cellStyle name="Normal 3 4 6 5 2 2 2" xfId="56403" xr:uid="{00000000-0005-0000-0000-000047A10000}"/>
    <cellStyle name="Normal 3 4 6 5 2 3" xfId="43806" xr:uid="{00000000-0005-0000-0000-000048A10000}"/>
    <cellStyle name="Normal 3 4 6 5 2 4" xfId="33792" xr:uid="{00000000-0005-0000-0000-000049A10000}"/>
    <cellStyle name="Normal 3 4 6 5 3" xfId="10342" xr:uid="{00000000-0005-0000-0000-00004AA10000}"/>
    <cellStyle name="Normal 3 4 6 5 3 2" xfId="22963" xr:uid="{00000000-0005-0000-0000-00004BA10000}"/>
    <cellStyle name="Normal 3 4 6 5 3 2 2" xfId="58179" xr:uid="{00000000-0005-0000-0000-00004CA10000}"/>
    <cellStyle name="Normal 3 4 6 5 3 3" xfId="45582" xr:uid="{00000000-0005-0000-0000-00004DA10000}"/>
    <cellStyle name="Normal 3 4 6 5 3 4" xfId="35568" xr:uid="{00000000-0005-0000-0000-00004EA10000}"/>
    <cellStyle name="Normal 3 4 6 5 4" xfId="12138" xr:uid="{00000000-0005-0000-0000-00004FA10000}"/>
    <cellStyle name="Normal 3 4 6 5 4 2" xfId="24739" xr:uid="{00000000-0005-0000-0000-000050A10000}"/>
    <cellStyle name="Normal 3 4 6 5 4 2 2" xfId="59955" xr:uid="{00000000-0005-0000-0000-000051A10000}"/>
    <cellStyle name="Normal 3 4 6 5 4 3" xfId="47358" xr:uid="{00000000-0005-0000-0000-000052A10000}"/>
    <cellStyle name="Normal 3 4 6 5 4 4" xfId="37344" xr:uid="{00000000-0005-0000-0000-000053A10000}"/>
    <cellStyle name="Normal 3 4 6 5 5" xfId="16503" xr:uid="{00000000-0005-0000-0000-000054A10000}"/>
    <cellStyle name="Normal 3 4 6 5 5 2" xfId="51719" xr:uid="{00000000-0005-0000-0000-000055A10000}"/>
    <cellStyle name="Normal 3 4 6 5 5 3" xfId="29108" xr:uid="{00000000-0005-0000-0000-000056A10000}"/>
    <cellStyle name="Normal 3 4 6 5 6" xfId="14725" xr:uid="{00000000-0005-0000-0000-000057A10000}"/>
    <cellStyle name="Normal 3 4 6 5 6 2" xfId="49943" xr:uid="{00000000-0005-0000-0000-000058A10000}"/>
    <cellStyle name="Normal 3 4 6 5 7" xfId="39122" xr:uid="{00000000-0005-0000-0000-000059A10000}"/>
    <cellStyle name="Normal 3 4 6 5 8" xfId="27332" xr:uid="{00000000-0005-0000-0000-00005AA10000}"/>
    <cellStyle name="Normal 3 4 6 6" xfId="4178" xr:uid="{00000000-0005-0000-0000-00005BA10000}"/>
    <cellStyle name="Normal 3 4 6 6 2" xfId="16825" xr:uid="{00000000-0005-0000-0000-00005CA10000}"/>
    <cellStyle name="Normal 3 4 6 6 2 2" xfId="52041" xr:uid="{00000000-0005-0000-0000-00005DA10000}"/>
    <cellStyle name="Normal 3 4 6 6 2 3" xfId="29430" xr:uid="{00000000-0005-0000-0000-00005EA10000}"/>
    <cellStyle name="Normal 3 4 6 6 3" xfId="13271" xr:uid="{00000000-0005-0000-0000-00005FA10000}"/>
    <cellStyle name="Normal 3 4 6 6 3 2" xfId="48489" xr:uid="{00000000-0005-0000-0000-000060A10000}"/>
    <cellStyle name="Normal 3 4 6 6 4" xfId="39444" xr:uid="{00000000-0005-0000-0000-000061A10000}"/>
    <cellStyle name="Normal 3 4 6 6 5" xfId="25878" xr:uid="{00000000-0005-0000-0000-000062A10000}"/>
    <cellStyle name="Normal 3 4 6 7" xfId="5648" xr:uid="{00000000-0005-0000-0000-000063A10000}"/>
    <cellStyle name="Normal 3 4 6 7 2" xfId="18279" xr:uid="{00000000-0005-0000-0000-000064A10000}"/>
    <cellStyle name="Normal 3 4 6 7 2 2" xfId="53495" xr:uid="{00000000-0005-0000-0000-000065A10000}"/>
    <cellStyle name="Normal 3 4 6 7 3" xfId="40898" xr:uid="{00000000-0005-0000-0000-000066A10000}"/>
    <cellStyle name="Normal 3 4 6 7 4" xfId="30884" xr:uid="{00000000-0005-0000-0000-000067A10000}"/>
    <cellStyle name="Normal 3 4 6 8" xfId="7107" xr:uid="{00000000-0005-0000-0000-000068A10000}"/>
    <cellStyle name="Normal 3 4 6 8 2" xfId="19733" xr:uid="{00000000-0005-0000-0000-000069A10000}"/>
    <cellStyle name="Normal 3 4 6 8 2 2" xfId="54949" xr:uid="{00000000-0005-0000-0000-00006AA10000}"/>
    <cellStyle name="Normal 3 4 6 8 3" xfId="42352" xr:uid="{00000000-0005-0000-0000-00006BA10000}"/>
    <cellStyle name="Normal 3 4 6 8 4" xfId="32338" xr:uid="{00000000-0005-0000-0000-00006CA10000}"/>
    <cellStyle name="Normal 3 4 6 9" xfId="8888" xr:uid="{00000000-0005-0000-0000-00006DA10000}"/>
    <cellStyle name="Normal 3 4 6 9 2" xfId="21509" xr:uid="{00000000-0005-0000-0000-00006EA10000}"/>
    <cellStyle name="Normal 3 4 6 9 2 2" xfId="56725" xr:uid="{00000000-0005-0000-0000-00006FA10000}"/>
    <cellStyle name="Normal 3 4 6 9 3" xfId="44128" xr:uid="{00000000-0005-0000-0000-000070A10000}"/>
    <cellStyle name="Normal 3 4 6 9 4" xfId="34114" xr:uid="{00000000-0005-0000-0000-000071A10000}"/>
    <cellStyle name="Normal 3 4 7" xfId="3002" xr:uid="{00000000-0005-0000-0000-000072A10000}"/>
    <cellStyle name="Normal 3 4 7 10" xfId="25377" xr:uid="{00000000-0005-0000-0000-000073A10000}"/>
    <cellStyle name="Normal 3 4 7 11" xfId="60912" xr:uid="{00000000-0005-0000-0000-000074A10000}"/>
    <cellStyle name="Normal 3 4 7 2" xfId="4808" xr:uid="{00000000-0005-0000-0000-000075A10000}"/>
    <cellStyle name="Normal 3 4 7 2 2" xfId="17455" xr:uid="{00000000-0005-0000-0000-000076A10000}"/>
    <cellStyle name="Normal 3 4 7 2 2 2" xfId="52671" xr:uid="{00000000-0005-0000-0000-000077A10000}"/>
    <cellStyle name="Normal 3 4 7 2 2 3" xfId="30060" xr:uid="{00000000-0005-0000-0000-000078A10000}"/>
    <cellStyle name="Normal 3 4 7 2 3" xfId="13901" xr:uid="{00000000-0005-0000-0000-000079A10000}"/>
    <cellStyle name="Normal 3 4 7 2 3 2" xfId="49119" xr:uid="{00000000-0005-0000-0000-00007AA10000}"/>
    <cellStyle name="Normal 3 4 7 2 4" xfId="40074" xr:uid="{00000000-0005-0000-0000-00007BA10000}"/>
    <cellStyle name="Normal 3 4 7 2 5" xfId="26508" xr:uid="{00000000-0005-0000-0000-00007CA10000}"/>
    <cellStyle name="Normal 3 4 7 3" xfId="6278" xr:uid="{00000000-0005-0000-0000-00007DA10000}"/>
    <cellStyle name="Normal 3 4 7 3 2" xfId="18909" xr:uid="{00000000-0005-0000-0000-00007EA10000}"/>
    <cellStyle name="Normal 3 4 7 3 2 2" xfId="54125" xr:uid="{00000000-0005-0000-0000-00007FA10000}"/>
    <cellStyle name="Normal 3 4 7 3 3" xfId="41528" xr:uid="{00000000-0005-0000-0000-000080A10000}"/>
    <cellStyle name="Normal 3 4 7 3 4" xfId="31514" xr:uid="{00000000-0005-0000-0000-000081A10000}"/>
    <cellStyle name="Normal 3 4 7 4" xfId="7737" xr:uid="{00000000-0005-0000-0000-000082A10000}"/>
    <cellStyle name="Normal 3 4 7 4 2" xfId="20363" xr:uid="{00000000-0005-0000-0000-000083A10000}"/>
    <cellStyle name="Normal 3 4 7 4 2 2" xfId="55579" xr:uid="{00000000-0005-0000-0000-000084A10000}"/>
    <cellStyle name="Normal 3 4 7 4 3" xfId="42982" xr:uid="{00000000-0005-0000-0000-000085A10000}"/>
    <cellStyle name="Normal 3 4 7 4 4" xfId="32968" xr:uid="{00000000-0005-0000-0000-000086A10000}"/>
    <cellStyle name="Normal 3 4 7 5" xfId="9518" xr:uid="{00000000-0005-0000-0000-000087A10000}"/>
    <cellStyle name="Normal 3 4 7 5 2" xfId="22139" xr:uid="{00000000-0005-0000-0000-000088A10000}"/>
    <cellStyle name="Normal 3 4 7 5 2 2" xfId="57355" xr:uid="{00000000-0005-0000-0000-000089A10000}"/>
    <cellStyle name="Normal 3 4 7 5 3" xfId="44758" xr:uid="{00000000-0005-0000-0000-00008AA10000}"/>
    <cellStyle name="Normal 3 4 7 5 4" xfId="34744" xr:uid="{00000000-0005-0000-0000-00008BA10000}"/>
    <cellStyle name="Normal 3 4 7 6" xfId="11312" xr:uid="{00000000-0005-0000-0000-00008CA10000}"/>
    <cellStyle name="Normal 3 4 7 6 2" xfId="23915" xr:uid="{00000000-0005-0000-0000-00008DA10000}"/>
    <cellStyle name="Normal 3 4 7 6 2 2" xfId="59131" xr:uid="{00000000-0005-0000-0000-00008EA10000}"/>
    <cellStyle name="Normal 3 4 7 6 3" xfId="46534" xr:uid="{00000000-0005-0000-0000-00008FA10000}"/>
    <cellStyle name="Normal 3 4 7 6 4" xfId="36520" xr:uid="{00000000-0005-0000-0000-000090A10000}"/>
    <cellStyle name="Normal 3 4 7 7" xfId="15679" xr:uid="{00000000-0005-0000-0000-000091A10000}"/>
    <cellStyle name="Normal 3 4 7 7 2" xfId="50895" xr:uid="{00000000-0005-0000-0000-000092A10000}"/>
    <cellStyle name="Normal 3 4 7 7 3" xfId="28284" xr:uid="{00000000-0005-0000-0000-000093A10000}"/>
    <cellStyle name="Normal 3 4 7 8" xfId="12770" xr:uid="{00000000-0005-0000-0000-000094A10000}"/>
    <cellStyle name="Normal 3 4 7 8 2" xfId="47988" xr:uid="{00000000-0005-0000-0000-000095A10000}"/>
    <cellStyle name="Normal 3 4 7 9" xfId="38298" xr:uid="{00000000-0005-0000-0000-000096A10000}"/>
    <cellStyle name="Normal 3 4 8" xfId="3098" xr:uid="{00000000-0005-0000-0000-000097A10000}"/>
    <cellStyle name="Normal 3 4 8 10" xfId="25470" xr:uid="{00000000-0005-0000-0000-000098A10000}"/>
    <cellStyle name="Normal 3 4 8 11" xfId="61005" xr:uid="{00000000-0005-0000-0000-000099A10000}"/>
    <cellStyle name="Normal 3 4 8 2" xfId="4901" xr:uid="{00000000-0005-0000-0000-00009AA10000}"/>
    <cellStyle name="Normal 3 4 8 2 2" xfId="17548" xr:uid="{00000000-0005-0000-0000-00009BA10000}"/>
    <cellStyle name="Normal 3 4 8 2 2 2" xfId="52764" xr:uid="{00000000-0005-0000-0000-00009CA10000}"/>
    <cellStyle name="Normal 3 4 8 2 2 3" xfId="30153" xr:uid="{00000000-0005-0000-0000-00009DA10000}"/>
    <cellStyle name="Normal 3 4 8 2 3" xfId="13994" xr:uid="{00000000-0005-0000-0000-00009EA10000}"/>
    <cellStyle name="Normal 3 4 8 2 3 2" xfId="49212" xr:uid="{00000000-0005-0000-0000-00009FA10000}"/>
    <cellStyle name="Normal 3 4 8 2 4" xfId="40167" xr:uid="{00000000-0005-0000-0000-0000A0A10000}"/>
    <cellStyle name="Normal 3 4 8 2 5" xfId="26601" xr:uid="{00000000-0005-0000-0000-0000A1A10000}"/>
    <cellStyle name="Normal 3 4 8 3" xfId="6371" xr:uid="{00000000-0005-0000-0000-0000A2A10000}"/>
    <cellStyle name="Normal 3 4 8 3 2" xfId="19002" xr:uid="{00000000-0005-0000-0000-0000A3A10000}"/>
    <cellStyle name="Normal 3 4 8 3 2 2" xfId="54218" xr:uid="{00000000-0005-0000-0000-0000A4A10000}"/>
    <cellStyle name="Normal 3 4 8 3 3" xfId="41621" xr:uid="{00000000-0005-0000-0000-0000A5A10000}"/>
    <cellStyle name="Normal 3 4 8 3 4" xfId="31607" xr:uid="{00000000-0005-0000-0000-0000A6A10000}"/>
    <cellStyle name="Normal 3 4 8 4" xfId="7830" xr:uid="{00000000-0005-0000-0000-0000A7A10000}"/>
    <cellStyle name="Normal 3 4 8 4 2" xfId="20456" xr:uid="{00000000-0005-0000-0000-0000A8A10000}"/>
    <cellStyle name="Normal 3 4 8 4 2 2" xfId="55672" xr:uid="{00000000-0005-0000-0000-0000A9A10000}"/>
    <cellStyle name="Normal 3 4 8 4 3" xfId="43075" xr:uid="{00000000-0005-0000-0000-0000AAA10000}"/>
    <cellStyle name="Normal 3 4 8 4 4" xfId="33061" xr:uid="{00000000-0005-0000-0000-0000ABA10000}"/>
    <cellStyle name="Normal 3 4 8 5" xfId="9611" xr:uid="{00000000-0005-0000-0000-0000ACA10000}"/>
    <cellStyle name="Normal 3 4 8 5 2" xfId="22232" xr:uid="{00000000-0005-0000-0000-0000ADA10000}"/>
    <cellStyle name="Normal 3 4 8 5 2 2" xfId="57448" xr:uid="{00000000-0005-0000-0000-0000AEA10000}"/>
    <cellStyle name="Normal 3 4 8 5 3" xfId="44851" xr:uid="{00000000-0005-0000-0000-0000AFA10000}"/>
    <cellStyle name="Normal 3 4 8 5 4" xfId="34837" xr:uid="{00000000-0005-0000-0000-0000B0A10000}"/>
    <cellStyle name="Normal 3 4 8 6" xfId="11405" xr:uid="{00000000-0005-0000-0000-0000B1A10000}"/>
    <cellStyle name="Normal 3 4 8 6 2" xfId="24008" xr:uid="{00000000-0005-0000-0000-0000B2A10000}"/>
    <cellStyle name="Normal 3 4 8 6 2 2" xfId="59224" xr:uid="{00000000-0005-0000-0000-0000B3A10000}"/>
    <cellStyle name="Normal 3 4 8 6 3" xfId="46627" xr:uid="{00000000-0005-0000-0000-0000B4A10000}"/>
    <cellStyle name="Normal 3 4 8 6 4" xfId="36613" xr:uid="{00000000-0005-0000-0000-0000B5A10000}"/>
    <cellStyle name="Normal 3 4 8 7" xfId="15772" xr:uid="{00000000-0005-0000-0000-0000B6A10000}"/>
    <cellStyle name="Normal 3 4 8 7 2" xfId="50988" xr:uid="{00000000-0005-0000-0000-0000B7A10000}"/>
    <cellStyle name="Normal 3 4 8 7 3" xfId="28377" xr:uid="{00000000-0005-0000-0000-0000B8A10000}"/>
    <cellStyle name="Normal 3 4 8 8" xfId="12863" xr:uid="{00000000-0005-0000-0000-0000B9A10000}"/>
    <cellStyle name="Normal 3 4 8 8 2" xfId="48081" xr:uid="{00000000-0005-0000-0000-0000BAA10000}"/>
    <cellStyle name="Normal 3 4 8 9" xfId="38391" xr:uid="{00000000-0005-0000-0000-0000BBA10000}"/>
    <cellStyle name="Normal 3 4 9" xfId="3093" xr:uid="{00000000-0005-0000-0000-0000BCA10000}"/>
    <cellStyle name="Normal 3 4 9 10" xfId="25465" xr:uid="{00000000-0005-0000-0000-0000BDA10000}"/>
    <cellStyle name="Normal 3 4 9 11" xfId="61000" xr:uid="{00000000-0005-0000-0000-0000BEA10000}"/>
    <cellStyle name="Normal 3 4 9 2" xfId="4896" xr:uid="{00000000-0005-0000-0000-0000BFA10000}"/>
    <cellStyle name="Normal 3 4 9 2 2" xfId="17543" xr:uid="{00000000-0005-0000-0000-0000C0A10000}"/>
    <cellStyle name="Normal 3 4 9 2 2 2" xfId="52759" xr:uid="{00000000-0005-0000-0000-0000C1A10000}"/>
    <cellStyle name="Normal 3 4 9 2 2 3" xfId="30148" xr:uid="{00000000-0005-0000-0000-0000C2A10000}"/>
    <cellStyle name="Normal 3 4 9 2 3" xfId="13989" xr:uid="{00000000-0005-0000-0000-0000C3A10000}"/>
    <cellStyle name="Normal 3 4 9 2 3 2" xfId="49207" xr:uid="{00000000-0005-0000-0000-0000C4A10000}"/>
    <cellStyle name="Normal 3 4 9 2 4" xfId="40162" xr:uid="{00000000-0005-0000-0000-0000C5A10000}"/>
    <cellStyle name="Normal 3 4 9 2 5" xfId="26596" xr:uid="{00000000-0005-0000-0000-0000C6A10000}"/>
    <cellStyle name="Normal 3 4 9 3" xfId="6366" xr:uid="{00000000-0005-0000-0000-0000C7A10000}"/>
    <cellStyle name="Normal 3 4 9 3 2" xfId="18997" xr:uid="{00000000-0005-0000-0000-0000C8A10000}"/>
    <cellStyle name="Normal 3 4 9 3 2 2" xfId="54213" xr:uid="{00000000-0005-0000-0000-0000C9A10000}"/>
    <cellStyle name="Normal 3 4 9 3 3" xfId="41616" xr:uid="{00000000-0005-0000-0000-0000CAA10000}"/>
    <cellStyle name="Normal 3 4 9 3 4" xfId="31602" xr:uid="{00000000-0005-0000-0000-0000CBA10000}"/>
    <cellStyle name="Normal 3 4 9 4" xfId="7825" xr:uid="{00000000-0005-0000-0000-0000CCA10000}"/>
    <cellStyle name="Normal 3 4 9 4 2" xfId="20451" xr:uid="{00000000-0005-0000-0000-0000CDA10000}"/>
    <cellStyle name="Normal 3 4 9 4 2 2" xfId="55667" xr:uid="{00000000-0005-0000-0000-0000CEA10000}"/>
    <cellStyle name="Normal 3 4 9 4 3" xfId="43070" xr:uid="{00000000-0005-0000-0000-0000CFA10000}"/>
    <cellStyle name="Normal 3 4 9 4 4" xfId="33056" xr:uid="{00000000-0005-0000-0000-0000D0A10000}"/>
    <cellStyle name="Normal 3 4 9 5" xfId="9606" xr:uid="{00000000-0005-0000-0000-0000D1A10000}"/>
    <cellStyle name="Normal 3 4 9 5 2" xfId="22227" xr:uid="{00000000-0005-0000-0000-0000D2A10000}"/>
    <cellStyle name="Normal 3 4 9 5 2 2" xfId="57443" xr:uid="{00000000-0005-0000-0000-0000D3A10000}"/>
    <cellStyle name="Normal 3 4 9 5 3" xfId="44846" xr:uid="{00000000-0005-0000-0000-0000D4A10000}"/>
    <cellStyle name="Normal 3 4 9 5 4" xfId="34832" xr:uid="{00000000-0005-0000-0000-0000D5A10000}"/>
    <cellStyle name="Normal 3 4 9 6" xfId="11400" xr:uid="{00000000-0005-0000-0000-0000D6A10000}"/>
    <cellStyle name="Normal 3 4 9 6 2" xfId="24003" xr:uid="{00000000-0005-0000-0000-0000D7A10000}"/>
    <cellStyle name="Normal 3 4 9 6 2 2" xfId="59219" xr:uid="{00000000-0005-0000-0000-0000D8A10000}"/>
    <cellStyle name="Normal 3 4 9 6 3" xfId="46622" xr:uid="{00000000-0005-0000-0000-0000D9A10000}"/>
    <cellStyle name="Normal 3 4 9 6 4" xfId="36608" xr:uid="{00000000-0005-0000-0000-0000DAA10000}"/>
    <cellStyle name="Normal 3 4 9 7" xfId="15767" xr:uid="{00000000-0005-0000-0000-0000DBA10000}"/>
    <cellStyle name="Normal 3 4 9 7 2" xfId="50983" xr:uid="{00000000-0005-0000-0000-0000DCA10000}"/>
    <cellStyle name="Normal 3 4 9 7 3" xfId="28372" xr:uid="{00000000-0005-0000-0000-0000DDA10000}"/>
    <cellStyle name="Normal 3 4 9 8" xfId="12858" xr:uid="{00000000-0005-0000-0000-0000DEA10000}"/>
    <cellStyle name="Normal 3 4 9 8 2" xfId="48076" xr:uid="{00000000-0005-0000-0000-0000DFA10000}"/>
    <cellStyle name="Normal 3 4 9 9" xfId="38386" xr:uid="{00000000-0005-0000-0000-0000E0A10000}"/>
    <cellStyle name="Normal 3 4_District Target Attainment" xfId="1162" xr:uid="{00000000-0005-0000-0000-0000E1A10000}"/>
    <cellStyle name="Normal 3 5" xfId="618" xr:uid="{00000000-0005-0000-0000-0000E2A10000}"/>
    <cellStyle name="Normal 3 5 2" xfId="1792" xr:uid="{00000000-0005-0000-0000-0000E3A10000}"/>
    <cellStyle name="Normal 3 5_District Target Attainment" xfId="1164" xr:uid="{00000000-0005-0000-0000-0000E4A10000}"/>
    <cellStyle name="Normal 3_Sheet1" xfId="598" xr:uid="{00000000-0005-0000-0000-0000E5A10000}"/>
    <cellStyle name="Normal 30" xfId="2432" xr:uid="{00000000-0005-0000-0000-0000E6A10000}"/>
    <cellStyle name="Normal 30 10" xfId="10669" xr:uid="{00000000-0005-0000-0000-0000E7A10000}"/>
    <cellStyle name="Normal 30 10 2" xfId="23280" xr:uid="{00000000-0005-0000-0000-0000E8A10000}"/>
    <cellStyle name="Normal 30 10 2 2" xfId="58496" xr:uid="{00000000-0005-0000-0000-0000E9A10000}"/>
    <cellStyle name="Normal 30 10 3" xfId="45899" xr:uid="{00000000-0005-0000-0000-0000EAA10000}"/>
    <cellStyle name="Normal 30 10 4" xfId="35885" xr:uid="{00000000-0005-0000-0000-0000EBA10000}"/>
    <cellStyle name="Normal 30 11" xfId="15137" xr:uid="{00000000-0005-0000-0000-0000ECA10000}"/>
    <cellStyle name="Normal 30 11 2" xfId="50353" xr:uid="{00000000-0005-0000-0000-0000EDA10000}"/>
    <cellStyle name="Normal 30 11 3" xfId="27742" xr:uid="{00000000-0005-0000-0000-0000EEA10000}"/>
    <cellStyle name="Normal 30 12" xfId="12550" xr:uid="{00000000-0005-0000-0000-0000EFA10000}"/>
    <cellStyle name="Normal 30 12 2" xfId="47768" xr:uid="{00000000-0005-0000-0000-0000F0A10000}"/>
    <cellStyle name="Normal 30 13" xfId="37756" xr:uid="{00000000-0005-0000-0000-0000F1A10000}"/>
    <cellStyle name="Normal 30 14" xfId="25157" xr:uid="{00000000-0005-0000-0000-0000F2A10000}"/>
    <cellStyle name="Normal 30 15" xfId="60370" xr:uid="{00000000-0005-0000-0000-0000F3A10000}"/>
    <cellStyle name="Normal 30 2" xfId="3272" xr:uid="{00000000-0005-0000-0000-0000F4A10000}"/>
    <cellStyle name="Normal 30 2 10" xfId="25641" xr:uid="{00000000-0005-0000-0000-0000F5A10000}"/>
    <cellStyle name="Normal 30 2 11" xfId="61176" xr:uid="{00000000-0005-0000-0000-0000F6A10000}"/>
    <cellStyle name="Normal 30 2 2" xfId="5072" xr:uid="{00000000-0005-0000-0000-0000F7A10000}"/>
    <cellStyle name="Normal 30 2 2 2" xfId="17719" xr:uid="{00000000-0005-0000-0000-0000F8A10000}"/>
    <cellStyle name="Normal 30 2 2 2 2" xfId="52935" xr:uid="{00000000-0005-0000-0000-0000F9A10000}"/>
    <cellStyle name="Normal 30 2 2 2 3" xfId="30324" xr:uid="{00000000-0005-0000-0000-0000FAA10000}"/>
    <cellStyle name="Normal 30 2 2 3" xfId="14165" xr:uid="{00000000-0005-0000-0000-0000FBA10000}"/>
    <cellStyle name="Normal 30 2 2 3 2" xfId="49383" xr:uid="{00000000-0005-0000-0000-0000FCA10000}"/>
    <cellStyle name="Normal 30 2 2 4" xfId="40338" xr:uid="{00000000-0005-0000-0000-0000FDA10000}"/>
    <cellStyle name="Normal 30 2 2 5" xfId="26772" xr:uid="{00000000-0005-0000-0000-0000FEA10000}"/>
    <cellStyle name="Normal 30 2 3" xfId="6542" xr:uid="{00000000-0005-0000-0000-0000FFA10000}"/>
    <cellStyle name="Normal 30 2 3 2" xfId="19173" xr:uid="{00000000-0005-0000-0000-000000A20000}"/>
    <cellStyle name="Normal 30 2 3 2 2" xfId="54389" xr:uid="{00000000-0005-0000-0000-000001A20000}"/>
    <cellStyle name="Normal 30 2 3 3" xfId="41792" xr:uid="{00000000-0005-0000-0000-000002A20000}"/>
    <cellStyle name="Normal 30 2 3 4" xfId="31778" xr:uid="{00000000-0005-0000-0000-000003A20000}"/>
    <cellStyle name="Normal 30 2 4" xfId="8001" xr:uid="{00000000-0005-0000-0000-000004A20000}"/>
    <cellStyle name="Normal 30 2 4 2" xfId="20627" xr:uid="{00000000-0005-0000-0000-000005A20000}"/>
    <cellStyle name="Normal 30 2 4 2 2" xfId="55843" xr:uid="{00000000-0005-0000-0000-000006A20000}"/>
    <cellStyle name="Normal 30 2 4 3" xfId="43246" xr:uid="{00000000-0005-0000-0000-000007A20000}"/>
    <cellStyle name="Normal 30 2 4 4" xfId="33232" xr:uid="{00000000-0005-0000-0000-000008A20000}"/>
    <cellStyle name="Normal 30 2 5" xfId="9782" xr:uid="{00000000-0005-0000-0000-000009A20000}"/>
    <cellStyle name="Normal 30 2 5 2" xfId="22403" xr:uid="{00000000-0005-0000-0000-00000AA20000}"/>
    <cellStyle name="Normal 30 2 5 2 2" xfId="57619" xr:uid="{00000000-0005-0000-0000-00000BA20000}"/>
    <cellStyle name="Normal 30 2 5 3" xfId="45022" xr:uid="{00000000-0005-0000-0000-00000CA20000}"/>
    <cellStyle name="Normal 30 2 5 4" xfId="35008" xr:uid="{00000000-0005-0000-0000-00000DA20000}"/>
    <cellStyle name="Normal 30 2 6" xfId="11576" xr:uid="{00000000-0005-0000-0000-00000EA20000}"/>
    <cellStyle name="Normal 30 2 6 2" xfId="24179" xr:uid="{00000000-0005-0000-0000-00000FA20000}"/>
    <cellStyle name="Normal 30 2 6 2 2" xfId="59395" xr:uid="{00000000-0005-0000-0000-000010A20000}"/>
    <cellStyle name="Normal 30 2 6 3" xfId="46798" xr:uid="{00000000-0005-0000-0000-000011A20000}"/>
    <cellStyle name="Normal 30 2 6 4" xfId="36784" xr:uid="{00000000-0005-0000-0000-000012A20000}"/>
    <cellStyle name="Normal 30 2 7" xfId="15943" xr:uid="{00000000-0005-0000-0000-000013A20000}"/>
    <cellStyle name="Normal 30 2 7 2" xfId="51159" xr:uid="{00000000-0005-0000-0000-000014A20000}"/>
    <cellStyle name="Normal 30 2 7 3" xfId="28548" xr:uid="{00000000-0005-0000-0000-000015A20000}"/>
    <cellStyle name="Normal 30 2 8" xfId="13034" xr:uid="{00000000-0005-0000-0000-000016A20000}"/>
    <cellStyle name="Normal 30 2 8 2" xfId="48252" xr:uid="{00000000-0005-0000-0000-000017A20000}"/>
    <cellStyle name="Normal 30 2 9" xfId="38562" xr:uid="{00000000-0005-0000-0000-000018A20000}"/>
    <cellStyle name="Normal 30 3" xfId="3601" xr:uid="{00000000-0005-0000-0000-000019A20000}"/>
    <cellStyle name="Normal 30 3 10" xfId="27097" xr:uid="{00000000-0005-0000-0000-00001AA20000}"/>
    <cellStyle name="Normal 30 3 11" xfId="61501" xr:uid="{00000000-0005-0000-0000-00001BA20000}"/>
    <cellStyle name="Normal 30 3 2" xfId="5397" xr:uid="{00000000-0005-0000-0000-00001CA20000}"/>
    <cellStyle name="Normal 30 3 2 2" xfId="18044" xr:uid="{00000000-0005-0000-0000-00001DA20000}"/>
    <cellStyle name="Normal 30 3 2 2 2" xfId="53260" xr:uid="{00000000-0005-0000-0000-00001EA20000}"/>
    <cellStyle name="Normal 30 3 2 3" xfId="40663" xr:uid="{00000000-0005-0000-0000-00001FA20000}"/>
    <cellStyle name="Normal 30 3 2 4" xfId="30649" xr:uid="{00000000-0005-0000-0000-000020A20000}"/>
    <cellStyle name="Normal 30 3 3" xfId="6867" xr:uid="{00000000-0005-0000-0000-000021A20000}"/>
    <cellStyle name="Normal 30 3 3 2" xfId="19498" xr:uid="{00000000-0005-0000-0000-000022A20000}"/>
    <cellStyle name="Normal 30 3 3 2 2" xfId="54714" xr:uid="{00000000-0005-0000-0000-000023A20000}"/>
    <cellStyle name="Normal 30 3 3 3" xfId="42117" xr:uid="{00000000-0005-0000-0000-000024A20000}"/>
    <cellStyle name="Normal 30 3 3 4" xfId="32103" xr:uid="{00000000-0005-0000-0000-000025A20000}"/>
    <cellStyle name="Normal 30 3 4" xfId="8326" xr:uid="{00000000-0005-0000-0000-000026A20000}"/>
    <cellStyle name="Normal 30 3 4 2" xfId="20952" xr:uid="{00000000-0005-0000-0000-000027A20000}"/>
    <cellStyle name="Normal 30 3 4 2 2" xfId="56168" xr:uid="{00000000-0005-0000-0000-000028A20000}"/>
    <cellStyle name="Normal 30 3 4 3" xfId="43571" xr:uid="{00000000-0005-0000-0000-000029A20000}"/>
    <cellStyle name="Normal 30 3 4 4" xfId="33557" xr:uid="{00000000-0005-0000-0000-00002AA20000}"/>
    <cellStyle name="Normal 30 3 5" xfId="10107" xr:uid="{00000000-0005-0000-0000-00002BA20000}"/>
    <cellStyle name="Normal 30 3 5 2" xfId="22728" xr:uid="{00000000-0005-0000-0000-00002CA20000}"/>
    <cellStyle name="Normal 30 3 5 2 2" xfId="57944" xr:uid="{00000000-0005-0000-0000-00002DA20000}"/>
    <cellStyle name="Normal 30 3 5 3" xfId="45347" xr:uid="{00000000-0005-0000-0000-00002EA20000}"/>
    <cellStyle name="Normal 30 3 5 4" xfId="35333" xr:uid="{00000000-0005-0000-0000-00002FA20000}"/>
    <cellStyle name="Normal 30 3 6" xfId="11901" xr:uid="{00000000-0005-0000-0000-000030A20000}"/>
    <cellStyle name="Normal 30 3 6 2" xfId="24504" xr:uid="{00000000-0005-0000-0000-000031A20000}"/>
    <cellStyle name="Normal 30 3 6 2 2" xfId="59720" xr:uid="{00000000-0005-0000-0000-000032A20000}"/>
    <cellStyle name="Normal 30 3 6 3" xfId="47123" xr:uid="{00000000-0005-0000-0000-000033A20000}"/>
    <cellStyle name="Normal 30 3 6 4" xfId="37109" xr:uid="{00000000-0005-0000-0000-000034A20000}"/>
    <cellStyle name="Normal 30 3 7" xfId="16268" xr:uid="{00000000-0005-0000-0000-000035A20000}"/>
    <cellStyle name="Normal 30 3 7 2" xfId="51484" xr:uid="{00000000-0005-0000-0000-000036A20000}"/>
    <cellStyle name="Normal 30 3 7 3" xfId="28873" xr:uid="{00000000-0005-0000-0000-000037A20000}"/>
    <cellStyle name="Normal 30 3 8" xfId="14490" xr:uid="{00000000-0005-0000-0000-000038A20000}"/>
    <cellStyle name="Normal 30 3 8 2" xfId="49708" xr:uid="{00000000-0005-0000-0000-000039A20000}"/>
    <cellStyle name="Normal 30 3 9" xfId="38887" xr:uid="{00000000-0005-0000-0000-00003AA20000}"/>
    <cellStyle name="Normal 30 4" xfId="2762" xr:uid="{00000000-0005-0000-0000-00003BA20000}"/>
    <cellStyle name="Normal 30 4 10" xfId="26288" xr:uid="{00000000-0005-0000-0000-00003CA20000}"/>
    <cellStyle name="Normal 30 4 11" xfId="60692" xr:uid="{00000000-0005-0000-0000-00003DA20000}"/>
    <cellStyle name="Normal 30 4 2" xfId="4588" xr:uid="{00000000-0005-0000-0000-00003EA20000}"/>
    <cellStyle name="Normal 30 4 2 2" xfId="17235" xr:uid="{00000000-0005-0000-0000-00003FA20000}"/>
    <cellStyle name="Normal 30 4 2 2 2" xfId="52451" xr:uid="{00000000-0005-0000-0000-000040A20000}"/>
    <cellStyle name="Normal 30 4 2 3" xfId="39854" xr:uid="{00000000-0005-0000-0000-000041A20000}"/>
    <cellStyle name="Normal 30 4 2 4" xfId="29840" xr:uid="{00000000-0005-0000-0000-000042A20000}"/>
    <cellStyle name="Normal 30 4 3" xfId="6058" xr:uid="{00000000-0005-0000-0000-000043A20000}"/>
    <cellStyle name="Normal 30 4 3 2" xfId="18689" xr:uid="{00000000-0005-0000-0000-000044A20000}"/>
    <cellStyle name="Normal 30 4 3 2 2" xfId="53905" xr:uid="{00000000-0005-0000-0000-000045A20000}"/>
    <cellStyle name="Normal 30 4 3 3" xfId="41308" xr:uid="{00000000-0005-0000-0000-000046A20000}"/>
    <cellStyle name="Normal 30 4 3 4" xfId="31294" xr:uid="{00000000-0005-0000-0000-000047A20000}"/>
    <cellStyle name="Normal 30 4 4" xfId="7517" xr:uid="{00000000-0005-0000-0000-000048A20000}"/>
    <cellStyle name="Normal 30 4 4 2" xfId="20143" xr:uid="{00000000-0005-0000-0000-000049A20000}"/>
    <cellStyle name="Normal 30 4 4 2 2" xfId="55359" xr:uid="{00000000-0005-0000-0000-00004AA20000}"/>
    <cellStyle name="Normal 30 4 4 3" xfId="42762" xr:uid="{00000000-0005-0000-0000-00004BA20000}"/>
    <cellStyle name="Normal 30 4 4 4" xfId="32748" xr:uid="{00000000-0005-0000-0000-00004CA20000}"/>
    <cellStyle name="Normal 30 4 5" xfId="9298" xr:uid="{00000000-0005-0000-0000-00004DA20000}"/>
    <cellStyle name="Normal 30 4 5 2" xfId="21919" xr:uid="{00000000-0005-0000-0000-00004EA20000}"/>
    <cellStyle name="Normal 30 4 5 2 2" xfId="57135" xr:uid="{00000000-0005-0000-0000-00004FA20000}"/>
    <cellStyle name="Normal 30 4 5 3" xfId="44538" xr:uid="{00000000-0005-0000-0000-000050A20000}"/>
    <cellStyle name="Normal 30 4 5 4" xfId="34524" xr:uid="{00000000-0005-0000-0000-000051A20000}"/>
    <cellStyle name="Normal 30 4 6" xfId="11092" xr:uid="{00000000-0005-0000-0000-000052A20000}"/>
    <cellStyle name="Normal 30 4 6 2" xfId="23695" xr:uid="{00000000-0005-0000-0000-000053A20000}"/>
    <cellStyle name="Normal 30 4 6 2 2" xfId="58911" xr:uid="{00000000-0005-0000-0000-000054A20000}"/>
    <cellStyle name="Normal 30 4 6 3" xfId="46314" xr:uid="{00000000-0005-0000-0000-000055A20000}"/>
    <cellStyle name="Normal 30 4 6 4" xfId="36300" xr:uid="{00000000-0005-0000-0000-000056A20000}"/>
    <cellStyle name="Normal 30 4 7" xfId="15459" xr:uid="{00000000-0005-0000-0000-000057A20000}"/>
    <cellStyle name="Normal 30 4 7 2" xfId="50675" xr:uid="{00000000-0005-0000-0000-000058A20000}"/>
    <cellStyle name="Normal 30 4 7 3" xfId="28064" xr:uid="{00000000-0005-0000-0000-000059A20000}"/>
    <cellStyle name="Normal 30 4 8" xfId="13681" xr:uid="{00000000-0005-0000-0000-00005AA20000}"/>
    <cellStyle name="Normal 30 4 8 2" xfId="48899" xr:uid="{00000000-0005-0000-0000-00005BA20000}"/>
    <cellStyle name="Normal 30 4 9" xfId="38078" xr:uid="{00000000-0005-0000-0000-00005CA20000}"/>
    <cellStyle name="Normal 30 5" xfId="3926" xr:uid="{00000000-0005-0000-0000-00005DA20000}"/>
    <cellStyle name="Normal 30 5 2" xfId="8649" xr:uid="{00000000-0005-0000-0000-00005EA20000}"/>
    <cellStyle name="Normal 30 5 2 2" xfId="21275" xr:uid="{00000000-0005-0000-0000-00005FA20000}"/>
    <cellStyle name="Normal 30 5 2 2 2" xfId="56491" xr:uid="{00000000-0005-0000-0000-000060A20000}"/>
    <cellStyle name="Normal 30 5 2 3" xfId="43894" xr:uid="{00000000-0005-0000-0000-000061A20000}"/>
    <cellStyle name="Normal 30 5 2 4" xfId="33880" xr:uid="{00000000-0005-0000-0000-000062A20000}"/>
    <cellStyle name="Normal 30 5 3" xfId="10430" xr:uid="{00000000-0005-0000-0000-000063A20000}"/>
    <cellStyle name="Normal 30 5 3 2" xfId="23051" xr:uid="{00000000-0005-0000-0000-000064A20000}"/>
    <cellStyle name="Normal 30 5 3 2 2" xfId="58267" xr:uid="{00000000-0005-0000-0000-000065A20000}"/>
    <cellStyle name="Normal 30 5 3 3" xfId="45670" xr:uid="{00000000-0005-0000-0000-000066A20000}"/>
    <cellStyle name="Normal 30 5 3 4" xfId="35656" xr:uid="{00000000-0005-0000-0000-000067A20000}"/>
    <cellStyle name="Normal 30 5 4" xfId="12226" xr:uid="{00000000-0005-0000-0000-000068A20000}"/>
    <cellStyle name="Normal 30 5 4 2" xfId="24827" xr:uid="{00000000-0005-0000-0000-000069A20000}"/>
    <cellStyle name="Normal 30 5 4 2 2" xfId="60043" xr:uid="{00000000-0005-0000-0000-00006AA20000}"/>
    <cellStyle name="Normal 30 5 4 3" xfId="47446" xr:uid="{00000000-0005-0000-0000-00006BA20000}"/>
    <cellStyle name="Normal 30 5 4 4" xfId="37432" xr:uid="{00000000-0005-0000-0000-00006CA20000}"/>
    <cellStyle name="Normal 30 5 5" xfId="16591" xr:uid="{00000000-0005-0000-0000-00006DA20000}"/>
    <cellStyle name="Normal 30 5 5 2" xfId="51807" xr:uid="{00000000-0005-0000-0000-00006EA20000}"/>
    <cellStyle name="Normal 30 5 5 3" xfId="29196" xr:uid="{00000000-0005-0000-0000-00006FA20000}"/>
    <cellStyle name="Normal 30 5 6" xfId="14813" xr:uid="{00000000-0005-0000-0000-000070A20000}"/>
    <cellStyle name="Normal 30 5 6 2" xfId="50031" xr:uid="{00000000-0005-0000-0000-000071A20000}"/>
    <cellStyle name="Normal 30 5 7" xfId="39210" xr:uid="{00000000-0005-0000-0000-000072A20000}"/>
    <cellStyle name="Normal 30 5 8" xfId="27420" xr:uid="{00000000-0005-0000-0000-000073A20000}"/>
    <cellStyle name="Normal 30 6" xfId="4266" xr:uid="{00000000-0005-0000-0000-000074A20000}"/>
    <cellStyle name="Normal 30 6 2" xfId="16913" xr:uid="{00000000-0005-0000-0000-000075A20000}"/>
    <cellStyle name="Normal 30 6 2 2" xfId="52129" xr:uid="{00000000-0005-0000-0000-000076A20000}"/>
    <cellStyle name="Normal 30 6 2 3" xfId="29518" xr:uid="{00000000-0005-0000-0000-000077A20000}"/>
    <cellStyle name="Normal 30 6 3" xfId="13359" xr:uid="{00000000-0005-0000-0000-000078A20000}"/>
    <cellStyle name="Normal 30 6 3 2" xfId="48577" xr:uid="{00000000-0005-0000-0000-000079A20000}"/>
    <cellStyle name="Normal 30 6 4" xfId="39532" xr:uid="{00000000-0005-0000-0000-00007AA20000}"/>
    <cellStyle name="Normal 30 6 5" xfId="25966" xr:uid="{00000000-0005-0000-0000-00007BA20000}"/>
    <cellStyle name="Normal 30 7" xfId="5736" xr:uid="{00000000-0005-0000-0000-00007CA20000}"/>
    <cellStyle name="Normal 30 7 2" xfId="18367" xr:uid="{00000000-0005-0000-0000-00007DA20000}"/>
    <cellStyle name="Normal 30 7 2 2" xfId="53583" xr:uid="{00000000-0005-0000-0000-00007EA20000}"/>
    <cellStyle name="Normal 30 7 3" xfId="40986" xr:uid="{00000000-0005-0000-0000-00007FA20000}"/>
    <cellStyle name="Normal 30 7 4" xfId="30972" xr:uid="{00000000-0005-0000-0000-000080A20000}"/>
    <cellStyle name="Normal 30 8" xfId="7195" xr:uid="{00000000-0005-0000-0000-000081A20000}"/>
    <cellStyle name="Normal 30 8 2" xfId="19821" xr:uid="{00000000-0005-0000-0000-000082A20000}"/>
    <cellStyle name="Normal 30 8 2 2" xfId="55037" xr:uid="{00000000-0005-0000-0000-000083A20000}"/>
    <cellStyle name="Normal 30 8 3" xfId="42440" xr:uid="{00000000-0005-0000-0000-000084A20000}"/>
    <cellStyle name="Normal 30 8 4" xfId="32426" xr:uid="{00000000-0005-0000-0000-000085A20000}"/>
    <cellStyle name="Normal 30 9" xfId="8976" xr:uid="{00000000-0005-0000-0000-000086A20000}"/>
    <cellStyle name="Normal 30 9 2" xfId="21597" xr:uid="{00000000-0005-0000-0000-000087A20000}"/>
    <cellStyle name="Normal 30 9 2 2" xfId="56813" xr:uid="{00000000-0005-0000-0000-000088A20000}"/>
    <cellStyle name="Normal 30 9 3" xfId="44216" xr:uid="{00000000-0005-0000-0000-000089A20000}"/>
    <cellStyle name="Normal 30 9 4" xfId="34202" xr:uid="{00000000-0005-0000-0000-00008AA20000}"/>
    <cellStyle name="Normal 31" xfId="2433" xr:uid="{00000000-0005-0000-0000-00008BA20000}"/>
    <cellStyle name="Normal 31 10" xfId="10670" xr:uid="{00000000-0005-0000-0000-00008CA20000}"/>
    <cellStyle name="Normal 31 10 2" xfId="23281" xr:uid="{00000000-0005-0000-0000-00008DA20000}"/>
    <cellStyle name="Normal 31 10 2 2" xfId="58497" xr:uid="{00000000-0005-0000-0000-00008EA20000}"/>
    <cellStyle name="Normal 31 10 3" xfId="45900" xr:uid="{00000000-0005-0000-0000-00008FA20000}"/>
    <cellStyle name="Normal 31 10 4" xfId="35886" xr:uid="{00000000-0005-0000-0000-000090A20000}"/>
    <cellStyle name="Normal 31 11" xfId="15138" xr:uid="{00000000-0005-0000-0000-000091A20000}"/>
    <cellStyle name="Normal 31 11 2" xfId="50354" xr:uid="{00000000-0005-0000-0000-000092A20000}"/>
    <cellStyle name="Normal 31 11 3" xfId="27743" xr:uid="{00000000-0005-0000-0000-000093A20000}"/>
    <cellStyle name="Normal 31 12" xfId="12551" xr:uid="{00000000-0005-0000-0000-000094A20000}"/>
    <cellStyle name="Normal 31 12 2" xfId="47769" xr:uid="{00000000-0005-0000-0000-000095A20000}"/>
    <cellStyle name="Normal 31 13" xfId="37757" xr:uid="{00000000-0005-0000-0000-000096A20000}"/>
    <cellStyle name="Normal 31 14" xfId="25158" xr:uid="{00000000-0005-0000-0000-000097A20000}"/>
    <cellStyle name="Normal 31 15" xfId="60371" xr:uid="{00000000-0005-0000-0000-000098A20000}"/>
    <cellStyle name="Normal 31 2" xfId="3273" xr:uid="{00000000-0005-0000-0000-000099A20000}"/>
    <cellStyle name="Normal 31 2 10" xfId="25642" xr:uid="{00000000-0005-0000-0000-00009AA20000}"/>
    <cellStyle name="Normal 31 2 11" xfId="61177" xr:uid="{00000000-0005-0000-0000-00009BA20000}"/>
    <cellStyle name="Normal 31 2 2" xfId="5073" xr:uid="{00000000-0005-0000-0000-00009CA20000}"/>
    <cellStyle name="Normal 31 2 2 2" xfId="17720" xr:uid="{00000000-0005-0000-0000-00009DA20000}"/>
    <cellStyle name="Normal 31 2 2 2 2" xfId="52936" xr:uid="{00000000-0005-0000-0000-00009EA20000}"/>
    <cellStyle name="Normal 31 2 2 2 3" xfId="30325" xr:uid="{00000000-0005-0000-0000-00009FA20000}"/>
    <cellStyle name="Normal 31 2 2 3" xfId="14166" xr:uid="{00000000-0005-0000-0000-0000A0A20000}"/>
    <cellStyle name="Normal 31 2 2 3 2" xfId="49384" xr:uid="{00000000-0005-0000-0000-0000A1A20000}"/>
    <cellStyle name="Normal 31 2 2 4" xfId="40339" xr:uid="{00000000-0005-0000-0000-0000A2A20000}"/>
    <cellStyle name="Normal 31 2 2 5" xfId="26773" xr:uid="{00000000-0005-0000-0000-0000A3A20000}"/>
    <cellStyle name="Normal 31 2 3" xfId="6543" xr:uid="{00000000-0005-0000-0000-0000A4A20000}"/>
    <cellStyle name="Normal 31 2 3 2" xfId="19174" xr:uid="{00000000-0005-0000-0000-0000A5A20000}"/>
    <cellStyle name="Normal 31 2 3 2 2" xfId="54390" xr:uid="{00000000-0005-0000-0000-0000A6A20000}"/>
    <cellStyle name="Normal 31 2 3 3" xfId="41793" xr:uid="{00000000-0005-0000-0000-0000A7A20000}"/>
    <cellStyle name="Normal 31 2 3 4" xfId="31779" xr:uid="{00000000-0005-0000-0000-0000A8A20000}"/>
    <cellStyle name="Normal 31 2 4" xfId="8002" xr:uid="{00000000-0005-0000-0000-0000A9A20000}"/>
    <cellStyle name="Normal 31 2 4 2" xfId="20628" xr:uid="{00000000-0005-0000-0000-0000AAA20000}"/>
    <cellStyle name="Normal 31 2 4 2 2" xfId="55844" xr:uid="{00000000-0005-0000-0000-0000ABA20000}"/>
    <cellStyle name="Normal 31 2 4 3" xfId="43247" xr:uid="{00000000-0005-0000-0000-0000ACA20000}"/>
    <cellStyle name="Normal 31 2 4 4" xfId="33233" xr:uid="{00000000-0005-0000-0000-0000ADA20000}"/>
    <cellStyle name="Normal 31 2 5" xfId="9783" xr:uid="{00000000-0005-0000-0000-0000AEA20000}"/>
    <cellStyle name="Normal 31 2 5 2" xfId="22404" xr:uid="{00000000-0005-0000-0000-0000AFA20000}"/>
    <cellStyle name="Normal 31 2 5 2 2" xfId="57620" xr:uid="{00000000-0005-0000-0000-0000B0A20000}"/>
    <cellStyle name="Normal 31 2 5 3" xfId="45023" xr:uid="{00000000-0005-0000-0000-0000B1A20000}"/>
    <cellStyle name="Normal 31 2 5 4" xfId="35009" xr:uid="{00000000-0005-0000-0000-0000B2A20000}"/>
    <cellStyle name="Normal 31 2 6" xfId="11577" xr:uid="{00000000-0005-0000-0000-0000B3A20000}"/>
    <cellStyle name="Normal 31 2 6 2" xfId="24180" xr:uid="{00000000-0005-0000-0000-0000B4A20000}"/>
    <cellStyle name="Normal 31 2 6 2 2" xfId="59396" xr:uid="{00000000-0005-0000-0000-0000B5A20000}"/>
    <cellStyle name="Normal 31 2 6 3" xfId="46799" xr:uid="{00000000-0005-0000-0000-0000B6A20000}"/>
    <cellStyle name="Normal 31 2 6 4" xfId="36785" xr:uid="{00000000-0005-0000-0000-0000B7A20000}"/>
    <cellStyle name="Normal 31 2 7" xfId="15944" xr:uid="{00000000-0005-0000-0000-0000B8A20000}"/>
    <cellStyle name="Normal 31 2 7 2" xfId="51160" xr:uid="{00000000-0005-0000-0000-0000B9A20000}"/>
    <cellStyle name="Normal 31 2 7 3" xfId="28549" xr:uid="{00000000-0005-0000-0000-0000BAA20000}"/>
    <cellStyle name="Normal 31 2 8" xfId="13035" xr:uid="{00000000-0005-0000-0000-0000BBA20000}"/>
    <cellStyle name="Normal 31 2 8 2" xfId="48253" xr:uid="{00000000-0005-0000-0000-0000BCA20000}"/>
    <cellStyle name="Normal 31 2 9" xfId="38563" xr:uid="{00000000-0005-0000-0000-0000BDA20000}"/>
    <cellStyle name="Normal 31 3" xfId="3602" xr:uid="{00000000-0005-0000-0000-0000BEA20000}"/>
    <cellStyle name="Normal 31 3 10" xfId="27098" xr:uid="{00000000-0005-0000-0000-0000BFA20000}"/>
    <cellStyle name="Normal 31 3 11" xfId="61502" xr:uid="{00000000-0005-0000-0000-0000C0A20000}"/>
    <cellStyle name="Normal 31 3 2" xfId="5398" xr:uid="{00000000-0005-0000-0000-0000C1A20000}"/>
    <cellStyle name="Normal 31 3 2 2" xfId="18045" xr:uid="{00000000-0005-0000-0000-0000C2A20000}"/>
    <cellStyle name="Normal 31 3 2 2 2" xfId="53261" xr:uid="{00000000-0005-0000-0000-0000C3A20000}"/>
    <cellStyle name="Normal 31 3 2 3" xfId="40664" xr:uid="{00000000-0005-0000-0000-0000C4A20000}"/>
    <cellStyle name="Normal 31 3 2 4" xfId="30650" xr:uid="{00000000-0005-0000-0000-0000C5A20000}"/>
    <cellStyle name="Normal 31 3 3" xfId="6868" xr:uid="{00000000-0005-0000-0000-0000C6A20000}"/>
    <cellStyle name="Normal 31 3 3 2" xfId="19499" xr:uid="{00000000-0005-0000-0000-0000C7A20000}"/>
    <cellStyle name="Normal 31 3 3 2 2" xfId="54715" xr:uid="{00000000-0005-0000-0000-0000C8A20000}"/>
    <cellStyle name="Normal 31 3 3 3" xfId="42118" xr:uid="{00000000-0005-0000-0000-0000C9A20000}"/>
    <cellStyle name="Normal 31 3 3 4" xfId="32104" xr:uid="{00000000-0005-0000-0000-0000CAA20000}"/>
    <cellStyle name="Normal 31 3 4" xfId="8327" xr:uid="{00000000-0005-0000-0000-0000CBA20000}"/>
    <cellStyle name="Normal 31 3 4 2" xfId="20953" xr:uid="{00000000-0005-0000-0000-0000CCA20000}"/>
    <cellStyle name="Normal 31 3 4 2 2" xfId="56169" xr:uid="{00000000-0005-0000-0000-0000CDA20000}"/>
    <cellStyle name="Normal 31 3 4 3" xfId="43572" xr:uid="{00000000-0005-0000-0000-0000CEA20000}"/>
    <cellStyle name="Normal 31 3 4 4" xfId="33558" xr:uid="{00000000-0005-0000-0000-0000CFA20000}"/>
    <cellStyle name="Normal 31 3 5" xfId="10108" xr:uid="{00000000-0005-0000-0000-0000D0A20000}"/>
    <cellStyle name="Normal 31 3 5 2" xfId="22729" xr:uid="{00000000-0005-0000-0000-0000D1A20000}"/>
    <cellStyle name="Normal 31 3 5 2 2" xfId="57945" xr:uid="{00000000-0005-0000-0000-0000D2A20000}"/>
    <cellStyle name="Normal 31 3 5 3" xfId="45348" xr:uid="{00000000-0005-0000-0000-0000D3A20000}"/>
    <cellStyle name="Normal 31 3 5 4" xfId="35334" xr:uid="{00000000-0005-0000-0000-0000D4A20000}"/>
    <cellStyle name="Normal 31 3 6" xfId="11902" xr:uid="{00000000-0005-0000-0000-0000D5A20000}"/>
    <cellStyle name="Normal 31 3 6 2" xfId="24505" xr:uid="{00000000-0005-0000-0000-0000D6A20000}"/>
    <cellStyle name="Normal 31 3 6 2 2" xfId="59721" xr:uid="{00000000-0005-0000-0000-0000D7A20000}"/>
    <cellStyle name="Normal 31 3 6 3" xfId="47124" xr:uid="{00000000-0005-0000-0000-0000D8A20000}"/>
    <cellStyle name="Normal 31 3 6 4" xfId="37110" xr:uid="{00000000-0005-0000-0000-0000D9A20000}"/>
    <cellStyle name="Normal 31 3 7" xfId="16269" xr:uid="{00000000-0005-0000-0000-0000DAA20000}"/>
    <cellStyle name="Normal 31 3 7 2" xfId="51485" xr:uid="{00000000-0005-0000-0000-0000DBA20000}"/>
    <cellStyle name="Normal 31 3 7 3" xfId="28874" xr:uid="{00000000-0005-0000-0000-0000DCA20000}"/>
    <cellStyle name="Normal 31 3 8" xfId="14491" xr:uid="{00000000-0005-0000-0000-0000DDA20000}"/>
    <cellStyle name="Normal 31 3 8 2" xfId="49709" xr:uid="{00000000-0005-0000-0000-0000DEA20000}"/>
    <cellStyle name="Normal 31 3 9" xfId="38888" xr:uid="{00000000-0005-0000-0000-0000DFA20000}"/>
    <cellStyle name="Normal 31 4" xfId="2763" xr:uid="{00000000-0005-0000-0000-0000E0A20000}"/>
    <cellStyle name="Normal 31 4 10" xfId="26289" xr:uid="{00000000-0005-0000-0000-0000E1A20000}"/>
    <cellStyle name="Normal 31 4 11" xfId="60693" xr:uid="{00000000-0005-0000-0000-0000E2A20000}"/>
    <cellStyle name="Normal 31 4 2" xfId="4589" xr:uid="{00000000-0005-0000-0000-0000E3A20000}"/>
    <cellStyle name="Normal 31 4 2 2" xfId="17236" xr:uid="{00000000-0005-0000-0000-0000E4A20000}"/>
    <cellStyle name="Normal 31 4 2 2 2" xfId="52452" xr:uid="{00000000-0005-0000-0000-0000E5A20000}"/>
    <cellStyle name="Normal 31 4 2 3" xfId="39855" xr:uid="{00000000-0005-0000-0000-0000E6A20000}"/>
    <cellStyle name="Normal 31 4 2 4" xfId="29841" xr:uid="{00000000-0005-0000-0000-0000E7A20000}"/>
    <cellStyle name="Normal 31 4 3" xfId="6059" xr:uid="{00000000-0005-0000-0000-0000E8A20000}"/>
    <cellStyle name="Normal 31 4 3 2" xfId="18690" xr:uid="{00000000-0005-0000-0000-0000E9A20000}"/>
    <cellStyle name="Normal 31 4 3 2 2" xfId="53906" xr:uid="{00000000-0005-0000-0000-0000EAA20000}"/>
    <cellStyle name="Normal 31 4 3 3" xfId="41309" xr:uid="{00000000-0005-0000-0000-0000EBA20000}"/>
    <cellStyle name="Normal 31 4 3 4" xfId="31295" xr:uid="{00000000-0005-0000-0000-0000ECA20000}"/>
    <cellStyle name="Normal 31 4 4" xfId="7518" xr:uid="{00000000-0005-0000-0000-0000EDA20000}"/>
    <cellStyle name="Normal 31 4 4 2" xfId="20144" xr:uid="{00000000-0005-0000-0000-0000EEA20000}"/>
    <cellStyle name="Normal 31 4 4 2 2" xfId="55360" xr:uid="{00000000-0005-0000-0000-0000EFA20000}"/>
    <cellStyle name="Normal 31 4 4 3" xfId="42763" xr:uid="{00000000-0005-0000-0000-0000F0A20000}"/>
    <cellStyle name="Normal 31 4 4 4" xfId="32749" xr:uid="{00000000-0005-0000-0000-0000F1A20000}"/>
    <cellStyle name="Normal 31 4 5" xfId="9299" xr:uid="{00000000-0005-0000-0000-0000F2A20000}"/>
    <cellStyle name="Normal 31 4 5 2" xfId="21920" xr:uid="{00000000-0005-0000-0000-0000F3A20000}"/>
    <cellStyle name="Normal 31 4 5 2 2" xfId="57136" xr:uid="{00000000-0005-0000-0000-0000F4A20000}"/>
    <cellStyle name="Normal 31 4 5 3" xfId="44539" xr:uid="{00000000-0005-0000-0000-0000F5A20000}"/>
    <cellStyle name="Normal 31 4 5 4" xfId="34525" xr:uid="{00000000-0005-0000-0000-0000F6A20000}"/>
    <cellStyle name="Normal 31 4 6" xfId="11093" xr:uid="{00000000-0005-0000-0000-0000F7A20000}"/>
    <cellStyle name="Normal 31 4 6 2" xfId="23696" xr:uid="{00000000-0005-0000-0000-0000F8A20000}"/>
    <cellStyle name="Normal 31 4 6 2 2" xfId="58912" xr:uid="{00000000-0005-0000-0000-0000F9A20000}"/>
    <cellStyle name="Normal 31 4 6 3" xfId="46315" xr:uid="{00000000-0005-0000-0000-0000FAA20000}"/>
    <cellStyle name="Normal 31 4 6 4" xfId="36301" xr:uid="{00000000-0005-0000-0000-0000FBA20000}"/>
    <cellStyle name="Normal 31 4 7" xfId="15460" xr:uid="{00000000-0005-0000-0000-0000FCA20000}"/>
    <cellStyle name="Normal 31 4 7 2" xfId="50676" xr:uid="{00000000-0005-0000-0000-0000FDA20000}"/>
    <cellStyle name="Normal 31 4 7 3" xfId="28065" xr:uid="{00000000-0005-0000-0000-0000FEA20000}"/>
    <cellStyle name="Normal 31 4 8" xfId="13682" xr:uid="{00000000-0005-0000-0000-0000FFA20000}"/>
    <cellStyle name="Normal 31 4 8 2" xfId="48900" xr:uid="{00000000-0005-0000-0000-000000A30000}"/>
    <cellStyle name="Normal 31 4 9" xfId="38079" xr:uid="{00000000-0005-0000-0000-000001A30000}"/>
    <cellStyle name="Normal 31 5" xfId="3927" xr:uid="{00000000-0005-0000-0000-000002A30000}"/>
    <cellStyle name="Normal 31 5 2" xfId="8650" xr:uid="{00000000-0005-0000-0000-000003A30000}"/>
    <cellStyle name="Normal 31 5 2 2" xfId="21276" xr:uid="{00000000-0005-0000-0000-000004A30000}"/>
    <cellStyle name="Normal 31 5 2 2 2" xfId="56492" xr:uid="{00000000-0005-0000-0000-000005A30000}"/>
    <cellStyle name="Normal 31 5 2 3" xfId="43895" xr:uid="{00000000-0005-0000-0000-000006A30000}"/>
    <cellStyle name="Normal 31 5 2 4" xfId="33881" xr:uid="{00000000-0005-0000-0000-000007A30000}"/>
    <cellStyle name="Normal 31 5 3" xfId="10431" xr:uid="{00000000-0005-0000-0000-000008A30000}"/>
    <cellStyle name="Normal 31 5 3 2" xfId="23052" xr:uid="{00000000-0005-0000-0000-000009A30000}"/>
    <cellStyle name="Normal 31 5 3 2 2" xfId="58268" xr:uid="{00000000-0005-0000-0000-00000AA30000}"/>
    <cellStyle name="Normal 31 5 3 3" xfId="45671" xr:uid="{00000000-0005-0000-0000-00000BA30000}"/>
    <cellStyle name="Normal 31 5 3 4" xfId="35657" xr:uid="{00000000-0005-0000-0000-00000CA30000}"/>
    <cellStyle name="Normal 31 5 4" xfId="12227" xr:uid="{00000000-0005-0000-0000-00000DA30000}"/>
    <cellStyle name="Normal 31 5 4 2" xfId="24828" xr:uid="{00000000-0005-0000-0000-00000EA30000}"/>
    <cellStyle name="Normal 31 5 4 2 2" xfId="60044" xr:uid="{00000000-0005-0000-0000-00000FA30000}"/>
    <cellStyle name="Normal 31 5 4 3" xfId="47447" xr:uid="{00000000-0005-0000-0000-000010A30000}"/>
    <cellStyle name="Normal 31 5 4 4" xfId="37433" xr:uid="{00000000-0005-0000-0000-000011A30000}"/>
    <cellStyle name="Normal 31 5 5" xfId="16592" xr:uid="{00000000-0005-0000-0000-000012A30000}"/>
    <cellStyle name="Normal 31 5 5 2" xfId="51808" xr:uid="{00000000-0005-0000-0000-000013A30000}"/>
    <cellStyle name="Normal 31 5 5 3" xfId="29197" xr:uid="{00000000-0005-0000-0000-000014A30000}"/>
    <cellStyle name="Normal 31 5 6" xfId="14814" xr:uid="{00000000-0005-0000-0000-000015A30000}"/>
    <cellStyle name="Normal 31 5 6 2" xfId="50032" xr:uid="{00000000-0005-0000-0000-000016A30000}"/>
    <cellStyle name="Normal 31 5 7" xfId="39211" xr:uid="{00000000-0005-0000-0000-000017A30000}"/>
    <cellStyle name="Normal 31 5 8" xfId="27421" xr:uid="{00000000-0005-0000-0000-000018A30000}"/>
    <cellStyle name="Normal 31 6" xfId="4267" xr:uid="{00000000-0005-0000-0000-000019A30000}"/>
    <cellStyle name="Normal 31 6 2" xfId="16914" xr:uid="{00000000-0005-0000-0000-00001AA30000}"/>
    <cellStyle name="Normal 31 6 2 2" xfId="52130" xr:uid="{00000000-0005-0000-0000-00001BA30000}"/>
    <cellStyle name="Normal 31 6 2 3" xfId="29519" xr:uid="{00000000-0005-0000-0000-00001CA30000}"/>
    <cellStyle name="Normal 31 6 3" xfId="13360" xr:uid="{00000000-0005-0000-0000-00001DA30000}"/>
    <cellStyle name="Normal 31 6 3 2" xfId="48578" xr:uid="{00000000-0005-0000-0000-00001EA30000}"/>
    <cellStyle name="Normal 31 6 4" xfId="39533" xr:uid="{00000000-0005-0000-0000-00001FA30000}"/>
    <cellStyle name="Normal 31 6 5" xfId="25967" xr:uid="{00000000-0005-0000-0000-000020A30000}"/>
    <cellStyle name="Normal 31 7" xfId="5737" xr:uid="{00000000-0005-0000-0000-000021A30000}"/>
    <cellStyle name="Normal 31 7 2" xfId="18368" xr:uid="{00000000-0005-0000-0000-000022A30000}"/>
    <cellStyle name="Normal 31 7 2 2" xfId="53584" xr:uid="{00000000-0005-0000-0000-000023A30000}"/>
    <cellStyle name="Normal 31 7 3" xfId="40987" xr:uid="{00000000-0005-0000-0000-000024A30000}"/>
    <cellStyle name="Normal 31 7 4" xfId="30973" xr:uid="{00000000-0005-0000-0000-000025A30000}"/>
    <cellStyle name="Normal 31 8" xfId="7196" xr:uid="{00000000-0005-0000-0000-000026A30000}"/>
    <cellStyle name="Normal 31 8 2" xfId="19822" xr:uid="{00000000-0005-0000-0000-000027A30000}"/>
    <cellStyle name="Normal 31 8 2 2" xfId="55038" xr:uid="{00000000-0005-0000-0000-000028A30000}"/>
    <cellStyle name="Normal 31 8 3" xfId="42441" xr:uid="{00000000-0005-0000-0000-000029A30000}"/>
    <cellStyle name="Normal 31 8 4" xfId="32427" xr:uid="{00000000-0005-0000-0000-00002AA30000}"/>
    <cellStyle name="Normal 31 9" xfId="8977" xr:uid="{00000000-0005-0000-0000-00002BA30000}"/>
    <cellStyle name="Normal 31 9 2" xfId="21598" xr:uid="{00000000-0005-0000-0000-00002CA30000}"/>
    <cellStyle name="Normal 31 9 2 2" xfId="56814" xr:uid="{00000000-0005-0000-0000-00002DA30000}"/>
    <cellStyle name="Normal 31 9 3" xfId="44217" xr:uid="{00000000-0005-0000-0000-00002EA30000}"/>
    <cellStyle name="Normal 31 9 4" xfId="34203" xr:uid="{00000000-0005-0000-0000-00002FA30000}"/>
    <cellStyle name="Normal 32" xfId="34" xr:uid="{00000000-0005-0000-0000-000030A30000}"/>
    <cellStyle name="Normal 32 10" xfId="3949" xr:uid="{00000000-0005-0000-0000-000031A30000}"/>
    <cellStyle name="Normal 32 10 2" xfId="16612" xr:uid="{00000000-0005-0000-0000-000032A30000}"/>
    <cellStyle name="Normal 32 10 2 2" xfId="51828" xr:uid="{00000000-0005-0000-0000-000033A30000}"/>
    <cellStyle name="Normal 32 10 2 3" xfId="29217" xr:uid="{00000000-0005-0000-0000-000034A30000}"/>
    <cellStyle name="Normal 32 10 3" xfId="13058" xr:uid="{00000000-0005-0000-0000-000035A30000}"/>
    <cellStyle name="Normal 32 10 3 2" xfId="48276" xr:uid="{00000000-0005-0000-0000-000036A30000}"/>
    <cellStyle name="Normal 32 10 4" xfId="39231" xr:uid="{00000000-0005-0000-0000-000037A30000}"/>
    <cellStyle name="Normal 32 10 5" xfId="25665" xr:uid="{00000000-0005-0000-0000-000038A30000}"/>
    <cellStyle name="Normal 32 11" xfId="5435" xr:uid="{00000000-0005-0000-0000-000039A30000}"/>
    <cellStyle name="Normal 32 11 2" xfId="18066" xr:uid="{00000000-0005-0000-0000-00003AA30000}"/>
    <cellStyle name="Normal 32 11 2 2" xfId="53282" xr:uid="{00000000-0005-0000-0000-00003BA30000}"/>
    <cellStyle name="Normal 32 11 3" xfId="40685" xr:uid="{00000000-0005-0000-0000-00003CA30000}"/>
    <cellStyle name="Normal 32 11 4" xfId="30671" xr:uid="{00000000-0005-0000-0000-00003DA30000}"/>
    <cellStyle name="Normal 32 12" xfId="6891" xr:uid="{00000000-0005-0000-0000-00003EA30000}"/>
    <cellStyle name="Normal 32 12 2" xfId="19520" xr:uid="{00000000-0005-0000-0000-00003FA30000}"/>
    <cellStyle name="Normal 32 12 2 2" xfId="54736" xr:uid="{00000000-0005-0000-0000-000040A30000}"/>
    <cellStyle name="Normal 32 12 3" xfId="42139" xr:uid="{00000000-0005-0000-0000-000041A30000}"/>
    <cellStyle name="Normal 32 12 4" xfId="32125" xr:uid="{00000000-0005-0000-0000-000042A30000}"/>
    <cellStyle name="Normal 32 13" xfId="8673" xr:uid="{00000000-0005-0000-0000-000043A30000}"/>
    <cellStyle name="Normal 32 13 2" xfId="21296" xr:uid="{00000000-0005-0000-0000-000044A30000}"/>
    <cellStyle name="Normal 32 13 2 2" xfId="56512" xr:uid="{00000000-0005-0000-0000-000045A30000}"/>
    <cellStyle name="Normal 32 13 3" xfId="43915" xr:uid="{00000000-0005-0000-0000-000046A30000}"/>
    <cellStyle name="Normal 32 13 4" xfId="33901" xr:uid="{00000000-0005-0000-0000-000047A30000}"/>
    <cellStyle name="Normal 32 14" xfId="10671" xr:uid="{00000000-0005-0000-0000-000048A30000}"/>
    <cellStyle name="Normal 32 14 2" xfId="23282" xr:uid="{00000000-0005-0000-0000-000049A30000}"/>
    <cellStyle name="Normal 32 14 2 2" xfId="58498" xr:uid="{00000000-0005-0000-0000-00004AA30000}"/>
    <cellStyle name="Normal 32 14 3" xfId="45901" xr:uid="{00000000-0005-0000-0000-00004BA30000}"/>
    <cellStyle name="Normal 32 14 4" xfId="35887" xr:uid="{00000000-0005-0000-0000-00004CA30000}"/>
    <cellStyle name="Normal 32 15" xfId="14835" xr:uid="{00000000-0005-0000-0000-00004DA30000}"/>
    <cellStyle name="Normal 32 15 2" xfId="50052" xr:uid="{00000000-0005-0000-0000-00004EA30000}"/>
    <cellStyle name="Normal 32 15 3" xfId="27441" xr:uid="{00000000-0005-0000-0000-00004FA30000}"/>
    <cellStyle name="Normal 32 16" xfId="12249" xr:uid="{00000000-0005-0000-0000-000050A30000}"/>
    <cellStyle name="Normal 32 16 2" xfId="47467" xr:uid="{00000000-0005-0000-0000-000051A30000}"/>
    <cellStyle name="Normal 32 17" xfId="37454" xr:uid="{00000000-0005-0000-0000-000052A30000}"/>
    <cellStyle name="Normal 32 18" xfId="24856" xr:uid="{00000000-0005-0000-0000-000053A30000}"/>
    <cellStyle name="Normal 32 19" xfId="60069" xr:uid="{00000000-0005-0000-0000-000054A30000}"/>
    <cellStyle name="Normal 32 2" xfId="619" xr:uid="{00000000-0005-0000-0000-000055A30000}"/>
    <cellStyle name="Normal 32 2 10" xfId="5480" xr:uid="{00000000-0005-0000-0000-000056A30000}"/>
    <cellStyle name="Normal 32 2 10 2" xfId="18111" xr:uid="{00000000-0005-0000-0000-000057A30000}"/>
    <cellStyle name="Normal 32 2 10 2 2" xfId="53327" xr:uid="{00000000-0005-0000-0000-000058A30000}"/>
    <cellStyle name="Normal 32 2 10 3" xfId="40730" xr:uid="{00000000-0005-0000-0000-000059A30000}"/>
    <cellStyle name="Normal 32 2 10 4" xfId="30716" xr:uid="{00000000-0005-0000-0000-00005AA30000}"/>
    <cellStyle name="Normal 32 2 11" xfId="6936" xr:uid="{00000000-0005-0000-0000-00005BA30000}"/>
    <cellStyle name="Normal 32 2 11 2" xfId="19565" xr:uid="{00000000-0005-0000-0000-00005CA30000}"/>
    <cellStyle name="Normal 32 2 11 2 2" xfId="54781" xr:uid="{00000000-0005-0000-0000-00005DA30000}"/>
    <cellStyle name="Normal 32 2 11 3" xfId="42184" xr:uid="{00000000-0005-0000-0000-00005EA30000}"/>
    <cellStyle name="Normal 32 2 11 4" xfId="32170" xr:uid="{00000000-0005-0000-0000-00005FA30000}"/>
    <cellStyle name="Normal 32 2 12" xfId="8718" xr:uid="{00000000-0005-0000-0000-000060A30000}"/>
    <cellStyle name="Normal 32 2 12 2" xfId="21341" xr:uid="{00000000-0005-0000-0000-000061A30000}"/>
    <cellStyle name="Normal 32 2 12 2 2" xfId="56557" xr:uid="{00000000-0005-0000-0000-000062A30000}"/>
    <cellStyle name="Normal 32 2 12 3" xfId="43960" xr:uid="{00000000-0005-0000-0000-000063A30000}"/>
    <cellStyle name="Normal 32 2 12 4" xfId="33946" xr:uid="{00000000-0005-0000-0000-000064A30000}"/>
    <cellStyle name="Normal 32 2 13" xfId="10672" xr:uid="{00000000-0005-0000-0000-000065A30000}"/>
    <cellStyle name="Normal 32 2 13 2" xfId="23283" xr:uid="{00000000-0005-0000-0000-000066A30000}"/>
    <cellStyle name="Normal 32 2 13 2 2" xfId="58499" xr:uid="{00000000-0005-0000-0000-000067A30000}"/>
    <cellStyle name="Normal 32 2 13 3" xfId="45902" xr:uid="{00000000-0005-0000-0000-000068A30000}"/>
    <cellStyle name="Normal 32 2 13 4" xfId="35888" xr:uid="{00000000-0005-0000-0000-000069A30000}"/>
    <cellStyle name="Normal 32 2 14" xfId="14880" xr:uid="{00000000-0005-0000-0000-00006AA30000}"/>
    <cellStyle name="Normal 32 2 14 2" xfId="50097" xr:uid="{00000000-0005-0000-0000-00006BA30000}"/>
    <cellStyle name="Normal 32 2 14 3" xfId="27486" xr:uid="{00000000-0005-0000-0000-00006CA30000}"/>
    <cellStyle name="Normal 32 2 15" xfId="12294" xr:uid="{00000000-0005-0000-0000-00006DA30000}"/>
    <cellStyle name="Normal 32 2 15 2" xfId="47512" xr:uid="{00000000-0005-0000-0000-00006EA30000}"/>
    <cellStyle name="Normal 32 2 16" xfId="37499" xr:uid="{00000000-0005-0000-0000-00006FA30000}"/>
    <cellStyle name="Normal 32 2 17" xfId="24901" xr:uid="{00000000-0005-0000-0000-000070A30000}"/>
    <cellStyle name="Normal 32 2 18" xfId="60114" xr:uid="{00000000-0005-0000-0000-000071A30000}"/>
    <cellStyle name="Normal 32 2 2" xfId="1793" xr:uid="{00000000-0005-0000-0000-000072A30000}"/>
    <cellStyle name="Normal 32 2 2 10" xfId="7010" xr:uid="{00000000-0005-0000-0000-000073A30000}"/>
    <cellStyle name="Normal 32 2 2 10 2" xfId="19637" xr:uid="{00000000-0005-0000-0000-000074A30000}"/>
    <cellStyle name="Normal 32 2 2 10 2 2" xfId="54853" xr:uid="{00000000-0005-0000-0000-000075A30000}"/>
    <cellStyle name="Normal 32 2 2 10 3" xfId="42256" xr:uid="{00000000-0005-0000-0000-000076A30000}"/>
    <cellStyle name="Normal 32 2 2 10 4" xfId="32242" xr:uid="{00000000-0005-0000-0000-000077A30000}"/>
    <cellStyle name="Normal 32 2 2 11" xfId="8791" xr:uid="{00000000-0005-0000-0000-000078A30000}"/>
    <cellStyle name="Normal 32 2 2 11 2" xfId="21413" xr:uid="{00000000-0005-0000-0000-000079A30000}"/>
    <cellStyle name="Normal 32 2 2 11 2 2" xfId="56629" xr:uid="{00000000-0005-0000-0000-00007AA30000}"/>
    <cellStyle name="Normal 32 2 2 11 3" xfId="44032" xr:uid="{00000000-0005-0000-0000-00007BA30000}"/>
    <cellStyle name="Normal 32 2 2 11 4" xfId="34018" xr:uid="{00000000-0005-0000-0000-00007CA30000}"/>
    <cellStyle name="Normal 32 2 2 12" xfId="10673" xr:uid="{00000000-0005-0000-0000-00007DA30000}"/>
    <cellStyle name="Normal 32 2 2 12 2" xfId="23284" xr:uid="{00000000-0005-0000-0000-00007EA30000}"/>
    <cellStyle name="Normal 32 2 2 12 2 2" xfId="58500" xr:uid="{00000000-0005-0000-0000-00007FA30000}"/>
    <cellStyle name="Normal 32 2 2 12 3" xfId="45903" xr:uid="{00000000-0005-0000-0000-000080A30000}"/>
    <cellStyle name="Normal 32 2 2 12 4" xfId="35889" xr:uid="{00000000-0005-0000-0000-000081A30000}"/>
    <cellStyle name="Normal 32 2 2 13" xfId="14952" xr:uid="{00000000-0005-0000-0000-000082A30000}"/>
    <cellStyle name="Normal 32 2 2 13 2" xfId="50169" xr:uid="{00000000-0005-0000-0000-000083A30000}"/>
    <cellStyle name="Normal 32 2 2 13 3" xfId="27558" xr:uid="{00000000-0005-0000-0000-000084A30000}"/>
    <cellStyle name="Normal 32 2 2 14" xfId="12366" xr:uid="{00000000-0005-0000-0000-000085A30000}"/>
    <cellStyle name="Normal 32 2 2 14 2" xfId="47584" xr:uid="{00000000-0005-0000-0000-000086A30000}"/>
    <cellStyle name="Normal 32 2 2 15" xfId="37571" xr:uid="{00000000-0005-0000-0000-000087A30000}"/>
    <cellStyle name="Normal 32 2 2 16" xfId="24973" xr:uid="{00000000-0005-0000-0000-000088A30000}"/>
    <cellStyle name="Normal 32 2 2 17" xfId="60186" xr:uid="{00000000-0005-0000-0000-000089A30000}"/>
    <cellStyle name="Normal 32 2 2 2" xfId="2396" xr:uid="{00000000-0005-0000-0000-00008AA30000}"/>
    <cellStyle name="Normal 32 2 2 2 10" xfId="10674" xr:uid="{00000000-0005-0000-0000-00008BA30000}"/>
    <cellStyle name="Normal 32 2 2 2 10 2" xfId="23285" xr:uid="{00000000-0005-0000-0000-00008CA30000}"/>
    <cellStyle name="Normal 32 2 2 2 10 2 2" xfId="58501" xr:uid="{00000000-0005-0000-0000-00008DA30000}"/>
    <cellStyle name="Normal 32 2 2 2 10 3" xfId="45904" xr:uid="{00000000-0005-0000-0000-00008EA30000}"/>
    <cellStyle name="Normal 32 2 2 2 10 4" xfId="35890" xr:uid="{00000000-0005-0000-0000-00008FA30000}"/>
    <cellStyle name="Normal 32 2 2 2 11" xfId="15107" xr:uid="{00000000-0005-0000-0000-000090A30000}"/>
    <cellStyle name="Normal 32 2 2 2 11 2" xfId="50323" xr:uid="{00000000-0005-0000-0000-000091A30000}"/>
    <cellStyle name="Normal 32 2 2 2 11 3" xfId="27712" xr:uid="{00000000-0005-0000-0000-000092A30000}"/>
    <cellStyle name="Normal 32 2 2 2 12" xfId="12520" xr:uid="{00000000-0005-0000-0000-000093A30000}"/>
    <cellStyle name="Normal 32 2 2 2 12 2" xfId="47738" xr:uid="{00000000-0005-0000-0000-000094A30000}"/>
    <cellStyle name="Normal 32 2 2 2 13" xfId="37726" xr:uid="{00000000-0005-0000-0000-000095A30000}"/>
    <cellStyle name="Normal 32 2 2 2 14" xfId="25127" xr:uid="{00000000-0005-0000-0000-000096A30000}"/>
    <cellStyle name="Normal 32 2 2 2 15" xfId="60340" xr:uid="{00000000-0005-0000-0000-000097A30000}"/>
    <cellStyle name="Normal 32 2 2 2 2" xfId="3242" xr:uid="{00000000-0005-0000-0000-000098A30000}"/>
    <cellStyle name="Normal 32 2 2 2 2 10" xfId="25611" xr:uid="{00000000-0005-0000-0000-000099A30000}"/>
    <cellStyle name="Normal 32 2 2 2 2 11" xfId="61146" xr:uid="{00000000-0005-0000-0000-00009AA30000}"/>
    <cellStyle name="Normal 32 2 2 2 2 2" xfId="5042" xr:uid="{00000000-0005-0000-0000-00009BA30000}"/>
    <cellStyle name="Normal 32 2 2 2 2 2 2" xfId="17689" xr:uid="{00000000-0005-0000-0000-00009CA30000}"/>
    <cellStyle name="Normal 32 2 2 2 2 2 2 2" xfId="52905" xr:uid="{00000000-0005-0000-0000-00009DA30000}"/>
    <cellStyle name="Normal 32 2 2 2 2 2 2 3" xfId="30294" xr:uid="{00000000-0005-0000-0000-00009EA30000}"/>
    <cellStyle name="Normal 32 2 2 2 2 2 3" xfId="14135" xr:uid="{00000000-0005-0000-0000-00009FA30000}"/>
    <cellStyle name="Normal 32 2 2 2 2 2 3 2" xfId="49353" xr:uid="{00000000-0005-0000-0000-0000A0A30000}"/>
    <cellStyle name="Normal 32 2 2 2 2 2 4" xfId="40308" xr:uid="{00000000-0005-0000-0000-0000A1A30000}"/>
    <cellStyle name="Normal 32 2 2 2 2 2 5" xfId="26742" xr:uid="{00000000-0005-0000-0000-0000A2A30000}"/>
    <cellStyle name="Normal 32 2 2 2 2 3" xfId="6512" xr:uid="{00000000-0005-0000-0000-0000A3A30000}"/>
    <cellStyle name="Normal 32 2 2 2 2 3 2" xfId="19143" xr:uid="{00000000-0005-0000-0000-0000A4A30000}"/>
    <cellStyle name="Normal 32 2 2 2 2 3 2 2" xfId="54359" xr:uid="{00000000-0005-0000-0000-0000A5A30000}"/>
    <cellStyle name="Normal 32 2 2 2 2 3 3" xfId="41762" xr:uid="{00000000-0005-0000-0000-0000A6A30000}"/>
    <cellStyle name="Normal 32 2 2 2 2 3 4" xfId="31748" xr:uid="{00000000-0005-0000-0000-0000A7A30000}"/>
    <cellStyle name="Normal 32 2 2 2 2 4" xfId="7971" xr:uid="{00000000-0005-0000-0000-0000A8A30000}"/>
    <cellStyle name="Normal 32 2 2 2 2 4 2" xfId="20597" xr:uid="{00000000-0005-0000-0000-0000A9A30000}"/>
    <cellStyle name="Normal 32 2 2 2 2 4 2 2" xfId="55813" xr:uid="{00000000-0005-0000-0000-0000AAA30000}"/>
    <cellStyle name="Normal 32 2 2 2 2 4 3" xfId="43216" xr:uid="{00000000-0005-0000-0000-0000ABA30000}"/>
    <cellStyle name="Normal 32 2 2 2 2 4 4" xfId="33202" xr:uid="{00000000-0005-0000-0000-0000ACA30000}"/>
    <cellStyle name="Normal 32 2 2 2 2 5" xfId="9752" xr:uid="{00000000-0005-0000-0000-0000ADA30000}"/>
    <cellStyle name="Normal 32 2 2 2 2 5 2" xfId="22373" xr:uid="{00000000-0005-0000-0000-0000AEA30000}"/>
    <cellStyle name="Normal 32 2 2 2 2 5 2 2" xfId="57589" xr:uid="{00000000-0005-0000-0000-0000AFA30000}"/>
    <cellStyle name="Normal 32 2 2 2 2 5 3" xfId="44992" xr:uid="{00000000-0005-0000-0000-0000B0A30000}"/>
    <cellStyle name="Normal 32 2 2 2 2 5 4" xfId="34978" xr:uid="{00000000-0005-0000-0000-0000B1A30000}"/>
    <cellStyle name="Normal 32 2 2 2 2 6" xfId="11546" xr:uid="{00000000-0005-0000-0000-0000B2A30000}"/>
    <cellStyle name="Normal 32 2 2 2 2 6 2" xfId="24149" xr:uid="{00000000-0005-0000-0000-0000B3A30000}"/>
    <cellStyle name="Normal 32 2 2 2 2 6 2 2" xfId="59365" xr:uid="{00000000-0005-0000-0000-0000B4A30000}"/>
    <cellStyle name="Normal 32 2 2 2 2 6 3" xfId="46768" xr:uid="{00000000-0005-0000-0000-0000B5A30000}"/>
    <cellStyle name="Normal 32 2 2 2 2 6 4" xfId="36754" xr:uid="{00000000-0005-0000-0000-0000B6A30000}"/>
    <cellStyle name="Normal 32 2 2 2 2 7" xfId="15913" xr:uid="{00000000-0005-0000-0000-0000B7A30000}"/>
    <cellStyle name="Normal 32 2 2 2 2 7 2" xfId="51129" xr:uid="{00000000-0005-0000-0000-0000B8A30000}"/>
    <cellStyle name="Normal 32 2 2 2 2 7 3" xfId="28518" xr:uid="{00000000-0005-0000-0000-0000B9A30000}"/>
    <cellStyle name="Normal 32 2 2 2 2 8" xfId="13004" xr:uid="{00000000-0005-0000-0000-0000BAA30000}"/>
    <cellStyle name="Normal 32 2 2 2 2 8 2" xfId="48222" xr:uid="{00000000-0005-0000-0000-0000BBA30000}"/>
    <cellStyle name="Normal 32 2 2 2 2 9" xfId="38532" xr:uid="{00000000-0005-0000-0000-0000BCA30000}"/>
    <cellStyle name="Normal 32 2 2 2 3" xfId="3571" xr:uid="{00000000-0005-0000-0000-0000BDA30000}"/>
    <cellStyle name="Normal 32 2 2 2 3 10" xfId="27067" xr:uid="{00000000-0005-0000-0000-0000BEA30000}"/>
    <cellStyle name="Normal 32 2 2 2 3 11" xfId="61471" xr:uid="{00000000-0005-0000-0000-0000BFA30000}"/>
    <cellStyle name="Normal 32 2 2 2 3 2" xfId="5367" xr:uid="{00000000-0005-0000-0000-0000C0A30000}"/>
    <cellStyle name="Normal 32 2 2 2 3 2 2" xfId="18014" xr:uid="{00000000-0005-0000-0000-0000C1A30000}"/>
    <cellStyle name="Normal 32 2 2 2 3 2 2 2" xfId="53230" xr:uid="{00000000-0005-0000-0000-0000C2A30000}"/>
    <cellStyle name="Normal 32 2 2 2 3 2 3" xfId="40633" xr:uid="{00000000-0005-0000-0000-0000C3A30000}"/>
    <cellStyle name="Normal 32 2 2 2 3 2 4" xfId="30619" xr:uid="{00000000-0005-0000-0000-0000C4A30000}"/>
    <cellStyle name="Normal 32 2 2 2 3 3" xfId="6837" xr:uid="{00000000-0005-0000-0000-0000C5A30000}"/>
    <cellStyle name="Normal 32 2 2 2 3 3 2" xfId="19468" xr:uid="{00000000-0005-0000-0000-0000C6A30000}"/>
    <cellStyle name="Normal 32 2 2 2 3 3 2 2" xfId="54684" xr:uid="{00000000-0005-0000-0000-0000C7A30000}"/>
    <cellStyle name="Normal 32 2 2 2 3 3 3" xfId="42087" xr:uid="{00000000-0005-0000-0000-0000C8A30000}"/>
    <cellStyle name="Normal 32 2 2 2 3 3 4" xfId="32073" xr:uid="{00000000-0005-0000-0000-0000C9A30000}"/>
    <cellStyle name="Normal 32 2 2 2 3 4" xfId="8296" xr:uid="{00000000-0005-0000-0000-0000CAA30000}"/>
    <cellStyle name="Normal 32 2 2 2 3 4 2" xfId="20922" xr:uid="{00000000-0005-0000-0000-0000CBA30000}"/>
    <cellStyle name="Normal 32 2 2 2 3 4 2 2" xfId="56138" xr:uid="{00000000-0005-0000-0000-0000CCA30000}"/>
    <cellStyle name="Normal 32 2 2 2 3 4 3" xfId="43541" xr:uid="{00000000-0005-0000-0000-0000CDA30000}"/>
    <cellStyle name="Normal 32 2 2 2 3 4 4" xfId="33527" xr:uid="{00000000-0005-0000-0000-0000CEA30000}"/>
    <cellStyle name="Normal 32 2 2 2 3 5" xfId="10077" xr:uid="{00000000-0005-0000-0000-0000CFA30000}"/>
    <cellStyle name="Normal 32 2 2 2 3 5 2" xfId="22698" xr:uid="{00000000-0005-0000-0000-0000D0A30000}"/>
    <cellStyle name="Normal 32 2 2 2 3 5 2 2" xfId="57914" xr:uid="{00000000-0005-0000-0000-0000D1A30000}"/>
    <cellStyle name="Normal 32 2 2 2 3 5 3" xfId="45317" xr:uid="{00000000-0005-0000-0000-0000D2A30000}"/>
    <cellStyle name="Normal 32 2 2 2 3 5 4" xfId="35303" xr:uid="{00000000-0005-0000-0000-0000D3A30000}"/>
    <cellStyle name="Normal 32 2 2 2 3 6" xfId="11871" xr:uid="{00000000-0005-0000-0000-0000D4A30000}"/>
    <cellStyle name="Normal 32 2 2 2 3 6 2" xfId="24474" xr:uid="{00000000-0005-0000-0000-0000D5A30000}"/>
    <cellStyle name="Normal 32 2 2 2 3 6 2 2" xfId="59690" xr:uid="{00000000-0005-0000-0000-0000D6A30000}"/>
    <cellStyle name="Normal 32 2 2 2 3 6 3" xfId="47093" xr:uid="{00000000-0005-0000-0000-0000D7A30000}"/>
    <cellStyle name="Normal 32 2 2 2 3 6 4" xfId="37079" xr:uid="{00000000-0005-0000-0000-0000D8A30000}"/>
    <cellStyle name="Normal 32 2 2 2 3 7" xfId="16238" xr:uid="{00000000-0005-0000-0000-0000D9A30000}"/>
    <cellStyle name="Normal 32 2 2 2 3 7 2" xfId="51454" xr:uid="{00000000-0005-0000-0000-0000DAA30000}"/>
    <cellStyle name="Normal 32 2 2 2 3 7 3" xfId="28843" xr:uid="{00000000-0005-0000-0000-0000DBA30000}"/>
    <cellStyle name="Normal 32 2 2 2 3 8" xfId="14460" xr:uid="{00000000-0005-0000-0000-0000DCA30000}"/>
    <cellStyle name="Normal 32 2 2 2 3 8 2" xfId="49678" xr:uid="{00000000-0005-0000-0000-0000DDA30000}"/>
    <cellStyle name="Normal 32 2 2 2 3 9" xfId="38857" xr:uid="{00000000-0005-0000-0000-0000DEA30000}"/>
    <cellStyle name="Normal 32 2 2 2 4" xfId="2732" xr:uid="{00000000-0005-0000-0000-0000DFA30000}"/>
    <cellStyle name="Normal 32 2 2 2 4 10" xfId="26258" xr:uid="{00000000-0005-0000-0000-0000E0A30000}"/>
    <cellStyle name="Normal 32 2 2 2 4 11" xfId="60662" xr:uid="{00000000-0005-0000-0000-0000E1A30000}"/>
    <cellStyle name="Normal 32 2 2 2 4 2" xfId="4558" xr:uid="{00000000-0005-0000-0000-0000E2A30000}"/>
    <cellStyle name="Normal 32 2 2 2 4 2 2" xfId="17205" xr:uid="{00000000-0005-0000-0000-0000E3A30000}"/>
    <cellStyle name="Normal 32 2 2 2 4 2 2 2" xfId="52421" xr:uid="{00000000-0005-0000-0000-0000E4A30000}"/>
    <cellStyle name="Normal 32 2 2 2 4 2 3" xfId="39824" xr:uid="{00000000-0005-0000-0000-0000E5A30000}"/>
    <cellStyle name="Normal 32 2 2 2 4 2 4" xfId="29810" xr:uid="{00000000-0005-0000-0000-0000E6A30000}"/>
    <cellStyle name="Normal 32 2 2 2 4 3" xfId="6028" xr:uid="{00000000-0005-0000-0000-0000E7A30000}"/>
    <cellStyle name="Normal 32 2 2 2 4 3 2" xfId="18659" xr:uid="{00000000-0005-0000-0000-0000E8A30000}"/>
    <cellStyle name="Normal 32 2 2 2 4 3 2 2" xfId="53875" xr:uid="{00000000-0005-0000-0000-0000E9A30000}"/>
    <cellStyle name="Normal 32 2 2 2 4 3 3" xfId="41278" xr:uid="{00000000-0005-0000-0000-0000EAA30000}"/>
    <cellStyle name="Normal 32 2 2 2 4 3 4" xfId="31264" xr:uid="{00000000-0005-0000-0000-0000EBA30000}"/>
    <cellStyle name="Normal 32 2 2 2 4 4" xfId="7487" xr:uid="{00000000-0005-0000-0000-0000ECA30000}"/>
    <cellStyle name="Normal 32 2 2 2 4 4 2" xfId="20113" xr:uid="{00000000-0005-0000-0000-0000EDA30000}"/>
    <cellStyle name="Normal 32 2 2 2 4 4 2 2" xfId="55329" xr:uid="{00000000-0005-0000-0000-0000EEA30000}"/>
    <cellStyle name="Normal 32 2 2 2 4 4 3" xfId="42732" xr:uid="{00000000-0005-0000-0000-0000EFA30000}"/>
    <cellStyle name="Normal 32 2 2 2 4 4 4" xfId="32718" xr:uid="{00000000-0005-0000-0000-0000F0A30000}"/>
    <cellStyle name="Normal 32 2 2 2 4 5" xfId="9268" xr:uid="{00000000-0005-0000-0000-0000F1A30000}"/>
    <cellStyle name="Normal 32 2 2 2 4 5 2" xfId="21889" xr:uid="{00000000-0005-0000-0000-0000F2A30000}"/>
    <cellStyle name="Normal 32 2 2 2 4 5 2 2" xfId="57105" xr:uid="{00000000-0005-0000-0000-0000F3A30000}"/>
    <cellStyle name="Normal 32 2 2 2 4 5 3" xfId="44508" xr:uid="{00000000-0005-0000-0000-0000F4A30000}"/>
    <cellStyle name="Normal 32 2 2 2 4 5 4" xfId="34494" xr:uid="{00000000-0005-0000-0000-0000F5A30000}"/>
    <cellStyle name="Normal 32 2 2 2 4 6" xfId="11062" xr:uid="{00000000-0005-0000-0000-0000F6A30000}"/>
    <cellStyle name="Normal 32 2 2 2 4 6 2" xfId="23665" xr:uid="{00000000-0005-0000-0000-0000F7A30000}"/>
    <cellStyle name="Normal 32 2 2 2 4 6 2 2" xfId="58881" xr:uid="{00000000-0005-0000-0000-0000F8A30000}"/>
    <cellStyle name="Normal 32 2 2 2 4 6 3" xfId="46284" xr:uid="{00000000-0005-0000-0000-0000F9A30000}"/>
    <cellStyle name="Normal 32 2 2 2 4 6 4" xfId="36270" xr:uid="{00000000-0005-0000-0000-0000FAA30000}"/>
    <cellStyle name="Normal 32 2 2 2 4 7" xfId="15429" xr:uid="{00000000-0005-0000-0000-0000FBA30000}"/>
    <cellStyle name="Normal 32 2 2 2 4 7 2" xfId="50645" xr:uid="{00000000-0005-0000-0000-0000FCA30000}"/>
    <cellStyle name="Normal 32 2 2 2 4 7 3" xfId="28034" xr:uid="{00000000-0005-0000-0000-0000FDA30000}"/>
    <cellStyle name="Normal 32 2 2 2 4 8" xfId="13651" xr:uid="{00000000-0005-0000-0000-0000FEA30000}"/>
    <cellStyle name="Normal 32 2 2 2 4 8 2" xfId="48869" xr:uid="{00000000-0005-0000-0000-0000FFA30000}"/>
    <cellStyle name="Normal 32 2 2 2 4 9" xfId="38048" xr:uid="{00000000-0005-0000-0000-000000A40000}"/>
    <cellStyle name="Normal 32 2 2 2 5" xfId="3896" xr:uid="{00000000-0005-0000-0000-000001A40000}"/>
    <cellStyle name="Normal 32 2 2 2 5 2" xfId="8619" xr:uid="{00000000-0005-0000-0000-000002A40000}"/>
    <cellStyle name="Normal 32 2 2 2 5 2 2" xfId="21245" xr:uid="{00000000-0005-0000-0000-000003A40000}"/>
    <cellStyle name="Normal 32 2 2 2 5 2 2 2" xfId="56461" xr:uid="{00000000-0005-0000-0000-000004A40000}"/>
    <cellStyle name="Normal 32 2 2 2 5 2 3" xfId="43864" xr:uid="{00000000-0005-0000-0000-000005A40000}"/>
    <cellStyle name="Normal 32 2 2 2 5 2 4" xfId="33850" xr:uid="{00000000-0005-0000-0000-000006A40000}"/>
    <cellStyle name="Normal 32 2 2 2 5 3" xfId="10400" xr:uid="{00000000-0005-0000-0000-000007A40000}"/>
    <cellStyle name="Normal 32 2 2 2 5 3 2" xfId="23021" xr:uid="{00000000-0005-0000-0000-000008A40000}"/>
    <cellStyle name="Normal 32 2 2 2 5 3 2 2" xfId="58237" xr:uid="{00000000-0005-0000-0000-000009A40000}"/>
    <cellStyle name="Normal 32 2 2 2 5 3 3" xfId="45640" xr:uid="{00000000-0005-0000-0000-00000AA40000}"/>
    <cellStyle name="Normal 32 2 2 2 5 3 4" xfId="35626" xr:uid="{00000000-0005-0000-0000-00000BA40000}"/>
    <cellStyle name="Normal 32 2 2 2 5 4" xfId="12196" xr:uid="{00000000-0005-0000-0000-00000CA40000}"/>
    <cellStyle name="Normal 32 2 2 2 5 4 2" xfId="24797" xr:uid="{00000000-0005-0000-0000-00000DA40000}"/>
    <cellStyle name="Normal 32 2 2 2 5 4 2 2" xfId="60013" xr:uid="{00000000-0005-0000-0000-00000EA40000}"/>
    <cellStyle name="Normal 32 2 2 2 5 4 3" xfId="47416" xr:uid="{00000000-0005-0000-0000-00000FA40000}"/>
    <cellStyle name="Normal 32 2 2 2 5 4 4" xfId="37402" xr:uid="{00000000-0005-0000-0000-000010A40000}"/>
    <cellStyle name="Normal 32 2 2 2 5 5" xfId="16561" xr:uid="{00000000-0005-0000-0000-000011A40000}"/>
    <cellStyle name="Normal 32 2 2 2 5 5 2" xfId="51777" xr:uid="{00000000-0005-0000-0000-000012A40000}"/>
    <cellStyle name="Normal 32 2 2 2 5 5 3" xfId="29166" xr:uid="{00000000-0005-0000-0000-000013A40000}"/>
    <cellStyle name="Normal 32 2 2 2 5 6" xfId="14783" xr:uid="{00000000-0005-0000-0000-000014A40000}"/>
    <cellStyle name="Normal 32 2 2 2 5 6 2" xfId="50001" xr:uid="{00000000-0005-0000-0000-000015A40000}"/>
    <cellStyle name="Normal 32 2 2 2 5 7" xfId="39180" xr:uid="{00000000-0005-0000-0000-000016A40000}"/>
    <cellStyle name="Normal 32 2 2 2 5 8" xfId="27390" xr:uid="{00000000-0005-0000-0000-000017A40000}"/>
    <cellStyle name="Normal 32 2 2 2 6" xfId="4236" xr:uid="{00000000-0005-0000-0000-000018A40000}"/>
    <cellStyle name="Normal 32 2 2 2 6 2" xfId="16883" xr:uid="{00000000-0005-0000-0000-000019A40000}"/>
    <cellStyle name="Normal 32 2 2 2 6 2 2" xfId="52099" xr:uid="{00000000-0005-0000-0000-00001AA40000}"/>
    <cellStyle name="Normal 32 2 2 2 6 2 3" xfId="29488" xr:uid="{00000000-0005-0000-0000-00001BA40000}"/>
    <cellStyle name="Normal 32 2 2 2 6 3" xfId="13329" xr:uid="{00000000-0005-0000-0000-00001CA40000}"/>
    <cellStyle name="Normal 32 2 2 2 6 3 2" xfId="48547" xr:uid="{00000000-0005-0000-0000-00001DA40000}"/>
    <cellStyle name="Normal 32 2 2 2 6 4" xfId="39502" xr:uid="{00000000-0005-0000-0000-00001EA40000}"/>
    <cellStyle name="Normal 32 2 2 2 6 5" xfId="25936" xr:uid="{00000000-0005-0000-0000-00001FA40000}"/>
    <cellStyle name="Normal 32 2 2 2 7" xfId="5706" xr:uid="{00000000-0005-0000-0000-000020A40000}"/>
    <cellStyle name="Normal 32 2 2 2 7 2" xfId="18337" xr:uid="{00000000-0005-0000-0000-000021A40000}"/>
    <cellStyle name="Normal 32 2 2 2 7 2 2" xfId="53553" xr:uid="{00000000-0005-0000-0000-000022A40000}"/>
    <cellStyle name="Normal 32 2 2 2 7 3" xfId="40956" xr:uid="{00000000-0005-0000-0000-000023A40000}"/>
    <cellStyle name="Normal 32 2 2 2 7 4" xfId="30942" xr:uid="{00000000-0005-0000-0000-000024A40000}"/>
    <cellStyle name="Normal 32 2 2 2 8" xfId="7165" xr:uid="{00000000-0005-0000-0000-000025A40000}"/>
    <cellStyle name="Normal 32 2 2 2 8 2" xfId="19791" xr:uid="{00000000-0005-0000-0000-000026A40000}"/>
    <cellStyle name="Normal 32 2 2 2 8 2 2" xfId="55007" xr:uid="{00000000-0005-0000-0000-000027A40000}"/>
    <cellStyle name="Normal 32 2 2 2 8 3" xfId="42410" xr:uid="{00000000-0005-0000-0000-000028A40000}"/>
    <cellStyle name="Normal 32 2 2 2 8 4" xfId="32396" xr:uid="{00000000-0005-0000-0000-000029A40000}"/>
    <cellStyle name="Normal 32 2 2 2 9" xfId="8946" xr:uid="{00000000-0005-0000-0000-00002AA40000}"/>
    <cellStyle name="Normal 32 2 2 2 9 2" xfId="21567" xr:uid="{00000000-0005-0000-0000-00002BA40000}"/>
    <cellStyle name="Normal 32 2 2 2 9 2 2" xfId="56783" xr:uid="{00000000-0005-0000-0000-00002CA40000}"/>
    <cellStyle name="Normal 32 2 2 2 9 3" xfId="44186" xr:uid="{00000000-0005-0000-0000-00002DA40000}"/>
    <cellStyle name="Normal 32 2 2 2 9 4" xfId="34172" xr:uid="{00000000-0005-0000-0000-00002EA40000}"/>
    <cellStyle name="Normal 32 2 2 3" xfId="3082" xr:uid="{00000000-0005-0000-0000-00002FA40000}"/>
    <cellStyle name="Normal 32 2 2 3 10" xfId="25454" xr:uid="{00000000-0005-0000-0000-000030A40000}"/>
    <cellStyle name="Normal 32 2 2 3 11" xfId="60989" xr:uid="{00000000-0005-0000-0000-000031A40000}"/>
    <cellStyle name="Normal 32 2 2 3 2" xfId="4885" xr:uid="{00000000-0005-0000-0000-000032A40000}"/>
    <cellStyle name="Normal 32 2 2 3 2 2" xfId="17532" xr:uid="{00000000-0005-0000-0000-000033A40000}"/>
    <cellStyle name="Normal 32 2 2 3 2 2 2" xfId="52748" xr:uid="{00000000-0005-0000-0000-000034A40000}"/>
    <cellStyle name="Normal 32 2 2 3 2 2 3" xfId="30137" xr:uid="{00000000-0005-0000-0000-000035A40000}"/>
    <cellStyle name="Normal 32 2 2 3 2 3" xfId="13978" xr:uid="{00000000-0005-0000-0000-000036A40000}"/>
    <cellStyle name="Normal 32 2 2 3 2 3 2" xfId="49196" xr:uid="{00000000-0005-0000-0000-000037A40000}"/>
    <cellStyle name="Normal 32 2 2 3 2 4" xfId="40151" xr:uid="{00000000-0005-0000-0000-000038A40000}"/>
    <cellStyle name="Normal 32 2 2 3 2 5" xfId="26585" xr:uid="{00000000-0005-0000-0000-000039A40000}"/>
    <cellStyle name="Normal 32 2 2 3 3" xfId="6355" xr:uid="{00000000-0005-0000-0000-00003AA40000}"/>
    <cellStyle name="Normal 32 2 2 3 3 2" xfId="18986" xr:uid="{00000000-0005-0000-0000-00003BA40000}"/>
    <cellStyle name="Normal 32 2 2 3 3 2 2" xfId="54202" xr:uid="{00000000-0005-0000-0000-00003CA40000}"/>
    <cellStyle name="Normal 32 2 2 3 3 3" xfId="41605" xr:uid="{00000000-0005-0000-0000-00003DA40000}"/>
    <cellStyle name="Normal 32 2 2 3 3 4" xfId="31591" xr:uid="{00000000-0005-0000-0000-00003EA40000}"/>
    <cellStyle name="Normal 32 2 2 3 4" xfId="7814" xr:uid="{00000000-0005-0000-0000-00003FA40000}"/>
    <cellStyle name="Normal 32 2 2 3 4 2" xfId="20440" xr:uid="{00000000-0005-0000-0000-000040A40000}"/>
    <cellStyle name="Normal 32 2 2 3 4 2 2" xfId="55656" xr:uid="{00000000-0005-0000-0000-000041A40000}"/>
    <cellStyle name="Normal 32 2 2 3 4 3" xfId="43059" xr:uid="{00000000-0005-0000-0000-000042A40000}"/>
    <cellStyle name="Normal 32 2 2 3 4 4" xfId="33045" xr:uid="{00000000-0005-0000-0000-000043A40000}"/>
    <cellStyle name="Normal 32 2 2 3 5" xfId="9595" xr:uid="{00000000-0005-0000-0000-000044A40000}"/>
    <cellStyle name="Normal 32 2 2 3 5 2" xfId="22216" xr:uid="{00000000-0005-0000-0000-000045A40000}"/>
    <cellStyle name="Normal 32 2 2 3 5 2 2" xfId="57432" xr:uid="{00000000-0005-0000-0000-000046A40000}"/>
    <cellStyle name="Normal 32 2 2 3 5 3" xfId="44835" xr:uid="{00000000-0005-0000-0000-000047A40000}"/>
    <cellStyle name="Normal 32 2 2 3 5 4" xfId="34821" xr:uid="{00000000-0005-0000-0000-000048A40000}"/>
    <cellStyle name="Normal 32 2 2 3 6" xfId="11389" xr:uid="{00000000-0005-0000-0000-000049A40000}"/>
    <cellStyle name="Normal 32 2 2 3 6 2" xfId="23992" xr:uid="{00000000-0005-0000-0000-00004AA40000}"/>
    <cellStyle name="Normal 32 2 2 3 6 2 2" xfId="59208" xr:uid="{00000000-0005-0000-0000-00004BA40000}"/>
    <cellStyle name="Normal 32 2 2 3 6 3" xfId="46611" xr:uid="{00000000-0005-0000-0000-00004CA40000}"/>
    <cellStyle name="Normal 32 2 2 3 6 4" xfId="36597" xr:uid="{00000000-0005-0000-0000-00004DA40000}"/>
    <cellStyle name="Normal 32 2 2 3 7" xfId="15756" xr:uid="{00000000-0005-0000-0000-00004EA40000}"/>
    <cellStyle name="Normal 32 2 2 3 7 2" xfId="50972" xr:uid="{00000000-0005-0000-0000-00004FA40000}"/>
    <cellStyle name="Normal 32 2 2 3 7 3" xfId="28361" xr:uid="{00000000-0005-0000-0000-000050A40000}"/>
    <cellStyle name="Normal 32 2 2 3 8" xfId="12847" xr:uid="{00000000-0005-0000-0000-000051A40000}"/>
    <cellStyle name="Normal 32 2 2 3 8 2" xfId="48065" xr:uid="{00000000-0005-0000-0000-000052A40000}"/>
    <cellStyle name="Normal 32 2 2 3 9" xfId="38375" xr:uid="{00000000-0005-0000-0000-000053A40000}"/>
    <cellStyle name="Normal 32 2 2 4" xfId="2908" xr:uid="{00000000-0005-0000-0000-000054A40000}"/>
    <cellStyle name="Normal 32 2 2 4 10" xfId="25295" xr:uid="{00000000-0005-0000-0000-000055A40000}"/>
    <cellStyle name="Normal 32 2 2 4 11" xfId="60830" xr:uid="{00000000-0005-0000-0000-000056A40000}"/>
    <cellStyle name="Normal 32 2 2 4 2" xfId="4726" xr:uid="{00000000-0005-0000-0000-000057A40000}"/>
    <cellStyle name="Normal 32 2 2 4 2 2" xfId="17373" xr:uid="{00000000-0005-0000-0000-000058A40000}"/>
    <cellStyle name="Normal 32 2 2 4 2 2 2" xfId="52589" xr:uid="{00000000-0005-0000-0000-000059A40000}"/>
    <cellStyle name="Normal 32 2 2 4 2 2 3" xfId="29978" xr:uid="{00000000-0005-0000-0000-00005AA40000}"/>
    <cellStyle name="Normal 32 2 2 4 2 3" xfId="13819" xr:uid="{00000000-0005-0000-0000-00005BA40000}"/>
    <cellStyle name="Normal 32 2 2 4 2 3 2" xfId="49037" xr:uid="{00000000-0005-0000-0000-00005CA40000}"/>
    <cellStyle name="Normal 32 2 2 4 2 4" xfId="39992" xr:uid="{00000000-0005-0000-0000-00005DA40000}"/>
    <cellStyle name="Normal 32 2 2 4 2 5" xfId="26426" xr:uid="{00000000-0005-0000-0000-00005EA40000}"/>
    <cellStyle name="Normal 32 2 2 4 3" xfId="6196" xr:uid="{00000000-0005-0000-0000-00005FA40000}"/>
    <cellStyle name="Normal 32 2 2 4 3 2" xfId="18827" xr:uid="{00000000-0005-0000-0000-000060A40000}"/>
    <cellStyle name="Normal 32 2 2 4 3 2 2" xfId="54043" xr:uid="{00000000-0005-0000-0000-000061A40000}"/>
    <cellStyle name="Normal 32 2 2 4 3 3" xfId="41446" xr:uid="{00000000-0005-0000-0000-000062A40000}"/>
    <cellStyle name="Normal 32 2 2 4 3 4" xfId="31432" xr:uid="{00000000-0005-0000-0000-000063A40000}"/>
    <cellStyle name="Normal 32 2 2 4 4" xfId="7655" xr:uid="{00000000-0005-0000-0000-000064A40000}"/>
    <cellStyle name="Normal 32 2 2 4 4 2" xfId="20281" xr:uid="{00000000-0005-0000-0000-000065A40000}"/>
    <cellStyle name="Normal 32 2 2 4 4 2 2" xfId="55497" xr:uid="{00000000-0005-0000-0000-000066A40000}"/>
    <cellStyle name="Normal 32 2 2 4 4 3" xfId="42900" xr:uid="{00000000-0005-0000-0000-000067A40000}"/>
    <cellStyle name="Normal 32 2 2 4 4 4" xfId="32886" xr:uid="{00000000-0005-0000-0000-000068A40000}"/>
    <cellStyle name="Normal 32 2 2 4 5" xfId="9436" xr:uid="{00000000-0005-0000-0000-000069A40000}"/>
    <cellStyle name="Normal 32 2 2 4 5 2" xfId="22057" xr:uid="{00000000-0005-0000-0000-00006AA40000}"/>
    <cellStyle name="Normal 32 2 2 4 5 2 2" xfId="57273" xr:uid="{00000000-0005-0000-0000-00006BA40000}"/>
    <cellStyle name="Normal 32 2 2 4 5 3" xfId="44676" xr:uid="{00000000-0005-0000-0000-00006CA40000}"/>
    <cellStyle name="Normal 32 2 2 4 5 4" xfId="34662" xr:uid="{00000000-0005-0000-0000-00006DA40000}"/>
    <cellStyle name="Normal 32 2 2 4 6" xfId="11230" xr:uid="{00000000-0005-0000-0000-00006EA40000}"/>
    <cellStyle name="Normal 32 2 2 4 6 2" xfId="23833" xr:uid="{00000000-0005-0000-0000-00006FA40000}"/>
    <cellStyle name="Normal 32 2 2 4 6 2 2" xfId="59049" xr:uid="{00000000-0005-0000-0000-000070A40000}"/>
    <cellStyle name="Normal 32 2 2 4 6 3" xfId="46452" xr:uid="{00000000-0005-0000-0000-000071A40000}"/>
    <cellStyle name="Normal 32 2 2 4 6 4" xfId="36438" xr:uid="{00000000-0005-0000-0000-000072A40000}"/>
    <cellStyle name="Normal 32 2 2 4 7" xfId="15597" xr:uid="{00000000-0005-0000-0000-000073A40000}"/>
    <cellStyle name="Normal 32 2 2 4 7 2" xfId="50813" xr:uid="{00000000-0005-0000-0000-000074A40000}"/>
    <cellStyle name="Normal 32 2 2 4 7 3" xfId="28202" xr:uid="{00000000-0005-0000-0000-000075A40000}"/>
    <cellStyle name="Normal 32 2 2 4 8" xfId="12688" xr:uid="{00000000-0005-0000-0000-000076A40000}"/>
    <cellStyle name="Normal 32 2 2 4 8 2" xfId="47906" xr:uid="{00000000-0005-0000-0000-000077A40000}"/>
    <cellStyle name="Normal 32 2 2 4 9" xfId="38216" xr:uid="{00000000-0005-0000-0000-000078A40000}"/>
    <cellStyle name="Normal 32 2 2 5" xfId="3417" xr:uid="{00000000-0005-0000-0000-000079A40000}"/>
    <cellStyle name="Normal 32 2 2 5 10" xfId="26913" xr:uid="{00000000-0005-0000-0000-00007AA40000}"/>
    <cellStyle name="Normal 32 2 2 5 11" xfId="61317" xr:uid="{00000000-0005-0000-0000-00007BA40000}"/>
    <cellStyle name="Normal 32 2 2 5 2" xfId="5213" xr:uid="{00000000-0005-0000-0000-00007CA40000}"/>
    <cellStyle name="Normal 32 2 2 5 2 2" xfId="17860" xr:uid="{00000000-0005-0000-0000-00007DA40000}"/>
    <cellStyle name="Normal 32 2 2 5 2 2 2" xfId="53076" xr:uid="{00000000-0005-0000-0000-00007EA40000}"/>
    <cellStyle name="Normal 32 2 2 5 2 3" xfId="40479" xr:uid="{00000000-0005-0000-0000-00007FA40000}"/>
    <cellStyle name="Normal 32 2 2 5 2 4" xfId="30465" xr:uid="{00000000-0005-0000-0000-000080A40000}"/>
    <cellStyle name="Normal 32 2 2 5 3" xfId="6683" xr:uid="{00000000-0005-0000-0000-000081A40000}"/>
    <cellStyle name="Normal 32 2 2 5 3 2" xfId="19314" xr:uid="{00000000-0005-0000-0000-000082A40000}"/>
    <cellStyle name="Normal 32 2 2 5 3 2 2" xfId="54530" xr:uid="{00000000-0005-0000-0000-000083A40000}"/>
    <cellStyle name="Normal 32 2 2 5 3 3" xfId="41933" xr:uid="{00000000-0005-0000-0000-000084A40000}"/>
    <cellStyle name="Normal 32 2 2 5 3 4" xfId="31919" xr:uid="{00000000-0005-0000-0000-000085A40000}"/>
    <cellStyle name="Normal 32 2 2 5 4" xfId="8142" xr:uid="{00000000-0005-0000-0000-000086A40000}"/>
    <cellStyle name="Normal 32 2 2 5 4 2" xfId="20768" xr:uid="{00000000-0005-0000-0000-000087A40000}"/>
    <cellStyle name="Normal 32 2 2 5 4 2 2" xfId="55984" xr:uid="{00000000-0005-0000-0000-000088A40000}"/>
    <cellStyle name="Normal 32 2 2 5 4 3" xfId="43387" xr:uid="{00000000-0005-0000-0000-000089A40000}"/>
    <cellStyle name="Normal 32 2 2 5 4 4" xfId="33373" xr:uid="{00000000-0005-0000-0000-00008AA40000}"/>
    <cellStyle name="Normal 32 2 2 5 5" xfId="9923" xr:uid="{00000000-0005-0000-0000-00008BA40000}"/>
    <cellStyle name="Normal 32 2 2 5 5 2" xfId="22544" xr:uid="{00000000-0005-0000-0000-00008CA40000}"/>
    <cellStyle name="Normal 32 2 2 5 5 2 2" xfId="57760" xr:uid="{00000000-0005-0000-0000-00008DA40000}"/>
    <cellStyle name="Normal 32 2 2 5 5 3" xfId="45163" xr:uid="{00000000-0005-0000-0000-00008EA40000}"/>
    <cellStyle name="Normal 32 2 2 5 5 4" xfId="35149" xr:uid="{00000000-0005-0000-0000-00008FA40000}"/>
    <cellStyle name="Normal 32 2 2 5 6" xfId="11717" xr:uid="{00000000-0005-0000-0000-000090A40000}"/>
    <cellStyle name="Normal 32 2 2 5 6 2" xfId="24320" xr:uid="{00000000-0005-0000-0000-000091A40000}"/>
    <cellStyle name="Normal 32 2 2 5 6 2 2" xfId="59536" xr:uid="{00000000-0005-0000-0000-000092A40000}"/>
    <cellStyle name="Normal 32 2 2 5 6 3" xfId="46939" xr:uid="{00000000-0005-0000-0000-000093A40000}"/>
    <cellStyle name="Normal 32 2 2 5 6 4" xfId="36925" xr:uid="{00000000-0005-0000-0000-000094A40000}"/>
    <cellStyle name="Normal 32 2 2 5 7" xfId="16084" xr:uid="{00000000-0005-0000-0000-000095A40000}"/>
    <cellStyle name="Normal 32 2 2 5 7 2" xfId="51300" xr:uid="{00000000-0005-0000-0000-000096A40000}"/>
    <cellStyle name="Normal 32 2 2 5 7 3" xfId="28689" xr:uid="{00000000-0005-0000-0000-000097A40000}"/>
    <cellStyle name="Normal 32 2 2 5 8" xfId="14306" xr:uid="{00000000-0005-0000-0000-000098A40000}"/>
    <cellStyle name="Normal 32 2 2 5 8 2" xfId="49524" xr:uid="{00000000-0005-0000-0000-000099A40000}"/>
    <cellStyle name="Normal 32 2 2 5 9" xfId="38703" xr:uid="{00000000-0005-0000-0000-00009AA40000}"/>
    <cellStyle name="Normal 32 2 2 6" xfId="2577" xr:uid="{00000000-0005-0000-0000-00009BA40000}"/>
    <cellStyle name="Normal 32 2 2 6 10" xfId="26104" xr:uid="{00000000-0005-0000-0000-00009CA40000}"/>
    <cellStyle name="Normal 32 2 2 6 11" xfId="60508" xr:uid="{00000000-0005-0000-0000-00009DA40000}"/>
    <cellStyle name="Normal 32 2 2 6 2" xfId="4404" xr:uid="{00000000-0005-0000-0000-00009EA40000}"/>
    <cellStyle name="Normal 32 2 2 6 2 2" xfId="17051" xr:uid="{00000000-0005-0000-0000-00009FA40000}"/>
    <cellStyle name="Normal 32 2 2 6 2 2 2" xfId="52267" xr:uid="{00000000-0005-0000-0000-0000A0A40000}"/>
    <cellStyle name="Normal 32 2 2 6 2 3" xfId="39670" xr:uid="{00000000-0005-0000-0000-0000A1A40000}"/>
    <cellStyle name="Normal 32 2 2 6 2 4" xfId="29656" xr:uid="{00000000-0005-0000-0000-0000A2A40000}"/>
    <cellStyle name="Normal 32 2 2 6 3" xfId="5874" xr:uid="{00000000-0005-0000-0000-0000A3A40000}"/>
    <cellStyle name="Normal 32 2 2 6 3 2" xfId="18505" xr:uid="{00000000-0005-0000-0000-0000A4A40000}"/>
    <cellStyle name="Normal 32 2 2 6 3 2 2" xfId="53721" xr:uid="{00000000-0005-0000-0000-0000A5A40000}"/>
    <cellStyle name="Normal 32 2 2 6 3 3" xfId="41124" xr:uid="{00000000-0005-0000-0000-0000A6A40000}"/>
    <cellStyle name="Normal 32 2 2 6 3 4" xfId="31110" xr:uid="{00000000-0005-0000-0000-0000A7A40000}"/>
    <cellStyle name="Normal 32 2 2 6 4" xfId="7333" xr:uid="{00000000-0005-0000-0000-0000A8A40000}"/>
    <cellStyle name="Normal 32 2 2 6 4 2" xfId="19959" xr:uid="{00000000-0005-0000-0000-0000A9A40000}"/>
    <cellStyle name="Normal 32 2 2 6 4 2 2" xfId="55175" xr:uid="{00000000-0005-0000-0000-0000AAA40000}"/>
    <cellStyle name="Normal 32 2 2 6 4 3" xfId="42578" xr:uid="{00000000-0005-0000-0000-0000ABA40000}"/>
    <cellStyle name="Normal 32 2 2 6 4 4" xfId="32564" xr:uid="{00000000-0005-0000-0000-0000ACA40000}"/>
    <cellStyle name="Normal 32 2 2 6 5" xfId="9114" xr:uid="{00000000-0005-0000-0000-0000ADA40000}"/>
    <cellStyle name="Normal 32 2 2 6 5 2" xfId="21735" xr:uid="{00000000-0005-0000-0000-0000AEA40000}"/>
    <cellStyle name="Normal 32 2 2 6 5 2 2" xfId="56951" xr:uid="{00000000-0005-0000-0000-0000AFA40000}"/>
    <cellStyle name="Normal 32 2 2 6 5 3" xfId="44354" xr:uid="{00000000-0005-0000-0000-0000B0A40000}"/>
    <cellStyle name="Normal 32 2 2 6 5 4" xfId="34340" xr:uid="{00000000-0005-0000-0000-0000B1A40000}"/>
    <cellStyle name="Normal 32 2 2 6 6" xfId="10908" xr:uid="{00000000-0005-0000-0000-0000B2A40000}"/>
    <cellStyle name="Normal 32 2 2 6 6 2" xfId="23511" xr:uid="{00000000-0005-0000-0000-0000B3A40000}"/>
    <cellStyle name="Normal 32 2 2 6 6 2 2" xfId="58727" xr:uid="{00000000-0005-0000-0000-0000B4A40000}"/>
    <cellStyle name="Normal 32 2 2 6 6 3" xfId="46130" xr:uid="{00000000-0005-0000-0000-0000B5A40000}"/>
    <cellStyle name="Normal 32 2 2 6 6 4" xfId="36116" xr:uid="{00000000-0005-0000-0000-0000B6A40000}"/>
    <cellStyle name="Normal 32 2 2 6 7" xfId="15275" xr:uid="{00000000-0005-0000-0000-0000B7A40000}"/>
    <cellStyle name="Normal 32 2 2 6 7 2" xfId="50491" xr:uid="{00000000-0005-0000-0000-0000B8A40000}"/>
    <cellStyle name="Normal 32 2 2 6 7 3" xfId="27880" xr:uid="{00000000-0005-0000-0000-0000B9A40000}"/>
    <cellStyle name="Normal 32 2 2 6 8" xfId="13497" xr:uid="{00000000-0005-0000-0000-0000BAA40000}"/>
    <cellStyle name="Normal 32 2 2 6 8 2" xfId="48715" xr:uid="{00000000-0005-0000-0000-0000BBA40000}"/>
    <cellStyle name="Normal 32 2 2 6 9" xfId="37894" xr:uid="{00000000-0005-0000-0000-0000BCA40000}"/>
    <cellStyle name="Normal 32 2 2 7" xfId="3741" xr:uid="{00000000-0005-0000-0000-0000BDA40000}"/>
    <cellStyle name="Normal 32 2 2 7 2" xfId="8465" xr:uid="{00000000-0005-0000-0000-0000BEA40000}"/>
    <cellStyle name="Normal 32 2 2 7 2 2" xfId="21091" xr:uid="{00000000-0005-0000-0000-0000BFA40000}"/>
    <cellStyle name="Normal 32 2 2 7 2 2 2" xfId="56307" xr:uid="{00000000-0005-0000-0000-0000C0A40000}"/>
    <cellStyle name="Normal 32 2 2 7 2 3" xfId="43710" xr:uid="{00000000-0005-0000-0000-0000C1A40000}"/>
    <cellStyle name="Normal 32 2 2 7 2 4" xfId="33696" xr:uid="{00000000-0005-0000-0000-0000C2A40000}"/>
    <cellStyle name="Normal 32 2 2 7 3" xfId="10246" xr:uid="{00000000-0005-0000-0000-0000C3A40000}"/>
    <cellStyle name="Normal 32 2 2 7 3 2" xfId="22867" xr:uid="{00000000-0005-0000-0000-0000C4A40000}"/>
    <cellStyle name="Normal 32 2 2 7 3 2 2" xfId="58083" xr:uid="{00000000-0005-0000-0000-0000C5A40000}"/>
    <cellStyle name="Normal 32 2 2 7 3 3" xfId="45486" xr:uid="{00000000-0005-0000-0000-0000C6A40000}"/>
    <cellStyle name="Normal 32 2 2 7 3 4" xfId="35472" xr:uid="{00000000-0005-0000-0000-0000C7A40000}"/>
    <cellStyle name="Normal 32 2 2 7 4" xfId="12042" xr:uid="{00000000-0005-0000-0000-0000C8A40000}"/>
    <cellStyle name="Normal 32 2 2 7 4 2" xfId="24643" xr:uid="{00000000-0005-0000-0000-0000C9A40000}"/>
    <cellStyle name="Normal 32 2 2 7 4 2 2" xfId="59859" xr:uid="{00000000-0005-0000-0000-0000CAA40000}"/>
    <cellStyle name="Normal 32 2 2 7 4 3" xfId="47262" xr:uid="{00000000-0005-0000-0000-0000CBA40000}"/>
    <cellStyle name="Normal 32 2 2 7 4 4" xfId="37248" xr:uid="{00000000-0005-0000-0000-0000CCA40000}"/>
    <cellStyle name="Normal 32 2 2 7 5" xfId="16407" xr:uid="{00000000-0005-0000-0000-0000CDA40000}"/>
    <cellStyle name="Normal 32 2 2 7 5 2" xfId="51623" xr:uid="{00000000-0005-0000-0000-0000CEA40000}"/>
    <cellStyle name="Normal 32 2 2 7 5 3" xfId="29012" xr:uid="{00000000-0005-0000-0000-0000CFA40000}"/>
    <cellStyle name="Normal 32 2 2 7 6" xfId="14629" xr:uid="{00000000-0005-0000-0000-0000D0A40000}"/>
    <cellStyle name="Normal 32 2 2 7 6 2" xfId="49847" xr:uid="{00000000-0005-0000-0000-0000D1A40000}"/>
    <cellStyle name="Normal 32 2 2 7 7" xfId="39026" xr:uid="{00000000-0005-0000-0000-0000D2A40000}"/>
    <cellStyle name="Normal 32 2 2 7 8" xfId="27236" xr:uid="{00000000-0005-0000-0000-0000D3A40000}"/>
    <cellStyle name="Normal 32 2 2 8" xfId="4079" xr:uid="{00000000-0005-0000-0000-0000D4A40000}"/>
    <cellStyle name="Normal 32 2 2 8 2" xfId="16729" xr:uid="{00000000-0005-0000-0000-0000D5A40000}"/>
    <cellStyle name="Normal 32 2 2 8 2 2" xfId="51945" xr:uid="{00000000-0005-0000-0000-0000D6A40000}"/>
    <cellStyle name="Normal 32 2 2 8 2 3" xfId="29334" xr:uid="{00000000-0005-0000-0000-0000D7A40000}"/>
    <cellStyle name="Normal 32 2 2 8 3" xfId="13175" xr:uid="{00000000-0005-0000-0000-0000D8A40000}"/>
    <cellStyle name="Normal 32 2 2 8 3 2" xfId="48393" xr:uid="{00000000-0005-0000-0000-0000D9A40000}"/>
    <cellStyle name="Normal 32 2 2 8 4" xfId="39348" xr:uid="{00000000-0005-0000-0000-0000DAA40000}"/>
    <cellStyle name="Normal 32 2 2 8 5" xfId="25782" xr:uid="{00000000-0005-0000-0000-0000DBA40000}"/>
    <cellStyle name="Normal 32 2 2 9" xfId="5552" xr:uid="{00000000-0005-0000-0000-0000DCA40000}"/>
    <cellStyle name="Normal 32 2 2 9 2" xfId="18183" xr:uid="{00000000-0005-0000-0000-0000DDA40000}"/>
    <cellStyle name="Normal 32 2 2 9 2 2" xfId="53399" xr:uid="{00000000-0005-0000-0000-0000DEA40000}"/>
    <cellStyle name="Normal 32 2 2 9 3" xfId="40802" xr:uid="{00000000-0005-0000-0000-0000DFA40000}"/>
    <cellStyle name="Normal 32 2 2 9 4" xfId="30788" xr:uid="{00000000-0005-0000-0000-0000E0A40000}"/>
    <cellStyle name="Normal 32 2 3" xfId="2321" xr:uid="{00000000-0005-0000-0000-0000E1A40000}"/>
    <cellStyle name="Normal 32 2 3 10" xfId="10675" xr:uid="{00000000-0005-0000-0000-0000E2A40000}"/>
    <cellStyle name="Normal 32 2 3 10 2" xfId="23286" xr:uid="{00000000-0005-0000-0000-0000E3A40000}"/>
    <cellStyle name="Normal 32 2 3 10 2 2" xfId="58502" xr:uid="{00000000-0005-0000-0000-0000E4A40000}"/>
    <cellStyle name="Normal 32 2 3 10 3" xfId="45905" xr:uid="{00000000-0005-0000-0000-0000E5A40000}"/>
    <cellStyle name="Normal 32 2 3 10 4" xfId="35891" xr:uid="{00000000-0005-0000-0000-0000E6A40000}"/>
    <cellStyle name="Normal 32 2 3 11" xfId="15033" xr:uid="{00000000-0005-0000-0000-0000E7A40000}"/>
    <cellStyle name="Normal 32 2 3 11 2" xfId="50249" xr:uid="{00000000-0005-0000-0000-0000E8A40000}"/>
    <cellStyle name="Normal 32 2 3 11 3" xfId="27638" xr:uid="{00000000-0005-0000-0000-0000E9A40000}"/>
    <cellStyle name="Normal 32 2 3 12" xfId="12446" xr:uid="{00000000-0005-0000-0000-0000EAA40000}"/>
    <cellStyle name="Normal 32 2 3 12 2" xfId="47664" xr:uid="{00000000-0005-0000-0000-0000EBA40000}"/>
    <cellStyle name="Normal 32 2 3 13" xfId="37652" xr:uid="{00000000-0005-0000-0000-0000ECA40000}"/>
    <cellStyle name="Normal 32 2 3 14" xfId="25053" xr:uid="{00000000-0005-0000-0000-0000EDA40000}"/>
    <cellStyle name="Normal 32 2 3 15" xfId="60266" xr:uid="{00000000-0005-0000-0000-0000EEA40000}"/>
    <cellStyle name="Normal 32 2 3 2" xfId="3168" xr:uid="{00000000-0005-0000-0000-0000EFA40000}"/>
    <cellStyle name="Normal 32 2 3 2 10" xfId="25537" xr:uid="{00000000-0005-0000-0000-0000F0A40000}"/>
    <cellStyle name="Normal 32 2 3 2 11" xfId="61072" xr:uid="{00000000-0005-0000-0000-0000F1A40000}"/>
    <cellStyle name="Normal 32 2 3 2 2" xfId="4968" xr:uid="{00000000-0005-0000-0000-0000F2A40000}"/>
    <cellStyle name="Normal 32 2 3 2 2 2" xfId="17615" xr:uid="{00000000-0005-0000-0000-0000F3A40000}"/>
    <cellStyle name="Normal 32 2 3 2 2 2 2" xfId="52831" xr:uid="{00000000-0005-0000-0000-0000F4A40000}"/>
    <cellStyle name="Normal 32 2 3 2 2 2 3" xfId="30220" xr:uid="{00000000-0005-0000-0000-0000F5A40000}"/>
    <cellStyle name="Normal 32 2 3 2 2 3" xfId="14061" xr:uid="{00000000-0005-0000-0000-0000F6A40000}"/>
    <cellStyle name="Normal 32 2 3 2 2 3 2" xfId="49279" xr:uid="{00000000-0005-0000-0000-0000F7A40000}"/>
    <cellStyle name="Normal 32 2 3 2 2 4" xfId="40234" xr:uid="{00000000-0005-0000-0000-0000F8A40000}"/>
    <cellStyle name="Normal 32 2 3 2 2 5" xfId="26668" xr:uid="{00000000-0005-0000-0000-0000F9A40000}"/>
    <cellStyle name="Normal 32 2 3 2 3" xfId="6438" xr:uid="{00000000-0005-0000-0000-0000FAA40000}"/>
    <cellStyle name="Normal 32 2 3 2 3 2" xfId="19069" xr:uid="{00000000-0005-0000-0000-0000FBA40000}"/>
    <cellStyle name="Normal 32 2 3 2 3 2 2" xfId="54285" xr:uid="{00000000-0005-0000-0000-0000FCA40000}"/>
    <cellStyle name="Normal 32 2 3 2 3 3" xfId="41688" xr:uid="{00000000-0005-0000-0000-0000FDA40000}"/>
    <cellStyle name="Normal 32 2 3 2 3 4" xfId="31674" xr:uid="{00000000-0005-0000-0000-0000FEA40000}"/>
    <cellStyle name="Normal 32 2 3 2 4" xfId="7897" xr:uid="{00000000-0005-0000-0000-0000FFA40000}"/>
    <cellStyle name="Normal 32 2 3 2 4 2" xfId="20523" xr:uid="{00000000-0005-0000-0000-000000A50000}"/>
    <cellStyle name="Normal 32 2 3 2 4 2 2" xfId="55739" xr:uid="{00000000-0005-0000-0000-000001A50000}"/>
    <cellStyle name="Normal 32 2 3 2 4 3" xfId="43142" xr:uid="{00000000-0005-0000-0000-000002A50000}"/>
    <cellStyle name="Normal 32 2 3 2 4 4" xfId="33128" xr:uid="{00000000-0005-0000-0000-000003A50000}"/>
    <cellStyle name="Normal 32 2 3 2 5" xfId="9678" xr:uid="{00000000-0005-0000-0000-000004A50000}"/>
    <cellStyle name="Normal 32 2 3 2 5 2" xfId="22299" xr:uid="{00000000-0005-0000-0000-000005A50000}"/>
    <cellStyle name="Normal 32 2 3 2 5 2 2" xfId="57515" xr:uid="{00000000-0005-0000-0000-000006A50000}"/>
    <cellStyle name="Normal 32 2 3 2 5 3" xfId="44918" xr:uid="{00000000-0005-0000-0000-000007A50000}"/>
    <cellStyle name="Normal 32 2 3 2 5 4" xfId="34904" xr:uid="{00000000-0005-0000-0000-000008A50000}"/>
    <cellStyle name="Normal 32 2 3 2 6" xfId="11472" xr:uid="{00000000-0005-0000-0000-000009A50000}"/>
    <cellStyle name="Normal 32 2 3 2 6 2" xfId="24075" xr:uid="{00000000-0005-0000-0000-00000AA50000}"/>
    <cellStyle name="Normal 32 2 3 2 6 2 2" xfId="59291" xr:uid="{00000000-0005-0000-0000-00000BA50000}"/>
    <cellStyle name="Normal 32 2 3 2 6 3" xfId="46694" xr:uid="{00000000-0005-0000-0000-00000CA50000}"/>
    <cellStyle name="Normal 32 2 3 2 6 4" xfId="36680" xr:uid="{00000000-0005-0000-0000-00000DA50000}"/>
    <cellStyle name="Normal 32 2 3 2 7" xfId="15839" xr:uid="{00000000-0005-0000-0000-00000EA50000}"/>
    <cellStyle name="Normal 32 2 3 2 7 2" xfId="51055" xr:uid="{00000000-0005-0000-0000-00000FA50000}"/>
    <cellStyle name="Normal 32 2 3 2 7 3" xfId="28444" xr:uid="{00000000-0005-0000-0000-000010A50000}"/>
    <cellStyle name="Normal 32 2 3 2 8" xfId="12930" xr:uid="{00000000-0005-0000-0000-000011A50000}"/>
    <cellStyle name="Normal 32 2 3 2 8 2" xfId="48148" xr:uid="{00000000-0005-0000-0000-000012A50000}"/>
    <cellStyle name="Normal 32 2 3 2 9" xfId="38458" xr:uid="{00000000-0005-0000-0000-000013A50000}"/>
    <cellStyle name="Normal 32 2 3 3" xfId="3497" xr:uid="{00000000-0005-0000-0000-000014A50000}"/>
    <cellStyle name="Normal 32 2 3 3 10" xfId="26993" xr:uid="{00000000-0005-0000-0000-000015A50000}"/>
    <cellStyle name="Normal 32 2 3 3 11" xfId="61397" xr:uid="{00000000-0005-0000-0000-000016A50000}"/>
    <cellStyle name="Normal 32 2 3 3 2" xfId="5293" xr:uid="{00000000-0005-0000-0000-000017A50000}"/>
    <cellStyle name="Normal 32 2 3 3 2 2" xfId="17940" xr:uid="{00000000-0005-0000-0000-000018A50000}"/>
    <cellStyle name="Normal 32 2 3 3 2 2 2" xfId="53156" xr:uid="{00000000-0005-0000-0000-000019A50000}"/>
    <cellStyle name="Normal 32 2 3 3 2 3" xfId="40559" xr:uid="{00000000-0005-0000-0000-00001AA50000}"/>
    <cellStyle name="Normal 32 2 3 3 2 4" xfId="30545" xr:uid="{00000000-0005-0000-0000-00001BA50000}"/>
    <cellStyle name="Normal 32 2 3 3 3" xfId="6763" xr:uid="{00000000-0005-0000-0000-00001CA50000}"/>
    <cellStyle name="Normal 32 2 3 3 3 2" xfId="19394" xr:uid="{00000000-0005-0000-0000-00001DA50000}"/>
    <cellStyle name="Normal 32 2 3 3 3 2 2" xfId="54610" xr:uid="{00000000-0005-0000-0000-00001EA50000}"/>
    <cellStyle name="Normal 32 2 3 3 3 3" xfId="42013" xr:uid="{00000000-0005-0000-0000-00001FA50000}"/>
    <cellStyle name="Normal 32 2 3 3 3 4" xfId="31999" xr:uid="{00000000-0005-0000-0000-000020A50000}"/>
    <cellStyle name="Normal 32 2 3 3 4" xfId="8222" xr:uid="{00000000-0005-0000-0000-000021A50000}"/>
    <cellStyle name="Normal 32 2 3 3 4 2" xfId="20848" xr:uid="{00000000-0005-0000-0000-000022A50000}"/>
    <cellStyle name="Normal 32 2 3 3 4 2 2" xfId="56064" xr:uid="{00000000-0005-0000-0000-000023A50000}"/>
    <cellStyle name="Normal 32 2 3 3 4 3" xfId="43467" xr:uid="{00000000-0005-0000-0000-000024A50000}"/>
    <cellStyle name="Normal 32 2 3 3 4 4" xfId="33453" xr:uid="{00000000-0005-0000-0000-000025A50000}"/>
    <cellStyle name="Normal 32 2 3 3 5" xfId="10003" xr:uid="{00000000-0005-0000-0000-000026A50000}"/>
    <cellStyle name="Normal 32 2 3 3 5 2" xfId="22624" xr:uid="{00000000-0005-0000-0000-000027A50000}"/>
    <cellStyle name="Normal 32 2 3 3 5 2 2" xfId="57840" xr:uid="{00000000-0005-0000-0000-000028A50000}"/>
    <cellStyle name="Normal 32 2 3 3 5 3" xfId="45243" xr:uid="{00000000-0005-0000-0000-000029A50000}"/>
    <cellStyle name="Normal 32 2 3 3 5 4" xfId="35229" xr:uid="{00000000-0005-0000-0000-00002AA50000}"/>
    <cellStyle name="Normal 32 2 3 3 6" xfId="11797" xr:uid="{00000000-0005-0000-0000-00002BA50000}"/>
    <cellStyle name="Normal 32 2 3 3 6 2" xfId="24400" xr:uid="{00000000-0005-0000-0000-00002CA50000}"/>
    <cellStyle name="Normal 32 2 3 3 6 2 2" xfId="59616" xr:uid="{00000000-0005-0000-0000-00002DA50000}"/>
    <cellStyle name="Normal 32 2 3 3 6 3" xfId="47019" xr:uid="{00000000-0005-0000-0000-00002EA50000}"/>
    <cellStyle name="Normal 32 2 3 3 6 4" xfId="37005" xr:uid="{00000000-0005-0000-0000-00002FA50000}"/>
    <cellStyle name="Normal 32 2 3 3 7" xfId="16164" xr:uid="{00000000-0005-0000-0000-000030A50000}"/>
    <cellStyle name="Normal 32 2 3 3 7 2" xfId="51380" xr:uid="{00000000-0005-0000-0000-000031A50000}"/>
    <cellStyle name="Normal 32 2 3 3 7 3" xfId="28769" xr:uid="{00000000-0005-0000-0000-000032A50000}"/>
    <cellStyle name="Normal 32 2 3 3 8" xfId="14386" xr:uid="{00000000-0005-0000-0000-000033A50000}"/>
    <cellStyle name="Normal 32 2 3 3 8 2" xfId="49604" xr:uid="{00000000-0005-0000-0000-000034A50000}"/>
    <cellStyle name="Normal 32 2 3 3 9" xfId="38783" xr:uid="{00000000-0005-0000-0000-000035A50000}"/>
    <cellStyle name="Normal 32 2 3 4" xfId="2658" xr:uid="{00000000-0005-0000-0000-000036A50000}"/>
    <cellStyle name="Normal 32 2 3 4 10" xfId="26184" xr:uid="{00000000-0005-0000-0000-000037A50000}"/>
    <cellStyle name="Normal 32 2 3 4 11" xfId="60588" xr:uid="{00000000-0005-0000-0000-000038A50000}"/>
    <cellStyle name="Normal 32 2 3 4 2" xfId="4484" xr:uid="{00000000-0005-0000-0000-000039A50000}"/>
    <cellStyle name="Normal 32 2 3 4 2 2" xfId="17131" xr:uid="{00000000-0005-0000-0000-00003AA50000}"/>
    <cellStyle name="Normal 32 2 3 4 2 2 2" xfId="52347" xr:uid="{00000000-0005-0000-0000-00003BA50000}"/>
    <cellStyle name="Normal 32 2 3 4 2 3" xfId="39750" xr:uid="{00000000-0005-0000-0000-00003CA50000}"/>
    <cellStyle name="Normal 32 2 3 4 2 4" xfId="29736" xr:uid="{00000000-0005-0000-0000-00003DA50000}"/>
    <cellStyle name="Normal 32 2 3 4 3" xfId="5954" xr:uid="{00000000-0005-0000-0000-00003EA50000}"/>
    <cellStyle name="Normal 32 2 3 4 3 2" xfId="18585" xr:uid="{00000000-0005-0000-0000-00003FA50000}"/>
    <cellStyle name="Normal 32 2 3 4 3 2 2" xfId="53801" xr:uid="{00000000-0005-0000-0000-000040A50000}"/>
    <cellStyle name="Normal 32 2 3 4 3 3" xfId="41204" xr:uid="{00000000-0005-0000-0000-000041A50000}"/>
    <cellStyle name="Normal 32 2 3 4 3 4" xfId="31190" xr:uid="{00000000-0005-0000-0000-000042A50000}"/>
    <cellStyle name="Normal 32 2 3 4 4" xfId="7413" xr:uid="{00000000-0005-0000-0000-000043A50000}"/>
    <cellStyle name="Normal 32 2 3 4 4 2" xfId="20039" xr:uid="{00000000-0005-0000-0000-000044A50000}"/>
    <cellStyle name="Normal 32 2 3 4 4 2 2" xfId="55255" xr:uid="{00000000-0005-0000-0000-000045A50000}"/>
    <cellStyle name="Normal 32 2 3 4 4 3" xfId="42658" xr:uid="{00000000-0005-0000-0000-000046A50000}"/>
    <cellStyle name="Normal 32 2 3 4 4 4" xfId="32644" xr:uid="{00000000-0005-0000-0000-000047A50000}"/>
    <cellStyle name="Normal 32 2 3 4 5" xfId="9194" xr:uid="{00000000-0005-0000-0000-000048A50000}"/>
    <cellStyle name="Normal 32 2 3 4 5 2" xfId="21815" xr:uid="{00000000-0005-0000-0000-000049A50000}"/>
    <cellStyle name="Normal 32 2 3 4 5 2 2" xfId="57031" xr:uid="{00000000-0005-0000-0000-00004AA50000}"/>
    <cellStyle name="Normal 32 2 3 4 5 3" xfId="44434" xr:uid="{00000000-0005-0000-0000-00004BA50000}"/>
    <cellStyle name="Normal 32 2 3 4 5 4" xfId="34420" xr:uid="{00000000-0005-0000-0000-00004CA50000}"/>
    <cellStyle name="Normal 32 2 3 4 6" xfId="10988" xr:uid="{00000000-0005-0000-0000-00004DA50000}"/>
    <cellStyle name="Normal 32 2 3 4 6 2" xfId="23591" xr:uid="{00000000-0005-0000-0000-00004EA50000}"/>
    <cellStyle name="Normal 32 2 3 4 6 2 2" xfId="58807" xr:uid="{00000000-0005-0000-0000-00004FA50000}"/>
    <cellStyle name="Normal 32 2 3 4 6 3" xfId="46210" xr:uid="{00000000-0005-0000-0000-000050A50000}"/>
    <cellStyle name="Normal 32 2 3 4 6 4" xfId="36196" xr:uid="{00000000-0005-0000-0000-000051A50000}"/>
    <cellStyle name="Normal 32 2 3 4 7" xfId="15355" xr:uid="{00000000-0005-0000-0000-000052A50000}"/>
    <cellStyle name="Normal 32 2 3 4 7 2" xfId="50571" xr:uid="{00000000-0005-0000-0000-000053A50000}"/>
    <cellStyle name="Normal 32 2 3 4 7 3" xfId="27960" xr:uid="{00000000-0005-0000-0000-000054A50000}"/>
    <cellStyle name="Normal 32 2 3 4 8" xfId="13577" xr:uid="{00000000-0005-0000-0000-000055A50000}"/>
    <cellStyle name="Normal 32 2 3 4 8 2" xfId="48795" xr:uid="{00000000-0005-0000-0000-000056A50000}"/>
    <cellStyle name="Normal 32 2 3 4 9" xfId="37974" xr:uid="{00000000-0005-0000-0000-000057A50000}"/>
    <cellStyle name="Normal 32 2 3 5" xfId="3822" xr:uid="{00000000-0005-0000-0000-000058A50000}"/>
    <cellStyle name="Normal 32 2 3 5 2" xfId="8545" xr:uid="{00000000-0005-0000-0000-000059A50000}"/>
    <cellStyle name="Normal 32 2 3 5 2 2" xfId="21171" xr:uid="{00000000-0005-0000-0000-00005AA50000}"/>
    <cellStyle name="Normal 32 2 3 5 2 2 2" xfId="56387" xr:uid="{00000000-0005-0000-0000-00005BA50000}"/>
    <cellStyle name="Normal 32 2 3 5 2 3" xfId="43790" xr:uid="{00000000-0005-0000-0000-00005CA50000}"/>
    <cellStyle name="Normal 32 2 3 5 2 4" xfId="33776" xr:uid="{00000000-0005-0000-0000-00005DA50000}"/>
    <cellStyle name="Normal 32 2 3 5 3" xfId="10326" xr:uid="{00000000-0005-0000-0000-00005EA50000}"/>
    <cellStyle name="Normal 32 2 3 5 3 2" xfId="22947" xr:uid="{00000000-0005-0000-0000-00005FA50000}"/>
    <cellStyle name="Normal 32 2 3 5 3 2 2" xfId="58163" xr:uid="{00000000-0005-0000-0000-000060A50000}"/>
    <cellStyle name="Normal 32 2 3 5 3 3" xfId="45566" xr:uid="{00000000-0005-0000-0000-000061A50000}"/>
    <cellStyle name="Normal 32 2 3 5 3 4" xfId="35552" xr:uid="{00000000-0005-0000-0000-000062A50000}"/>
    <cellStyle name="Normal 32 2 3 5 4" xfId="12122" xr:uid="{00000000-0005-0000-0000-000063A50000}"/>
    <cellStyle name="Normal 32 2 3 5 4 2" xfId="24723" xr:uid="{00000000-0005-0000-0000-000064A50000}"/>
    <cellStyle name="Normal 32 2 3 5 4 2 2" xfId="59939" xr:uid="{00000000-0005-0000-0000-000065A50000}"/>
    <cellStyle name="Normal 32 2 3 5 4 3" xfId="47342" xr:uid="{00000000-0005-0000-0000-000066A50000}"/>
    <cellStyle name="Normal 32 2 3 5 4 4" xfId="37328" xr:uid="{00000000-0005-0000-0000-000067A50000}"/>
    <cellStyle name="Normal 32 2 3 5 5" xfId="16487" xr:uid="{00000000-0005-0000-0000-000068A50000}"/>
    <cellStyle name="Normal 32 2 3 5 5 2" xfId="51703" xr:uid="{00000000-0005-0000-0000-000069A50000}"/>
    <cellStyle name="Normal 32 2 3 5 5 3" xfId="29092" xr:uid="{00000000-0005-0000-0000-00006AA50000}"/>
    <cellStyle name="Normal 32 2 3 5 6" xfId="14709" xr:uid="{00000000-0005-0000-0000-00006BA50000}"/>
    <cellStyle name="Normal 32 2 3 5 6 2" xfId="49927" xr:uid="{00000000-0005-0000-0000-00006CA50000}"/>
    <cellStyle name="Normal 32 2 3 5 7" xfId="39106" xr:uid="{00000000-0005-0000-0000-00006DA50000}"/>
    <cellStyle name="Normal 32 2 3 5 8" xfId="27316" xr:uid="{00000000-0005-0000-0000-00006EA50000}"/>
    <cellStyle name="Normal 32 2 3 6" xfId="4162" xr:uid="{00000000-0005-0000-0000-00006FA50000}"/>
    <cellStyle name="Normal 32 2 3 6 2" xfId="16809" xr:uid="{00000000-0005-0000-0000-000070A50000}"/>
    <cellStyle name="Normal 32 2 3 6 2 2" xfId="52025" xr:uid="{00000000-0005-0000-0000-000071A50000}"/>
    <cellStyle name="Normal 32 2 3 6 2 3" xfId="29414" xr:uid="{00000000-0005-0000-0000-000072A50000}"/>
    <cellStyle name="Normal 32 2 3 6 3" xfId="13255" xr:uid="{00000000-0005-0000-0000-000073A50000}"/>
    <cellStyle name="Normal 32 2 3 6 3 2" xfId="48473" xr:uid="{00000000-0005-0000-0000-000074A50000}"/>
    <cellStyle name="Normal 32 2 3 6 4" xfId="39428" xr:uid="{00000000-0005-0000-0000-000075A50000}"/>
    <cellStyle name="Normal 32 2 3 6 5" xfId="25862" xr:uid="{00000000-0005-0000-0000-000076A50000}"/>
    <cellStyle name="Normal 32 2 3 7" xfId="5632" xr:uid="{00000000-0005-0000-0000-000077A50000}"/>
    <cellStyle name="Normal 32 2 3 7 2" xfId="18263" xr:uid="{00000000-0005-0000-0000-000078A50000}"/>
    <cellStyle name="Normal 32 2 3 7 2 2" xfId="53479" xr:uid="{00000000-0005-0000-0000-000079A50000}"/>
    <cellStyle name="Normal 32 2 3 7 3" xfId="40882" xr:uid="{00000000-0005-0000-0000-00007AA50000}"/>
    <cellStyle name="Normal 32 2 3 7 4" xfId="30868" xr:uid="{00000000-0005-0000-0000-00007BA50000}"/>
    <cellStyle name="Normal 32 2 3 8" xfId="7091" xr:uid="{00000000-0005-0000-0000-00007CA50000}"/>
    <cellStyle name="Normal 32 2 3 8 2" xfId="19717" xr:uid="{00000000-0005-0000-0000-00007DA50000}"/>
    <cellStyle name="Normal 32 2 3 8 2 2" xfId="54933" xr:uid="{00000000-0005-0000-0000-00007EA50000}"/>
    <cellStyle name="Normal 32 2 3 8 3" xfId="42336" xr:uid="{00000000-0005-0000-0000-00007FA50000}"/>
    <cellStyle name="Normal 32 2 3 8 4" xfId="32322" xr:uid="{00000000-0005-0000-0000-000080A50000}"/>
    <cellStyle name="Normal 32 2 3 9" xfId="8872" xr:uid="{00000000-0005-0000-0000-000081A50000}"/>
    <cellStyle name="Normal 32 2 3 9 2" xfId="21493" xr:uid="{00000000-0005-0000-0000-000082A50000}"/>
    <cellStyle name="Normal 32 2 3 9 2 2" xfId="56709" xr:uid="{00000000-0005-0000-0000-000083A50000}"/>
    <cellStyle name="Normal 32 2 3 9 3" xfId="44112" xr:uid="{00000000-0005-0000-0000-000084A50000}"/>
    <cellStyle name="Normal 32 2 3 9 4" xfId="34098" xr:uid="{00000000-0005-0000-0000-000085A50000}"/>
    <cellStyle name="Normal 32 2 4" xfId="3003" xr:uid="{00000000-0005-0000-0000-000086A50000}"/>
    <cellStyle name="Normal 32 2 4 10" xfId="25378" xr:uid="{00000000-0005-0000-0000-000087A50000}"/>
    <cellStyle name="Normal 32 2 4 11" xfId="60913" xr:uid="{00000000-0005-0000-0000-000088A50000}"/>
    <cellStyle name="Normal 32 2 4 2" xfId="4809" xr:uid="{00000000-0005-0000-0000-000089A50000}"/>
    <cellStyle name="Normal 32 2 4 2 2" xfId="17456" xr:uid="{00000000-0005-0000-0000-00008AA50000}"/>
    <cellStyle name="Normal 32 2 4 2 2 2" xfId="52672" xr:uid="{00000000-0005-0000-0000-00008BA50000}"/>
    <cellStyle name="Normal 32 2 4 2 2 3" xfId="30061" xr:uid="{00000000-0005-0000-0000-00008CA50000}"/>
    <cellStyle name="Normal 32 2 4 2 3" xfId="13902" xr:uid="{00000000-0005-0000-0000-00008DA50000}"/>
    <cellStyle name="Normal 32 2 4 2 3 2" xfId="49120" xr:uid="{00000000-0005-0000-0000-00008EA50000}"/>
    <cellStyle name="Normal 32 2 4 2 4" xfId="40075" xr:uid="{00000000-0005-0000-0000-00008FA50000}"/>
    <cellStyle name="Normal 32 2 4 2 5" xfId="26509" xr:uid="{00000000-0005-0000-0000-000090A50000}"/>
    <cellStyle name="Normal 32 2 4 3" xfId="6279" xr:uid="{00000000-0005-0000-0000-000091A50000}"/>
    <cellStyle name="Normal 32 2 4 3 2" xfId="18910" xr:uid="{00000000-0005-0000-0000-000092A50000}"/>
    <cellStyle name="Normal 32 2 4 3 2 2" xfId="54126" xr:uid="{00000000-0005-0000-0000-000093A50000}"/>
    <cellStyle name="Normal 32 2 4 3 3" xfId="41529" xr:uid="{00000000-0005-0000-0000-000094A50000}"/>
    <cellStyle name="Normal 32 2 4 3 4" xfId="31515" xr:uid="{00000000-0005-0000-0000-000095A50000}"/>
    <cellStyle name="Normal 32 2 4 4" xfId="7738" xr:uid="{00000000-0005-0000-0000-000096A50000}"/>
    <cellStyle name="Normal 32 2 4 4 2" xfId="20364" xr:uid="{00000000-0005-0000-0000-000097A50000}"/>
    <cellStyle name="Normal 32 2 4 4 2 2" xfId="55580" xr:uid="{00000000-0005-0000-0000-000098A50000}"/>
    <cellStyle name="Normal 32 2 4 4 3" xfId="42983" xr:uid="{00000000-0005-0000-0000-000099A50000}"/>
    <cellStyle name="Normal 32 2 4 4 4" xfId="32969" xr:uid="{00000000-0005-0000-0000-00009AA50000}"/>
    <cellStyle name="Normal 32 2 4 5" xfId="9519" xr:uid="{00000000-0005-0000-0000-00009BA50000}"/>
    <cellStyle name="Normal 32 2 4 5 2" xfId="22140" xr:uid="{00000000-0005-0000-0000-00009CA50000}"/>
    <cellStyle name="Normal 32 2 4 5 2 2" xfId="57356" xr:uid="{00000000-0005-0000-0000-00009DA50000}"/>
    <cellStyle name="Normal 32 2 4 5 3" xfId="44759" xr:uid="{00000000-0005-0000-0000-00009EA50000}"/>
    <cellStyle name="Normal 32 2 4 5 4" xfId="34745" xr:uid="{00000000-0005-0000-0000-00009FA50000}"/>
    <cellStyle name="Normal 32 2 4 6" xfId="11313" xr:uid="{00000000-0005-0000-0000-0000A0A50000}"/>
    <cellStyle name="Normal 32 2 4 6 2" xfId="23916" xr:uid="{00000000-0005-0000-0000-0000A1A50000}"/>
    <cellStyle name="Normal 32 2 4 6 2 2" xfId="59132" xr:uid="{00000000-0005-0000-0000-0000A2A50000}"/>
    <cellStyle name="Normal 32 2 4 6 3" xfId="46535" xr:uid="{00000000-0005-0000-0000-0000A3A50000}"/>
    <cellStyle name="Normal 32 2 4 6 4" xfId="36521" xr:uid="{00000000-0005-0000-0000-0000A4A50000}"/>
    <cellStyle name="Normal 32 2 4 7" xfId="15680" xr:uid="{00000000-0005-0000-0000-0000A5A50000}"/>
    <cellStyle name="Normal 32 2 4 7 2" xfId="50896" xr:uid="{00000000-0005-0000-0000-0000A6A50000}"/>
    <cellStyle name="Normal 32 2 4 7 3" xfId="28285" xr:uid="{00000000-0005-0000-0000-0000A7A50000}"/>
    <cellStyle name="Normal 32 2 4 8" xfId="12771" xr:uid="{00000000-0005-0000-0000-0000A8A50000}"/>
    <cellStyle name="Normal 32 2 4 8 2" xfId="47989" xr:uid="{00000000-0005-0000-0000-0000A9A50000}"/>
    <cellStyle name="Normal 32 2 4 9" xfId="38299" xr:uid="{00000000-0005-0000-0000-0000AAA50000}"/>
    <cellStyle name="Normal 32 2 5" xfId="2835" xr:uid="{00000000-0005-0000-0000-0000ABA50000}"/>
    <cellStyle name="Normal 32 2 5 10" xfId="25223" xr:uid="{00000000-0005-0000-0000-0000ACA50000}"/>
    <cellStyle name="Normal 32 2 5 11" xfId="60758" xr:uid="{00000000-0005-0000-0000-0000ADA50000}"/>
    <cellStyle name="Normal 32 2 5 2" xfId="4654" xr:uid="{00000000-0005-0000-0000-0000AEA50000}"/>
    <cellStyle name="Normal 32 2 5 2 2" xfId="17301" xr:uid="{00000000-0005-0000-0000-0000AFA50000}"/>
    <cellStyle name="Normal 32 2 5 2 2 2" xfId="52517" xr:uid="{00000000-0005-0000-0000-0000B0A50000}"/>
    <cellStyle name="Normal 32 2 5 2 2 3" xfId="29906" xr:uid="{00000000-0005-0000-0000-0000B1A50000}"/>
    <cellStyle name="Normal 32 2 5 2 3" xfId="13747" xr:uid="{00000000-0005-0000-0000-0000B2A50000}"/>
    <cellStyle name="Normal 32 2 5 2 3 2" xfId="48965" xr:uid="{00000000-0005-0000-0000-0000B3A50000}"/>
    <cellStyle name="Normal 32 2 5 2 4" xfId="39920" xr:uid="{00000000-0005-0000-0000-0000B4A50000}"/>
    <cellStyle name="Normal 32 2 5 2 5" xfId="26354" xr:uid="{00000000-0005-0000-0000-0000B5A50000}"/>
    <cellStyle name="Normal 32 2 5 3" xfId="6124" xr:uid="{00000000-0005-0000-0000-0000B6A50000}"/>
    <cellStyle name="Normal 32 2 5 3 2" xfId="18755" xr:uid="{00000000-0005-0000-0000-0000B7A50000}"/>
    <cellStyle name="Normal 32 2 5 3 2 2" xfId="53971" xr:uid="{00000000-0005-0000-0000-0000B8A50000}"/>
    <cellStyle name="Normal 32 2 5 3 3" xfId="41374" xr:uid="{00000000-0005-0000-0000-0000B9A50000}"/>
    <cellStyle name="Normal 32 2 5 3 4" xfId="31360" xr:uid="{00000000-0005-0000-0000-0000BAA50000}"/>
    <cellStyle name="Normal 32 2 5 4" xfId="7583" xr:uid="{00000000-0005-0000-0000-0000BBA50000}"/>
    <cellStyle name="Normal 32 2 5 4 2" xfId="20209" xr:uid="{00000000-0005-0000-0000-0000BCA50000}"/>
    <cellStyle name="Normal 32 2 5 4 2 2" xfId="55425" xr:uid="{00000000-0005-0000-0000-0000BDA50000}"/>
    <cellStyle name="Normal 32 2 5 4 3" xfId="42828" xr:uid="{00000000-0005-0000-0000-0000BEA50000}"/>
    <cellStyle name="Normal 32 2 5 4 4" xfId="32814" xr:uid="{00000000-0005-0000-0000-0000BFA50000}"/>
    <cellStyle name="Normal 32 2 5 5" xfId="9364" xr:uid="{00000000-0005-0000-0000-0000C0A50000}"/>
    <cellStyle name="Normal 32 2 5 5 2" xfId="21985" xr:uid="{00000000-0005-0000-0000-0000C1A50000}"/>
    <cellStyle name="Normal 32 2 5 5 2 2" xfId="57201" xr:uid="{00000000-0005-0000-0000-0000C2A50000}"/>
    <cellStyle name="Normal 32 2 5 5 3" xfId="44604" xr:uid="{00000000-0005-0000-0000-0000C3A50000}"/>
    <cellStyle name="Normal 32 2 5 5 4" xfId="34590" xr:uid="{00000000-0005-0000-0000-0000C4A50000}"/>
    <cellStyle name="Normal 32 2 5 6" xfId="11158" xr:uid="{00000000-0005-0000-0000-0000C5A50000}"/>
    <cellStyle name="Normal 32 2 5 6 2" xfId="23761" xr:uid="{00000000-0005-0000-0000-0000C6A50000}"/>
    <cellStyle name="Normal 32 2 5 6 2 2" xfId="58977" xr:uid="{00000000-0005-0000-0000-0000C7A50000}"/>
    <cellStyle name="Normal 32 2 5 6 3" xfId="46380" xr:uid="{00000000-0005-0000-0000-0000C8A50000}"/>
    <cellStyle name="Normal 32 2 5 6 4" xfId="36366" xr:uid="{00000000-0005-0000-0000-0000C9A50000}"/>
    <cellStyle name="Normal 32 2 5 7" xfId="15525" xr:uid="{00000000-0005-0000-0000-0000CAA50000}"/>
    <cellStyle name="Normal 32 2 5 7 2" xfId="50741" xr:uid="{00000000-0005-0000-0000-0000CBA50000}"/>
    <cellStyle name="Normal 32 2 5 7 3" xfId="28130" xr:uid="{00000000-0005-0000-0000-0000CCA50000}"/>
    <cellStyle name="Normal 32 2 5 8" xfId="12616" xr:uid="{00000000-0005-0000-0000-0000CDA50000}"/>
    <cellStyle name="Normal 32 2 5 8 2" xfId="47834" xr:uid="{00000000-0005-0000-0000-0000CEA50000}"/>
    <cellStyle name="Normal 32 2 5 9" xfId="38144" xr:uid="{00000000-0005-0000-0000-0000CFA50000}"/>
    <cellStyle name="Normal 32 2 6" xfId="3345" xr:uid="{00000000-0005-0000-0000-0000D0A50000}"/>
    <cellStyle name="Normal 32 2 6 10" xfId="26841" xr:uid="{00000000-0005-0000-0000-0000D1A50000}"/>
    <cellStyle name="Normal 32 2 6 11" xfId="61245" xr:uid="{00000000-0005-0000-0000-0000D2A50000}"/>
    <cellStyle name="Normal 32 2 6 2" xfId="5141" xr:uid="{00000000-0005-0000-0000-0000D3A50000}"/>
    <cellStyle name="Normal 32 2 6 2 2" xfId="17788" xr:uid="{00000000-0005-0000-0000-0000D4A50000}"/>
    <cellStyle name="Normal 32 2 6 2 2 2" xfId="53004" xr:uid="{00000000-0005-0000-0000-0000D5A50000}"/>
    <cellStyle name="Normal 32 2 6 2 3" xfId="40407" xr:uid="{00000000-0005-0000-0000-0000D6A50000}"/>
    <cellStyle name="Normal 32 2 6 2 4" xfId="30393" xr:uid="{00000000-0005-0000-0000-0000D7A50000}"/>
    <cellStyle name="Normal 32 2 6 3" xfId="6611" xr:uid="{00000000-0005-0000-0000-0000D8A50000}"/>
    <cellStyle name="Normal 32 2 6 3 2" xfId="19242" xr:uid="{00000000-0005-0000-0000-0000D9A50000}"/>
    <cellStyle name="Normal 32 2 6 3 2 2" xfId="54458" xr:uid="{00000000-0005-0000-0000-0000DAA50000}"/>
    <cellStyle name="Normal 32 2 6 3 3" xfId="41861" xr:uid="{00000000-0005-0000-0000-0000DBA50000}"/>
    <cellStyle name="Normal 32 2 6 3 4" xfId="31847" xr:uid="{00000000-0005-0000-0000-0000DCA50000}"/>
    <cellStyle name="Normal 32 2 6 4" xfId="8070" xr:uid="{00000000-0005-0000-0000-0000DDA50000}"/>
    <cellStyle name="Normal 32 2 6 4 2" xfId="20696" xr:uid="{00000000-0005-0000-0000-0000DEA50000}"/>
    <cellStyle name="Normal 32 2 6 4 2 2" xfId="55912" xr:uid="{00000000-0005-0000-0000-0000DFA50000}"/>
    <cellStyle name="Normal 32 2 6 4 3" xfId="43315" xr:uid="{00000000-0005-0000-0000-0000E0A50000}"/>
    <cellStyle name="Normal 32 2 6 4 4" xfId="33301" xr:uid="{00000000-0005-0000-0000-0000E1A50000}"/>
    <cellStyle name="Normal 32 2 6 5" xfId="9851" xr:uid="{00000000-0005-0000-0000-0000E2A50000}"/>
    <cellStyle name="Normal 32 2 6 5 2" xfId="22472" xr:uid="{00000000-0005-0000-0000-0000E3A50000}"/>
    <cellStyle name="Normal 32 2 6 5 2 2" xfId="57688" xr:uid="{00000000-0005-0000-0000-0000E4A50000}"/>
    <cellStyle name="Normal 32 2 6 5 3" xfId="45091" xr:uid="{00000000-0005-0000-0000-0000E5A50000}"/>
    <cellStyle name="Normal 32 2 6 5 4" xfId="35077" xr:uid="{00000000-0005-0000-0000-0000E6A50000}"/>
    <cellStyle name="Normal 32 2 6 6" xfId="11645" xr:uid="{00000000-0005-0000-0000-0000E7A50000}"/>
    <cellStyle name="Normal 32 2 6 6 2" xfId="24248" xr:uid="{00000000-0005-0000-0000-0000E8A50000}"/>
    <cellStyle name="Normal 32 2 6 6 2 2" xfId="59464" xr:uid="{00000000-0005-0000-0000-0000E9A50000}"/>
    <cellStyle name="Normal 32 2 6 6 3" xfId="46867" xr:uid="{00000000-0005-0000-0000-0000EAA50000}"/>
    <cellStyle name="Normal 32 2 6 6 4" xfId="36853" xr:uid="{00000000-0005-0000-0000-0000EBA50000}"/>
    <cellStyle name="Normal 32 2 6 7" xfId="16012" xr:uid="{00000000-0005-0000-0000-0000ECA50000}"/>
    <cellStyle name="Normal 32 2 6 7 2" xfId="51228" xr:uid="{00000000-0005-0000-0000-0000EDA50000}"/>
    <cellStyle name="Normal 32 2 6 7 3" xfId="28617" xr:uid="{00000000-0005-0000-0000-0000EEA50000}"/>
    <cellStyle name="Normal 32 2 6 8" xfId="14234" xr:uid="{00000000-0005-0000-0000-0000EFA50000}"/>
    <cellStyle name="Normal 32 2 6 8 2" xfId="49452" xr:uid="{00000000-0005-0000-0000-0000F0A50000}"/>
    <cellStyle name="Normal 32 2 6 9" xfId="38631" xr:uid="{00000000-0005-0000-0000-0000F1A50000}"/>
    <cellStyle name="Normal 32 2 7" xfId="2505" xr:uid="{00000000-0005-0000-0000-0000F2A50000}"/>
    <cellStyle name="Normal 32 2 7 10" xfId="26032" xr:uid="{00000000-0005-0000-0000-0000F3A50000}"/>
    <cellStyle name="Normal 32 2 7 11" xfId="60436" xr:uid="{00000000-0005-0000-0000-0000F4A50000}"/>
    <cellStyle name="Normal 32 2 7 2" xfId="4332" xr:uid="{00000000-0005-0000-0000-0000F5A50000}"/>
    <cellStyle name="Normal 32 2 7 2 2" xfId="16979" xr:uid="{00000000-0005-0000-0000-0000F6A50000}"/>
    <cellStyle name="Normal 32 2 7 2 2 2" xfId="52195" xr:uid="{00000000-0005-0000-0000-0000F7A50000}"/>
    <cellStyle name="Normal 32 2 7 2 3" xfId="39598" xr:uid="{00000000-0005-0000-0000-0000F8A50000}"/>
    <cellStyle name="Normal 32 2 7 2 4" xfId="29584" xr:uid="{00000000-0005-0000-0000-0000F9A50000}"/>
    <cellStyle name="Normal 32 2 7 3" xfId="5802" xr:uid="{00000000-0005-0000-0000-0000FAA50000}"/>
    <cellStyle name="Normal 32 2 7 3 2" xfId="18433" xr:uid="{00000000-0005-0000-0000-0000FBA50000}"/>
    <cellStyle name="Normal 32 2 7 3 2 2" xfId="53649" xr:uid="{00000000-0005-0000-0000-0000FCA50000}"/>
    <cellStyle name="Normal 32 2 7 3 3" xfId="41052" xr:uid="{00000000-0005-0000-0000-0000FDA50000}"/>
    <cellStyle name="Normal 32 2 7 3 4" xfId="31038" xr:uid="{00000000-0005-0000-0000-0000FEA50000}"/>
    <cellStyle name="Normal 32 2 7 4" xfId="7261" xr:uid="{00000000-0005-0000-0000-0000FFA50000}"/>
    <cellStyle name="Normal 32 2 7 4 2" xfId="19887" xr:uid="{00000000-0005-0000-0000-000000A60000}"/>
    <cellStyle name="Normal 32 2 7 4 2 2" xfId="55103" xr:uid="{00000000-0005-0000-0000-000001A60000}"/>
    <cellStyle name="Normal 32 2 7 4 3" xfId="42506" xr:uid="{00000000-0005-0000-0000-000002A60000}"/>
    <cellStyle name="Normal 32 2 7 4 4" xfId="32492" xr:uid="{00000000-0005-0000-0000-000003A60000}"/>
    <cellStyle name="Normal 32 2 7 5" xfId="9042" xr:uid="{00000000-0005-0000-0000-000004A60000}"/>
    <cellStyle name="Normal 32 2 7 5 2" xfId="21663" xr:uid="{00000000-0005-0000-0000-000005A60000}"/>
    <cellStyle name="Normal 32 2 7 5 2 2" xfId="56879" xr:uid="{00000000-0005-0000-0000-000006A60000}"/>
    <cellStyle name="Normal 32 2 7 5 3" xfId="44282" xr:uid="{00000000-0005-0000-0000-000007A60000}"/>
    <cellStyle name="Normal 32 2 7 5 4" xfId="34268" xr:uid="{00000000-0005-0000-0000-000008A60000}"/>
    <cellStyle name="Normal 32 2 7 6" xfId="10836" xr:uid="{00000000-0005-0000-0000-000009A60000}"/>
    <cellStyle name="Normal 32 2 7 6 2" xfId="23439" xr:uid="{00000000-0005-0000-0000-00000AA60000}"/>
    <cellStyle name="Normal 32 2 7 6 2 2" xfId="58655" xr:uid="{00000000-0005-0000-0000-00000BA60000}"/>
    <cellStyle name="Normal 32 2 7 6 3" xfId="46058" xr:uid="{00000000-0005-0000-0000-00000CA60000}"/>
    <cellStyle name="Normal 32 2 7 6 4" xfId="36044" xr:uid="{00000000-0005-0000-0000-00000DA60000}"/>
    <cellStyle name="Normal 32 2 7 7" xfId="15203" xr:uid="{00000000-0005-0000-0000-00000EA60000}"/>
    <cellStyle name="Normal 32 2 7 7 2" xfId="50419" xr:uid="{00000000-0005-0000-0000-00000FA60000}"/>
    <cellStyle name="Normal 32 2 7 7 3" xfId="27808" xr:uid="{00000000-0005-0000-0000-000010A60000}"/>
    <cellStyle name="Normal 32 2 7 8" xfId="13425" xr:uid="{00000000-0005-0000-0000-000011A60000}"/>
    <cellStyle name="Normal 32 2 7 8 2" xfId="48643" xr:uid="{00000000-0005-0000-0000-000012A60000}"/>
    <cellStyle name="Normal 32 2 7 9" xfId="37822" xr:uid="{00000000-0005-0000-0000-000013A60000}"/>
    <cellStyle name="Normal 32 2 8" xfId="3669" xr:uid="{00000000-0005-0000-0000-000014A60000}"/>
    <cellStyle name="Normal 32 2 8 2" xfId="8393" xr:uid="{00000000-0005-0000-0000-000015A60000}"/>
    <cellStyle name="Normal 32 2 8 2 2" xfId="21019" xr:uid="{00000000-0005-0000-0000-000016A60000}"/>
    <cellStyle name="Normal 32 2 8 2 2 2" xfId="56235" xr:uid="{00000000-0005-0000-0000-000017A60000}"/>
    <cellStyle name="Normal 32 2 8 2 3" xfId="43638" xr:uid="{00000000-0005-0000-0000-000018A60000}"/>
    <cellStyle name="Normal 32 2 8 2 4" xfId="33624" xr:uid="{00000000-0005-0000-0000-000019A60000}"/>
    <cellStyle name="Normal 32 2 8 3" xfId="10174" xr:uid="{00000000-0005-0000-0000-00001AA60000}"/>
    <cellStyle name="Normal 32 2 8 3 2" xfId="22795" xr:uid="{00000000-0005-0000-0000-00001BA60000}"/>
    <cellStyle name="Normal 32 2 8 3 2 2" xfId="58011" xr:uid="{00000000-0005-0000-0000-00001CA60000}"/>
    <cellStyle name="Normal 32 2 8 3 3" xfId="45414" xr:uid="{00000000-0005-0000-0000-00001DA60000}"/>
    <cellStyle name="Normal 32 2 8 3 4" xfId="35400" xr:uid="{00000000-0005-0000-0000-00001EA60000}"/>
    <cellStyle name="Normal 32 2 8 4" xfId="11970" xr:uid="{00000000-0005-0000-0000-00001FA60000}"/>
    <cellStyle name="Normal 32 2 8 4 2" xfId="24571" xr:uid="{00000000-0005-0000-0000-000020A60000}"/>
    <cellStyle name="Normal 32 2 8 4 2 2" xfId="59787" xr:uid="{00000000-0005-0000-0000-000021A60000}"/>
    <cellStyle name="Normal 32 2 8 4 3" xfId="47190" xr:uid="{00000000-0005-0000-0000-000022A60000}"/>
    <cellStyle name="Normal 32 2 8 4 4" xfId="37176" xr:uid="{00000000-0005-0000-0000-000023A60000}"/>
    <cellStyle name="Normal 32 2 8 5" xfId="16335" xr:uid="{00000000-0005-0000-0000-000024A60000}"/>
    <cellStyle name="Normal 32 2 8 5 2" xfId="51551" xr:uid="{00000000-0005-0000-0000-000025A60000}"/>
    <cellStyle name="Normal 32 2 8 5 3" xfId="28940" xr:uid="{00000000-0005-0000-0000-000026A60000}"/>
    <cellStyle name="Normal 32 2 8 6" xfId="14557" xr:uid="{00000000-0005-0000-0000-000027A60000}"/>
    <cellStyle name="Normal 32 2 8 6 2" xfId="49775" xr:uid="{00000000-0005-0000-0000-000028A60000}"/>
    <cellStyle name="Normal 32 2 8 7" xfId="38954" xr:uid="{00000000-0005-0000-0000-000029A60000}"/>
    <cellStyle name="Normal 32 2 8 8" xfId="27164" xr:uid="{00000000-0005-0000-0000-00002AA60000}"/>
    <cellStyle name="Normal 32 2 9" xfId="4001" xr:uid="{00000000-0005-0000-0000-00002BA60000}"/>
    <cellStyle name="Normal 32 2 9 2" xfId="16657" xr:uid="{00000000-0005-0000-0000-00002CA60000}"/>
    <cellStyle name="Normal 32 2 9 2 2" xfId="51873" xr:uid="{00000000-0005-0000-0000-00002DA60000}"/>
    <cellStyle name="Normal 32 2 9 2 3" xfId="29262" xr:uid="{00000000-0005-0000-0000-00002EA60000}"/>
    <cellStyle name="Normal 32 2 9 3" xfId="13103" xr:uid="{00000000-0005-0000-0000-00002FA60000}"/>
    <cellStyle name="Normal 32 2 9 3 2" xfId="48321" xr:uid="{00000000-0005-0000-0000-000030A60000}"/>
    <cellStyle name="Normal 32 2 9 4" xfId="39276" xr:uid="{00000000-0005-0000-0000-000031A60000}"/>
    <cellStyle name="Normal 32 2 9 5" xfId="25710" xr:uid="{00000000-0005-0000-0000-000032A60000}"/>
    <cellStyle name="Normal 32 2_District Target Attainment" xfId="1166" xr:uid="{00000000-0005-0000-0000-000033A60000}"/>
    <cellStyle name="Normal 32 3" xfId="1286" xr:uid="{00000000-0005-0000-0000-000034A60000}"/>
    <cellStyle name="Normal 32 3 10" xfId="6965" xr:uid="{00000000-0005-0000-0000-000035A60000}"/>
    <cellStyle name="Normal 32 3 10 2" xfId="19592" xr:uid="{00000000-0005-0000-0000-000036A60000}"/>
    <cellStyle name="Normal 32 3 10 2 2" xfId="54808" xr:uid="{00000000-0005-0000-0000-000037A60000}"/>
    <cellStyle name="Normal 32 3 10 3" xfId="42211" xr:uid="{00000000-0005-0000-0000-000038A60000}"/>
    <cellStyle name="Normal 32 3 10 4" xfId="32197" xr:uid="{00000000-0005-0000-0000-000039A60000}"/>
    <cellStyle name="Normal 32 3 11" xfId="8746" xr:uid="{00000000-0005-0000-0000-00003AA60000}"/>
    <cellStyle name="Normal 32 3 11 2" xfId="21368" xr:uid="{00000000-0005-0000-0000-00003BA60000}"/>
    <cellStyle name="Normal 32 3 11 2 2" xfId="56584" xr:uid="{00000000-0005-0000-0000-00003CA60000}"/>
    <cellStyle name="Normal 32 3 11 3" xfId="43987" xr:uid="{00000000-0005-0000-0000-00003DA60000}"/>
    <cellStyle name="Normal 32 3 11 4" xfId="33973" xr:uid="{00000000-0005-0000-0000-00003EA60000}"/>
    <cellStyle name="Normal 32 3 12" xfId="10676" xr:uid="{00000000-0005-0000-0000-00003FA60000}"/>
    <cellStyle name="Normal 32 3 12 2" xfId="23287" xr:uid="{00000000-0005-0000-0000-000040A60000}"/>
    <cellStyle name="Normal 32 3 12 2 2" xfId="58503" xr:uid="{00000000-0005-0000-0000-000041A60000}"/>
    <cellStyle name="Normal 32 3 12 3" xfId="45906" xr:uid="{00000000-0005-0000-0000-000042A60000}"/>
    <cellStyle name="Normal 32 3 12 4" xfId="35892" xr:uid="{00000000-0005-0000-0000-000043A60000}"/>
    <cellStyle name="Normal 32 3 13" xfId="14907" xr:uid="{00000000-0005-0000-0000-000044A60000}"/>
    <cellStyle name="Normal 32 3 13 2" xfId="50124" xr:uid="{00000000-0005-0000-0000-000045A60000}"/>
    <cellStyle name="Normal 32 3 13 3" xfId="27513" xr:uid="{00000000-0005-0000-0000-000046A60000}"/>
    <cellStyle name="Normal 32 3 14" xfId="12321" xr:uid="{00000000-0005-0000-0000-000047A60000}"/>
    <cellStyle name="Normal 32 3 14 2" xfId="47539" xr:uid="{00000000-0005-0000-0000-000048A60000}"/>
    <cellStyle name="Normal 32 3 15" xfId="37526" xr:uid="{00000000-0005-0000-0000-000049A60000}"/>
    <cellStyle name="Normal 32 3 16" xfId="24928" xr:uid="{00000000-0005-0000-0000-00004AA60000}"/>
    <cellStyle name="Normal 32 3 17" xfId="60141" xr:uid="{00000000-0005-0000-0000-00004BA60000}"/>
    <cellStyle name="Normal 32 3 2" xfId="2351" xr:uid="{00000000-0005-0000-0000-00004CA60000}"/>
    <cellStyle name="Normal 32 3 2 10" xfId="10677" xr:uid="{00000000-0005-0000-0000-00004DA60000}"/>
    <cellStyle name="Normal 32 3 2 10 2" xfId="23288" xr:uid="{00000000-0005-0000-0000-00004EA60000}"/>
    <cellStyle name="Normal 32 3 2 10 2 2" xfId="58504" xr:uid="{00000000-0005-0000-0000-00004FA60000}"/>
    <cellStyle name="Normal 32 3 2 10 3" xfId="45907" xr:uid="{00000000-0005-0000-0000-000050A60000}"/>
    <cellStyle name="Normal 32 3 2 10 4" xfId="35893" xr:uid="{00000000-0005-0000-0000-000051A60000}"/>
    <cellStyle name="Normal 32 3 2 11" xfId="15062" xr:uid="{00000000-0005-0000-0000-000052A60000}"/>
    <cellStyle name="Normal 32 3 2 11 2" xfId="50278" xr:uid="{00000000-0005-0000-0000-000053A60000}"/>
    <cellStyle name="Normal 32 3 2 11 3" xfId="27667" xr:uid="{00000000-0005-0000-0000-000054A60000}"/>
    <cellStyle name="Normal 32 3 2 12" xfId="12475" xr:uid="{00000000-0005-0000-0000-000055A60000}"/>
    <cellStyle name="Normal 32 3 2 12 2" xfId="47693" xr:uid="{00000000-0005-0000-0000-000056A60000}"/>
    <cellStyle name="Normal 32 3 2 13" xfId="37681" xr:uid="{00000000-0005-0000-0000-000057A60000}"/>
    <cellStyle name="Normal 32 3 2 14" xfId="25082" xr:uid="{00000000-0005-0000-0000-000058A60000}"/>
    <cellStyle name="Normal 32 3 2 15" xfId="60295" xr:uid="{00000000-0005-0000-0000-000059A60000}"/>
    <cellStyle name="Normal 32 3 2 2" xfId="3197" xr:uid="{00000000-0005-0000-0000-00005AA60000}"/>
    <cellStyle name="Normal 32 3 2 2 10" xfId="25566" xr:uid="{00000000-0005-0000-0000-00005BA60000}"/>
    <cellStyle name="Normal 32 3 2 2 11" xfId="61101" xr:uid="{00000000-0005-0000-0000-00005CA60000}"/>
    <cellStyle name="Normal 32 3 2 2 2" xfId="4997" xr:uid="{00000000-0005-0000-0000-00005DA60000}"/>
    <cellStyle name="Normal 32 3 2 2 2 2" xfId="17644" xr:uid="{00000000-0005-0000-0000-00005EA60000}"/>
    <cellStyle name="Normal 32 3 2 2 2 2 2" xfId="52860" xr:uid="{00000000-0005-0000-0000-00005FA60000}"/>
    <cellStyle name="Normal 32 3 2 2 2 2 3" xfId="30249" xr:uid="{00000000-0005-0000-0000-000060A60000}"/>
    <cellStyle name="Normal 32 3 2 2 2 3" xfId="14090" xr:uid="{00000000-0005-0000-0000-000061A60000}"/>
    <cellStyle name="Normal 32 3 2 2 2 3 2" xfId="49308" xr:uid="{00000000-0005-0000-0000-000062A60000}"/>
    <cellStyle name="Normal 32 3 2 2 2 4" xfId="40263" xr:uid="{00000000-0005-0000-0000-000063A60000}"/>
    <cellStyle name="Normal 32 3 2 2 2 5" xfId="26697" xr:uid="{00000000-0005-0000-0000-000064A60000}"/>
    <cellStyle name="Normal 32 3 2 2 3" xfId="6467" xr:uid="{00000000-0005-0000-0000-000065A60000}"/>
    <cellStyle name="Normal 32 3 2 2 3 2" xfId="19098" xr:uid="{00000000-0005-0000-0000-000066A60000}"/>
    <cellStyle name="Normal 32 3 2 2 3 2 2" xfId="54314" xr:uid="{00000000-0005-0000-0000-000067A60000}"/>
    <cellStyle name="Normal 32 3 2 2 3 3" xfId="41717" xr:uid="{00000000-0005-0000-0000-000068A60000}"/>
    <cellStyle name="Normal 32 3 2 2 3 4" xfId="31703" xr:uid="{00000000-0005-0000-0000-000069A60000}"/>
    <cellStyle name="Normal 32 3 2 2 4" xfId="7926" xr:uid="{00000000-0005-0000-0000-00006AA60000}"/>
    <cellStyle name="Normal 32 3 2 2 4 2" xfId="20552" xr:uid="{00000000-0005-0000-0000-00006BA60000}"/>
    <cellStyle name="Normal 32 3 2 2 4 2 2" xfId="55768" xr:uid="{00000000-0005-0000-0000-00006CA60000}"/>
    <cellStyle name="Normal 32 3 2 2 4 3" xfId="43171" xr:uid="{00000000-0005-0000-0000-00006DA60000}"/>
    <cellStyle name="Normal 32 3 2 2 4 4" xfId="33157" xr:uid="{00000000-0005-0000-0000-00006EA60000}"/>
    <cellStyle name="Normal 32 3 2 2 5" xfId="9707" xr:uid="{00000000-0005-0000-0000-00006FA60000}"/>
    <cellStyle name="Normal 32 3 2 2 5 2" xfId="22328" xr:uid="{00000000-0005-0000-0000-000070A60000}"/>
    <cellStyle name="Normal 32 3 2 2 5 2 2" xfId="57544" xr:uid="{00000000-0005-0000-0000-000071A60000}"/>
    <cellStyle name="Normal 32 3 2 2 5 3" xfId="44947" xr:uid="{00000000-0005-0000-0000-000072A60000}"/>
    <cellStyle name="Normal 32 3 2 2 5 4" xfId="34933" xr:uid="{00000000-0005-0000-0000-000073A60000}"/>
    <cellStyle name="Normal 32 3 2 2 6" xfId="11501" xr:uid="{00000000-0005-0000-0000-000074A60000}"/>
    <cellStyle name="Normal 32 3 2 2 6 2" xfId="24104" xr:uid="{00000000-0005-0000-0000-000075A60000}"/>
    <cellStyle name="Normal 32 3 2 2 6 2 2" xfId="59320" xr:uid="{00000000-0005-0000-0000-000076A60000}"/>
    <cellStyle name="Normal 32 3 2 2 6 3" xfId="46723" xr:uid="{00000000-0005-0000-0000-000077A60000}"/>
    <cellStyle name="Normal 32 3 2 2 6 4" xfId="36709" xr:uid="{00000000-0005-0000-0000-000078A60000}"/>
    <cellStyle name="Normal 32 3 2 2 7" xfId="15868" xr:uid="{00000000-0005-0000-0000-000079A60000}"/>
    <cellStyle name="Normal 32 3 2 2 7 2" xfId="51084" xr:uid="{00000000-0005-0000-0000-00007AA60000}"/>
    <cellStyle name="Normal 32 3 2 2 7 3" xfId="28473" xr:uid="{00000000-0005-0000-0000-00007BA60000}"/>
    <cellStyle name="Normal 32 3 2 2 8" xfId="12959" xr:uid="{00000000-0005-0000-0000-00007CA60000}"/>
    <cellStyle name="Normal 32 3 2 2 8 2" xfId="48177" xr:uid="{00000000-0005-0000-0000-00007DA60000}"/>
    <cellStyle name="Normal 32 3 2 2 9" xfId="38487" xr:uid="{00000000-0005-0000-0000-00007EA60000}"/>
    <cellStyle name="Normal 32 3 2 3" xfId="3526" xr:uid="{00000000-0005-0000-0000-00007FA60000}"/>
    <cellStyle name="Normal 32 3 2 3 10" xfId="27022" xr:uid="{00000000-0005-0000-0000-000080A60000}"/>
    <cellStyle name="Normal 32 3 2 3 11" xfId="61426" xr:uid="{00000000-0005-0000-0000-000081A60000}"/>
    <cellStyle name="Normal 32 3 2 3 2" xfId="5322" xr:uid="{00000000-0005-0000-0000-000082A60000}"/>
    <cellStyle name="Normal 32 3 2 3 2 2" xfId="17969" xr:uid="{00000000-0005-0000-0000-000083A60000}"/>
    <cellStyle name="Normal 32 3 2 3 2 2 2" xfId="53185" xr:uid="{00000000-0005-0000-0000-000084A60000}"/>
    <cellStyle name="Normal 32 3 2 3 2 3" xfId="40588" xr:uid="{00000000-0005-0000-0000-000085A60000}"/>
    <cellStyle name="Normal 32 3 2 3 2 4" xfId="30574" xr:uid="{00000000-0005-0000-0000-000086A60000}"/>
    <cellStyle name="Normal 32 3 2 3 3" xfId="6792" xr:uid="{00000000-0005-0000-0000-000087A60000}"/>
    <cellStyle name="Normal 32 3 2 3 3 2" xfId="19423" xr:uid="{00000000-0005-0000-0000-000088A60000}"/>
    <cellStyle name="Normal 32 3 2 3 3 2 2" xfId="54639" xr:uid="{00000000-0005-0000-0000-000089A60000}"/>
    <cellStyle name="Normal 32 3 2 3 3 3" xfId="42042" xr:uid="{00000000-0005-0000-0000-00008AA60000}"/>
    <cellStyle name="Normal 32 3 2 3 3 4" xfId="32028" xr:uid="{00000000-0005-0000-0000-00008BA60000}"/>
    <cellStyle name="Normal 32 3 2 3 4" xfId="8251" xr:uid="{00000000-0005-0000-0000-00008CA60000}"/>
    <cellStyle name="Normal 32 3 2 3 4 2" xfId="20877" xr:uid="{00000000-0005-0000-0000-00008DA60000}"/>
    <cellStyle name="Normal 32 3 2 3 4 2 2" xfId="56093" xr:uid="{00000000-0005-0000-0000-00008EA60000}"/>
    <cellStyle name="Normal 32 3 2 3 4 3" xfId="43496" xr:uid="{00000000-0005-0000-0000-00008FA60000}"/>
    <cellStyle name="Normal 32 3 2 3 4 4" xfId="33482" xr:uid="{00000000-0005-0000-0000-000090A60000}"/>
    <cellStyle name="Normal 32 3 2 3 5" xfId="10032" xr:uid="{00000000-0005-0000-0000-000091A60000}"/>
    <cellStyle name="Normal 32 3 2 3 5 2" xfId="22653" xr:uid="{00000000-0005-0000-0000-000092A60000}"/>
    <cellStyle name="Normal 32 3 2 3 5 2 2" xfId="57869" xr:uid="{00000000-0005-0000-0000-000093A60000}"/>
    <cellStyle name="Normal 32 3 2 3 5 3" xfId="45272" xr:uid="{00000000-0005-0000-0000-000094A60000}"/>
    <cellStyle name="Normal 32 3 2 3 5 4" xfId="35258" xr:uid="{00000000-0005-0000-0000-000095A60000}"/>
    <cellStyle name="Normal 32 3 2 3 6" xfId="11826" xr:uid="{00000000-0005-0000-0000-000096A60000}"/>
    <cellStyle name="Normal 32 3 2 3 6 2" xfId="24429" xr:uid="{00000000-0005-0000-0000-000097A60000}"/>
    <cellStyle name="Normal 32 3 2 3 6 2 2" xfId="59645" xr:uid="{00000000-0005-0000-0000-000098A60000}"/>
    <cellStyle name="Normal 32 3 2 3 6 3" xfId="47048" xr:uid="{00000000-0005-0000-0000-000099A60000}"/>
    <cellStyle name="Normal 32 3 2 3 6 4" xfId="37034" xr:uid="{00000000-0005-0000-0000-00009AA60000}"/>
    <cellStyle name="Normal 32 3 2 3 7" xfId="16193" xr:uid="{00000000-0005-0000-0000-00009BA60000}"/>
    <cellStyle name="Normal 32 3 2 3 7 2" xfId="51409" xr:uid="{00000000-0005-0000-0000-00009CA60000}"/>
    <cellStyle name="Normal 32 3 2 3 7 3" xfId="28798" xr:uid="{00000000-0005-0000-0000-00009DA60000}"/>
    <cellStyle name="Normal 32 3 2 3 8" xfId="14415" xr:uid="{00000000-0005-0000-0000-00009EA60000}"/>
    <cellStyle name="Normal 32 3 2 3 8 2" xfId="49633" xr:uid="{00000000-0005-0000-0000-00009FA60000}"/>
    <cellStyle name="Normal 32 3 2 3 9" xfId="38812" xr:uid="{00000000-0005-0000-0000-0000A0A60000}"/>
    <cellStyle name="Normal 32 3 2 4" xfId="2687" xr:uid="{00000000-0005-0000-0000-0000A1A60000}"/>
    <cellStyle name="Normal 32 3 2 4 10" xfId="26213" xr:uid="{00000000-0005-0000-0000-0000A2A60000}"/>
    <cellStyle name="Normal 32 3 2 4 11" xfId="60617" xr:uid="{00000000-0005-0000-0000-0000A3A60000}"/>
    <cellStyle name="Normal 32 3 2 4 2" xfId="4513" xr:uid="{00000000-0005-0000-0000-0000A4A60000}"/>
    <cellStyle name="Normal 32 3 2 4 2 2" xfId="17160" xr:uid="{00000000-0005-0000-0000-0000A5A60000}"/>
    <cellStyle name="Normal 32 3 2 4 2 2 2" xfId="52376" xr:uid="{00000000-0005-0000-0000-0000A6A60000}"/>
    <cellStyle name="Normal 32 3 2 4 2 3" xfId="39779" xr:uid="{00000000-0005-0000-0000-0000A7A60000}"/>
    <cellStyle name="Normal 32 3 2 4 2 4" xfId="29765" xr:uid="{00000000-0005-0000-0000-0000A8A60000}"/>
    <cellStyle name="Normal 32 3 2 4 3" xfId="5983" xr:uid="{00000000-0005-0000-0000-0000A9A60000}"/>
    <cellStyle name="Normal 32 3 2 4 3 2" xfId="18614" xr:uid="{00000000-0005-0000-0000-0000AAA60000}"/>
    <cellStyle name="Normal 32 3 2 4 3 2 2" xfId="53830" xr:uid="{00000000-0005-0000-0000-0000ABA60000}"/>
    <cellStyle name="Normal 32 3 2 4 3 3" xfId="41233" xr:uid="{00000000-0005-0000-0000-0000ACA60000}"/>
    <cellStyle name="Normal 32 3 2 4 3 4" xfId="31219" xr:uid="{00000000-0005-0000-0000-0000ADA60000}"/>
    <cellStyle name="Normal 32 3 2 4 4" xfId="7442" xr:uid="{00000000-0005-0000-0000-0000AEA60000}"/>
    <cellStyle name="Normal 32 3 2 4 4 2" xfId="20068" xr:uid="{00000000-0005-0000-0000-0000AFA60000}"/>
    <cellStyle name="Normal 32 3 2 4 4 2 2" xfId="55284" xr:uid="{00000000-0005-0000-0000-0000B0A60000}"/>
    <cellStyle name="Normal 32 3 2 4 4 3" xfId="42687" xr:uid="{00000000-0005-0000-0000-0000B1A60000}"/>
    <cellStyle name="Normal 32 3 2 4 4 4" xfId="32673" xr:uid="{00000000-0005-0000-0000-0000B2A60000}"/>
    <cellStyle name="Normal 32 3 2 4 5" xfId="9223" xr:uid="{00000000-0005-0000-0000-0000B3A60000}"/>
    <cellStyle name="Normal 32 3 2 4 5 2" xfId="21844" xr:uid="{00000000-0005-0000-0000-0000B4A60000}"/>
    <cellStyle name="Normal 32 3 2 4 5 2 2" xfId="57060" xr:uid="{00000000-0005-0000-0000-0000B5A60000}"/>
    <cellStyle name="Normal 32 3 2 4 5 3" xfId="44463" xr:uid="{00000000-0005-0000-0000-0000B6A60000}"/>
    <cellStyle name="Normal 32 3 2 4 5 4" xfId="34449" xr:uid="{00000000-0005-0000-0000-0000B7A60000}"/>
    <cellStyle name="Normal 32 3 2 4 6" xfId="11017" xr:uid="{00000000-0005-0000-0000-0000B8A60000}"/>
    <cellStyle name="Normal 32 3 2 4 6 2" xfId="23620" xr:uid="{00000000-0005-0000-0000-0000B9A60000}"/>
    <cellStyle name="Normal 32 3 2 4 6 2 2" xfId="58836" xr:uid="{00000000-0005-0000-0000-0000BAA60000}"/>
    <cellStyle name="Normal 32 3 2 4 6 3" xfId="46239" xr:uid="{00000000-0005-0000-0000-0000BBA60000}"/>
    <cellStyle name="Normal 32 3 2 4 6 4" xfId="36225" xr:uid="{00000000-0005-0000-0000-0000BCA60000}"/>
    <cellStyle name="Normal 32 3 2 4 7" xfId="15384" xr:uid="{00000000-0005-0000-0000-0000BDA60000}"/>
    <cellStyle name="Normal 32 3 2 4 7 2" xfId="50600" xr:uid="{00000000-0005-0000-0000-0000BEA60000}"/>
    <cellStyle name="Normal 32 3 2 4 7 3" xfId="27989" xr:uid="{00000000-0005-0000-0000-0000BFA60000}"/>
    <cellStyle name="Normal 32 3 2 4 8" xfId="13606" xr:uid="{00000000-0005-0000-0000-0000C0A60000}"/>
    <cellStyle name="Normal 32 3 2 4 8 2" xfId="48824" xr:uid="{00000000-0005-0000-0000-0000C1A60000}"/>
    <cellStyle name="Normal 32 3 2 4 9" xfId="38003" xr:uid="{00000000-0005-0000-0000-0000C2A60000}"/>
    <cellStyle name="Normal 32 3 2 5" xfId="3851" xr:uid="{00000000-0005-0000-0000-0000C3A60000}"/>
    <cellStyle name="Normal 32 3 2 5 2" xfId="8574" xr:uid="{00000000-0005-0000-0000-0000C4A60000}"/>
    <cellStyle name="Normal 32 3 2 5 2 2" xfId="21200" xr:uid="{00000000-0005-0000-0000-0000C5A60000}"/>
    <cellStyle name="Normal 32 3 2 5 2 2 2" xfId="56416" xr:uid="{00000000-0005-0000-0000-0000C6A60000}"/>
    <cellStyle name="Normal 32 3 2 5 2 3" xfId="43819" xr:uid="{00000000-0005-0000-0000-0000C7A60000}"/>
    <cellStyle name="Normal 32 3 2 5 2 4" xfId="33805" xr:uid="{00000000-0005-0000-0000-0000C8A60000}"/>
    <cellStyle name="Normal 32 3 2 5 3" xfId="10355" xr:uid="{00000000-0005-0000-0000-0000C9A60000}"/>
    <cellStyle name="Normal 32 3 2 5 3 2" xfId="22976" xr:uid="{00000000-0005-0000-0000-0000CAA60000}"/>
    <cellStyle name="Normal 32 3 2 5 3 2 2" xfId="58192" xr:uid="{00000000-0005-0000-0000-0000CBA60000}"/>
    <cellStyle name="Normal 32 3 2 5 3 3" xfId="45595" xr:uid="{00000000-0005-0000-0000-0000CCA60000}"/>
    <cellStyle name="Normal 32 3 2 5 3 4" xfId="35581" xr:uid="{00000000-0005-0000-0000-0000CDA60000}"/>
    <cellStyle name="Normal 32 3 2 5 4" xfId="12151" xr:uid="{00000000-0005-0000-0000-0000CEA60000}"/>
    <cellStyle name="Normal 32 3 2 5 4 2" xfId="24752" xr:uid="{00000000-0005-0000-0000-0000CFA60000}"/>
    <cellStyle name="Normal 32 3 2 5 4 2 2" xfId="59968" xr:uid="{00000000-0005-0000-0000-0000D0A60000}"/>
    <cellStyle name="Normal 32 3 2 5 4 3" xfId="47371" xr:uid="{00000000-0005-0000-0000-0000D1A60000}"/>
    <cellStyle name="Normal 32 3 2 5 4 4" xfId="37357" xr:uid="{00000000-0005-0000-0000-0000D2A60000}"/>
    <cellStyle name="Normal 32 3 2 5 5" xfId="16516" xr:uid="{00000000-0005-0000-0000-0000D3A60000}"/>
    <cellStyle name="Normal 32 3 2 5 5 2" xfId="51732" xr:uid="{00000000-0005-0000-0000-0000D4A60000}"/>
    <cellStyle name="Normal 32 3 2 5 5 3" xfId="29121" xr:uid="{00000000-0005-0000-0000-0000D5A60000}"/>
    <cellStyle name="Normal 32 3 2 5 6" xfId="14738" xr:uid="{00000000-0005-0000-0000-0000D6A60000}"/>
    <cellStyle name="Normal 32 3 2 5 6 2" xfId="49956" xr:uid="{00000000-0005-0000-0000-0000D7A60000}"/>
    <cellStyle name="Normal 32 3 2 5 7" xfId="39135" xr:uid="{00000000-0005-0000-0000-0000D8A60000}"/>
    <cellStyle name="Normal 32 3 2 5 8" xfId="27345" xr:uid="{00000000-0005-0000-0000-0000D9A60000}"/>
    <cellStyle name="Normal 32 3 2 6" xfId="4191" xr:uid="{00000000-0005-0000-0000-0000DAA60000}"/>
    <cellStyle name="Normal 32 3 2 6 2" xfId="16838" xr:uid="{00000000-0005-0000-0000-0000DBA60000}"/>
    <cellStyle name="Normal 32 3 2 6 2 2" xfId="52054" xr:uid="{00000000-0005-0000-0000-0000DCA60000}"/>
    <cellStyle name="Normal 32 3 2 6 2 3" xfId="29443" xr:uid="{00000000-0005-0000-0000-0000DDA60000}"/>
    <cellStyle name="Normal 32 3 2 6 3" xfId="13284" xr:uid="{00000000-0005-0000-0000-0000DEA60000}"/>
    <cellStyle name="Normal 32 3 2 6 3 2" xfId="48502" xr:uid="{00000000-0005-0000-0000-0000DFA60000}"/>
    <cellStyle name="Normal 32 3 2 6 4" xfId="39457" xr:uid="{00000000-0005-0000-0000-0000E0A60000}"/>
    <cellStyle name="Normal 32 3 2 6 5" xfId="25891" xr:uid="{00000000-0005-0000-0000-0000E1A60000}"/>
    <cellStyle name="Normal 32 3 2 7" xfId="5661" xr:uid="{00000000-0005-0000-0000-0000E2A60000}"/>
    <cellStyle name="Normal 32 3 2 7 2" xfId="18292" xr:uid="{00000000-0005-0000-0000-0000E3A60000}"/>
    <cellStyle name="Normal 32 3 2 7 2 2" xfId="53508" xr:uid="{00000000-0005-0000-0000-0000E4A60000}"/>
    <cellStyle name="Normal 32 3 2 7 3" xfId="40911" xr:uid="{00000000-0005-0000-0000-0000E5A60000}"/>
    <cellStyle name="Normal 32 3 2 7 4" xfId="30897" xr:uid="{00000000-0005-0000-0000-0000E6A60000}"/>
    <cellStyle name="Normal 32 3 2 8" xfId="7120" xr:uid="{00000000-0005-0000-0000-0000E7A60000}"/>
    <cellStyle name="Normal 32 3 2 8 2" xfId="19746" xr:uid="{00000000-0005-0000-0000-0000E8A60000}"/>
    <cellStyle name="Normal 32 3 2 8 2 2" xfId="54962" xr:uid="{00000000-0005-0000-0000-0000E9A60000}"/>
    <cellStyle name="Normal 32 3 2 8 3" xfId="42365" xr:uid="{00000000-0005-0000-0000-0000EAA60000}"/>
    <cellStyle name="Normal 32 3 2 8 4" xfId="32351" xr:uid="{00000000-0005-0000-0000-0000EBA60000}"/>
    <cellStyle name="Normal 32 3 2 9" xfId="8901" xr:uid="{00000000-0005-0000-0000-0000ECA60000}"/>
    <cellStyle name="Normal 32 3 2 9 2" xfId="21522" xr:uid="{00000000-0005-0000-0000-0000EDA60000}"/>
    <cellStyle name="Normal 32 3 2 9 2 2" xfId="56738" xr:uid="{00000000-0005-0000-0000-0000EEA60000}"/>
    <cellStyle name="Normal 32 3 2 9 3" xfId="44141" xr:uid="{00000000-0005-0000-0000-0000EFA60000}"/>
    <cellStyle name="Normal 32 3 2 9 4" xfId="34127" xr:uid="{00000000-0005-0000-0000-0000F0A60000}"/>
    <cellStyle name="Normal 32 3 3" xfId="3036" xr:uid="{00000000-0005-0000-0000-0000F1A60000}"/>
    <cellStyle name="Normal 32 3 3 10" xfId="25409" xr:uid="{00000000-0005-0000-0000-0000F2A60000}"/>
    <cellStyle name="Normal 32 3 3 11" xfId="60944" xr:uid="{00000000-0005-0000-0000-0000F3A60000}"/>
    <cellStyle name="Normal 32 3 3 2" xfId="4840" xr:uid="{00000000-0005-0000-0000-0000F4A60000}"/>
    <cellStyle name="Normal 32 3 3 2 2" xfId="17487" xr:uid="{00000000-0005-0000-0000-0000F5A60000}"/>
    <cellStyle name="Normal 32 3 3 2 2 2" xfId="52703" xr:uid="{00000000-0005-0000-0000-0000F6A60000}"/>
    <cellStyle name="Normal 32 3 3 2 2 3" xfId="30092" xr:uid="{00000000-0005-0000-0000-0000F7A60000}"/>
    <cellStyle name="Normal 32 3 3 2 3" xfId="13933" xr:uid="{00000000-0005-0000-0000-0000F8A60000}"/>
    <cellStyle name="Normal 32 3 3 2 3 2" xfId="49151" xr:uid="{00000000-0005-0000-0000-0000F9A60000}"/>
    <cellStyle name="Normal 32 3 3 2 4" xfId="40106" xr:uid="{00000000-0005-0000-0000-0000FAA60000}"/>
    <cellStyle name="Normal 32 3 3 2 5" xfId="26540" xr:uid="{00000000-0005-0000-0000-0000FBA60000}"/>
    <cellStyle name="Normal 32 3 3 3" xfId="6310" xr:uid="{00000000-0005-0000-0000-0000FCA60000}"/>
    <cellStyle name="Normal 32 3 3 3 2" xfId="18941" xr:uid="{00000000-0005-0000-0000-0000FDA60000}"/>
    <cellStyle name="Normal 32 3 3 3 2 2" xfId="54157" xr:uid="{00000000-0005-0000-0000-0000FEA60000}"/>
    <cellStyle name="Normal 32 3 3 3 3" xfId="41560" xr:uid="{00000000-0005-0000-0000-0000FFA60000}"/>
    <cellStyle name="Normal 32 3 3 3 4" xfId="31546" xr:uid="{00000000-0005-0000-0000-000000A70000}"/>
    <cellStyle name="Normal 32 3 3 4" xfId="7769" xr:uid="{00000000-0005-0000-0000-000001A70000}"/>
    <cellStyle name="Normal 32 3 3 4 2" xfId="20395" xr:uid="{00000000-0005-0000-0000-000002A70000}"/>
    <cellStyle name="Normal 32 3 3 4 2 2" xfId="55611" xr:uid="{00000000-0005-0000-0000-000003A70000}"/>
    <cellStyle name="Normal 32 3 3 4 3" xfId="43014" xr:uid="{00000000-0005-0000-0000-000004A70000}"/>
    <cellStyle name="Normal 32 3 3 4 4" xfId="33000" xr:uid="{00000000-0005-0000-0000-000005A70000}"/>
    <cellStyle name="Normal 32 3 3 5" xfId="9550" xr:uid="{00000000-0005-0000-0000-000006A70000}"/>
    <cellStyle name="Normal 32 3 3 5 2" xfId="22171" xr:uid="{00000000-0005-0000-0000-000007A70000}"/>
    <cellStyle name="Normal 32 3 3 5 2 2" xfId="57387" xr:uid="{00000000-0005-0000-0000-000008A70000}"/>
    <cellStyle name="Normal 32 3 3 5 3" xfId="44790" xr:uid="{00000000-0005-0000-0000-000009A70000}"/>
    <cellStyle name="Normal 32 3 3 5 4" xfId="34776" xr:uid="{00000000-0005-0000-0000-00000AA70000}"/>
    <cellStyle name="Normal 32 3 3 6" xfId="11344" xr:uid="{00000000-0005-0000-0000-00000BA70000}"/>
    <cellStyle name="Normal 32 3 3 6 2" xfId="23947" xr:uid="{00000000-0005-0000-0000-00000CA70000}"/>
    <cellStyle name="Normal 32 3 3 6 2 2" xfId="59163" xr:uid="{00000000-0005-0000-0000-00000DA70000}"/>
    <cellStyle name="Normal 32 3 3 6 3" xfId="46566" xr:uid="{00000000-0005-0000-0000-00000EA70000}"/>
    <cellStyle name="Normal 32 3 3 6 4" xfId="36552" xr:uid="{00000000-0005-0000-0000-00000FA70000}"/>
    <cellStyle name="Normal 32 3 3 7" xfId="15711" xr:uid="{00000000-0005-0000-0000-000010A70000}"/>
    <cellStyle name="Normal 32 3 3 7 2" xfId="50927" xr:uid="{00000000-0005-0000-0000-000011A70000}"/>
    <cellStyle name="Normal 32 3 3 7 3" xfId="28316" xr:uid="{00000000-0005-0000-0000-000012A70000}"/>
    <cellStyle name="Normal 32 3 3 8" xfId="12802" xr:uid="{00000000-0005-0000-0000-000013A70000}"/>
    <cellStyle name="Normal 32 3 3 8 2" xfId="48020" xr:uid="{00000000-0005-0000-0000-000014A70000}"/>
    <cellStyle name="Normal 32 3 3 9" xfId="38330" xr:uid="{00000000-0005-0000-0000-000015A70000}"/>
    <cellStyle name="Normal 32 3 4" xfId="2863" xr:uid="{00000000-0005-0000-0000-000016A70000}"/>
    <cellStyle name="Normal 32 3 4 10" xfId="25250" xr:uid="{00000000-0005-0000-0000-000017A70000}"/>
    <cellStyle name="Normal 32 3 4 11" xfId="60785" xr:uid="{00000000-0005-0000-0000-000018A70000}"/>
    <cellStyle name="Normal 32 3 4 2" xfId="4681" xr:uid="{00000000-0005-0000-0000-000019A70000}"/>
    <cellStyle name="Normal 32 3 4 2 2" xfId="17328" xr:uid="{00000000-0005-0000-0000-00001AA70000}"/>
    <cellStyle name="Normal 32 3 4 2 2 2" xfId="52544" xr:uid="{00000000-0005-0000-0000-00001BA70000}"/>
    <cellStyle name="Normal 32 3 4 2 2 3" xfId="29933" xr:uid="{00000000-0005-0000-0000-00001CA70000}"/>
    <cellStyle name="Normal 32 3 4 2 3" xfId="13774" xr:uid="{00000000-0005-0000-0000-00001DA70000}"/>
    <cellStyle name="Normal 32 3 4 2 3 2" xfId="48992" xr:uid="{00000000-0005-0000-0000-00001EA70000}"/>
    <cellStyle name="Normal 32 3 4 2 4" xfId="39947" xr:uid="{00000000-0005-0000-0000-00001FA70000}"/>
    <cellStyle name="Normal 32 3 4 2 5" xfId="26381" xr:uid="{00000000-0005-0000-0000-000020A70000}"/>
    <cellStyle name="Normal 32 3 4 3" xfId="6151" xr:uid="{00000000-0005-0000-0000-000021A70000}"/>
    <cellStyle name="Normal 32 3 4 3 2" xfId="18782" xr:uid="{00000000-0005-0000-0000-000022A70000}"/>
    <cellStyle name="Normal 32 3 4 3 2 2" xfId="53998" xr:uid="{00000000-0005-0000-0000-000023A70000}"/>
    <cellStyle name="Normal 32 3 4 3 3" xfId="41401" xr:uid="{00000000-0005-0000-0000-000024A70000}"/>
    <cellStyle name="Normal 32 3 4 3 4" xfId="31387" xr:uid="{00000000-0005-0000-0000-000025A70000}"/>
    <cellStyle name="Normal 32 3 4 4" xfId="7610" xr:uid="{00000000-0005-0000-0000-000026A70000}"/>
    <cellStyle name="Normal 32 3 4 4 2" xfId="20236" xr:uid="{00000000-0005-0000-0000-000027A70000}"/>
    <cellStyle name="Normal 32 3 4 4 2 2" xfId="55452" xr:uid="{00000000-0005-0000-0000-000028A70000}"/>
    <cellStyle name="Normal 32 3 4 4 3" xfId="42855" xr:uid="{00000000-0005-0000-0000-000029A70000}"/>
    <cellStyle name="Normal 32 3 4 4 4" xfId="32841" xr:uid="{00000000-0005-0000-0000-00002AA70000}"/>
    <cellStyle name="Normal 32 3 4 5" xfId="9391" xr:uid="{00000000-0005-0000-0000-00002BA70000}"/>
    <cellStyle name="Normal 32 3 4 5 2" xfId="22012" xr:uid="{00000000-0005-0000-0000-00002CA70000}"/>
    <cellStyle name="Normal 32 3 4 5 2 2" xfId="57228" xr:uid="{00000000-0005-0000-0000-00002DA70000}"/>
    <cellStyle name="Normal 32 3 4 5 3" xfId="44631" xr:uid="{00000000-0005-0000-0000-00002EA70000}"/>
    <cellStyle name="Normal 32 3 4 5 4" xfId="34617" xr:uid="{00000000-0005-0000-0000-00002FA70000}"/>
    <cellStyle name="Normal 32 3 4 6" xfId="11185" xr:uid="{00000000-0005-0000-0000-000030A70000}"/>
    <cellStyle name="Normal 32 3 4 6 2" xfId="23788" xr:uid="{00000000-0005-0000-0000-000031A70000}"/>
    <cellStyle name="Normal 32 3 4 6 2 2" xfId="59004" xr:uid="{00000000-0005-0000-0000-000032A70000}"/>
    <cellStyle name="Normal 32 3 4 6 3" xfId="46407" xr:uid="{00000000-0005-0000-0000-000033A70000}"/>
    <cellStyle name="Normal 32 3 4 6 4" xfId="36393" xr:uid="{00000000-0005-0000-0000-000034A70000}"/>
    <cellStyle name="Normal 32 3 4 7" xfId="15552" xr:uid="{00000000-0005-0000-0000-000035A70000}"/>
    <cellStyle name="Normal 32 3 4 7 2" xfId="50768" xr:uid="{00000000-0005-0000-0000-000036A70000}"/>
    <cellStyle name="Normal 32 3 4 7 3" xfId="28157" xr:uid="{00000000-0005-0000-0000-000037A70000}"/>
    <cellStyle name="Normal 32 3 4 8" xfId="12643" xr:uid="{00000000-0005-0000-0000-000038A70000}"/>
    <cellStyle name="Normal 32 3 4 8 2" xfId="47861" xr:uid="{00000000-0005-0000-0000-000039A70000}"/>
    <cellStyle name="Normal 32 3 4 9" xfId="38171" xr:uid="{00000000-0005-0000-0000-00003AA70000}"/>
    <cellStyle name="Normal 32 3 5" xfId="3372" xr:uid="{00000000-0005-0000-0000-00003BA70000}"/>
    <cellStyle name="Normal 32 3 5 10" xfId="26868" xr:uid="{00000000-0005-0000-0000-00003CA70000}"/>
    <cellStyle name="Normal 32 3 5 11" xfId="61272" xr:uid="{00000000-0005-0000-0000-00003DA70000}"/>
    <cellStyle name="Normal 32 3 5 2" xfId="5168" xr:uid="{00000000-0005-0000-0000-00003EA70000}"/>
    <cellStyle name="Normal 32 3 5 2 2" xfId="17815" xr:uid="{00000000-0005-0000-0000-00003FA70000}"/>
    <cellStyle name="Normal 32 3 5 2 2 2" xfId="53031" xr:uid="{00000000-0005-0000-0000-000040A70000}"/>
    <cellStyle name="Normal 32 3 5 2 3" xfId="40434" xr:uid="{00000000-0005-0000-0000-000041A70000}"/>
    <cellStyle name="Normal 32 3 5 2 4" xfId="30420" xr:uid="{00000000-0005-0000-0000-000042A70000}"/>
    <cellStyle name="Normal 32 3 5 3" xfId="6638" xr:uid="{00000000-0005-0000-0000-000043A70000}"/>
    <cellStyle name="Normal 32 3 5 3 2" xfId="19269" xr:uid="{00000000-0005-0000-0000-000044A70000}"/>
    <cellStyle name="Normal 32 3 5 3 2 2" xfId="54485" xr:uid="{00000000-0005-0000-0000-000045A70000}"/>
    <cellStyle name="Normal 32 3 5 3 3" xfId="41888" xr:uid="{00000000-0005-0000-0000-000046A70000}"/>
    <cellStyle name="Normal 32 3 5 3 4" xfId="31874" xr:uid="{00000000-0005-0000-0000-000047A70000}"/>
    <cellStyle name="Normal 32 3 5 4" xfId="8097" xr:uid="{00000000-0005-0000-0000-000048A70000}"/>
    <cellStyle name="Normal 32 3 5 4 2" xfId="20723" xr:uid="{00000000-0005-0000-0000-000049A70000}"/>
    <cellStyle name="Normal 32 3 5 4 2 2" xfId="55939" xr:uid="{00000000-0005-0000-0000-00004AA70000}"/>
    <cellStyle name="Normal 32 3 5 4 3" xfId="43342" xr:uid="{00000000-0005-0000-0000-00004BA70000}"/>
    <cellStyle name="Normal 32 3 5 4 4" xfId="33328" xr:uid="{00000000-0005-0000-0000-00004CA70000}"/>
    <cellStyle name="Normal 32 3 5 5" xfId="9878" xr:uid="{00000000-0005-0000-0000-00004DA70000}"/>
    <cellStyle name="Normal 32 3 5 5 2" xfId="22499" xr:uid="{00000000-0005-0000-0000-00004EA70000}"/>
    <cellStyle name="Normal 32 3 5 5 2 2" xfId="57715" xr:uid="{00000000-0005-0000-0000-00004FA70000}"/>
    <cellStyle name="Normal 32 3 5 5 3" xfId="45118" xr:uid="{00000000-0005-0000-0000-000050A70000}"/>
    <cellStyle name="Normal 32 3 5 5 4" xfId="35104" xr:uid="{00000000-0005-0000-0000-000051A70000}"/>
    <cellStyle name="Normal 32 3 5 6" xfId="11672" xr:uid="{00000000-0005-0000-0000-000052A70000}"/>
    <cellStyle name="Normal 32 3 5 6 2" xfId="24275" xr:uid="{00000000-0005-0000-0000-000053A70000}"/>
    <cellStyle name="Normal 32 3 5 6 2 2" xfId="59491" xr:uid="{00000000-0005-0000-0000-000054A70000}"/>
    <cellStyle name="Normal 32 3 5 6 3" xfId="46894" xr:uid="{00000000-0005-0000-0000-000055A70000}"/>
    <cellStyle name="Normal 32 3 5 6 4" xfId="36880" xr:uid="{00000000-0005-0000-0000-000056A70000}"/>
    <cellStyle name="Normal 32 3 5 7" xfId="16039" xr:uid="{00000000-0005-0000-0000-000057A70000}"/>
    <cellStyle name="Normal 32 3 5 7 2" xfId="51255" xr:uid="{00000000-0005-0000-0000-000058A70000}"/>
    <cellStyle name="Normal 32 3 5 7 3" xfId="28644" xr:uid="{00000000-0005-0000-0000-000059A70000}"/>
    <cellStyle name="Normal 32 3 5 8" xfId="14261" xr:uid="{00000000-0005-0000-0000-00005AA70000}"/>
    <cellStyle name="Normal 32 3 5 8 2" xfId="49479" xr:uid="{00000000-0005-0000-0000-00005BA70000}"/>
    <cellStyle name="Normal 32 3 5 9" xfId="38658" xr:uid="{00000000-0005-0000-0000-00005CA70000}"/>
    <cellStyle name="Normal 32 3 6" xfId="2532" xr:uid="{00000000-0005-0000-0000-00005DA70000}"/>
    <cellStyle name="Normal 32 3 6 10" xfId="26059" xr:uid="{00000000-0005-0000-0000-00005EA70000}"/>
    <cellStyle name="Normal 32 3 6 11" xfId="60463" xr:uid="{00000000-0005-0000-0000-00005FA70000}"/>
    <cellStyle name="Normal 32 3 6 2" xfId="4359" xr:uid="{00000000-0005-0000-0000-000060A70000}"/>
    <cellStyle name="Normal 32 3 6 2 2" xfId="17006" xr:uid="{00000000-0005-0000-0000-000061A70000}"/>
    <cellStyle name="Normal 32 3 6 2 2 2" xfId="52222" xr:uid="{00000000-0005-0000-0000-000062A70000}"/>
    <cellStyle name="Normal 32 3 6 2 3" xfId="39625" xr:uid="{00000000-0005-0000-0000-000063A70000}"/>
    <cellStyle name="Normal 32 3 6 2 4" xfId="29611" xr:uid="{00000000-0005-0000-0000-000064A70000}"/>
    <cellStyle name="Normal 32 3 6 3" xfId="5829" xr:uid="{00000000-0005-0000-0000-000065A70000}"/>
    <cellStyle name="Normal 32 3 6 3 2" xfId="18460" xr:uid="{00000000-0005-0000-0000-000066A70000}"/>
    <cellStyle name="Normal 32 3 6 3 2 2" xfId="53676" xr:uid="{00000000-0005-0000-0000-000067A70000}"/>
    <cellStyle name="Normal 32 3 6 3 3" xfId="41079" xr:uid="{00000000-0005-0000-0000-000068A70000}"/>
    <cellStyle name="Normal 32 3 6 3 4" xfId="31065" xr:uid="{00000000-0005-0000-0000-000069A70000}"/>
    <cellStyle name="Normal 32 3 6 4" xfId="7288" xr:uid="{00000000-0005-0000-0000-00006AA70000}"/>
    <cellStyle name="Normal 32 3 6 4 2" xfId="19914" xr:uid="{00000000-0005-0000-0000-00006BA70000}"/>
    <cellStyle name="Normal 32 3 6 4 2 2" xfId="55130" xr:uid="{00000000-0005-0000-0000-00006CA70000}"/>
    <cellStyle name="Normal 32 3 6 4 3" xfId="42533" xr:uid="{00000000-0005-0000-0000-00006DA70000}"/>
    <cellStyle name="Normal 32 3 6 4 4" xfId="32519" xr:uid="{00000000-0005-0000-0000-00006EA70000}"/>
    <cellStyle name="Normal 32 3 6 5" xfId="9069" xr:uid="{00000000-0005-0000-0000-00006FA70000}"/>
    <cellStyle name="Normal 32 3 6 5 2" xfId="21690" xr:uid="{00000000-0005-0000-0000-000070A70000}"/>
    <cellStyle name="Normal 32 3 6 5 2 2" xfId="56906" xr:uid="{00000000-0005-0000-0000-000071A70000}"/>
    <cellStyle name="Normal 32 3 6 5 3" xfId="44309" xr:uid="{00000000-0005-0000-0000-000072A70000}"/>
    <cellStyle name="Normal 32 3 6 5 4" xfId="34295" xr:uid="{00000000-0005-0000-0000-000073A70000}"/>
    <cellStyle name="Normal 32 3 6 6" xfId="10863" xr:uid="{00000000-0005-0000-0000-000074A70000}"/>
    <cellStyle name="Normal 32 3 6 6 2" xfId="23466" xr:uid="{00000000-0005-0000-0000-000075A70000}"/>
    <cellStyle name="Normal 32 3 6 6 2 2" xfId="58682" xr:uid="{00000000-0005-0000-0000-000076A70000}"/>
    <cellStyle name="Normal 32 3 6 6 3" xfId="46085" xr:uid="{00000000-0005-0000-0000-000077A70000}"/>
    <cellStyle name="Normal 32 3 6 6 4" xfId="36071" xr:uid="{00000000-0005-0000-0000-000078A70000}"/>
    <cellStyle name="Normal 32 3 6 7" xfId="15230" xr:uid="{00000000-0005-0000-0000-000079A70000}"/>
    <cellStyle name="Normal 32 3 6 7 2" xfId="50446" xr:uid="{00000000-0005-0000-0000-00007AA70000}"/>
    <cellStyle name="Normal 32 3 6 7 3" xfId="27835" xr:uid="{00000000-0005-0000-0000-00007BA70000}"/>
    <cellStyle name="Normal 32 3 6 8" xfId="13452" xr:uid="{00000000-0005-0000-0000-00007CA70000}"/>
    <cellStyle name="Normal 32 3 6 8 2" xfId="48670" xr:uid="{00000000-0005-0000-0000-00007DA70000}"/>
    <cellStyle name="Normal 32 3 6 9" xfId="37849" xr:uid="{00000000-0005-0000-0000-00007EA70000}"/>
    <cellStyle name="Normal 32 3 7" xfId="3696" xr:uid="{00000000-0005-0000-0000-00007FA70000}"/>
    <cellStyle name="Normal 32 3 7 2" xfId="8420" xr:uid="{00000000-0005-0000-0000-000080A70000}"/>
    <cellStyle name="Normal 32 3 7 2 2" xfId="21046" xr:uid="{00000000-0005-0000-0000-000081A70000}"/>
    <cellStyle name="Normal 32 3 7 2 2 2" xfId="56262" xr:uid="{00000000-0005-0000-0000-000082A70000}"/>
    <cellStyle name="Normal 32 3 7 2 3" xfId="43665" xr:uid="{00000000-0005-0000-0000-000083A70000}"/>
    <cellStyle name="Normal 32 3 7 2 4" xfId="33651" xr:uid="{00000000-0005-0000-0000-000084A70000}"/>
    <cellStyle name="Normal 32 3 7 3" xfId="10201" xr:uid="{00000000-0005-0000-0000-000085A70000}"/>
    <cellStyle name="Normal 32 3 7 3 2" xfId="22822" xr:uid="{00000000-0005-0000-0000-000086A70000}"/>
    <cellStyle name="Normal 32 3 7 3 2 2" xfId="58038" xr:uid="{00000000-0005-0000-0000-000087A70000}"/>
    <cellStyle name="Normal 32 3 7 3 3" xfId="45441" xr:uid="{00000000-0005-0000-0000-000088A70000}"/>
    <cellStyle name="Normal 32 3 7 3 4" xfId="35427" xr:uid="{00000000-0005-0000-0000-000089A70000}"/>
    <cellStyle name="Normal 32 3 7 4" xfId="11997" xr:uid="{00000000-0005-0000-0000-00008AA70000}"/>
    <cellStyle name="Normal 32 3 7 4 2" xfId="24598" xr:uid="{00000000-0005-0000-0000-00008BA70000}"/>
    <cellStyle name="Normal 32 3 7 4 2 2" xfId="59814" xr:uid="{00000000-0005-0000-0000-00008CA70000}"/>
    <cellStyle name="Normal 32 3 7 4 3" xfId="47217" xr:uid="{00000000-0005-0000-0000-00008DA70000}"/>
    <cellStyle name="Normal 32 3 7 4 4" xfId="37203" xr:uid="{00000000-0005-0000-0000-00008EA70000}"/>
    <cellStyle name="Normal 32 3 7 5" xfId="16362" xr:uid="{00000000-0005-0000-0000-00008FA70000}"/>
    <cellStyle name="Normal 32 3 7 5 2" xfId="51578" xr:uid="{00000000-0005-0000-0000-000090A70000}"/>
    <cellStyle name="Normal 32 3 7 5 3" xfId="28967" xr:uid="{00000000-0005-0000-0000-000091A70000}"/>
    <cellStyle name="Normal 32 3 7 6" xfId="14584" xr:uid="{00000000-0005-0000-0000-000092A70000}"/>
    <cellStyle name="Normal 32 3 7 6 2" xfId="49802" xr:uid="{00000000-0005-0000-0000-000093A70000}"/>
    <cellStyle name="Normal 32 3 7 7" xfId="38981" xr:uid="{00000000-0005-0000-0000-000094A70000}"/>
    <cellStyle name="Normal 32 3 7 8" xfId="27191" xr:uid="{00000000-0005-0000-0000-000095A70000}"/>
    <cellStyle name="Normal 32 3 8" xfId="4032" xr:uid="{00000000-0005-0000-0000-000096A70000}"/>
    <cellStyle name="Normal 32 3 8 2" xfId="16684" xr:uid="{00000000-0005-0000-0000-000097A70000}"/>
    <cellStyle name="Normal 32 3 8 2 2" xfId="51900" xr:uid="{00000000-0005-0000-0000-000098A70000}"/>
    <cellStyle name="Normal 32 3 8 2 3" xfId="29289" xr:uid="{00000000-0005-0000-0000-000099A70000}"/>
    <cellStyle name="Normal 32 3 8 3" xfId="13130" xr:uid="{00000000-0005-0000-0000-00009AA70000}"/>
    <cellStyle name="Normal 32 3 8 3 2" xfId="48348" xr:uid="{00000000-0005-0000-0000-00009BA70000}"/>
    <cellStyle name="Normal 32 3 8 4" xfId="39303" xr:uid="{00000000-0005-0000-0000-00009CA70000}"/>
    <cellStyle name="Normal 32 3 8 5" xfId="25737" xr:uid="{00000000-0005-0000-0000-00009DA70000}"/>
    <cellStyle name="Normal 32 3 9" xfId="5507" xr:uid="{00000000-0005-0000-0000-00009EA70000}"/>
    <cellStyle name="Normal 32 3 9 2" xfId="18138" xr:uid="{00000000-0005-0000-0000-00009FA70000}"/>
    <cellStyle name="Normal 32 3 9 2 2" xfId="53354" xr:uid="{00000000-0005-0000-0000-0000A0A70000}"/>
    <cellStyle name="Normal 32 3 9 3" xfId="40757" xr:uid="{00000000-0005-0000-0000-0000A1A70000}"/>
    <cellStyle name="Normal 32 3 9 4" xfId="30743" xr:uid="{00000000-0005-0000-0000-0000A2A70000}"/>
    <cellStyle name="Normal 32 4" xfId="2271" xr:uid="{00000000-0005-0000-0000-0000A3A70000}"/>
    <cellStyle name="Normal 32 4 10" xfId="10678" xr:uid="{00000000-0005-0000-0000-0000A4A70000}"/>
    <cellStyle name="Normal 32 4 10 2" xfId="23289" xr:uid="{00000000-0005-0000-0000-0000A5A70000}"/>
    <cellStyle name="Normal 32 4 10 2 2" xfId="58505" xr:uid="{00000000-0005-0000-0000-0000A6A70000}"/>
    <cellStyle name="Normal 32 4 10 3" xfId="45908" xr:uid="{00000000-0005-0000-0000-0000A7A70000}"/>
    <cellStyle name="Normal 32 4 10 4" xfId="35894" xr:uid="{00000000-0005-0000-0000-0000A8A70000}"/>
    <cellStyle name="Normal 32 4 11" xfId="14988" xr:uid="{00000000-0005-0000-0000-0000A9A70000}"/>
    <cellStyle name="Normal 32 4 11 2" xfId="50204" xr:uid="{00000000-0005-0000-0000-0000AAA70000}"/>
    <cellStyle name="Normal 32 4 11 3" xfId="27593" xr:uid="{00000000-0005-0000-0000-0000ABA70000}"/>
    <cellStyle name="Normal 32 4 12" xfId="12401" xr:uid="{00000000-0005-0000-0000-0000ACA70000}"/>
    <cellStyle name="Normal 32 4 12 2" xfId="47619" xr:uid="{00000000-0005-0000-0000-0000ADA70000}"/>
    <cellStyle name="Normal 32 4 13" xfId="37607" xr:uid="{00000000-0005-0000-0000-0000AEA70000}"/>
    <cellStyle name="Normal 32 4 14" xfId="25008" xr:uid="{00000000-0005-0000-0000-0000AFA70000}"/>
    <cellStyle name="Normal 32 4 15" xfId="60221" xr:uid="{00000000-0005-0000-0000-0000B0A70000}"/>
    <cellStyle name="Normal 32 4 2" xfId="3123" xr:uid="{00000000-0005-0000-0000-0000B1A70000}"/>
    <cellStyle name="Normal 32 4 2 10" xfId="25492" xr:uid="{00000000-0005-0000-0000-0000B2A70000}"/>
    <cellStyle name="Normal 32 4 2 11" xfId="61027" xr:uid="{00000000-0005-0000-0000-0000B3A70000}"/>
    <cellStyle name="Normal 32 4 2 2" xfId="4923" xr:uid="{00000000-0005-0000-0000-0000B4A70000}"/>
    <cellStyle name="Normal 32 4 2 2 2" xfId="17570" xr:uid="{00000000-0005-0000-0000-0000B5A70000}"/>
    <cellStyle name="Normal 32 4 2 2 2 2" xfId="52786" xr:uid="{00000000-0005-0000-0000-0000B6A70000}"/>
    <cellStyle name="Normal 32 4 2 2 2 3" xfId="30175" xr:uid="{00000000-0005-0000-0000-0000B7A70000}"/>
    <cellStyle name="Normal 32 4 2 2 3" xfId="14016" xr:uid="{00000000-0005-0000-0000-0000B8A70000}"/>
    <cellStyle name="Normal 32 4 2 2 3 2" xfId="49234" xr:uid="{00000000-0005-0000-0000-0000B9A70000}"/>
    <cellStyle name="Normal 32 4 2 2 4" xfId="40189" xr:uid="{00000000-0005-0000-0000-0000BAA70000}"/>
    <cellStyle name="Normal 32 4 2 2 5" xfId="26623" xr:uid="{00000000-0005-0000-0000-0000BBA70000}"/>
    <cellStyle name="Normal 32 4 2 3" xfId="6393" xr:uid="{00000000-0005-0000-0000-0000BCA70000}"/>
    <cellStyle name="Normal 32 4 2 3 2" xfId="19024" xr:uid="{00000000-0005-0000-0000-0000BDA70000}"/>
    <cellStyle name="Normal 32 4 2 3 2 2" xfId="54240" xr:uid="{00000000-0005-0000-0000-0000BEA70000}"/>
    <cellStyle name="Normal 32 4 2 3 3" xfId="41643" xr:uid="{00000000-0005-0000-0000-0000BFA70000}"/>
    <cellStyle name="Normal 32 4 2 3 4" xfId="31629" xr:uid="{00000000-0005-0000-0000-0000C0A70000}"/>
    <cellStyle name="Normal 32 4 2 4" xfId="7852" xr:uid="{00000000-0005-0000-0000-0000C1A70000}"/>
    <cellStyle name="Normal 32 4 2 4 2" xfId="20478" xr:uid="{00000000-0005-0000-0000-0000C2A70000}"/>
    <cellStyle name="Normal 32 4 2 4 2 2" xfId="55694" xr:uid="{00000000-0005-0000-0000-0000C3A70000}"/>
    <cellStyle name="Normal 32 4 2 4 3" xfId="43097" xr:uid="{00000000-0005-0000-0000-0000C4A70000}"/>
    <cellStyle name="Normal 32 4 2 4 4" xfId="33083" xr:uid="{00000000-0005-0000-0000-0000C5A70000}"/>
    <cellStyle name="Normal 32 4 2 5" xfId="9633" xr:uid="{00000000-0005-0000-0000-0000C6A70000}"/>
    <cellStyle name="Normal 32 4 2 5 2" xfId="22254" xr:uid="{00000000-0005-0000-0000-0000C7A70000}"/>
    <cellStyle name="Normal 32 4 2 5 2 2" xfId="57470" xr:uid="{00000000-0005-0000-0000-0000C8A70000}"/>
    <cellStyle name="Normal 32 4 2 5 3" xfId="44873" xr:uid="{00000000-0005-0000-0000-0000C9A70000}"/>
    <cellStyle name="Normal 32 4 2 5 4" xfId="34859" xr:uid="{00000000-0005-0000-0000-0000CAA70000}"/>
    <cellStyle name="Normal 32 4 2 6" xfId="11427" xr:uid="{00000000-0005-0000-0000-0000CBA70000}"/>
    <cellStyle name="Normal 32 4 2 6 2" xfId="24030" xr:uid="{00000000-0005-0000-0000-0000CCA70000}"/>
    <cellStyle name="Normal 32 4 2 6 2 2" xfId="59246" xr:uid="{00000000-0005-0000-0000-0000CDA70000}"/>
    <cellStyle name="Normal 32 4 2 6 3" xfId="46649" xr:uid="{00000000-0005-0000-0000-0000CEA70000}"/>
    <cellStyle name="Normal 32 4 2 6 4" xfId="36635" xr:uid="{00000000-0005-0000-0000-0000CFA70000}"/>
    <cellStyle name="Normal 32 4 2 7" xfId="15794" xr:uid="{00000000-0005-0000-0000-0000D0A70000}"/>
    <cellStyle name="Normal 32 4 2 7 2" xfId="51010" xr:uid="{00000000-0005-0000-0000-0000D1A70000}"/>
    <cellStyle name="Normal 32 4 2 7 3" xfId="28399" xr:uid="{00000000-0005-0000-0000-0000D2A70000}"/>
    <cellStyle name="Normal 32 4 2 8" xfId="12885" xr:uid="{00000000-0005-0000-0000-0000D3A70000}"/>
    <cellStyle name="Normal 32 4 2 8 2" xfId="48103" xr:uid="{00000000-0005-0000-0000-0000D4A70000}"/>
    <cellStyle name="Normal 32 4 2 9" xfId="38413" xr:uid="{00000000-0005-0000-0000-0000D5A70000}"/>
    <cellStyle name="Normal 32 4 3" xfId="3452" xr:uid="{00000000-0005-0000-0000-0000D6A70000}"/>
    <cellStyle name="Normal 32 4 3 10" xfId="26948" xr:uid="{00000000-0005-0000-0000-0000D7A70000}"/>
    <cellStyle name="Normal 32 4 3 11" xfId="61352" xr:uid="{00000000-0005-0000-0000-0000D8A70000}"/>
    <cellStyle name="Normal 32 4 3 2" xfId="5248" xr:uid="{00000000-0005-0000-0000-0000D9A70000}"/>
    <cellStyle name="Normal 32 4 3 2 2" xfId="17895" xr:uid="{00000000-0005-0000-0000-0000DAA70000}"/>
    <cellStyle name="Normal 32 4 3 2 2 2" xfId="53111" xr:uid="{00000000-0005-0000-0000-0000DBA70000}"/>
    <cellStyle name="Normal 32 4 3 2 3" xfId="40514" xr:uid="{00000000-0005-0000-0000-0000DCA70000}"/>
    <cellStyle name="Normal 32 4 3 2 4" xfId="30500" xr:uid="{00000000-0005-0000-0000-0000DDA70000}"/>
    <cellStyle name="Normal 32 4 3 3" xfId="6718" xr:uid="{00000000-0005-0000-0000-0000DEA70000}"/>
    <cellStyle name="Normal 32 4 3 3 2" xfId="19349" xr:uid="{00000000-0005-0000-0000-0000DFA70000}"/>
    <cellStyle name="Normal 32 4 3 3 2 2" xfId="54565" xr:uid="{00000000-0005-0000-0000-0000E0A70000}"/>
    <cellStyle name="Normal 32 4 3 3 3" xfId="41968" xr:uid="{00000000-0005-0000-0000-0000E1A70000}"/>
    <cellStyle name="Normal 32 4 3 3 4" xfId="31954" xr:uid="{00000000-0005-0000-0000-0000E2A70000}"/>
    <cellStyle name="Normal 32 4 3 4" xfId="8177" xr:uid="{00000000-0005-0000-0000-0000E3A70000}"/>
    <cellStyle name="Normal 32 4 3 4 2" xfId="20803" xr:uid="{00000000-0005-0000-0000-0000E4A70000}"/>
    <cellStyle name="Normal 32 4 3 4 2 2" xfId="56019" xr:uid="{00000000-0005-0000-0000-0000E5A70000}"/>
    <cellStyle name="Normal 32 4 3 4 3" xfId="43422" xr:uid="{00000000-0005-0000-0000-0000E6A70000}"/>
    <cellStyle name="Normal 32 4 3 4 4" xfId="33408" xr:uid="{00000000-0005-0000-0000-0000E7A70000}"/>
    <cellStyle name="Normal 32 4 3 5" xfId="9958" xr:uid="{00000000-0005-0000-0000-0000E8A70000}"/>
    <cellStyle name="Normal 32 4 3 5 2" xfId="22579" xr:uid="{00000000-0005-0000-0000-0000E9A70000}"/>
    <cellStyle name="Normal 32 4 3 5 2 2" xfId="57795" xr:uid="{00000000-0005-0000-0000-0000EAA70000}"/>
    <cellStyle name="Normal 32 4 3 5 3" xfId="45198" xr:uid="{00000000-0005-0000-0000-0000EBA70000}"/>
    <cellStyle name="Normal 32 4 3 5 4" xfId="35184" xr:uid="{00000000-0005-0000-0000-0000ECA70000}"/>
    <cellStyle name="Normal 32 4 3 6" xfId="11752" xr:uid="{00000000-0005-0000-0000-0000EDA70000}"/>
    <cellStyle name="Normal 32 4 3 6 2" xfId="24355" xr:uid="{00000000-0005-0000-0000-0000EEA70000}"/>
    <cellStyle name="Normal 32 4 3 6 2 2" xfId="59571" xr:uid="{00000000-0005-0000-0000-0000EFA70000}"/>
    <cellStyle name="Normal 32 4 3 6 3" xfId="46974" xr:uid="{00000000-0005-0000-0000-0000F0A70000}"/>
    <cellStyle name="Normal 32 4 3 6 4" xfId="36960" xr:uid="{00000000-0005-0000-0000-0000F1A70000}"/>
    <cellStyle name="Normal 32 4 3 7" xfId="16119" xr:uid="{00000000-0005-0000-0000-0000F2A70000}"/>
    <cellStyle name="Normal 32 4 3 7 2" xfId="51335" xr:uid="{00000000-0005-0000-0000-0000F3A70000}"/>
    <cellStyle name="Normal 32 4 3 7 3" xfId="28724" xr:uid="{00000000-0005-0000-0000-0000F4A70000}"/>
    <cellStyle name="Normal 32 4 3 8" xfId="14341" xr:uid="{00000000-0005-0000-0000-0000F5A70000}"/>
    <cellStyle name="Normal 32 4 3 8 2" xfId="49559" xr:uid="{00000000-0005-0000-0000-0000F6A70000}"/>
    <cellStyle name="Normal 32 4 3 9" xfId="38738" xr:uid="{00000000-0005-0000-0000-0000F7A70000}"/>
    <cellStyle name="Normal 32 4 4" xfId="2613" xr:uid="{00000000-0005-0000-0000-0000F8A70000}"/>
    <cellStyle name="Normal 32 4 4 10" xfId="26139" xr:uid="{00000000-0005-0000-0000-0000F9A70000}"/>
    <cellStyle name="Normal 32 4 4 11" xfId="60543" xr:uid="{00000000-0005-0000-0000-0000FAA70000}"/>
    <cellStyle name="Normal 32 4 4 2" xfId="4439" xr:uid="{00000000-0005-0000-0000-0000FBA70000}"/>
    <cellStyle name="Normal 32 4 4 2 2" xfId="17086" xr:uid="{00000000-0005-0000-0000-0000FCA70000}"/>
    <cellStyle name="Normal 32 4 4 2 2 2" xfId="52302" xr:uid="{00000000-0005-0000-0000-0000FDA70000}"/>
    <cellStyle name="Normal 32 4 4 2 3" xfId="39705" xr:uid="{00000000-0005-0000-0000-0000FEA70000}"/>
    <cellStyle name="Normal 32 4 4 2 4" xfId="29691" xr:uid="{00000000-0005-0000-0000-0000FFA70000}"/>
    <cellStyle name="Normal 32 4 4 3" xfId="5909" xr:uid="{00000000-0005-0000-0000-000000A80000}"/>
    <cellStyle name="Normal 32 4 4 3 2" xfId="18540" xr:uid="{00000000-0005-0000-0000-000001A80000}"/>
    <cellStyle name="Normal 32 4 4 3 2 2" xfId="53756" xr:uid="{00000000-0005-0000-0000-000002A80000}"/>
    <cellStyle name="Normal 32 4 4 3 3" xfId="41159" xr:uid="{00000000-0005-0000-0000-000003A80000}"/>
    <cellStyle name="Normal 32 4 4 3 4" xfId="31145" xr:uid="{00000000-0005-0000-0000-000004A80000}"/>
    <cellStyle name="Normal 32 4 4 4" xfId="7368" xr:uid="{00000000-0005-0000-0000-000005A80000}"/>
    <cellStyle name="Normal 32 4 4 4 2" xfId="19994" xr:uid="{00000000-0005-0000-0000-000006A80000}"/>
    <cellStyle name="Normal 32 4 4 4 2 2" xfId="55210" xr:uid="{00000000-0005-0000-0000-000007A80000}"/>
    <cellStyle name="Normal 32 4 4 4 3" xfId="42613" xr:uid="{00000000-0005-0000-0000-000008A80000}"/>
    <cellStyle name="Normal 32 4 4 4 4" xfId="32599" xr:uid="{00000000-0005-0000-0000-000009A80000}"/>
    <cellStyle name="Normal 32 4 4 5" xfId="9149" xr:uid="{00000000-0005-0000-0000-00000AA80000}"/>
    <cellStyle name="Normal 32 4 4 5 2" xfId="21770" xr:uid="{00000000-0005-0000-0000-00000BA80000}"/>
    <cellStyle name="Normal 32 4 4 5 2 2" xfId="56986" xr:uid="{00000000-0005-0000-0000-00000CA80000}"/>
    <cellStyle name="Normal 32 4 4 5 3" xfId="44389" xr:uid="{00000000-0005-0000-0000-00000DA80000}"/>
    <cellStyle name="Normal 32 4 4 5 4" xfId="34375" xr:uid="{00000000-0005-0000-0000-00000EA80000}"/>
    <cellStyle name="Normal 32 4 4 6" xfId="10943" xr:uid="{00000000-0005-0000-0000-00000FA80000}"/>
    <cellStyle name="Normal 32 4 4 6 2" xfId="23546" xr:uid="{00000000-0005-0000-0000-000010A80000}"/>
    <cellStyle name="Normal 32 4 4 6 2 2" xfId="58762" xr:uid="{00000000-0005-0000-0000-000011A80000}"/>
    <cellStyle name="Normal 32 4 4 6 3" xfId="46165" xr:uid="{00000000-0005-0000-0000-000012A80000}"/>
    <cellStyle name="Normal 32 4 4 6 4" xfId="36151" xr:uid="{00000000-0005-0000-0000-000013A80000}"/>
    <cellStyle name="Normal 32 4 4 7" xfId="15310" xr:uid="{00000000-0005-0000-0000-000014A80000}"/>
    <cellStyle name="Normal 32 4 4 7 2" xfId="50526" xr:uid="{00000000-0005-0000-0000-000015A80000}"/>
    <cellStyle name="Normal 32 4 4 7 3" xfId="27915" xr:uid="{00000000-0005-0000-0000-000016A80000}"/>
    <cellStyle name="Normal 32 4 4 8" xfId="13532" xr:uid="{00000000-0005-0000-0000-000017A80000}"/>
    <cellStyle name="Normal 32 4 4 8 2" xfId="48750" xr:uid="{00000000-0005-0000-0000-000018A80000}"/>
    <cellStyle name="Normal 32 4 4 9" xfId="37929" xr:uid="{00000000-0005-0000-0000-000019A80000}"/>
    <cellStyle name="Normal 32 4 5" xfId="3777" xr:uid="{00000000-0005-0000-0000-00001AA80000}"/>
    <cellStyle name="Normal 32 4 5 2" xfId="8500" xr:uid="{00000000-0005-0000-0000-00001BA80000}"/>
    <cellStyle name="Normal 32 4 5 2 2" xfId="21126" xr:uid="{00000000-0005-0000-0000-00001CA80000}"/>
    <cellStyle name="Normal 32 4 5 2 2 2" xfId="56342" xr:uid="{00000000-0005-0000-0000-00001DA80000}"/>
    <cellStyle name="Normal 32 4 5 2 3" xfId="43745" xr:uid="{00000000-0005-0000-0000-00001EA80000}"/>
    <cellStyle name="Normal 32 4 5 2 4" xfId="33731" xr:uid="{00000000-0005-0000-0000-00001FA80000}"/>
    <cellStyle name="Normal 32 4 5 3" xfId="10281" xr:uid="{00000000-0005-0000-0000-000020A80000}"/>
    <cellStyle name="Normal 32 4 5 3 2" xfId="22902" xr:uid="{00000000-0005-0000-0000-000021A80000}"/>
    <cellStyle name="Normal 32 4 5 3 2 2" xfId="58118" xr:uid="{00000000-0005-0000-0000-000022A80000}"/>
    <cellStyle name="Normal 32 4 5 3 3" xfId="45521" xr:uid="{00000000-0005-0000-0000-000023A80000}"/>
    <cellStyle name="Normal 32 4 5 3 4" xfId="35507" xr:uid="{00000000-0005-0000-0000-000024A80000}"/>
    <cellStyle name="Normal 32 4 5 4" xfId="12077" xr:uid="{00000000-0005-0000-0000-000025A80000}"/>
    <cellStyle name="Normal 32 4 5 4 2" xfId="24678" xr:uid="{00000000-0005-0000-0000-000026A80000}"/>
    <cellStyle name="Normal 32 4 5 4 2 2" xfId="59894" xr:uid="{00000000-0005-0000-0000-000027A80000}"/>
    <cellStyle name="Normal 32 4 5 4 3" xfId="47297" xr:uid="{00000000-0005-0000-0000-000028A80000}"/>
    <cellStyle name="Normal 32 4 5 4 4" xfId="37283" xr:uid="{00000000-0005-0000-0000-000029A80000}"/>
    <cellStyle name="Normal 32 4 5 5" xfId="16442" xr:uid="{00000000-0005-0000-0000-00002AA80000}"/>
    <cellStyle name="Normal 32 4 5 5 2" xfId="51658" xr:uid="{00000000-0005-0000-0000-00002BA80000}"/>
    <cellStyle name="Normal 32 4 5 5 3" xfId="29047" xr:uid="{00000000-0005-0000-0000-00002CA80000}"/>
    <cellStyle name="Normal 32 4 5 6" xfId="14664" xr:uid="{00000000-0005-0000-0000-00002DA80000}"/>
    <cellStyle name="Normal 32 4 5 6 2" xfId="49882" xr:uid="{00000000-0005-0000-0000-00002EA80000}"/>
    <cellStyle name="Normal 32 4 5 7" xfId="39061" xr:uid="{00000000-0005-0000-0000-00002FA80000}"/>
    <cellStyle name="Normal 32 4 5 8" xfId="27271" xr:uid="{00000000-0005-0000-0000-000030A80000}"/>
    <cellStyle name="Normal 32 4 6" xfId="4117" xr:uid="{00000000-0005-0000-0000-000031A80000}"/>
    <cellStyle name="Normal 32 4 6 2" xfId="16764" xr:uid="{00000000-0005-0000-0000-000032A80000}"/>
    <cellStyle name="Normal 32 4 6 2 2" xfId="51980" xr:uid="{00000000-0005-0000-0000-000033A80000}"/>
    <cellStyle name="Normal 32 4 6 2 3" xfId="29369" xr:uid="{00000000-0005-0000-0000-000034A80000}"/>
    <cellStyle name="Normal 32 4 6 3" xfId="13210" xr:uid="{00000000-0005-0000-0000-000035A80000}"/>
    <cellStyle name="Normal 32 4 6 3 2" xfId="48428" xr:uid="{00000000-0005-0000-0000-000036A80000}"/>
    <cellStyle name="Normal 32 4 6 4" xfId="39383" xr:uid="{00000000-0005-0000-0000-000037A80000}"/>
    <cellStyle name="Normal 32 4 6 5" xfId="25817" xr:uid="{00000000-0005-0000-0000-000038A80000}"/>
    <cellStyle name="Normal 32 4 7" xfId="5587" xr:uid="{00000000-0005-0000-0000-000039A80000}"/>
    <cellStyle name="Normal 32 4 7 2" xfId="18218" xr:uid="{00000000-0005-0000-0000-00003AA80000}"/>
    <cellStyle name="Normal 32 4 7 2 2" xfId="53434" xr:uid="{00000000-0005-0000-0000-00003BA80000}"/>
    <cellStyle name="Normal 32 4 7 3" xfId="40837" xr:uid="{00000000-0005-0000-0000-00003CA80000}"/>
    <cellStyle name="Normal 32 4 7 4" xfId="30823" xr:uid="{00000000-0005-0000-0000-00003DA80000}"/>
    <cellStyle name="Normal 32 4 8" xfId="7046" xr:uid="{00000000-0005-0000-0000-00003EA80000}"/>
    <cellStyle name="Normal 32 4 8 2" xfId="19672" xr:uid="{00000000-0005-0000-0000-00003FA80000}"/>
    <cellStyle name="Normal 32 4 8 2 2" xfId="54888" xr:uid="{00000000-0005-0000-0000-000040A80000}"/>
    <cellStyle name="Normal 32 4 8 3" xfId="42291" xr:uid="{00000000-0005-0000-0000-000041A80000}"/>
    <cellStyle name="Normal 32 4 8 4" xfId="32277" xr:uid="{00000000-0005-0000-0000-000042A80000}"/>
    <cellStyle name="Normal 32 4 9" xfId="8827" xr:uid="{00000000-0005-0000-0000-000043A80000}"/>
    <cellStyle name="Normal 32 4 9 2" xfId="21448" xr:uid="{00000000-0005-0000-0000-000044A80000}"/>
    <cellStyle name="Normal 32 4 9 2 2" xfId="56664" xr:uid="{00000000-0005-0000-0000-000045A80000}"/>
    <cellStyle name="Normal 32 4 9 3" xfId="44067" xr:uid="{00000000-0005-0000-0000-000046A80000}"/>
    <cellStyle name="Normal 32 4 9 4" xfId="34053" xr:uid="{00000000-0005-0000-0000-000047A80000}"/>
    <cellStyle name="Normal 32 5" xfId="2948" xr:uid="{00000000-0005-0000-0000-000048A80000}"/>
    <cellStyle name="Normal 32 5 10" xfId="25330" xr:uid="{00000000-0005-0000-0000-000049A80000}"/>
    <cellStyle name="Normal 32 5 11" xfId="60865" xr:uid="{00000000-0005-0000-0000-00004AA80000}"/>
    <cellStyle name="Normal 32 5 2" xfId="4761" xr:uid="{00000000-0005-0000-0000-00004BA80000}"/>
    <cellStyle name="Normal 32 5 2 2" xfId="17408" xr:uid="{00000000-0005-0000-0000-00004CA80000}"/>
    <cellStyle name="Normal 32 5 2 2 2" xfId="52624" xr:uid="{00000000-0005-0000-0000-00004DA80000}"/>
    <cellStyle name="Normal 32 5 2 2 3" xfId="30013" xr:uid="{00000000-0005-0000-0000-00004EA80000}"/>
    <cellStyle name="Normal 32 5 2 3" xfId="13854" xr:uid="{00000000-0005-0000-0000-00004FA80000}"/>
    <cellStyle name="Normal 32 5 2 3 2" xfId="49072" xr:uid="{00000000-0005-0000-0000-000050A80000}"/>
    <cellStyle name="Normal 32 5 2 4" xfId="40027" xr:uid="{00000000-0005-0000-0000-000051A80000}"/>
    <cellStyle name="Normal 32 5 2 5" xfId="26461" xr:uid="{00000000-0005-0000-0000-000052A80000}"/>
    <cellStyle name="Normal 32 5 3" xfId="6231" xr:uid="{00000000-0005-0000-0000-000053A80000}"/>
    <cellStyle name="Normal 32 5 3 2" xfId="18862" xr:uid="{00000000-0005-0000-0000-000054A80000}"/>
    <cellStyle name="Normal 32 5 3 2 2" xfId="54078" xr:uid="{00000000-0005-0000-0000-000055A80000}"/>
    <cellStyle name="Normal 32 5 3 3" xfId="41481" xr:uid="{00000000-0005-0000-0000-000056A80000}"/>
    <cellStyle name="Normal 32 5 3 4" xfId="31467" xr:uid="{00000000-0005-0000-0000-000057A80000}"/>
    <cellStyle name="Normal 32 5 4" xfId="7690" xr:uid="{00000000-0005-0000-0000-000058A80000}"/>
    <cellStyle name="Normal 32 5 4 2" xfId="20316" xr:uid="{00000000-0005-0000-0000-000059A80000}"/>
    <cellStyle name="Normal 32 5 4 2 2" xfId="55532" xr:uid="{00000000-0005-0000-0000-00005AA80000}"/>
    <cellStyle name="Normal 32 5 4 3" xfId="42935" xr:uid="{00000000-0005-0000-0000-00005BA80000}"/>
    <cellStyle name="Normal 32 5 4 4" xfId="32921" xr:uid="{00000000-0005-0000-0000-00005CA80000}"/>
    <cellStyle name="Normal 32 5 5" xfId="9471" xr:uid="{00000000-0005-0000-0000-00005DA80000}"/>
    <cellStyle name="Normal 32 5 5 2" xfId="22092" xr:uid="{00000000-0005-0000-0000-00005EA80000}"/>
    <cellStyle name="Normal 32 5 5 2 2" xfId="57308" xr:uid="{00000000-0005-0000-0000-00005FA80000}"/>
    <cellStyle name="Normal 32 5 5 3" xfId="44711" xr:uid="{00000000-0005-0000-0000-000060A80000}"/>
    <cellStyle name="Normal 32 5 5 4" xfId="34697" xr:uid="{00000000-0005-0000-0000-000061A80000}"/>
    <cellStyle name="Normal 32 5 6" xfId="11265" xr:uid="{00000000-0005-0000-0000-000062A80000}"/>
    <cellStyle name="Normal 32 5 6 2" xfId="23868" xr:uid="{00000000-0005-0000-0000-000063A80000}"/>
    <cellStyle name="Normal 32 5 6 2 2" xfId="59084" xr:uid="{00000000-0005-0000-0000-000064A80000}"/>
    <cellStyle name="Normal 32 5 6 3" xfId="46487" xr:uid="{00000000-0005-0000-0000-000065A80000}"/>
    <cellStyle name="Normal 32 5 6 4" xfId="36473" xr:uid="{00000000-0005-0000-0000-000066A80000}"/>
    <cellStyle name="Normal 32 5 7" xfId="15632" xr:uid="{00000000-0005-0000-0000-000067A80000}"/>
    <cellStyle name="Normal 32 5 7 2" xfId="50848" xr:uid="{00000000-0005-0000-0000-000068A80000}"/>
    <cellStyle name="Normal 32 5 7 3" xfId="28237" xr:uid="{00000000-0005-0000-0000-000069A80000}"/>
    <cellStyle name="Normal 32 5 8" xfId="12723" xr:uid="{00000000-0005-0000-0000-00006AA80000}"/>
    <cellStyle name="Normal 32 5 8 2" xfId="47941" xr:uid="{00000000-0005-0000-0000-00006BA80000}"/>
    <cellStyle name="Normal 32 5 9" xfId="38251" xr:uid="{00000000-0005-0000-0000-00006CA80000}"/>
    <cellStyle name="Normal 32 6" xfId="2785" xr:uid="{00000000-0005-0000-0000-00006DA80000}"/>
    <cellStyle name="Normal 32 6 10" xfId="25178" xr:uid="{00000000-0005-0000-0000-00006EA80000}"/>
    <cellStyle name="Normal 32 6 11" xfId="60713" xr:uid="{00000000-0005-0000-0000-00006FA80000}"/>
    <cellStyle name="Normal 32 6 2" xfId="4609" xr:uid="{00000000-0005-0000-0000-000070A80000}"/>
    <cellStyle name="Normal 32 6 2 2" xfId="17256" xr:uid="{00000000-0005-0000-0000-000071A80000}"/>
    <cellStyle name="Normal 32 6 2 2 2" xfId="52472" xr:uid="{00000000-0005-0000-0000-000072A80000}"/>
    <cellStyle name="Normal 32 6 2 2 3" xfId="29861" xr:uid="{00000000-0005-0000-0000-000073A80000}"/>
    <cellStyle name="Normal 32 6 2 3" xfId="13702" xr:uid="{00000000-0005-0000-0000-000074A80000}"/>
    <cellStyle name="Normal 32 6 2 3 2" xfId="48920" xr:uid="{00000000-0005-0000-0000-000075A80000}"/>
    <cellStyle name="Normal 32 6 2 4" xfId="39875" xr:uid="{00000000-0005-0000-0000-000076A80000}"/>
    <cellStyle name="Normal 32 6 2 5" xfId="26309" xr:uid="{00000000-0005-0000-0000-000077A80000}"/>
    <cellStyle name="Normal 32 6 3" xfId="6079" xr:uid="{00000000-0005-0000-0000-000078A80000}"/>
    <cellStyle name="Normal 32 6 3 2" xfId="18710" xr:uid="{00000000-0005-0000-0000-000079A80000}"/>
    <cellStyle name="Normal 32 6 3 2 2" xfId="53926" xr:uid="{00000000-0005-0000-0000-00007AA80000}"/>
    <cellStyle name="Normal 32 6 3 3" xfId="41329" xr:uid="{00000000-0005-0000-0000-00007BA80000}"/>
    <cellStyle name="Normal 32 6 3 4" xfId="31315" xr:uid="{00000000-0005-0000-0000-00007CA80000}"/>
    <cellStyle name="Normal 32 6 4" xfId="7538" xr:uid="{00000000-0005-0000-0000-00007DA80000}"/>
    <cellStyle name="Normal 32 6 4 2" xfId="20164" xr:uid="{00000000-0005-0000-0000-00007EA80000}"/>
    <cellStyle name="Normal 32 6 4 2 2" xfId="55380" xr:uid="{00000000-0005-0000-0000-00007FA80000}"/>
    <cellStyle name="Normal 32 6 4 3" xfId="42783" xr:uid="{00000000-0005-0000-0000-000080A80000}"/>
    <cellStyle name="Normal 32 6 4 4" xfId="32769" xr:uid="{00000000-0005-0000-0000-000081A80000}"/>
    <cellStyle name="Normal 32 6 5" xfId="9319" xr:uid="{00000000-0005-0000-0000-000082A80000}"/>
    <cellStyle name="Normal 32 6 5 2" xfId="21940" xr:uid="{00000000-0005-0000-0000-000083A80000}"/>
    <cellStyle name="Normal 32 6 5 2 2" xfId="57156" xr:uid="{00000000-0005-0000-0000-000084A80000}"/>
    <cellStyle name="Normal 32 6 5 3" xfId="44559" xr:uid="{00000000-0005-0000-0000-000085A80000}"/>
    <cellStyle name="Normal 32 6 5 4" xfId="34545" xr:uid="{00000000-0005-0000-0000-000086A80000}"/>
    <cellStyle name="Normal 32 6 6" xfId="11113" xr:uid="{00000000-0005-0000-0000-000087A80000}"/>
    <cellStyle name="Normal 32 6 6 2" xfId="23716" xr:uid="{00000000-0005-0000-0000-000088A80000}"/>
    <cellStyle name="Normal 32 6 6 2 2" xfId="58932" xr:uid="{00000000-0005-0000-0000-000089A80000}"/>
    <cellStyle name="Normal 32 6 6 3" xfId="46335" xr:uid="{00000000-0005-0000-0000-00008AA80000}"/>
    <cellStyle name="Normal 32 6 6 4" xfId="36321" xr:uid="{00000000-0005-0000-0000-00008BA80000}"/>
    <cellStyle name="Normal 32 6 7" xfId="15480" xr:uid="{00000000-0005-0000-0000-00008CA80000}"/>
    <cellStyle name="Normal 32 6 7 2" xfId="50696" xr:uid="{00000000-0005-0000-0000-00008DA80000}"/>
    <cellStyle name="Normal 32 6 7 3" xfId="28085" xr:uid="{00000000-0005-0000-0000-00008EA80000}"/>
    <cellStyle name="Normal 32 6 8" xfId="12571" xr:uid="{00000000-0005-0000-0000-00008FA80000}"/>
    <cellStyle name="Normal 32 6 8 2" xfId="47789" xr:uid="{00000000-0005-0000-0000-000090A80000}"/>
    <cellStyle name="Normal 32 6 9" xfId="38099" xr:uid="{00000000-0005-0000-0000-000091A80000}"/>
    <cellStyle name="Normal 32 7" xfId="3300" xr:uid="{00000000-0005-0000-0000-000092A80000}"/>
    <cellStyle name="Normal 32 7 10" xfId="26796" xr:uid="{00000000-0005-0000-0000-000093A80000}"/>
    <cellStyle name="Normal 32 7 11" xfId="61200" xr:uid="{00000000-0005-0000-0000-000094A80000}"/>
    <cellStyle name="Normal 32 7 2" xfId="5096" xr:uid="{00000000-0005-0000-0000-000095A80000}"/>
    <cellStyle name="Normal 32 7 2 2" xfId="17743" xr:uid="{00000000-0005-0000-0000-000096A80000}"/>
    <cellStyle name="Normal 32 7 2 2 2" xfId="52959" xr:uid="{00000000-0005-0000-0000-000097A80000}"/>
    <cellStyle name="Normal 32 7 2 3" xfId="40362" xr:uid="{00000000-0005-0000-0000-000098A80000}"/>
    <cellStyle name="Normal 32 7 2 4" xfId="30348" xr:uid="{00000000-0005-0000-0000-000099A80000}"/>
    <cellStyle name="Normal 32 7 3" xfId="6566" xr:uid="{00000000-0005-0000-0000-00009AA80000}"/>
    <cellStyle name="Normal 32 7 3 2" xfId="19197" xr:uid="{00000000-0005-0000-0000-00009BA80000}"/>
    <cellStyle name="Normal 32 7 3 2 2" xfId="54413" xr:uid="{00000000-0005-0000-0000-00009CA80000}"/>
    <cellStyle name="Normal 32 7 3 3" xfId="41816" xr:uid="{00000000-0005-0000-0000-00009DA80000}"/>
    <cellStyle name="Normal 32 7 3 4" xfId="31802" xr:uid="{00000000-0005-0000-0000-00009EA80000}"/>
    <cellStyle name="Normal 32 7 4" xfId="8025" xr:uid="{00000000-0005-0000-0000-00009FA80000}"/>
    <cellStyle name="Normal 32 7 4 2" xfId="20651" xr:uid="{00000000-0005-0000-0000-0000A0A80000}"/>
    <cellStyle name="Normal 32 7 4 2 2" xfId="55867" xr:uid="{00000000-0005-0000-0000-0000A1A80000}"/>
    <cellStyle name="Normal 32 7 4 3" xfId="43270" xr:uid="{00000000-0005-0000-0000-0000A2A80000}"/>
    <cellStyle name="Normal 32 7 4 4" xfId="33256" xr:uid="{00000000-0005-0000-0000-0000A3A80000}"/>
    <cellStyle name="Normal 32 7 5" xfId="9806" xr:uid="{00000000-0005-0000-0000-0000A4A80000}"/>
    <cellStyle name="Normal 32 7 5 2" xfId="22427" xr:uid="{00000000-0005-0000-0000-0000A5A80000}"/>
    <cellStyle name="Normal 32 7 5 2 2" xfId="57643" xr:uid="{00000000-0005-0000-0000-0000A6A80000}"/>
    <cellStyle name="Normal 32 7 5 3" xfId="45046" xr:uid="{00000000-0005-0000-0000-0000A7A80000}"/>
    <cellStyle name="Normal 32 7 5 4" xfId="35032" xr:uid="{00000000-0005-0000-0000-0000A8A80000}"/>
    <cellStyle name="Normal 32 7 6" xfId="11600" xr:uid="{00000000-0005-0000-0000-0000A9A80000}"/>
    <cellStyle name="Normal 32 7 6 2" xfId="24203" xr:uid="{00000000-0005-0000-0000-0000AAA80000}"/>
    <cellStyle name="Normal 32 7 6 2 2" xfId="59419" xr:uid="{00000000-0005-0000-0000-0000ABA80000}"/>
    <cellStyle name="Normal 32 7 6 3" xfId="46822" xr:uid="{00000000-0005-0000-0000-0000ACA80000}"/>
    <cellStyle name="Normal 32 7 6 4" xfId="36808" xr:uid="{00000000-0005-0000-0000-0000ADA80000}"/>
    <cellStyle name="Normal 32 7 7" xfId="15967" xr:uid="{00000000-0005-0000-0000-0000AEA80000}"/>
    <cellStyle name="Normal 32 7 7 2" xfId="51183" xr:uid="{00000000-0005-0000-0000-0000AFA80000}"/>
    <cellStyle name="Normal 32 7 7 3" xfId="28572" xr:uid="{00000000-0005-0000-0000-0000B0A80000}"/>
    <cellStyle name="Normal 32 7 8" xfId="14189" xr:uid="{00000000-0005-0000-0000-0000B1A80000}"/>
    <cellStyle name="Normal 32 7 8 2" xfId="49407" xr:uid="{00000000-0005-0000-0000-0000B2A80000}"/>
    <cellStyle name="Normal 32 7 9" xfId="38586" xr:uid="{00000000-0005-0000-0000-0000B3A80000}"/>
    <cellStyle name="Normal 32 8" xfId="2455" xr:uid="{00000000-0005-0000-0000-0000B4A80000}"/>
    <cellStyle name="Normal 32 8 10" xfId="25987" xr:uid="{00000000-0005-0000-0000-0000B5A80000}"/>
    <cellStyle name="Normal 32 8 11" xfId="60391" xr:uid="{00000000-0005-0000-0000-0000B6A80000}"/>
    <cellStyle name="Normal 32 8 2" xfId="4287" xr:uid="{00000000-0005-0000-0000-0000B7A80000}"/>
    <cellStyle name="Normal 32 8 2 2" xfId="16934" xr:uid="{00000000-0005-0000-0000-0000B8A80000}"/>
    <cellStyle name="Normal 32 8 2 2 2" xfId="52150" xr:uid="{00000000-0005-0000-0000-0000B9A80000}"/>
    <cellStyle name="Normal 32 8 2 3" xfId="39553" xr:uid="{00000000-0005-0000-0000-0000BAA80000}"/>
    <cellStyle name="Normal 32 8 2 4" xfId="29539" xr:uid="{00000000-0005-0000-0000-0000BBA80000}"/>
    <cellStyle name="Normal 32 8 3" xfId="5757" xr:uid="{00000000-0005-0000-0000-0000BCA80000}"/>
    <cellStyle name="Normal 32 8 3 2" xfId="18388" xr:uid="{00000000-0005-0000-0000-0000BDA80000}"/>
    <cellStyle name="Normal 32 8 3 2 2" xfId="53604" xr:uid="{00000000-0005-0000-0000-0000BEA80000}"/>
    <cellStyle name="Normal 32 8 3 3" xfId="41007" xr:uid="{00000000-0005-0000-0000-0000BFA80000}"/>
    <cellStyle name="Normal 32 8 3 4" xfId="30993" xr:uid="{00000000-0005-0000-0000-0000C0A80000}"/>
    <cellStyle name="Normal 32 8 4" xfId="7216" xr:uid="{00000000-0005-0000-0000-0000C1A80000}"/>
    <cellStyle name="Normal 32 8 4 2" xfId="19842" xr:uid="{00000000-0005-0000-0000-0000C2A80000}"/>
    <cellStyle name="Normal 32 8 4 2 2" xfId="55058" xr:uid="{00000000-0005-0000-0000-0000C3A80000}"/>
    <cellStyle name="Normal 32 8 4 3" xfId="42461" xr:uid="{00000000-0005-0000-0000-0000C4A80000}"/>
    <cellStyle name="Normal 32 8 4 4" xfId="32447" xr:uid="{00000000-0005-0000-0000-0000C5A80000}"/>
    <cellStyle name="Normal 32 8 5" xfId="8997" xr:uid="{00000000-0005-0000-0000-0000C6A80000}"/>
    <cellStyle name="Normal 32 8 5 2" xfId="21618" xr:uid="{00000000-0005-0000-0000-0000C7A80000}"/>
    <cellStyle name="Normal 32 8 5 2 2" xfId="56834" xr:uid="{00000000-0005-0000-0000-0000C8A80000}"/>
    <cellStyle name="Normal 32 8 5 3" xfId="44237" xr:uid="{00000000-0005-0000-0000-0000C9A80000}"/>
    <cellStyle name="Normal 32 8 5 4" xfId="34223" xr:uid="{00000000-0005-0000-0000-0000CAA80000}"/>
    <cellStyle name="Normal 32 8 6" xfId="10791" xr:uid="{00000000-0005-0000-0000-0000CBA80000}"/>
    <cellStyle name="Normal 32 8 6 2" xfId="23394" xr:uid="{00000000-0005-0000-0000-0000CCA80000}"/>
    <cellStyle name="Normal 32 8 6 2 2" xfId="58610" xr:uid="{00000000-0005-0000-0000-0000CDA80000}"/>
    <cellStyle name="Normal 32 8 6 3" xfId="46013" xr:uid="{00000000-0005-0000-0000-0000CEA80000}"/>
    <cellStyle name="Normal 32 8 6 4" xfId="35999" xr:uid="{00000000-0005-0000-0000-0000CFA80000}"/>
    <cellStyle name="Normal 32 8 7" xfId="15158" xr:uid="{00000000-0005-0000-0000-0000D0A80000}"/>
    <cellStyle name="Normal 32 8 7 2" xfId="50374" xr:uid="{00000000-0005-0000-0000-0000D1A80000}"/>
    <cellStyle name="Normal 32 8 7 3" xfId="27763" xr:uid="{00000000-0005-0000-0000-0000D2A80000}"/>
    <cellStyle name="Normal 32 8 8" xfId="13380" xr:uid="{00000000-0005-0000-0000-0000D3A80000}"/>
    <cellStyle name="Normal 32 8 8 2" xfId="48598" xr:uid="{00000000-0005-0000-0000-0000D4A80000}"/>
    <cellStyle name="Normal 32 8 9" xfId="37777" xr:uid="{00000000-0005-0000-0000-0000D5A80000}"/>
    <cellStyle name="Normal 32 9" xfId="3624" xr:uid="{00000000-0005-0000-0000-0000D6A80000}"/>
    <cellStyle name="Normal 32 9 2" xfId="8348" xr:uid="{00000000-0005-0000-0000-0000D7A80000}"/>
    <cellStyle name="Normal 32 9 2 2" xfId="20974" xr:uid="{00000000-0005-0000-0000-0000D8A80000}"/>
    <cellStyle name="Normal 32 9 2 2 2" xfId="56190" xr:uid="{00000000-0005-0000-0000-0000D9A80000}"/>
    <cellStyle name="Normal 32 9 2 3" xfId="43593" xr:uid="{00000000-0005-0000-0000-0000DAA80000}"/>
    <cellStyle name="Normal 32 9 2 4" xfId="33579" xr:uid="{00000000-0005-0000-0000-0000DBA80000}"/>
    <cellStyle name="Normal 32 9 3" xfId="10129" xr:uid="{00000000-0005-0000-0000-0000DCA80000}"/>
    <cellStyle name="Normal 32 9 3 2" xfId="22750" xr:uid="{00000000-0005-0000-0000-0000DDA80000}"/>
    <cellStyle name="Normal 32 9 3 2 2" xfId="57966" xr:uid="{00000000-0005-0000-0000-0000DEA80000}"/>
    <cellStyle name="Normal 32 9 3 3" xfId="45369" xr:uid="{00000000-0005-0000-0000-0000DFA80000}"/>
    <cellStyle name="Normal 32 9 3 4" xfId="35355" xr:uid="{00000000-0005-0000-0000-0000E0A80000}"/>
    <cellStyle name="Normal 32 9 4" xfId="11925" xr:uid="{00000000-0005-0000-0000-0000E1A80000}"/>
    <cellStyle name="Normal 32 9 4 2" xfId="24526" xr:uid="{00000000-0005-0000-0000-0000E2A80000}"/>
    <cellStyle name="Normal 32 9 4 2 2" xfId="59742" xr:uid="{00000000-0005-0000-0000-0000E3A80000}"/>
    <cellStyle name="Normal 32 9 4 3" xfId="47145" xr:uid="{00000000-0005-0000-0000-0000E4A80000}"/>
    <cellStyle name="Normal 32 9 4 4" xfId="37131" xr:uid="{00000000-0005-0000-0000-0000E5A80000}"/>
    <cellStyle name="Normal 32 9 5" xfId="16290" xr:uid="{00000000-0005-0000-0000-0000E6A80000}"/>
    <cellStyle name="Normal 32 9 5 2" xfId="51506" xr:uid="{00000000-0005-0000-0000-0000E7A80000}"/>
    <cellStyle name="Normal 32 9 5 3" xfId="28895" xr:uid="{00000000-0005-0000-0000-0000E8A80000}"/>
    <cellStyle name="Normal 32 9 6" xfId="14512" xr:uid="{00000000-0005-0000-0000-0000E9A80000}"/>
    <cellStyle name="Normal 32 9 6 2" xfId="49730" xr:uid="{00000000-0005-0000-0000-0000EAA80000}"/>
    <cellStyle name="Normal 32 9 7" xfId="38909" xr:uid="{00000000-0005-0000-0000-0000EBA80000}"/>
    <cellStyle name="Normal 32 9 8" xfId="27119" xr:uid="{00000000-0005-0000-0000-0000ECA80000}"/>
    <cellStyle name="Normal 32_District Target Attainment" xfId="1165" xr:uid="{00000000-0005-0000-0000-0000EDA80000}"/>
    <cellStyle name="Normal 33" xfId="35" xr:uid="{00000000-0005-0000-0000-0000EEA80000}"/>
    <cellStyle name="Normal 33 10" xfId="3950" xr:uid="{00000000-0005-0000-0000-0000EFA80000}"/>
    <cellStyle name="Normal 33 10 2" xfId="16613" xr:uid="{00000000-0005-0000-0000-0000F0A80000}"/>
    <cellStyle name="Normal 33 10 2 2" xfId="51829" xr:uid="{00000000-0005-0000-0000-0000F1A80000}"/>
    <cellStyle name="Normal 33 10 2 3" xfId="29218" xr:uid="{00000000-0005-0000-0000-0000F2A80000}"/>
    <cellStyle name="Normal 33 10 3" xfId="13059" xr:uid="{00000000-0005-0000-0000-0000F3A80000}"/>
    <cellStyle name="Normal 33 10 3 2" xfId="48277" xr:uid="{00000000-0005-0000-0000-0000F4A80000}"/>
    <cellStyle name="Normal 33 10 4" xfId="39232" xr:uid="{00000000-0005-0000-0000-0000F5A80000}"/>
    <cellStyle name="Normal 33 10 5" xfId="25666" xr:uid="{00000000-0005-0000-0000-0000F6A80000}"/>
    <cellStyle name="Normal 33 11" xfId="5436" xr:uid="{00000000-0005-0000-0000-0000F7A80000}"/>
    <cellStyle name="Normal 33 11 2" xfId="18067" xr:uid="{00000000-0005-0000-0000-0000F8A80000}"/>
    <cellStyle name="Normal 33 11 2 2" xfId="53283" xr:uid="{00000000-0005-0000-0000-0000F9A80000}"/>
    <cellStyle name="Normal 33 11 3" xfId="40686" xr:uid="{00000000-0005-0000-0000-0000FAA80000}"/>
    <cellStyle name="Normal 33 11 4" xfId="30672" xr:uid="{00000000-0005-0000-0000-0000FBA80000}"/>
    <cellStyle name="Normal 33 12" xfId="6892" xr:uid="{00000000-0005-0000-0000-0000FCA80000}"/>
    <cellStyle name="Normal 33 12 2" xfId="19521" xr:uid="{00000000-0005-0000-0000-0000FDA80000}"/>
    <cellStyle name="Normal 33 12 2 2" xfId="54737" xr:uid="{00000000-0005-0000-0000-0000FEA80000}"/>
    <cellStyle name="Normal 33 12 3" xfId="42140" xr:uid="{00000000-0005-0000-0000-0000FFA80000}"/>
    <cellStyle name="Normal 33 12 4" xfId="32126" xr:uid="{00000000-0005-0000-0000-000000A90000}"/>
    <cellStyle name="Normal 33 13" xfId="8674" xr:uid="{00000000-0005-0000-0000-000001A90000}"/>
    <cellStyle name="Normal 33 13 2" xfId="21297" xr:uid="{00000000-0005-0000-0000-000002A90000}"/>
    <cellStyle name="Normal 33 13 2 2" xfId="56513" xr:uid="{00000000-0005-0000-0000-000003A90000}"/>
    <cellStyle name="Normal 33 13 3" xfId="43916" xr:uid="{00000000-0005-0000-0000-000004A90000}"/>
    <cellStyle name="Normal 33 13 4" xfId="33902" xr:uid="{00000000-0005-0000-0000-000005A90000}"/>
    <cellStyle name="Normal 33 14" xfId="10679" xr:uid="{00000000-0005-0000-0000-000006A90000}"/>
    <cellStyle name="Normal 33 14 2" xfId="23290" xr:uid="{00000000-0005-0000-0000-000007A90000}"/>
    <cellStyle name="Normal 33 14 2 2" xfId="58506" xr:uid="{00000000-0005-0000-0000-000008A90000}"/>
    <cellStyle name="Normal 33 14 3" xfId="45909" xr:uid="{00000000-0005-0000-0000-000009A90000}"/>
    <cellStyle name="Normal 33 14 4" xfId="35895" xr:uid="{00000000-0005-0000-0000-00000AA90000}"/>
    <cellStyle name="Normal 33 15" xfId="14836" xr:uid="{00000000-0005-0000-0000-00000BA90000}"/>
    <cellStyle name="Normal 33 15 2" xfId="50053" xr:uid="{00000000-0005-0000-0000-00000CA90000}"/>
    <cellStyle name="Normal 33 15 3" xfId="27442" xr:uid="{00000000-0005-0000-0000-00000DA90000}"/>
    <cellStyle name="Normal 33 16" xfId="12250" xr:uid="{00000000-0005-0000-0000-00000EA90000}"/>
    <cellStyle name="Normal 33 16 2" xfId="47468" xr:uid="{00000000-0005-0000-0000-00000FA90000}"/>
    <cellStyle name="Normal 33 17" xfId="37455" xr:uid="{00000000-0005-0000-0000-000010A90000}"/>
    <cellStyle name="Normal 33 18" xfId="24857" xr:uid="{00000000-0005-0000-0000-000011A90000}"/>
    <cellStyle name="Normal 33 19" xfId="60070" xr:uid="{00000000-0005-0000-0000-000012A90000}"/>
    <cellStyle name="Normal 33 2" xfId="620" xr:uid="{00000000-0005-0000-0000-000013A90000}"/>
    <cellStyle name="Normal 33 2 10" xfId="5481" xr:uid="{00000000-0005-0000-0000-000014A90000}"/>
    <cellStyle name="Normal 33 2 10 2" xfId="18112" xr:uid="{00000000-0005-0000-0000-000015A90000}"/>
    <cellStyle name="Normal 33 2 10 2 2" xfId="53328" xr:uid="{00000000-0005-0000-0000-000016A90000}"/>
    <cellStyle name="Normal 33 2 10 3" xfId="40731" xr:uid="{00000000-0005-0000-0000-000017A90000}"/>
    <cellStyle name="Normal 33 2 10 4" xfId="30717" xr:uid="{00000000-0005-0000-0000-000018A90000}"/>
    <cellStyle name="Normal 33 2 11" xfId="6937" xr:uid="{00000000-0005-0000-0000-000019A90000}"/>
    <cellStyle name="Normal 33 2 11 2" xfId="19566" xr:uid="{00000000-0005-0000-0000-00001AA90000}"/>
    <cellStyle name="Normal 33 2 11 2 2" xfId="54782" xr:uid="{00000000-0005-0000-0000-00001BA90000}"/>
    <cellStyle name="Normal 33 2 11 3" xfId="42185" xr:uid="{00000000-0005-0000-0000-00001CA90000}"/>
    <cellStyle name="Normal 33 2 11 4" xfId="32171" xr:uid="{00000000-0005-0000-0000-00001DA90000}"/>
    <cellStyle name="Normal 33 2 12" xfId="8719" xr:uid="{00000000-0005-0000-0000-00001EA90000}"/>
    <cellStyle name="Normal 33 2 12 2" xfId="21342" xr:uid="{00000000-0005-0000-0000-00001FA90000}"/>
    <cellStyle name="Normal 33 2 12 2 2" xfId="56558" xr:uid="{00000000-0005-0000-0000-000020A90000}"/>
    <cellStyle name="Normal 33 2 12 3" xfId="43961" xr:uid="{00000000-0005-0000-0000-000021A90000}"/>
    <cellStyle name="Normal 33 2 12 4" xfId="33947" xr:uid="{00000000-0005-0000-0000-000022A90000}"/>
    <cellStyle name="Normal 33 2 13" xfId="10680" xr:uid="{00000000-0005-0000-0000-000023A90000}"/>
    <cellStyle name="Normal 33 2 13 2" xfId="23291" xr:uid="{00000000-0005-0000-0000-000024A90000}"/>
    <cellStyle name="Normal 33 2 13 2 2" xfId="58507" xr:uid="{00000000-0005-0000-0000-000025A90000}"/>
    <cellStyle name="Normal 33 2 13 3" xfId="45910" xr:uid="{00000000-0005-0000-0000-000026A90000}"/>
    <cellStyle name="Normal 33 2 13 4" xfId="35896" xr:uid="{00000000-0005-0000-0000-000027A90000}"/>
    <cellStyle name="Normal 33 2 14" xfId="14881" xr:uid="{00000000-0005-0000-0000-000028A90000}"/>
    <cellStyle name="Normal 33 2 14 2" xfId="50098" xr:uid="{00000000-0005-0000-0000-000029A90000}"/>
    <cellStyle name="Normal 33 2 14 3" xfId="27487" xr:uid="{00000000-0005-0000-0000-00002AA90000}"/>
    <cellStyle name="Normal 33 2 15" xfId="12295" xr:uid="{00000000-0005-0000-0000-00002BA90000}"/>
    <cellStyle name="Normal 33 2 15 2" xfId="47513" xr:uid="{00000000-0005-0000-0000-00002CA90000}"/>
    <cellStyle name="Normal 33 2 16" xfId="37500" xr:uid="{00000000-0005-0000-0000-00002DA90000}"/>
    <cellStyle name="Normal 33 2 17" xfId="24902" xr:uid="{00000000-0005-0000-0000-00002EA90000}"/>
    <cellStyle name="Normal 33 2 18" xfId="60115" xr:uid="{00000000-0005-0000-0000-00002FA90000}"/>
    <cellStyle name="Normal 33 2 2" xfId="1794" xr:uid="{00000000-0005-0000-0000-000030A90000}"/>
    <cellStyle name="Normal 33 2 2 10" xfId="7011" xr:uid="{00000000-0005-0000-0000-000031A90000}"/>
    <cellStyle name="Normal 33 2 2 10 2" xfId="19638" xr:uid="{00000000-0005-0000-0000-000032A90000}"/>
    <cellStyle name="Normal 33 2 2 10 2 2" xfId="54854" xr:uid="{00000000-0005-0000-0000-000033A90000}"/>
    <cellStyle name="Normal 33 2 2 10 3" xfId="42257" xr:uid="{00000000-0005-0000-0000-000034A90000}"/>
    <cellStyle name="Normal 33 2 2 10 4" xfId="32243" xr:uid="{00000000-0005-0000-0000-000035A90000}"/>
    <cellStyle name="Normal 33 2 2 11" xfId="8792" xr:uid="{00000000-0005-0000-0000-000036A90000}"/>
    <cellStyle name="Normal 33 2 2 11 2" xfId="21414" xr:uid="{00000000-0005-0000-0000-000037A90000}"/>
    <cellStyle name="Normal 33 2 2 11 2 2" xfId="56630" xr:uid="{00000000-0005-0000-0000-000038A90000}"/>
    <cellStyle name="Normal 33 2 2 11 3" xfId="44033" xr:uid="{00000000-0005-0000-0000-000039A90000}"/>
    <cellStyle name="Normal 33 2 2 11 4" xfId="34019" xr:uid="{00000000-0005-0000-0000-00003AA90000}"/>
    <cellStyle name="Normal 33 2 2 12" xfId="10681" xr:uid="{00000000-0005-0000-0000-00003BA90000}"/>
    <cellStyle name="Normal 33 2 2 12 2" xfId="23292" xr:uid="{00000000-0005-0000-0000-00003CA90000}"/>
    <cellStyle name="Normal 33 2 2 12 2 2" xfId="58508" xr:uid="{00000000-0005-0000-0000-00003DA90000}"/>
    <cellStyle name="Normal 33 2 2 12 3" xfId="45911" xr:uid="{00000000-0005-0000-0000-00003EA90000}"/>
    <cellStyle name="Normal 33 2 2 12 4" xfId="35897" xr:uid="{00000000-0005-0000-0000-00003FA90000}"/>
    <cellStyle name="Normal 33 2 2 13" xfId="14953" xr:uid="{00000000-0005-0000-0000-000040A90000}"/>
    <cellStyle name="Normal 33 2 2 13 2" xfId="50170" xr:uid="{00000000-0005-0000-0000-000041A90000}"/>
    <cellStyle name="Normal 33 2 2 13 3" xfId="27559" xr:uid="{00000000-0005-0000-0000-000042A90000}"/>
    <cellStyle name="Normal 33 2 2 14" xfId="12367" xr:uid="{00000000-0005-0000-0000-000043A90000}"/>
    <cellStyle name="Normal 33 2 2 14 2" xfId="47585" xr:uid="{00000000-0005-0000-0000-000044A90000}"/>
    <cellStyle name="Normal 33 2 2 15" xfId="37572" xr:uid="{00000000-0005-0000-0000-000045A90000}"/>
    <cellStyle name="Normal 33 2 2 16" xfId="24974" xr:uid="{00000000-0005-0000-0000-000046A90000}"/>
    <cellStyle name="Normal 33 2 2 17" xfId="60187" xr:uid="{00000000-0005-0000-0000-000047A90000}"/>
    <cellStyle name="Normal 33 2 2 2" xfId="2397" xr:uid="{00000000-0005-0000-0000-000048A90000}"/>
    <cellStyle name="Normal 33 2 2 2 10" xfId="10682" xr:uid="{00000000-0005-0000-0000-000049A90000}"/>
    <cellStyle name="Normal 33 2 2 2 10 2" xfId="23293" xr:uid="{00000000-0005-0000-0000-00004AA90000}"/>
    <cellStyle name="Normal 33 2 2 2 10 2 2" xfId="58509" xr:uid="{00000000-0005-0000-0000-00004BA90000}"/>
    <cellStyle name="Normal 33 2 2 2 10 3" xfId="45912" xr:uid="{00000000-0005-0000-0000-00004CA90000}"/>
    <cellStyle name="Normal 33 2 2 2 10 4" xfId="35898" xr:uid="{00000000-0005-0000-0000-00004DA90000}"/>
    <cellStyle name="Normal 33 2 2 2 11" xfId="15108" xr:uid="{00000000-0005-0000-0000-00004EA90000}"/>
    <cellStyle name="Normal 33 2 2 2 11 2" xfId="50324" xr:uid="{00000000-0005-0000-0000-00004FA90000}"/>
    <cellStyle name="Normal 33 2 2 2 11 3" xfId="27713" xr:uid="{00000000-0005-0000-0000-000050A90000}"/>
    <cellStyle name="Normal 33 2 2 2 12" xfId="12521" xr:uid="{00000000-0005-0000-0000-000051A90000}"/>
    <cellStyle name="Normal 33 2 2 2 12 2" xfId="47739" xr:uid="{00000000-0005-0000-0000-000052A90000}"/>
    <cellStyle name="Normal 33 2 2 2 13" xfId="37727" xr:uid="{00000000-0005-0000-0000-000053A90000}"/>
    <cellStyle name="Normal 33 2 2 2 14" xfId="25128" xr:uid="{00000000-0005-0000-0000-000054A90000}"/>
    <cellStyle name="Normal 33 2 2 2 15" xfId="60341" xr:uid="{00000000-0005-0000-0000-000055A90000}"/>
    <cellStyle name="Normal 33 2 2 2 2" xfId="3243" xr:uid="{00000000-0005-0000-0000-000056A90000}"/>
    <cellStyle name="Normal 33 2 2 2 2 10" xfId="25612" xr:uid="{00000000-0005-0000-0000-000057A90000}"/>
    <cellStyle name="Normal 33 2 2 2 2 11" xfId="61147" xr:uid="{00000000-0005-0000-0000-000058A90000}"/>
    <cellStyle name="Normal 33 2 2 2 2 2" xfId="5043" xr:uid="{00000000-0005-0000-0000-000059A90000}"/>
    <cellStyle name="Normal 33 2 2 2 2 2 2" xfId="17690" xr:uid="{00000000-0005-0000-0000-00005AA90000}"/>
    <cellStyle name="Normal 33 2 2 2 2 2 2 2" xfId="52906" xr:uid="{00000000-0005-0000-0000-00005BA90000}"/>
    <cellStyle name="Normal 33 2 2 2 2 2 2 3" xfId="30295" xr:uid="{00000000-0005-0000-0000-00005CA90000}"/>
    <cellStyle name="Normal 33 2 2 2 2 2 3" xfId="14136" xr:uid="{00000000-0005-0000-0000-00005DA90000}"/>
    <cellStyle name="Normal 33 2 2 2 2 2 3 2" xfId="49354" xr:uid="{00000000-0005-0000-0000-00005EA90000}"/>
    <cellStyle name="Normal 33 2 2 2 2 2 4" xfId="40309" xr:uid="{00000000-0005-0000-0000-00005FA90000}"/>
    <cellStyle name="Normal 33 2 2 2 2 2 5" xfId="26743" xr:uid="{00000000-0005-0000-0000-000060A90000}"/>
    <cellStyle name="Normal 33 2 2 2 2 3" xfId="6513" xr:uid="{00000000-0005-0000-0000-000061A90000}"/>
    <cellStyle name="Normal 33 2 2 2 2 3 2" xfId="19144" xr:uid="{00000000-0005-0000-0000-000062A90000}"/>
    <cellStyle name="Normal 33 2 2 2 2 3 2 2" xfId="54360" xr:uid="{00000000-0005-0000-0000-000063A90000}"/>
    <cellStyle name="Normal 33 2 2 2 2 3 3" xfId="41763" xr:uid="{00000000-0005-0000-0000-000064A90000}"/>
    <cellStyle name="Normal 33 2 2 2 2 3 4" xfId="31749" xr:uid="{00000000-0005-0000-0000-000065A90000}"/>
    <cellStyle name="Normal 33 2 2 2 2 4" xfId="7972" xr:uid="{00000000-0005-0000-0000-000066A90000}"/>
    <cellStyle name="Normal 33 2 2 2 2 4 2" xfId="20598" xr:uid="{00000000-0005-0000-0000-000067A90000}"/>
    <cellStyle name="Normal 33 2 2 2 2 4 2 2" xfId="55814" xr:uid="{00000000-0005-0000-0000-000068A90000}"/>
    <cellStyle name="Normal 33 2 2 2 2 4 3" xfId="43217" xr:uid="{00000000-0005-0000-0000-000069A90000}"/>
    <cellStyle name="Normal 33 2 2 2 2 4 4" xfId="33203" xr:uid="{00000000-0005-0000-0000-00006AA90000}"/>
    <cellStyle name="Normal 33 2 2 2 2 5" xfId="9753" xr:uid="{00000000-0005-0000-0000-00006BA90000}"/>
    <cellStyle name="Normal 33 2 2 2 2 5 2" xfId="22374" xr:uid="{00000000-0005-0000-0000-00006CA90000}"/>
    <cellStyle name="Normal 33 2 2 2 2 5 2 2" xfId="57590" xr:uid="{00000000-0005-0000-0000-00006DA90000}"/>
    <cellStyle name="Normal 33 2 2 2 2 5 3" xfId="44993" xr:uid="{00000000-0005-0000-0000-00006EA90000}"/>
    <cellStyle name="Normal 33 2 2 2 2 5 4" xfId="34979" xr:uid="{00000000-0005-0000-0000-00006FA90000}"/>
    <cellStyle name="Normal 33 2 2 2 2 6" xfId="11547" xr:uid="{00000000-0005-0000-0000-000070A90000}"/>
    <cellStyle name="Normal 33 2 2 2 2 6 2" xfId="24150" xr:uid="{00000000-0005-0000-0000-000071A90000}"/>
    <cellStyle name="Normal 33 2 2 2 2 6 2 2" xfId="59366" xr:uid="{00000000-0005-0000-0000-000072A90000}"/>
    <cellStyle name="Normal 33 2 2 2 2 6 3" xfId="46769" xr:uid="{00000000-0005-0000-0000-000073A90000}"/>
    <cellStyle name="Normal 33 2 2 2 2 6 4" xfId="36755" xr:uid="{00000000-0005-0000-0000-000074A90000}"/>
    <cellStyle name="Normal 33 2 2 2 2 7" xfId="15914" xr:uid="{00000000-0005-0000-0000-000075A90000}"/>
    <cellStyle name="Normal 33 2 2 2 2 7 2" xfId="51130" xr:uid="{00000000-0005-0000-0000-000076A90000}"/>
    <cellStyle name="Normal 33 2 2 2 2 7 3" xfId="28519" xr:uid="{00000000-0005-0000-0000-000077A90000}"/>
    <cellStyle name="Normal 33 2 2 2 2 8" xfId="13005" xr:uid="{00000000-0005-0000-0000-000078A90000}"/>
    <cellStyle name="Normal 33 2 2 2 2 8 2" xfId="48223" xr:uid="{00000000-0005-0000-0000-000079A90000}"/>
    <cellStyle name="Normal 33 2 2 2 2 9" xfId="38533" xr:uid="{00000000-0005-0000-0000-00007AA90000}"/>
    <cellStyle name="Normal 33 2 2 2 3" xfId="3572" xr:uid="{00000000-0005-0000-0000-00007BA90000}"/>
    <cellStyle name="Normal 33 2 2 2 3 10" xfId="27068" xr:uid="{00000000-0005-0000-0000-00007CA90000}"/>
    <cellStyle name="Normal 33 2 2 2 3 11" xfId="61472" xr:uid="{00000000-0005-0000-0000-00007DA90000}"/>
    <cellStyle name="Normal 33 2 2 2 3 2" xfId="5368" xr:uid="{00000000-0005-0000-0000-00007EA90000}"/>
    <cellStyle name="Normal 33 2 2 2 3 2 2" xfId="18015" xr:uid="{00000000-0005-0000-0000-00007FA90000}"/>
    <cellStyle name="Normal 33 2 2 2 3 2 2 2" xfId="53231" xr:uid="{00000000-0005-0000-0000-000080A90000}"/>
    <cellStyle name="Normal 33 2 2 2 3 2 3" xfId="40634" xr:uid="{00000000-0005-0000-0000-000081A90000}"/>
    <cellStyle name="Normal 33 2 2 2 3 2 4" xfId="30620" xr:uid="{00000000-0005-0000-0000-000082A90000}"/>
    <cellStyle name="Normal 33 2 2 2 3 3" xfId="6838" xr:uid="{00000000-0005-0000-0000-000083A90000}"/>
    <cellStyle name="Normal 33 2 2 2 3 3 2" xfId="19469" xr:uid="{00000000-0005-0000-0000-000084A90000}"/>
    <cellStyle name="Normal 33 2 2 2 3 3 2 2" xfId="54685" xr:uid="{00000000-0005-0000-0000-000085A90000}"/>
    <cellStyle name="Normal 33 2 2 2 3 3 3" xfId="42088" xr:uid="{00000000-0005-0000-0000-000086A90000}"/>
    <cellStyle name="Normal 33 2 2 2 3 3 4" xfId="32074" xr:uid="{00000000-0005-0000-0000-000087A90000}"/>
    <cellStyle name="Normal 33 2 2 2 3 4" xfId="8297" xr:uid="{00000000-0005-0000-0000-000088A90000}"/>
    <cellStyle name="Normal 33 2 2 2 3 4 2" xfId="20923" xr:uid="{00000000-0005-0000-0000-000089A90000}"/>
    <cellStyle name="Normal 33 2 2 2 3 4 2 2" xfId="56139" xr:uid="{00000000-0005-0000-0000-00008AA90000}"/>
    <cellStyle name="Normal 33 2 2 2 3 4 3" xfId="43542" xr:uid="{00000000-0005-0000-0000-00008BA90000}"/>
    <cellStyle name="Normal 33 2 2 2 3 4 4" xfId="33528" xr:uid="{00000000-0005-0000-0000-00008CA90000}"/>
    <cellStyle name="Normal 33 2 2 2 3 5" xfId="10078" xr:uid="{00000000-0005-0000-0000-00008DA90000}"/>
    <cellStyle name="Normal 33 2 2 2 3 5 2" xfId="22699" xr:uid="{00000000-0005-0000-0000-00008EA90000}"/>
    <cellStyle name="Normal 33 2 2 2 3 5 2 2" xfId="57915" xr:uid="{00000000-0005-0000-0000-00008FA90000}"/>
    <cellStyle name="Normal 33 2 2 2 3 5 3" xfId="45318" xr:uid="{00000000-0005-0000-0000-000090A90000}"/>
    <cellStyle name="Normal 33 2 2 2 3 5 4" xfId="35304" xr:uid="{00000000-0005-0000-0000-000091A90000}"/>
    <cellStyle name="Normal 33 2 2 2 3 6" xfId="11872" xr:uid="{00000000-0005-0000-0000-000092A90000}"/>
    <cellStyle name="Normal 33 2 2 2 3 6 2" xfId="24475" xr:uid="{00000000-0005-0000-0000-000093A90000}"/>
    <cellStyle name="Normal 33 2 2 2 3 6 2 2" xfId="59691" xr:uid="{00000000-0005-0000-0000-000094A90000}"/>
    <cellStyle name="Normal 33 2 2 2 3 6 3" xfId="47094" xr:uid="{00000000-0005-0000-0000-000095A90000}"/>
    <cellStyle name="Normal 33 2 2 2 3 6 4" xfId="37080" xr:uid="{00000000-0005-0000-0000-000096A90000}"/>
    <cellStyle name="Normal 33 2 2 2 3 7" xfId="16239" xr:uid="{00000000-0005-0000-0000-000097A90000}"/>
    <cellStyle name="Normal 33 2 2 2 3 7 2" xfId="51455" xr:uid="{00000000-0005-0000-0000-000098A90000}"/>
    <cellStyle name="Normal 33 2 2 2 3 7 3" xfId="28844" xr:uid="{00000000-0005-0000-0000-000099A90000}"/>
    <cellStyle name="Normal 33 2 2 2 3 8" xfId="14461" xr:uid="{00000000-0005-0000-0000-00009AA90000}"/>
    <cellStyle name="Normal 33 2 2 2 3 8 2" xfId="49679" xr:uid="{00000000-0005-0000-0000-00009BA90000}"/>
    <cellStyle name="Normal 33 2 2 2 3 9" xfId="38858" xr:uid="{00000000-0005-0000-0000-00009CA90000}"/>
    <cellStyle name="Normal 33 2 2 2 4" xfId="2733" xr:uid="{00000000-0005-0000-0000-00009DA90000}"/>
    <cellStyle name="Normal 33 2 2 2 4 10" xfId="26259" xr:uid="{00000000-0005-0000-0000-00009EA90000}"/>
    <cellStyle name="Normal 33 2 2 2 4 11" xfId="60663" xr:uid="{00000000-0005-0000-0000-00009FA90000}"/>
    <cellStyle name="Normal 33 2 2 2 4 2" xfId="4559" xr:uid="{00000000-0005-0000-0000-0000A0A90000}"/>
    <cellStyle name="Normal 33 2 2 2 4 2 2" xfId="17206" xr:uid="{00000000-0005-0000-0000-0000A1A90000}"/>
    <cellStyle name="Normal 33 2 2 2 4 2 2 2" xfId="52422" xr:uid="{00000000-0005-0000-0000-0000A2A90000}"/>
    <cellStyle name="Normal 33 2 2 2 4 2 3" xfId="39825" xr:uid="{00000000-0005-0000-0000-0000A3A90000}"/>
    <cellStyle name="Normal 33 2 2 2 4 2 4" xfId="29811" xr:uid="{00000000-0005-0000-0000-0000A4A90000}"/>
    <cellStyle name="Normal 33 2 2 2 4 3" xfId="6029" xr:uid="{00000000-0005-0000-0000-0000A5A90000}"/>
    <cellStyle name="Normal 33 2 2 2 4 3 2" xfId="18660" xr:uid="{00000000-0005-0000-0000-0000A6A90000}"/>
    <cellStyle name="Normal 33 2 2 2 4 3 2 2" xfId="53876" xr:uid="{00000000-0005-0000-0000-0000A7A90000}"/>
    <cellStyle name="Normal 33 2 2 2 4 3 3" xfId="41279" xr:uid="{00000000-0005-0000-0000-0000A8A90000}"/>
    <cellStyle name="Normal 33 2 2 2 4 3 4" xfId="31265" xr:uid="{00000000-0005-0000-0000-0000A9A90000}"/>
    <cellStyle name="Normal 33 2 2 2 4 4" xfId="7488" xr:uid="{00000000-0005-0000-0000-0000AAA90000}"/>
    <cellStyle name="Normal 33 2 2 2 4 4 2" xfId="20114" xr:uid="{00000000-0005-0000-0000-0000ABA90000}"/>
    <cellStyle name="Normal 33 2 2 2 4 4 2 2" xfId="55330" xr:uid="{00000000-0005-0000-0000-0000ACA90000}"/>
    <cellStyle name="Normal 33 2 2 2 4 4 3" xfId="42733" xr:uid="{00000000-0005-0000-0000-0000ADA90000}"/>
    <cellStyle name="Normal 33 2 2 2 4 4 4" xfId="32719" xr:uid="{00000000-0005-0000-0000-0000AEA90000}"/>
    <cellStyle name="Normal 33 2 2 2 4 5" xfId="9269" xr:uid="{00000000-0005-0000-0000-0000AFA90000}"/>
    <cellStyle name="Normal 33 2 2 2 4 5 2" xfId="21890" xr:uid="{00000000-0005-0000-0000-0000B0A90000}"/>
    <cellStyle name="Normal 33 2 2 2 4 5 2 2" xfId="57106" xr:uid="{00000000-0005-0000-0000-0000B1A90000}"/>
    <cellStyle name="Normal 33 2 2 2 4 5 3" xfId="44509" xr:uid="{00000000-0005-0000-0000-0000B2A90000}"/>
    <cellStyle name="Normal 33 2 2 2 4 5 4" xfId="34495" xr:uid="{00000000-0005-0000-0000-0000B3A90000}"/>
    <cellStyle name="Normal 33 2 2 2 4 6" xfId="11063" xr:uid="{00000000-0005-0000-0000-0000B4A90000}"/>
    <cellStyle name="Normal 33 2 2 2 4 6 2" xfId="23666" xr:uid="{00000000-0005-0000-0000-0000B5A90000}"/>
    <cellStyle name="Normal 33 2 2 2 4 6 2 2" xfId="58882" xr:uid="{00000000-0005-0000-0000-0000B6A90000}"/>
    <cellStyle name="Normal 33 2 2 2 4 6 3" xfId="46285" xr:uid="{00000000-0005-0000-0000-0000B7A90000}"/>
    <cellStyle name="Normal 33 2 2 2 4 6 4" xfId="36271" xr:uid="{00000000-0005-0000-0000-0000B8A90000}"/>
    <cellStyle name="Normal 33 2 2 2 4 7" xfId="15430" xr:uid="{00000000-0005-0000-0000-0000B9A90000}"/>
    <cellStyle name="Normal 33 2 2 2 4 7 2" xfId="50646" xr:uid="{00000000-0005-0000-0000-0000BAA90000}"/>
    <cellStyle name="Normal 33 2 2 2 4 7 3" xfId="28035" xr:uid="{00000000-0005-0000-0000-0000BBA90000}"/>
    <cellStyle name="Normal 33 2 2 2 4 8" xfId="13652" xr:uid="{00000000-0005-0000-0000-0000BCA90000}"/>
    <cellStyle name="Normal 33 2 2 2 4 8 2" xfId="48870" xr:uid="{00000000-0005-0000-0000-0000BDA90000}"/>
    <cellStyle name="Normal 33 2 2 2 4 9" xfId="38049" xr:uid="{00000000-0005-0000-0000-0000BEA90000}"/>
    <cellStyle name="Normal 33 2 2 2 5" xfId="3897" xr:uid="{00000000-0005-0000-0000-0000BFA90000}"/>
    <cellStyle name="Normal 33 2 2 2 5 2" xfId="8620" xr:uid="{00000000-0005-0000-0000-0000C0A90000}"/>
    <cellStyle name="Normal 33 2 2 2 5 2 2" xfId="21246" xr:uid="{00000000-0005-0000-0000-0000C1A90000}"/>
    <cellStyle name="Normal 33 2 2 2 5 2 2 2" xfId="56462" xr:uid="{00000000-0005-0000-0000-0000C2A90000}"/>
    <cellStyle name="Normal 33 2 2 2 5 2 3" xfId="43865" xr:uid="{00000000-0005-0000-0000-0000C3A90000}"/>
    <cellStyle name="Normal 33 2 2 2 5 2 4" xfId="33851" xr:uid="{00000000-0005-0000-0000-0000C4A90000}"/>
    <cellStyle name="Normal 33 2 2 2 5 3" xfId="10401" xr:uid="{00000000-0005-0000-0000-0000C5A90000}"/>
    <cellStyle name="Normal 33 2 2 2 5 3 2" xfId="23022" xr:uid="{00000000-0005-0000-0000-0000C6A90000}"/>
    <cellStyle name="Normal 33 2 2 2 5 3 2 2" xfId="58238" xr:uid="{00000000-0005-0000-0000-0000C7A90000}"/>
    <cellStyle name="Normal 33 2 2 2 5 3 3" xfId="45641" xr:uid="{00000000-0005-0000-0000-0000C8A90000}"/>
    <cellStyle name="Normal 33 2 2 2 5 3 4" xfId="35627" xr:uid="{00000000-0005-0000-0000-0000C9A90000}"/>
    <cellStyle name="Normal 33 2 2 2 5 4" xfId="12197" xr:uid="{00000000-0005-0000-0000-0000CAA90000}"/>
    <cellStyle name="Normal 33 2 2 2 5 4 2" xfId="24798" xr:uid="{00000000-0005-0000-0000-0000CBA90000}"/>
    <cellStyle name="Normal 33 2 2 2 5 4 2 2" xfId="60014" xr:uid="{00000000-0005-0000-0000-0000CCA90000}"/>
    <cellStyle name="Normal 33 2 2 2 5 4 3" xfId="47417" xr:uid="{00000000-0005-0000-0000-0000CDA90000}"/>
    <cellStyle name="Normal 33 2 2 2 5 4 4" xfId="37403" xr:uid="{00000000-0005-0000-0000-0000CEA90000}"/>
    <cellStyle name="Normal 33 2 2 2 5 5" xfId="16562" xr:uid="{00000000-0005-0000-0000-0000CFA90000}"/>
    <cellStyle name="Normal 33 2 2 2 5 5 2" xfId="51778" xr:uid="{00000000-0005-0000-0000-0000D0A90000}"/>
    <cellStyle name="Normal 33 2 2 2 5 5 3" xfId="29167" xr:uid="{00000000-0005-0000-0000-0000D1A90000}"/>
    <cellStyle name="Normal 33 2 2 2 5 6" xfId="14784" xr:uid="{00000000-0005-0000-0000-0000D2A90000}"/>
    <cellStyle name="Normal 33 2 2 2 5 6 2" xfId="50002" xr:uid="{00000000-0005-0000-0000-0000D3A90000}"/>
    <cellStyle name="Normal 33 2 2 2 5 7" xfId="39181" xr:uid="{00000000-0005-0000-0000-0000D4A90000}"/>
    <cellStyle name="Normal 33 2 2 2 5 8" xfId="27391" xr:uid="{00000000-0005-0000-0000-0000D5A90000}"/>
    <cellStyle name="Normal 33 2 2 2 6" xfId="4237" xr:uid="{00000000-0005-0000-0000-0000D6A90000}"/>
    <cellStyle name="Normal 33 2 2 2 6 2" xfId="16884" xr:uid="{00000000-0005-0000-0000-0000D7A90000}"/>
    <cellStyle name="Normal 33 2 2 2 6 2 2" xfId="52100" xr:uid="{00000000-0005-0000-0000-0000D8A90000}"/>
    <cellStyle name="Normal 33 2 2 2 6 2 3" xfId="29489" xr:uid="{00000000-0005-0000-0000-0000D9A90000}"/>
    <cellStyle name="Normal 33 2 2 2 6 3" xfId="13330" xr:uid="{00000000-0005-0000-0000-0000DAA90000}"/>
    <cellStyle name="Normal 33 2 2 2 6 3 2" xfId="48548" xr:uid="{00000000-0005-0000-0000-0000DBA90000}"/>
    <cellStyle name="Normal 33 2 2 2 6 4" xfId="39503" xr:uid="{00000000-0005-0000-0000-0000DCA90000}"/>
    <cellStyle name="Normal 33 2 2 2 6 5" xfId="25937" xr:uid="{00000000-0005-0000-0000-0000DDA90000}"/>
    <cellStyle name="Normal 33 2 2 2 7" xfId="5707" xr:uid="{00000000-0005-0000-0000-0000DEA90000}"/>
    <cellStyle name="Normal 33 2 2 2 7 2" xfId="18338" xr:uid="{00000000-0005-0000-0000-0000DFA90000}"/>
    <cellStyle name="Normal 33 2 2 2 7 2 2" xfId="53554" xr:uid="{00000000-0005-0000-0000-0000E0A90000}"/>
    <cellStyle name="Normal 33 2 2 2 7 3" xfId="40957" xr:uid="{00000000-0005-0000-0000-0000E1A90000}"/>
    <cellStyle name="Normal 33 2 2 2 7 4" xfId="30943" xr:uid="{00000000-0005-0000-0000-0000E2A90000}"/>
    <cellStyle name="Normal 33 2 2 2 8" xfId="7166" xr:uid="{00000000-0005-0000-0000-0000E3A90000}"/>
    <cellStyle name="Normal 33 2 2 2 8 2" xfId="19792" xr:uid="{00000000-0005-0000-0000-0000E4A90000}"/>
    <cellStyle name="Normal 33 2 2 2 8 2 2" xfId="55008" xr:uid="{00000000-0005-0000-0000-0000E5A90000}"/>
    <cellStyle name="Normal 33 2 2 2 8 3" xfId="42411" xr:uid="{00000000-0005-0000-0000-0000E6A90000}"/>
    <cellStyle name="Normal 33 2 2 2 8 4" xfId="32397" xr:uid="{00000000-0005-0000-0000-0000E7A90000}"/>
    <cellStyle name="Normal 33 2 2 2 9" xfId="8947" xr:uid="{00000000-0005-0000-0000-0000E8A90000}"/>
    <cellStyle name="Normal 33 2 2 2 9 2" xfId="21568" xr:uid="{00000000-0005-0000-0000-0000E9A90000}"/>
    <cellStyle name="Normal 33 2 2 2 9 2 2" xfId="56784" xr:uid="{00000000-0005-0000-0000-0000EAA90000}"/>
    <cellStyle name="Normal 33 2 2 2 9 3" xfId="44187" xr:uid="{00000000-0005-0000-0000-0000EBA90000}"/>
    <cellStyle name="Normal 33 2 2 2 9 4" xfId="34173" xr:uid="{00000000-0005-0000-0000-0000ECA90000}"/>
    <cellStyle name="Normal 33 2 2 3" xfId="3083" xr:uid="{00000000-0005-0000-0000-0000EDA90000}"/>
    <cellStyle name="Normal 33 2 2 3 10" xfId="25455" xr:uid="{00000000-0005-0000-0000-0000EEA90000}"/>
    <cellStyle name="Normal 33 2 2 3 11" xfId="60990" xr:uid="{00000000-0005-0000-0000-0000EFA90000}"/>
    <cellStyle name="Normal 33 2 2 3 2" xfId="4886" xr:uid="{00000000-0005-0000-0000-0000F0A90000}"/>
    <cellStyle name="Normal 33 2 2 3 2 2" xfId="17533" xr:uid="{00000000-0005-0000-0000-0000F1A90000}"/>
    <cellStyle name="Normal 33 2 2 3 2 2 2" xfId="52749" xr:uid="{00000000-0005-0000-0000-0000F2A90000}"/>
    <cellStyle name="Normal 33 2 2 3 2 2 3" xfId="30138" xr:uid="{00000000-0005-0000-0000-0000F3A90000}"/>
    <cellStyle name="Normal 33 2 2 3 2 3" xfId="13979" xr:uid="{00000000-0005-0000-0000-0000F4A90000}"/>
    <cellStyle name="Normal 33 2 2 3 2 3 2" xfId="49197" xr:uid="{00000000-0005-0000-0000-0000F5A90000}"/>
    <cellStyle name="Normal 33 2 2 3 2 4" xfId="40152" xr:uid="{00000000-0005-0000-0000-0000F6A90000}"/>
    <cellStyle name="Normal 33 2 2 3 2 5" xfId="26586" xr:uid="{00000000-0005-0000-0000-0000F7A90000}"/>
    <cellStyle name="Normal 33 2 2 3 3" xfId="6356" xr:uid="{00000000-0005-0000-0000-0000F8A90000}"/>
    <cellStyle name="Normal 33 2 2 3 3 2" xfId="18987" xr:uid="{00000000-0005-0000-0000-0000F9A90000}"/>
    <cellStyle name="Normal 33 2 2 3 3 2 2" xfId="54203" xr:uid="{00000000-0005-0000-0000-0000FAA90000}"/>
    <cellStyle name="Normal 33 2 2 3 3 3" xfId="41606" xr:uid="{00000000-0005-0000-0000-0000FBA90000}"/>
    <cellStyle name="Normal 33 2 2 3 3 4" xfId="31592" xr:uid="{00000000-0005-0000-0000-0000FCA90000}"/>
    <cellStyle name="Normal 33 2 2 3 4" xfId="7815" xr:uid="{00000000-0005-0000-0000-0000FDA90000}"/>
    <cellStyle name="Normal 33 2 2 3 4 2" xfId="20441" xr:uid="{00000000-0005-0000-0000-0000FEA90000}"/>
    <cellStyle name="Normal 33 2 2 3 4 2 2" xfId="55657" xr:uid="{00000000-0005-0000-0000-0000FFA90000}"/>
    <cellStyle name="Normal 33 2 2 3 4 3" xfId="43060" xr:uid="{00000000-0005-0000-0000-000000AA0000}"/>
    <cellStyle name="Normal 33 2 2 3 4 4" xfId="33046" xr:uid="{00000000-0005-0000-0000-000001AA0000}"/>
    <cellStyle name="Normal 33 2 2 3 5" xfId="9596" xr:uid="{00000000-0005-0000-0000-000002AA0000}"/>
    <cellStyle name="Normal 33 2 2 3 5 2" xfId="22217" xr:uid="{00000000-0005-0000-0000-000003AA0000}"/>
    <cellStyle name="Normal 33 2 2 3 5 2 2" xfId="57433" xr:uid="{00000000-0005-0000-0000-000004AA0000}"/>
    <cellStyle name="Normal 33 2 2 3 5 3" xfId="44836" xr:uid="{00000000-0005-0000-0000-000005AA0000}"/>
    <cellStyle name="Normal 33 2 2 3 5 4" xfId="34822" xr:uid="{00000000-0005-0000-0000-000006AA0000}"/>
    <cellStyle name="Normal 33 2 2 3 6" xfId="11390" xr:uid="{00000000-0005-0000-0000-000007AA0000}"/>
    <cellStyle name="Normal 33 2 2 3 6 2" xfId="23993" xr:uid="{00000000-0005-0000-0000-000008AA0000}"/>
    <cellStyle name="Normal 33 2 2 3 6 2 2" xfId="59209" xr:uid="{00000000-0005-0000-0000-000009AA0000}"/>
    <cellStyle name="Normal 33 2 2 3 6 3" xfId="46612" xr:uid="{00000000-0005-0000-0000-00000AAA0000}"/>
    <cellStyle name="Normal 33 2 2 3 6 4" xfId="36598" xr:uid="{00000000-0005-0000-0000-00000BAA0000}"/>
    <cellStyle name="Normal 33 2 2 3 7" xfId="15757" xr:uid="{00000000-0005-0000-0000-00000CAA0000}"/>
    <cellStyle name="Normal 33 2 2 3 7 2" xfId="50973" xr:uid="{00000000-0005-0000-0000-00000DAA0000}"/>
    <cellStyle name="Normal 33 2 2 3 7 3" xfId="28362" xr:uid="{00000000-0005-0000-0000-00000EAA0000}"/>
    <cellStyle name="Normal 33 2 2 3 8" xfId="12848" xr:uid="{00000000-0005-0000-0000-00000FAA0000}"/>
    <cellStyle name="Normal 33 2 2 3 8 2" xfId="48066" xr:uid="{00000000-0005-0000-0000-000010AA0000}"/>
    <cellStyle name="Normal 33 2 2 3 9" xfId="38376" xr:uid="{00000000-0005-0000-0000-000011AA0000}"/>
    <cellStyle name="Normal 33 2 2 4" xfId="2909" xr:uid="{00000000-0005-0000-0000-000012AA0000}"/>
    <cellStyle name="Normal 33 2 2 4 10" xfId="25296" xr:uid="{00000000-0005-0000-0000-000013AA0000}"/>
    <cellStyle name="Normal 33 2 2 4 11" xfId="60831" xr:uid="{00000000-0005-0000-0000-000014AA0000}"/>
    <cellStyle name="Normal 33 2 2 4 2" xfId="4727" xr:uid="{00000000-0005-0000-0000-000015AA0000}"/>
    <cellStyle name="Normal 33 2 2 4 2 2" xfId="17374" xr:uid="{00000000-0005-0000-0000-000016AA0000}"/>
    <cellStyle name="Normal 33 2 2 4 2 2 2" xfId="52590" xr:uid="{00000000-0005-0000-0000-000017AA0000}"/>
    <cellStyle name="Normal 33 2 2 4 2 2 3" xfId="29979" xr:uid="{00000000-0005-0000-0000-000018AA0000}"/>
    <cellStyle name="Normal 33 2 2 4 2 3" xfId="13820" xr:uid="{00000000-0005-0000-0000-000019AA0000}"/>
    <cellStyle name="Normal 33 2 2 4 2 3 2" xfId="49038" xr:uid="{00000000-0005-0000-0000-00001AAA0000}"/>
    <cellStyle name="Normal 33 2 2 4 2 4" xfId="39993" xr:uid="{00000000-0005-0000-0000-00001BAA0000}"/>
    <cellStyle name="Normal 33 2 2 4 2 5" xfId="26427" xr:uid="{00000000-0005-0000-0000-00001CAA0000}"/>
    <cellStyle name="Normal 33 2 2 4 3" xfId="6197" xr:uid="{00000000-0005-0000-0000-00001DAA0000}"/>
    <cellStyle name="Normal 33 2 2 4 3 2" xfId="18828" xr:uid="{00000000-0005-0000-0000-00001EAA0000}"/>
    <cellStyle name="Normal 33 2 2 4 3 2 2" xfId="54044" xr:uid="{00000000-0005-0000-0000-00001FAA0000}"/>
    <cellStyle name="Normal 33 2 2 4 3 3" xfId="41447" xr:uid="{00000000-0005-0000-0000-000020AA0000}"/>
    <cellStyle name="Normal 33 2 2 4 3 4" xfId="31433" xr:uid="{00000000-0005-0000-0000-000021AA0000}"/>
    <cellStyle name="Normal 33 2 2 4 4" xfId="7656" xr:uid="{00000000-0005-0000-0000-000022AA0000}"/>
    <cellStyle name="Normal 33 2 2 4 4 2" xfId="20282" xr:uid="{00000000-0005-0000-0000-000023AA0000}"/>
    <cellStyle name="Normal 33 2 2 4 4 2 2" xfId="55498" xr:uid="{00000000-0005-0000-0000-000024AA0000}"/>
    <cellStyle name="Normal 33 2 2 4 4 3" xfId="42901" xr:uid="{00000000-0005-0000-0000-000025AA0000}"/>
    <cellStyle name="Normal 33 2 2 4 4 4" xfId="32887" xr:uid="{00000000-0005-0000-0000-000026AA0000}"/>
    <cellStyle name="Normal 33 2 2 4 5" xfId="9437" xr:uid="{00000000-0005-0000-0000-000027AA0000}"/>
    <cellStyle name="Normal 33 2 2 4 5 2" xfId="22058" xr:uid="{00000000-0005-0000-0000-000028AA0000}"/>
    <cellStyle name="Normal 33 2 2 4 5 2 2" xfId="57274" xr:uid="{00000000-0005-0000-0000-000029AA0000}"/>
    <cellStyle name="Normal 33 2 2 4 5 3" xfId="44677" xr:uid="{00000000-0005-0000-0000-00002AAA0000}"/>
    <cellStyle name="Normal 33 2 2 4 5 4" xfId="34663" xr:uid="{00000000-0005-0000-0000-00002BAA0000}"/>
    <cellStyle name="Normal 33 2 2 4 6" xfId="11231" xr:uid="{00000000-0005-0000-0000-00002CAA0000}"/>
    <cellStyle name="Normal 33 2 2 4 6 2" xfId="23834" xr:uid="{00000000-0005-0000-0000-00002DAA0000}"/>
    <cellStyle name="Normal 33 2 2 4 6 2 2" xfId="59050" xr:uid="{00000000-0005-0000-0000-00002EAA0000}"/>
    <cellStyle name="Normal 33 2 2 4 6 3" xfId="46453" xr:uid="{00000000-0005-0000-0000-00002FAA0000}"/>
    <cellStyle name="Normal 33 2 2 4 6 4" xfId="36439" xr:uid="{00000000-0005-0000-0000-000030AA0000}"/>
    <cellStyle name="Normal 33 2 2 4 7" xfId="15598" xr:uid="{00000000-0005-0000-0000-000031AA0000}"/>
    <cellStyle name="Normal 33 2 2 4 7 2" xfId="50814" xr:uid="{00000000-0005-0000-0000-000032AA0000}"/>
    <cellStyle name="Normal 33 2 2 4 7 3" xfId="28203" xr:uid="{00000000-0005-0000-0000-000033AA0000}"/>
    <cellStyle name="Normal 33 2 2 4 8" xfId="12689" xr:uid="{00000000-0005-0000-0000-000034AA0000}"/>
    <cellStyle name="Normal 33 2 2 4 8 2" xfId="47907" xr:uid="{00000000-0005-0000-0000-000035AA0000}"/>
    <cellStyle name="Normal 33 2 2 4 9" xfId="38217" xr:uid="{00000000-0005-0000-0000-000036AA0000}"/>
    <cellStyle name="Normal 33 2 2 5" xfId="3418" xr:uid="{00000000-0005-0000-0000-000037AA0000}"/>
    <cellStyle name="Normal 33 2 2 5 10" xfId="26914" xr:uid="{00000000-0005-0000-0000-000038AA0000}"/>
    <cellStyle name="Normal 33 2 2 5 11" xfId="61318" xr:uid="{00000000-0005-0000-0000-000039AA0000}"/>
    <cellStyle name="Normal 33 2 2 5 2" xfId="5214" xr:uid="{00000000-0005-0000-0000-00003AAA0000}"/>
    <cellStyle name="Normal 33 2 2 5 2 2" xfId="17861" xr:uid="{00000000-0005-0000-0000-00003BAA0000}"/>
    <cellStyle name="Normal 33 2 2 5 2 2 2" xfId="53077" xr:uid="{00000000-0005-0000-0000-00003CAA0000}"/>
    <cellStyle name="Normal 33 2 2 5 2 3" xfId="40480" xr:uid="{00000000-0005-0000-0000-00003DAA0000}"/>
    <cellStyle name="Normal 33 2 2 5 2 4" xfId="30466" xr:uid="{00000000-0005-0000-0000-00003EAA0000}"/>
    <cellStyle name="Normal 33 2 2 5 3" xfId="6684" xr:uid="{00000000-0005-0000-0000-00003FAA0000}"/>
    <cellStyle name="Normal 33 2 2 5 3 2" xfId="19315" xr:uid="{00000000-0005-0000-0000-000040AA0000}"/>
    <cellStyle name="Normal 33 2 2 5 3 2 2" xfId="54531" xr:uid="{00000000-0005-0000-0000-000041AA0000}"/>
    <cellStyle name="Normal 33 2 2 5 3 3" xfId="41934" xr:uid="{00000000-0005-0000-0000-000042AA0000}"/>
    <cellStyle name="Normal 33 2 2 5 3 4" xfId="31920" xr:uid="{00000000-0005-0000-0000-000043AA0000}"/>
    <cellStyle name="Normal 33 2 2 5 4" xfId="8143" xr:uid="{00000000-0005-0000-0000-000044AA0000}"/>
    <cellStyle name="Normal 33 2 2 5 4 2" xfId="20769" xr:uid="{00000000-0005-0000-0000-000045AA0000}"/>
    <cellStyle name="Normal 33 2 2 5 4 2 2" xfId="55985" xr:uid="{00000000-0005-0000-0000-000046AA0000}"/>
    <cellStyle name="Normal 33 2 2 5 4 3" xfId="43388" xr:uid="{00000000-0005-0000-0000-000047AA0000}"/>
    <cellStyle name="Normal 33 2 2 5 4 4" xfId="33374" xr:uid="{00000000-0005-0000-0000-000048AA0000}"/>
    <cellStyle name="Normal 33 2 2 5 5" xfId="9924" xr:uid="{00000000-0005-0000-0000-000049AA0000}"/>
    <cellStyle name="Normal 33 2 2 5 5 2" xfId="22545" xr:uid="{00000000-0005-0000-0000-00004AAA0000}"/>
    <cellStyle name="Normal 33 2 2 5 5 2 2" xfId="57761" xr:uid="{00000000-0005-0000-0000-00004BAA0000}"/>
    <cellStyle name="Normal 33 2 2 5 5 3" xfId="45164" xr:uid="{00000000-0005-0000-0000-00004CAA0000}"/>
    <cellStyle name="Normal 33 2 2 5 5 4" xfId="35150" xr:uid="{00000000-0005-0000-0000-00004DAA0000}"/>
    <cellStyle name="Normal 33 2 2 5 6" xfId="11718" xr:uid="{00000000-0005-0000-0000-00004EAA0000}"/>
    <cellStyle name="Normal 33 2 2 5 6 2" xfId="24321" xr:uid="{00000000-0005-0000-0000-00004FAA0000}"/>
    <cellStyle name="Normal 33 2 2 5 6 2 2" xfId="59537" xr:uid="{00000000-0005-0000-0000-000050AA0000}"/>
    <cellStyle name="Normal 33 2 2 5 6 3" xfId="46940" xr:uid="{00000000-0005-0000-0000-000051AA0000}"/>
    <cellStyle name="Normal 33 2 2 5 6 4" xfId="36926" xr:uid="{00000000-0005-0000-0000-000052AA0000}"/>
    <cellStyle name="Normal 33 2 2 5 7" xfId="16085" xr:uid="{00000000-0005-0000-0000-000053AA0000}"/>
    <cellStyle name="Normal 33 2 2 5 7 2" xfId="51301" xr:uid="{00000000-0005-0000-0000-000054AA0000}"/>
    <cellStyle name="Normal 33 2 2 5 7 3" xfId="28690" xr:uid="{00000000-0005-0000-0000-000055AA0000}"/>
    <cellStyle name="Normal 33 2 2 5 8" xfId="14307" xr:uid="{00000000-0005-0000-0000-000056AA0000}"/>
    <cellStyle name="Normal 33 2 2 5 8 2" xfId="49525" xr:uid="{00000000-0005-0000-0000-000057AA0000}"/>
    <cellStyle name="Normal 33 2 2 5 9" xfId="38704" xr:uid="{00000000-0005-0000-0000-000058AA0000}"/>
    <cellStyle name="Normal 33 2 2 6" xfId="2578" xr:uid="{00000000-0005-0000-0000-000059AA0000}"/>
    <cellStyle name="Normal 33 2 2 6 10" xfId="26105" xr:uid="{00000000-0005-0000-0000-00005AAA0000}"/>
    <cellStyle name="Normal 33 2 2 6 11" xfId="60509" xr:uid="{00000000-0005-0000-0000-00005BAA0000}"/>
    <cellStyle name="Normal 33 2 2 6 2" xfId="4405" xr:uid="{00000000-0005-0000-0000-00005CAA0000}"/>
    <cellStyle name="Normal 33 2 2 6 2 2" xfId="17052" xr:uid="{00000000-0005-0000-0000-00005DAA0000}"/>
    <cellStyle name="Normal 33 2 2 6 2 2 2" xfId="52268" xr:uid="{00000000-0005-0000-0000-00005EAA0000}"/>
    <cellStyle name="Normal 33 2 2 6 2 3" xfId="39671" xr:uid="{00000000-0005-0000-0000-00005FAA0000}"/>
    <cellStyle name="Normal 33 2 2 6 2 4" xfId="29657" xr:uid="{00000000-0005-0000-0000-000060AA0000}"/>
    <cellStyle name="Normal 33 2 2 6 3" xfId="5875" xr:uid="{00000000-0005-0000-0000-000061AA0000}"/>
    <cellStyle name="Normal 33 2 2 6 3 2" xfId="18506" xr:uid="{00000000-0005-0000-0000-000062AA0000}"/>
    <cellStyle name="Normal 33 2 2 6 3 2 2" xfId="53722" xr:uid="{00000000-0005-0000-0000-000063AA0000}"/>
    <cellStyle name="Normal 33 2 2 6 3 3" xfId="41125" xr:uid="{00000000-0005-0000-0000-000064AA0000}"/>
    <cellStyle name="Normal 33 2 2 6 3 4" xfId="31111" xr:uid="{00000000-0005-0000-0000-000065AA0000}"/>
    <cellStyle name="Normal 33 2 2 6 4" xfId="7334" xr:uid="{00000000-0005-0000-0000-000066AA0000}"/>
    <cellStyle name="Normal 33 2 2 6 4 2" xfId="19960" xr:uid="{00000000-0005-0000-0000-000067AA0000}"/>
    <cellStyle name="Normal 33 2 2 6 4 2 2" xfId="55176" xr:uid="{00000000-0005-0000-0000-000068AA0000}"/>
    <cellStyle name="Normal 33 2 2 6 4 3" xfId="42579" xr:uid="{00000000-0005-0000-0000-000069AA0000}"/>
    <cellStyle name="Normal 33 2 2 6 4 4" xfId="32565" xr:uid="{00000000-0005-0000-0000-00006AAA0000}"/>
    <cellStyle name="Normal 33 2 2 6 5" xfId="9115" xr:uid="{00000000-0005-0000-0000-00006BAA0000}"/>
    <cellStyle name="Normal 33 2 2 6 5 2" xfId="21736" xr:uid="{00000000-0005-0000-0000-00006CAA0000}"/>
    <cellStyle name="Normal 33 2 2 6 5 2 2" xfId="56952" xr:uid="{00000000-0005-0000-0000-00006DAA0000}"/>
    <cellStyle name="Normal 33 2 2 6 5 3" xfId="44355" xr:uid="{00000000-0005-0000-0000-00006EAA0000}"/>
    <cellStyle name="Normal 33 2 2 6 5 4" xfId="34341" xr:uid="{00000000-0005-0000-0000-00006FAA0000}"/>
    <cellStyle name="Normal 33 2 2 6 6" xfId="10909" xr:uid="{00000000-0005-0000-0000-000070AA0000}"/>
    <cellStyle name="Normal 33 2 2 6 6 2" xfId="23512" xr:uid="{00000000-0005-0000-0000-000071AA0000}"/>
    <cellStyle name="Normal 33 2 2 6 6 2 2" xfId="58728" xr:uid="{00000000-0005-0000-0000-000072AA0000}"/>
    <cellStyle name="Normal 33 2 2 6 6 3" xfId="46131" xr:uid="{00000000-0005-0000-0000-000073AA0000}"/>
    <cellStyle name="Normal 33 2 2 6 6 4" xfId="36117" xr:uid="{00000000-0005-0000-0000-000074AA0000}"/>
    <cellStyle name="Normal 33 2 2 6 7" xfId="15276" xr:uid="{00000000-0005-0000-0000-000075AA0000}"/>
    <cellStyle name="Normal 33 2 2 6 7 2" xfId="50492" xr:uid="{00000000-0005-0000-0000-000076AA0000}"/>
    <cellStyle name="Normal 33 2 2 6 7 3" xfId="27881" xr:uid="{00000000-0005-0000-0000-000077AA0000}"/>
    <cellStyle name="Normal 33 2 2 6 8" xfId="13498" xr:uid="{00000000-0005-0000-0000-000078AA0000}"/>
    <cellStyle name="Normal 33 2 2 6 8 2" xfId="48716" xr:uid="{00000000-0005-0000-0000-000079AA0000}"/>
    <cellStyle name="Normal 33 2 2 6 9" xfId="37895" xr:uid="{00000000-0005-0000-0000-00007AAA0000}"/>
    <cellStyle name="Normal 33 2 2 7" xfId="3742" xr:uid="{00000000-0005-0000-0000-00007BAA0000}"/>
    <cellStyle name="Normal 33 2 2 7 2" xfId="8466" xr:uid="{00000000-0005-0000-0000-00007CAA0000}"/>
    <cellStyle name="Normal 33 2 2 7 2 2" xfId="21092" xr:uid="{00000000-0005-0000-0000-00007DAA0000}"/>
    <cellStyle name="Normal 33 2 2 7 2 2 2" xfId="56308" xr:uid="{00000000-0005-0000-0000-00007EAA0000}"/>
    <cellStyle name="Normal 33 2 2 7 2 3" xfId="43711" xr:uid="{00000000-0005-0000-0000-00007FAA0000}"/>
    <cellStyle name="Normal 33 2 2 7 2 4" xfId="33697" xr:uid="{00000000-0005-0000-0000-000080AA0000}"/>
    <cellStyle name="Normal 33 2 2 7 3" xfId="10247" xr:uid="{00000000-0005-0000-0000-000081AA0000}"/>
    <cellStyle name="Normal 33 2 2 7 3 2" xfId="22868" xr:uid="{00000000-0005-0000-0000-000082AA0000}"/>
    <cellStyle name="Normal 33 2 2 7 3 2 2" xfId="58084" xr:uid="{00000000-0005-0000-0000-000083AA0000}"/>
    <cellStyle name="Normal 33 2 2 7 3 3" xfId="45487" xr:uid="{00000000-0005-0000-0000-000084AA0000}"/>
    <cellStyle name="Normal 33 2 2 7 3 4" xfId="35473" xr:uid="{00000000-0005-0000-0000-000085AA0000}"/>
    <cellStyle name="Normal 33 2 2 7 4" xfId="12043" xr:uid="{00000000-0005-0000-0000-000086AA0000}"/>
    <cellStyle name="Normal 33 2 2 7 4 2" xfId="24644" xr:uid="{00000000-0005-0000-0000-000087AA0000}"/>
    <cellStyle name="Normal 33 2 2 7 4 2 2" xfId="59860" xr:uid="{00000000-0005-0000-0000-000088AA0000}"/>
    <cellStyle name="Normal 33 2 2 7 4 3" xfId="47263" xr:uid="{00000000-0005-0000-0000-000089AA0000}"/>
    <cellStyle name="Normal 33 2 2 7 4 4" xfId="37249" xr:uid="{00000000-0005-0000-0000-00008AAA0000}"/>
    <cellStyle name="Normal 33 2 2 7 5" xfId="16408" xr:uid="{00000000-0005-0000-0000-00008BAA0000}"/>
    <cellStyle name="Normal 33 2 2 7 5 2" xfId="51624" xr:uid="{00000000-0005-0000-0000-00008CAA0000}"/>
    <cellStyle name="Normal 33 2 2 7 5 3" xfId="29013" xr:uid="{00000000-0005-0000-0000-00008DAA0000}"/>
    <cellStyle name="Normal 33 2 2 7 6" xfId="14630" xr:uid="{00000000-0005-0000-0000-00008EAA0000}"/>
    <cellStyle name="Normal 33 2 2 7 6 2" xfId="49848" xr:uid="{00000000-0005-0000-0000-00008FAA0000}"/>
    <cellStyle name="Normal 33 2 2 7 7" xfId="39027" xr:uid="{00000000-0005-0000-0000-000090AA0000}"/>
    <cellStyle name="Normal 33 2 2 7 8" xfId="27237" xr:uid="{00000000-0005-0000-0000-000091AA0000}"/>
    <cellStyle name="Normal 33 2 2 8" xfId="4080" xr:uid="{00000000-0005-0000-0000-000092AA0000}"/>
    <cellStyle name="Normal 33 2 2 8 2" xfId="16730" xr:uid="{00000000-0005-0000-0000-000093AA0000}"/>
    <cellStyle name="Normal 33 2 2 8 2 2" xfId="51946" xr:uid="{00000000-0005-0000-0000-000094AA0000}"/>
    <cellStyle name="Normal 33 2 2 8 2 3" xfId="29335" xr:uid="{00000000-0005-0000-0000-000095AA0000}"/>
    <cellStyle name="Normal 33 2 2 8 3" xfId="13176" xr:uid="{00000000-0005-0000-0000-000096AA0000}"/>
    <cellStyle name="Normal 33 2 2 8 3 2" xfId="48394" xr:uid="{00000000-0005-0000-0000-000097AA0000}"/>
    <cellStyle name="Normal 33 2 2 8 4" xfId="39349" xr:uid="{00000000-0005-0000-0000-000098AA0000}"/>
    <cellStyle name="Normal 33 2 2 8 5" xfId="25783" xr:uid="{00000000-0005-0000-0000-000099AA0000}"/>
    <cellStyle name="Normal 33 2 2 9" xfId="5553" xr:uid="{00000000-0005-0000-0000-00009AAA0000}"/>
    <cellStyle name="Normal 33 2 2 9 2" xfId="18184" xr:uid="{00000000-0005-0000-0000-00009BAA0000}"/>
    <cellStyle name="Normal 33 2 2 9 2 2" xfId="53400" xr:uid="{00000000-0005-0000-0000-00009CAA0000}"/>
    <cellStyle name="Normal 33 2 2 9 3" xfId="40803" xr:uid="{00000000-0005-0000-0000-00009DAA0000}"/>
    <cellStyle name="Normal 33 2 2 9 4" xfId="30789" xr:uid="{00000000-0005-0000-0000-00009EAA0000}"/>
    <cellStyle name="Normal 33 2 3" xfId="2322" xr:uid="{00000000-0005-0000-0000-00009FAA0000}"/>
    <cellStyle name="Normal 33 2 3 10" xfId="10683" xr:uid="{00000000-0005-0000-0000-0000A0AA0000}"/>
    <cellStyle name="Normal 33 2 3 10 2" xfId="23294" xr:uid="{00000000-0005-0000-0000-0000A1AA0000}"/>
    <cellStyle name="Normal 33 2 3 10 2 2" xfId="58510" xr:uid="{00000000-0005-0000-0000-0000A2AA0000}"/>
    <cellStyle name="Normal 33 2 3 10 3" xfId="45913" xr:uid="{00000000-0005-0000-0000-0000A3AA0000}"/>
    <cellStyle name="Normal 33 2 3 10 4" xfId="35899" xr:uid="{00000000-0005-0000-0000-0000A4AA0000}"/>
    <cellStyle name="Normal 33 2 3 11" xfId="15034" xr:uid="{00000000-0005-0000-0000-0000A5AA0000}"/>
    <cellStyle name="Normal 33 2 3 11 2" xfId="50250" xr:uid="{00000000-0005-0000-0000-0000A6AA0000}"/>
    <cellStyle name="Normal 33 2 3 11 3" xfId="27639" xr:uid="{00000000-0005-0000-0000-0000A7AA0000}"/>
    <cellStyle name="Normal 33 2 3 12" xfId="12447" xr:uid="{00000000-0005-0000-0000-0000A8AA0000}"/>
    <cellStyle name="Normal 33 2 3 12 2" xfId="47665" xr:uid="{00000000-0005-0000-0000-0000A9AA0000}"/>
    <cellStyle name="Normal 33 2 3 13" xfId="37653" xr:uid="{00000000-0005-0000-0000-0000AAAA0000}"/>
    <cellStyle name="Normal 33 2 3 14" xfId="25054" xr:uid="{00000000-0005-0000-0000-0000ABAA0000}"/>
    <cellStyle name="Normal 33 2 3 15" xfId="60267" xr:uid="{00000000-0005-0000-0000-0000ACAA0000}"/>
    <cellStyle name="Normal 33 2 3 2" xfId="3169" xr:uid="{00000000-0005-0000-0000-0000ADAA0000}"/>
    <cellStyle name="Normal 33 2 3 2 10" xfId="25538" xr:uid="{00000000-0005-0000-0000-0000AEAA0000}"/>
    <cellStyle name="Normal 33 2 3 2 11" xfId="61073" xr:uid="{00000000-0005-0000-0000-0000AFAA0000}"/>
    <cellStyle name="Normal 33 2 3 2 2" xfId="4969" xr:uid="{00000000-0005-0000-0000-0000B0AA0000}"/>
    <cellStyle name="Normal 33 2 3 2 2 2" xfId="17616" xr:uid="{00000000-0005-0000-0000-0000B1AA0000}"/>
    <cellStyle name="Normal 33 2 3 2 2 2 2" xfId="52832" xr:uid="{00000000-0005-0000-0000-0000B2AA0000}"/>
    <cellStyle name="Normal 33 2 3 2 2 2 3" xfId="30221" xr:uid="{00000000-0005-0000-0000-0000B3AA0000}"/>
    <cellStyle name="Normal 33 2 3 2 2 3" xfId="14062" xr:uid="{00000000-0005-0000-0000-0000B4AA0000}"/>
    <cellStyle name="Normal 33 2 3 2 2 3 2" xfId="49280" xr:uid="{00000000-0005-0000-0000-0000B5AA0000}"/>
    <cellStyle name="Normal 33 2 3 2 2 4" xfId="40235" xr:uid="{00000000-0005-0000-0000-0000B6AA0000}"/>
    <cellStyle name="Normal 33 2 3 2 2 5" xfId="26669" xr:uid="{00000000-0005-0000-0000-0000B7AA0000}"/>
    <cellStyle name="Normal 33 2 3 2 3" xfId="6439" xr:uid="{00000000-0005-0000-0000-0000B8AA0000}"/>
    <cellStyle name="Normal 33 2 3 2 3 2" xfId="19070" xr:uid="{00000000-0005-0000-0000-0000B9AA0000}"/>
    <cellStyle name="Normal 33 2 3 2 3 2 2" xfId="54286" xr:uid="{00000000-0005-0000-0000-0000BAAA0000}"/>
    <cellStyle name="Normal 33 2 3 2 3 3" xfId="41689" xr:uid="{00000000-0005-0000-0000-0000BBAA0000}"/>
    <cellStyle name="Normal 33 2 3 2 3 4" xfId="31675" xr:uid="{00000000-0005-0000-0000-0000BCAA0000}"/>
    <cellStyle name="Normal 33 2 3 2 4" xfId="7898" xr:uid="{00000000-0005-0000-0000-0000BDAA0000}"/>
    <cellStyle name="Normal 33 2 3 2 4 2" xfId="20524" xr:uid="{00000000-0005-0000-0000-0000BEAA0000}"/>
    <cellStyle name="Normal 33 2 3 2 4 2 2" xfId="55740" xr:uid="{00000000-0005-0000-0000-0000BFAA0000}"/>
    <cellStyle name="Normal 33 2 3 2 4 3" xfId="43143" xr:uid="{00000000-0005-0000-0000-0000C0AA0000}"/>
    <cellStyle name="Normal 33 2 3 2 4 4" xfId="33129" xr:uid="{00000000-0005-0000-0000-0000C1AA0000}"/>
    <cellStyle name="Normal 33 2 3 2 5" xfId="9679" xr:uid="{00000000-0005-0000-0000-0000C2AA0000}"/>
    <cellStyle name="Normal 33 2 3 2 5 2" xfId="22300" xr:uid="{00000000-0005-0000-0000-0000C3AA0000}"/>
    <cellStyle name="Normal 33 2 3 2 5 2 2" xfId="57516" xr:uid="{00000000-0005-0000-0000-0000C4AA0000}"/>
    <cellStyle name="Normal 33 2 3 2 5 3" xfId="44919" xr:uid="{00000000-0005-0000-0000-0000C5AA0000}"/>
    <cellStyle name="Normal 33 2 3 2 5 4" xfId="34905" xr:uid="{00000000-0005-0000-0000-0000C6AA0000}"/>
    <cellStyle name="Normal 33 2 3 2 6" xfId="11473" xr:uid="{00000000-0005-0000-0000-0000C7AA0000}"/>
    <cellStyle name="Normal 33 2 3 2 6 2" xfId="24076" xr:uid="{00000000-0005-0000-0000-0000C8AA0000}"/>
    <cellStyle name="Normal 33 2 3 2 6 2 2" xfId="59292" xr:uid="{00000000-0005-0000-0000-0000C9AA0000}"/>
    <cellStyle name="Normal 33 2 3 2 6 3" xfId="46695" xr:uid="{00000000-0005-0000-0000-0000CAAA0000}"/>
    <cellStyle name="Normal 33 2 3 2 6 4" xfId="36681" xr:uid="{00000000-0005-0000-0000-0000CBAA0000}"/>
    <cellStyle name="Normal 33 2 3 2 7" xfId="15840" xr:uid="{00000000-0005-0000-0000-0000CCAA0000}"/>
    <cellStyle name="Normal 33 2 3 2 7 2" xfId="51056" xr:uid="{00000000-0005-0000-0000-0000CDAA0000}"/>
    <cellStyle name="Normal 33 2 3 2 7 3" xfId="28445" xr:uid="{00000000-0005-0000-0000-0000CEAA0000}"/>
    <cellStyle name="Normal 33 2 3 2 8" xfId="12931" xr:uid="{00000000-0005-0000-0000-0000CFAA0000}"/>
    <cellStyle name="Normal 33 2 3 2 8 2" xfId="48149" xr:uid="{00000000-0005-0000-0000-0000D0AA0000}"/>
    <cellStyle name="Normal 33 2 3 2 9" xfId="38459" xr:uid="{00000000-0005-0000-0000-0000D1AA0000}"/>
    <cellStyle name="Normal 33 2 3 3" xfId="3498" xr:uid="{00000000-0005-0000-0000-0000D2AA0000}"/>
    <cellStyle name="Normal 33 2 3 3 10" xfId="26994" xr:uid="{00000000-0005-0000-0000-0000D3AA0000}"/>
    <cellStyle name="Normal 33 2 3 3 11" xfId="61398" xr:uid="{00000000-0005-0000-0000-0000D4AA0000}"/>
    <cellStyle name="Normal 33 2 3 3 2" xfId="5294" xr:uid="{00000000-0005-0000-0000-0000D5AA0000}"/>
    <cellStyle name="Normal 33 2 3 3 2 2" xfId="17941" xr:uid="{00000000-0005-0000-0000-0000D6AA0000}"/>
    <cellStyle name="Normal 33 2 3 3 2 2 2" xfId="53157" xr:uid="{00000000-0005-0000-0000-0000D7AA0000}"/>
    <cellStyle name="Normal 33 2 3 3 2 3" xfId="40560" xr:uid="{00000000-0005-0000-0000-0000D8AA0000}"/>
    <cellStyle name="Normal 33 2 3 3 2 4" xfId="30546" xr:uid="{00000000-0005-0000-0000-0000D9AA0000}"/>
    <cellStyle name="Normal 33 2 3 3 3" xfId="6764" xr:uid="{00000000-0005-0000-0000-0000DAAA0000}"/>
    <cellStyle name="Normal 33 2 3 3 3 2" xfId="19395" xr:uid="{00000000-0005-0000-0000-0000DBAA0000}"/>
    <cellStyle name="Normal 33 2 3 3 3 2 2" xfId="54611" xr:uid="{00000000-0005-0000-0000-0000DCAA0000}"/>
    <cellStyle name="Normal 33 2 3 3 3 3" xfId="42014" xr:uid="{00000000-0005-0000-0000-0000DDAA0000}"/>
    <cellStyle name="Normal 33 2 3 3 3 4" xfId="32000" xr:uid="{00000000-0005-0000-0000-0000DEAA0000}"/>
    <cellStyle name="Normal 33 2 3 3 4" xfId="8223" xr:uid="{00000000-0005-0000-0000-0000DFAA0000}"/>
    <cellStyle name="Normal 33 2 3 3 4 2" xfId="20849" xr:uid="{00000000-0005-0000-0000-0000E0AA0000}"/>
    <cellStyle name="Normal 33 2 3 3 4 2 2" xfId="56065" xr:uid="{00000000-0005-0000-0000-0000E1AA0000}"/>
    <cellStyle name="Normal 33 2 3 3 4 3" xfId="43468" xr:uid="{00000000-0005-0000-0000-0000E2AA0000}"/>
    <cellStyle name="Normal 33 2 3 3 4 4" xfId="33454" xr:uid="{00000000-0005-0000-0000-0000E3AA0000}"/>
    <cellStyle name="Normal 33 2 3 3 5" xfId="10004" xr:uid="{00000000-0005-0000-0000-0000E4AA0000}"/>
    <cellStyle name="Normal 33 2 3 3 5 2" xfId="22625" xr:uid="{00000000-0005-0000-0000-0000E5AA0000}"/>
    <cellStyle name="Normal 33 2 3 3 5 2 2" xfId="57841" xr:uid="{00000000-0005-0000-0000-0000E6AA0000}"/>
    <cellStyle name="Normal 33 2 3 3 5 3" xfId="45244" xr:uid="{00000000-0005-0000-0000-0000E7AA0000}"/>
    <cellStyle name="Normal 33 2 3 3 5 4" xfId="35230" xr:uid="{00000000-0005-0000-0000-0000E8AA0000}"/>
    <cellStyle name="Normal 33 2 3 3 6" xfId="11798" xr:uid="{00000000-0005-0000-0000-0000E9AA0000}"/>
    <cellStyle name="Normal 33 2 3 3 6 2" xfId="24401" xr:uid="{00000000-0005-0000-0000-0000EAAA0000}"/>
    <cellStyle name="Normal 33 2 3 3 6 2 2" xfId="59617" xr:uid="{00000000-0005-0000-0000-0000EBAA0000}"/>
    <cellStyle name="Normal 33 2 3 3 6 3" xfId="47020" xr:uid="{00000000-0005-0000-0000-0000ECAA0000}"/>
    <cellStyle name="Normal 33 2 3 3 6 4" xfId="37006" xr:uid="{00000000-0005-0000-0000-0000EDAA0000}"/>
    <cellStyle name="Normal 33 2 3 3 7" xfId="16165" xr:uid="{00000000-0005-0000-0000-0000EEAA0000}"/>
    <cellStyle name="Normal 33 2 3 3 7 2" xfId="51381" xr:uid="{00000000-0005-0000-0000-0000EFAA0000}"/>
    <cellStyle name="Normal 33 2 3 3 7 3" xfId="28770" xr:uid="{00000000-0005-0000-0000-0000F0AA0000}"/>
    <cellStyle name="Normal 33 2 3 3 8" xfId="14387" xr:uid="{00000000-0005-0000-0000-0000F1AA0000}"/>
    <cellStyle name="Normal 33 2 3 3 8 2" xfId="49605" xr:uid="{00000000-0005-0000-0000-0000F2AA0000}"/>
    <cellStyle name="Normal 33 2 3 3 9" xfId="38784" xr:uid="{00000000-0005-0000-0000-0000F3AA0000}"/>
    <cellStyle name="Normal 33 2 3 4" xfId="2659" xr:uid="{00000000-0005-0000-0000-0000F4AA0000}"/>
    <cellStyle name="Normal 33 2 3 4 10" xfId="26185" xr:uid="{00000000-0005-0000-0000-0000F5AA0000}"/>
    <cellStyle name="Normal 33 2 3 4 11" xfId="60589" xr:uid="{00000000-0005-0000-0000-0000F6AA0000}"/>
    <cellStyle name="Normal 33 2 3 4 2" xfId="4485" xr:uid="{00000000-0005-0000-0000-0000F7AA0000}"/>
    <cellStyle name="Normal 33 2 3 4 2 2" xfId="17132" xr:uid="{00000000-0005-0000-0000-0000F8AA0000}"/>
    <cellStyle name="Normal 33 2 3 4 2 2 2" xfId="52348" xr:uid="{00000000-0005-0000-0000-0000F9AA0000}"/>
    <cellStyle name="Normal 33 2 3 4 2 3" xfId="39751" xr:uid="{00000000-0005-0000-0000-0000FAAA0000}"/>
    <cellStyle name="Normal 33 2 3 4 2 4" xfId="29737" xr:uid="{00000000-0005-0000-0000-0000FBAA0000}"/>
    <cellStyle name="Normal 33 2 3 4 3" xfId="5955" xr:uid="{00000000-0005-0000-0000-0000FCAA0000}"/>
    <cellStyle name="Normal 33 2 3 4 3 2" xfId="18586" xr:uid="{00000000-0005-0000-0000-0000FDAA0000}"/>
    <cellStyle name="Normal 33 2 3 4 3 2 2" xfId="53802" xr:uid="{00000000-0005-0000-0000-0000FEAA0000}"/>
    <cellStyle name="Normal 33 2 3 4 3 3" xfId="41205" xr:uid="{00000000-0005-0000-0000-0000FFAA0000}"/>
    <cellStyle name="Normal 33 2 3 4 3 4" xfId="31191" xr:uid="{00000000-0005-0000-0000-000000AB0000}"/>
    <cellStyle name="Normal 33 2 3 4 4" xfId="7414" xr:uid="{00000000-0005-0000-0000-000001AB0000}"/>
    <cellStyle name="Normal 33 2 3 4 4 2" xfId="20040" xr:uid="{00000000-0005-0000-0000-000002AB0000}"/>
    <cellStyle name="Normal 33 2 3 4 4 2 2" xfId="55256" xr:uid="{00000000-0005-0000-0000-000003AB0000}"/>
    <cellStyle name="Normal 33 2 3 4 4 3" xfId="42659" xr:uid="{00000000-0005-0000-0000-000004AB0000}"/>
    <cellStyle name="Normal 33 2 3 4 4 4" xfId="32645" xr:uid="{00000000-0005-0000-0000-000005AB0000}"/>
    <cellStyle name="Normal 33 2 3 4 5" xfId="9195" xr:uid="{00000000-0005-0000-0000-000006AB0000}"/>
    <cellStyle name="Normal 33 2 3 4 5 2" xfId="21816" xr:uid="{00000000-0005-0000-0000-000007AB0000}"/>
    <cellStyle name="Normal 33 2 3 4 5 2 2" xfId="57032" xr:uid="{00000000-0005-0000-0000-000008AB0000}"/>
    <cellStyle name="Normal 33 2 3 4 5 3" xfId="44435" xr:uid="{00000000-0005-0000-0000-000009AB0000}"/>
    <cellStyle name="Normal 33 2 3 4 5 4" xfId="34421" xr:uid="{00000000-0005-0000-0000-00000AAB0000}"/>
    <cellStyle name="Normal 33 2 3 4 6" xfId="10989" xr:uid="{00000000-0005-0000-0000-00000BAB0000}"/>
    <cellStyle name="Normal 33 2 3 4 6 2" xfId="23592" xr:uid="{00000000-0005-0000-0000-00000CAB0000}"/>
    <cellStyle name="Normal 33 2 3 4 6 2 2" xfId="58808" xr:uid="{00000000-0005-0000-0000-00000DAB0000}"/>
    <cellStyle name="Normal 33 2 3 4 6 3" xfId="46211" xr:uid="{00000000-0005-0000-0000-00000EAB0000}"/>
    <cellStyle name="Normal 33 2 3 4 6 4" xfId="36197" xr:uid="{00000000-0005-0000-0000-00000FAB0000}"/>
    <cellStyle name="Normal 33 2 3 4 7" xfId="15356" xr:uid="{00000000-0005-0000-0000-000010AB0000}"/>
    <cellStyle name="Normal 33 2 3 4 7 2" xfId="50572" xr:uid="{00000000-0005-0000-0000-000011AB0000}"/>
    <cellStyle name="Normal 33 2 3 4 7 3" xfId="27961" xr:uid="{00000000-0005-0000-0000-000012AB0000}"/>
    <cellStyle name="Normal 33 2 3 4 8" xfId="13578" xr:uid="{00000000-0005-0000-0000-000013AB0000}"/>
    <cellStyle name="Normal 33 2 3 4 8 2" xfId="48796" xr:uid="{00000000-0005-0000-0000-000014AB0000}"/>
    <cellStyle name="Normal 33 2 3 4 9" xfId="37975" xr:uid="{00000000-0005-0000-0000-000015AB0000}"/>
    <cellStyle name="Normal 33 2 3 5" xfId="3823" xr:uid="{00000000-0005-0000-0000-000016AB0000}"/>
    <cellStyle name="Normal 33 2 3 5 2" xfId="8546" xr:uid="{00000000-0005-0000-0000-000017AB0000}"/>
    <cellStyle name="Normal 33 2 3 5 2 2" xfId="21172" xr:uid="{00000000-0005-0000-0000-000018AB0000}"/>
    <cellStyle name="Normal 33 2 3 5 2 2 2" xfId="56388" xr:uid="{00000000-0005-0000-0000-000019AB0000}"/>
    <cellStyle name="Normal 33 2 3 5 2 3" xfId="43791" xr:uid="{00000000-0005-0000-0000-00001AAB0000}"/>
    <cellStyle name="Normal 33 2 3 5 2 4" xfId="33777" xr:uid="{00000000-0005-0000-0000-00001BAB0000}"/>
    <cellStyle name="Normal 33 2 3 5 3" xfId="10327" xr:uid="{00000000-0005-0000-0000-00001CAB0000}"/>
    <cellStyle name="Normal 33 2 3 5 3 2" xfId="22948" xr:uid="{00000000-0005-0000-0000-00001DAB0000}"/>
    <cellStyle name="Normal 33 2 3 5 3 2 2" xfId="58164" xr:uid="{00000000-0005-0000-0000-00001EAB0000}"/>
    <cellStyle name="Normal 33 2 3 5 3 3" xfId="45567" xr:uid="{00000000-0005-0000-0000-00001FAB0000}"/>
    <cellStyle name="Normal 33 2 3 5 3 4" xfId="35553" xr:uid="{00000000-0005-0000-0000-000020AB0000}"/>
    <cellStyle name="Normal 33 2 3 5 4" xfId="12123" xr:uid="{00000000-0005-0000-0000-000021AB0000}"/>
    <cellStyle name="Normal 33 2 3 5 4 2" xfId="24724" xr:uid="{00000000-0005-0000-0000-000022AB0000}"/>
    <cellStyle name="Normal 33 2 3 5 4 2 2" xfId="59940" xr:uid="{00000000-0005-0000-0000-000023AB0000}"/>
    <cellStyle name="Normal 33 2 3 5 4 3" xfId="47343" xr:uid="{00000000-0005-0000-0000-000024AB0000}"/>
    <cellStyle name="Normal 33 2 3 5 4 4" xfId="37329" xr:uid="{00000000-0005-0000-0000-000025AB0000}"/>
    <cellStyle name="Normal 33 2 3 5 5" xfId="16488" xr:uid="{00000000-0005-0000-0000-000026AB0000}"/>
    <cellStyle name="Normal 33 2 3 5 5 2" xfId="51704" xr:uid="{00000000-0005-0000-0000-000027AB0000}"/>
    <cellStyle name="Normal 33 2 3 5 5 3" xfId="29093" xr:uid="{00000000-0005-0000-0000-000028AB0000}"/>
    <cellStyle name="Normal 33 2 3 5 6" xfId="14710" xr:uid="{00000000-0005-0000-0000-000029AB0000}"/>
    <cellStyle name="Normal 33 2 3 5 6 2" xfId="49928" xr:uid="{00000000-0005-0000-0000-00002AAB0000}"/>
    <cellStyle name="Normal 33 2 3 5 7" xfId="39107" xr:uid="{00000000-0005-0000-0000-00002BAB0000}"/>
    <cellStyle name="Normal 33 2 3 5 8" xfId="27317" xr:uid="{00000000-0005-0000-0000-00002CAB0000}"/>
    <cellStyle name="Normal 33 2 3 6" xfId="4163" xr:uid="{00000000-0005-0000-0000-00002DAB0000}"/>
    <cellStyle name="Normal 33 2 3 6 2" xfId="16810" xr:uid="{00000000-0005-0000-0000-00002EAB0000}"/>
    <cellStyle name="Normal 33 2 3 6 2 2" xfId="52026" xr:uid="{00000000-0005-0000-0000-00002FAB0000}"/>
    <cellStyle name="Normal 33 2 3 6 2 3" xfId="29415" xr:uid="{00000000-0005-0000-0000-000030AB0000}"/>
    <cellStyle name="Normal 33 2 3 6 3" xfId="13256" xr:uid="{00000000-0005-0000-0000-000031AB0000}"/>
    <cellStyle name="Normal 33 2 3 6 3 2" xfId="48474" xr:uid="{00000000-0005-0000-0000-000032AB0000}"/>
    <cellStyle name="Normal 33 2 3 6 4" xfId="39429" xr:uid="{00000000-0005-0000-0000-000033AB0000}"/>
    <cellStyle name="Normal 33 2 3 6 5" xfId="25863" xr:uid="{00000000-0005-0000-0000-000034AB0000}"/>
    <cellStyle name="Normal 33 2 3 7" xfId="5633" xr:uid="{00000000-0005-0000-0000-000035AB0000}"/>
    <cellStyle name="Normal 33 2 3 7 2" xfId="18264" xr:uid="{00000000-0005-0000-0000-000036AB0000}"/>
    <cellStyle name="Normal 33 2 3 7 2 2" xfId="53480" xr:uid="{00000000-0005-0000-0000-000037AB0000}"/>
    <cellStyle name="Normal 33 2 3 7 3" xfId="40883" xr:uid="{00000000-0005-0000-0000-000038AB0000}"/>
    <cellStyle name="Normal 33 2 3 7 4" xfId="30869" xr:uid="{00000000-0005-0000-0000-000039AB0000}"/>
    <cellStyle name="Normal 33 2 3 8" xfId="7092" xr:uid="{00000000-0005-0000-0000-00003AAB0000}"/>
    <cellStyle name="Normal 33 2 3 8 2" xfId="19718" xr:uid="{00000000-0005-0000-0000-00003BAB0000}"/>
    <cellStyle name="Normal 33 2 3 8 2 2" xfId="54934" xr:uid="{00000000-0005-0000-0000-00003CAB0000}"/>
    <cellStyle name="Normal 33 2 3 8 3" xfId="42337" xr:uid="{00000000-0005-0000-0000-00003DAB0000}"/>
    <cellStyle name="Normal 33 2 3 8 4" xfId="32323" xr:uid="{00000000-0005-0000-0000-00003EAB0000}"/>
    <cellStyle name="Normal 33 2 3 9" xfId="8873" xr:uid="{00000000-0005-0000-0000-00003FAB0000}"/>
    <cellStyle name="Normal 33 2 3 9 2" xfId="21494" xr:uid="{00000000-0005-0000-0000-000040AB0000}"/>
    <cellStyle name="Normal 33 2 3 9 2 2" xfId="56710" xr:uid="{00000000-0005-0000-0000-000041AB0000}"/>
    <cellStyle name="Normal 33 2 3 9 3" xfId="44113" xr:uid="{00000000-0005-0000-0000-000042AB0000}"/>
    <cellStyle name="Normal 33 2 3 9 4" xfId="34099" xr:uid="{00000000-0005-0000-0000-000043AB0000}"/>
    <cellStyle name="Normal 33 2 4" xfId="3004" xr:uid="{00000000-0005-0000-0000-000044AB0000}"/>
    <cellStyle name="Normal 33 2 4 10" xfId="25379" xr:uid="{00000000-0005-0000-0000-000045AB0000}"/>
    <cellStyle name="Normal 33 2 4 11" xfId="60914" xr:uid="{00000000-0005-0000-0000-000046AB0000}"/>
    <cellStyle name="Normal 33 2 4 2" xfId="4810" xr:uid="{00000000-0005-0000-0000-000047AB0000}"/>
    <cellStyle name="Normal 33 2 4 2 2" xfId="17457" xr:uid="{00000000-0005-0000-0000-000048AB0000}"/>
    <cellStyle name="Normal 33 2 4 2 2 2" xfId="52673" xr:uid="{00000000-0005-0000-0000-000049AB0000}"/>
    <cellStyle name="Normal 33 2 4 2 2 3" xfId="30062" xr:uid="{00000000-0005-0000-0000-00004AAB0000}"/>
    <cellStyle name="Normal 33 2 4 2 3" xfId="13903" xr:uid="{00000000-0005-0000-0000-00004BAB0000}"/>
    <cellStyle name="Normal 33 2 4 2 3 2" xfId="49121" xr:uid="{00000000-0005-0000-0000-00004CAB0000}"/>
    <cellStyle name="Normal 33 2 4 2 4" xfId="40076" xr:uid="{00000000-0005-0000-0000-00004DAB0000}"/>
    <cellStyle name="Normal 33 2 4 2 5" xfId="26510" xr:uid="{00000000-0005-0000-0000-00004EAB0000}"/>
    <cellStyle name="Normal 33 2 4 3" xfId="6280" xr:uid="{00000000-0005-0000-0000-00004FAB0000}"/>
    <cellStyle name="Normal 33 2 4 3 2" xfId="18911" xr:uid="{00000000-0005-0000-0000-000050AB0000}"/>
    <cellStyle name="Normal 33 2 4 3 2 2" xfId="54127" xr:uid="{00000000-0005-0000-0000-000051AB0000}"/>
    <cellStyle name="Normal 33 2 4 3 3" xfId="41530" xr:uid="{00000000-0005-0000-0000-000052AB0000}"/>
    <cellStyle name="Normal 33 2 4 3 4" xfId="31516" xr:uid="{00000000-0005-0000-0000-000053AB0000}"/>
    <cellStyle name="Normal 33 2 4 4" xfId="7739" xr:uid="{00000000-0005-0000-0000-000054AB0000}"/>
    <cellStyle name="Normal 33 2 4 4 2" xfId="20365" xr:uid="{00000000-0005-0000-0000-000055AB0000}"/>
    <cellStyle name="Normal 33 2 4 4 2 2" xfId="55581" xr:uid="{00000000-0005-0000-0000-000056AB0000}"/>
    <cellStyle name="Normal 33 2 4 4 3" xfId="42984" xr:uid="{00000000-0005-0000-0000-000057AB0000}"/>
    <cellStyle name="Normal 33 2 4 4 4" xfId="32970" xr:uid="{00000000-0005-0000-0000-000058AB0000}"/>
    <cellStyle name="Normal 33 2 4 5" xfId="9520" xr:uid="{00000000-0005-0000-0000-000059AB0000}"/>
    <cellStyle name="Normal 33 2 4 5 2" xfId="22141" xr:uid="{00000000-0005-0000-0000-00005AAB0000}"/>
    <cellStyle name="Normal 33 2 4 5 2 2" xfId="57357" xr:uid="{00000000-0005-0000-0000-00005BAB0000}"/>
    <cellStyle name="Normal 33 2 4 5 3" xfId="44760" xr:uid="{00000000-0005-0000-0000-00005CAB0000}"/>
    <cellStyle name="Normal 33 2 4 5 4" xfId="34746" xr:uid="{00000000-0005-0000-0000-00005DAB0000}"/>
    <cellStyle name="Normal 33 2 4 6" xfId="11314" xr:uid="{00000000-0005-0000-0000-00005EAB0000}"/>
    <cellStyle name="Normal 33 2 4 6 2" xfId="23917" xr:uid="{00000000-0005-0000-0000-00005FAB0000}"/>
    <cellStyle name="Normal 33 2 4 6 2 2" xfId="59133" xr:uid="{00000000-0005-0000-0000-000060AB0000}"/>
    <cellStyle name="Normal 33 2 4 6 3" xfId="46536" xr:uid="{00000000-0005-0000-0000-000061AB0000}"/>
    <cellStyle name="Normal 33 2 4 6 4" xfId="36522" xr:uid="{00000000-0005-0000-0000-000062AB0000}"/>
    <cellStyle name="Normal 33 2 4 7" xfId="15681" xr:uid="{00000000-0005-0000-0000-000063AB0000}"/>
    <cellStyle name="Normal 33 2 4 7 2" xfId="50897" xr:uid="{00000000-0005-0000-0000-000064AB0000}"/>
    <cellStyle name="Normal 33 2 4 7 3" xfId="28286" xr:uid="{00000000-0005-0000-0000-000065AB0000}"/>
    <cellStyle name="Normal 33 2 4 8" xfId="12772" xr:uid="{00000000-0005-0000-0000-000066AB0000}"/>
    <cellStyle name="Normal 33 2 4 8 2" xfId="47990" xr:uid="{00000000-0005-0000-0000-000067AB0000}"/>
    <cellStyle name="Normal 33 2 4 9" xfId="38300" xr:uid="{00000000-0005-0000-0000-000068AB0000}"/>
    <cellStyle name="Normal 33 2 5" xfId="2836" xr:uid="{00000000-0005-0000-0000-000069AB0000}"/>
    <cellStyle name="Normal 33 2 5 10" xfId="25224" xr:uid="{00000000-0005-0000-0000-00006AAB0000}"/>
    <cellStyle name="Normal 33 2 5 11" xfId="60759" xr:uid="{00000000-0005-0000-0000-00006BAB0000}"/>
    <cellStyle name="Normal 33 2 5 2" xfId="4655" xr:uid="{00000000-0005-0000-0000-00006CAB0000}"/>
    <cellStyle name="Normal 33 2 5 2 2" xfId="17302" xr:uid="{00000000-0005-0000-0000-00006DAB0000}"/>
    <cellStyle name="Normal 33 2 5 2 2 2" xfId="52518" xr:uid="{00000000-0005-0000-0000-00006EAB0000}"/>
    <cellStyle name="Normal 33 2 5 2 2 3" xfId="29907" xr:uid="{00000000-0005-0000-0000-00006FAB0000}"/>
    <cellStyle name="Normal 33 2 5 2 3" xfId="13748" xr:uid="{00000000-0005-0000-0000-000070AB0000}"/>
    <cellStyle name="Normal 33 2 5 2 3 2" xfId="48966" xr:uid="{00000000-0005-0000-0000-000071AB0000}"/>
    <cellStyle name="Normal 33 2 5 2 4" xfId="39921" xr:uid="{00000000-0005-0000-0000-000072AB0000}"/>
    <cellStyle name="Normal 33 2 5 2 5" xfId="26355" xr:uid="{00000000-0005-0000-0000-000073AB0000}"/>
    <cellStyle name="Normal 33 2 5 3" xfId="6125" xr:uid="{00000000-0005-0000-0000-000074AB0000}"/>
    <cellStyle name="Normal 33 2 5 3 2" xfId="18756" xr:uid="{00000000-0005-0000-0000-000075AB0000}"/>
    <cellStyle name="Normal 33 2 5 3 2 2" xfId="53972" xr:uid="{00000000-0005-0000-0000-000076AB0000}"/>
    <cellStyle name="Normal 33 2 5 3 3" xfId="41375" xr:uid="{00000000-0005-0000-0000-000077AB0000}"/>
    <cellStyle name="Normal 33 2 5 3 4" xfId="31361" xr:uid="{00000000-0005-0000-0000-000078AB0000}"/>
    <cellStyle name="Normal 33 2 5 4" xfId="7584" xr:uid="{00000000-0005-0000-0000-000079AB0000}"/>
    <cellStyle name="Normal 33 2 5 4 2" xfId="20210" xr:uid="{00000000-0005-0000-0000-00007AAB0000}"/>
    <cellStyle name="Normal 33 2 5 4 2 2" xfId="55426" xr:uid="{00000000-0005-0000-0000-00007BAB0000}"/>
    <cellStyle name="Normal 33 2 5 4 3" xfId="42829" xr:uid="{00000000-0005-0000-0000-00007CAB0000}"/>
    <cellStyle name="Normal 33 2 5 4 4" xfId="32815" xr:uid="{00000000-0005-0000-0000-00007DAB0000}"/>
    <cellStyle name="Normal 33 2 5 5" xfId="9365" xr:uid="{00000000-0005-0000-0000-00007EAB0000}"/>
    <cellStyle name="Normal 33 2 5 5 2" xfId="21986" xr:uid="{00000000-0005-0000-0000-00007FAB0000}"/>
    <cellStyle name="Normal 33 2 5 5 2 2" xfId="57202" xr:uid="{00000000-0005-0000-0000-000080AB0000}"/>
    <cellStyle name="Normal 33 2 5 5 3" xfId="44605" xr:uid="{00000000-0005-0000-0000-000081AB0000}"/>
    <cellStyle name="Normal 33 2 5 5 4" xfId="34591" xr:uid="{00000000-0005-0000-0000-000082AB0000}"/>
    <cellStyle name="Normal 33 2 5 6" xfId="11159" xr:uid="{00000000-0005-0000-0000-000083AB0000}"/>
    <cellStyle name="Normal 33 2 5 6 2" xfId="23762" xr:uid="{00000000-0005-0000-0000-000084AB0000}"/>
    <cellStyle name="Normal 33 2 5 6 2 2" xfId="58978" xr:uid="{00000000-0005-0000-0000-000085AB0000}"/>
    <cellStyle name="Normal 33 2 5 6 3" xfId="46381" xr:uid="{00000000-0005-0000-0000-000086AB0000}"/>
    <cellStyle name="Normal 33 2 5 6 4" xfId="36367" xr:uid="{00000000-0005-0000-0000-000087AB0000}"/>
    <cellStyle name="Normal 33 2 5 7" xfId="15526" xr:uid="{00000000-0005-0000-0000-000088AB0000}"/>
    <cellStyle name="Normal 33 2 5 7 2" xfId="50742" xr:uid="{00000000-0005-0000-0000-000089AB0000}"/>
    <cellStyle name="Normal 33 2 5 7 3" xfId="28131" xr:uid="{00000000-0005-0000-0000-00008AAB0000}"/>
    <cellStyle name="Normal 33 2 5 8" xfId="12617" xr:uid="{00000000-0005-0000-0000-00008BAB0000}"/>
    <cellStyle name="Normal 33 2 5 8 2" xfId="47835" xr:uid="{00000000-0005-0000-0000-00008CAB0000}"/>
    <cellStyle name="Normal 33 2 5 9" xfId="38145" xr:uid="{00000000-0005-0000-0000-00008DAB0000}"/>
    <cellStyle name="Normal 33 2 6" xfId="3346" xr:uid="{00000000-0005-0000-0000-00008EAB0000}"/>
    <cellStyle name="Normal 33 2 6 10" xfId="26842" xr:uid="{00000000-0005-0000-0000-00008FAB0000}"/>
    <cellStyle name="Normal 33 2 6 11" xfId="61246" xr:uid="{00000000-0005-0000-0000-000090AB0000}"/>
    <cellStyle name="Normal 33 2 6 2" xfId="5142" xr:uid="{00000000-0005-0000-0000-000091AB0000}"/>
    <cellStyle name="Normal 33 2 6 2 2" xfId="17789" xr:uid="{00000000-0005-0000-0000-000092AB0000}"/>
    <cellStyle name="Normal 33 2 6 2 2 2" xfId="53005" xr:uid="{00000000-0005-0000-0000-000093AB0000}"/>
    <cellStyle name="Normal 33 2 6 2 3" xfId="40408" xr:uid="{00000000-0005-0000-0000-000094AB0000}"/>
    <cellStyle name="Normal 33 2 6 2 4" xfId="30394" xr:uid="{00000000-0005-0000-0000-000095AB0000}"/>
    <cellStyle name="Normal 33 2 6 3" xfId="6612" xr:uid="{00000000-0005-0000-0000-000096AB0000}"/>
    <cellStyle name="Normal 33 2 6 3 2" xfId="19243" xr:uid="{00000000-0005-0000-0000-000097AB0000}"/>
    <cellStyle name="Normal 33 2 6 3 2 2" xfId="54459" xr:uid="{00000000-0005-0000-0000-000098AB0000}"/>
    <cellStyle name="Normal 33 2 6 3 3" xfId="41862" xr:uid="{00000000-0005-0000-0000-000099AB0000}"/>
    <cellStyle name="Normal 33 2 6 3 4" xfId="31848" xr:uid="{00000000-0005-0000-0000-00009AAB0000}"/>
    <cellStyle name="Normal 33 2 6 4" xfId="8071" xr:uid="{00000000-0005-0000-0000-00009BAB0000}"/>
    <cellStyle name="Normal 33 2 6 4 2" xfId="20697" xr:uid="{00000000-0005-0000-0000-00009CAB0000}"/>
    <cellStyle name="Normal 33 2 6 4 2 2" xfId="55913" xr:uid="{00000000-0005-0000-0000-00009DAB0000}"/>
    <cellStyle name="Normal 33 2 6 4 3" xfId="43316" xr:uid="{00000000-0005-0000-0000-00009EAB0000}"/>
    <cellStyle name="Normal 33 2 6 4 4" xfId="33302" xr:uid="{00000000-0005-0000-0000-00009FAB0000}"/>
    <cellStyle name="Normal 33 2 6 5" xfId="9852" xr:uid="{00000000-0005-0000-0000-0000A0AB0000}"/>
    <cellStyle name="Normal 33 2 6 5 2" xfId="22473" xr:uid="{00000000-0005-0000-0000-0000A1AB0000}"/>
    <cellStyle name="Normal 33 2 6 5 2 2" xfId="57689" xr:uid="{00000000-0005-0000-0000-0000A2AB0000}"/>
    <cellStyle name="Normal 33 2 6 5 3" xfId="45092" xr:uid="{00000000-0005-0000-0000-0000A3AB0000}"/>
    <cellStyle name="Normal 33 2 6 5 4" xfId="35078" xr:uid="{00000000-0005-0000-0000-0000A4AB0000}"/>
    <cellStyle name="Normal 33 2 6 6" xfId="11646" xr:uid="{00000000-0005-0000-0000-0000A5AB0000}"/>
    <cellStyle name="Normal 33 2 6 6 2" xfId="24249" xr:uid="{00000000-0005-0000-0000-0000A6AB0000}"/>
    <cellStyle name="Normal 33 2 6 6 2 2" xfId="59465" xr:uid="{00000000-0005-0000-0000-0000A7AB0000}"/>
    <cellStyle name="Normal 33 2 6 6 3" xfId="46868" xr:uid="{00000000-0005-0000-0000-0000A8AB0000}"/>
    <cellStyle name="Normal 33 2 6 6 4" xfId="36854" xr:uid="{00000000-0005-0000-0000-0000A9AB0000}"/>
    <cellStyle name="Normal 33 2 6 7" xfId="16013" xr:uid="{00000000-0005-0000-0000-0000AAAB0000}"/>
    <cellStyle name="Normal 33 2 6 7 2" xfId="51229" xr:uid="{00000000-0005-0000-0000-0000ABAB0000}"/>
    <cellStyle name="Normal 33 2 6 7 3" xfId="28618" xr:uid="{00000000-0005-0000-0000-0000ACAB0000}"/>
    <cellStyle name="Normal 33 2 6 8" xfId="14235" xr:uid="{00000000-0005-0000-0000-0000ADAB0000}"/>
    <cellStyle name="Normal 33 2 6 8 2" xfId="49453" xr:uid="{00000000-0005-0000-0000-0000AEAB0000}"/>
    <cellStyle name="Normal 33 2 6 9" xfId="38632" xr:uid="{00000000-0005-0000-0000-0000AFAB0000}"/>
    <cellStyle name="Normal 33 2 7" xfId="2506" xr:uid="{00000000-0005-0000-0000-0000B0AB0000}"/>
    <cellStyle name="Normal 33 2 7 10" xfId="26033" xr:uid="{00000000-0005-0000-0000-0000B1AB0000}"/>
    <cellStyle name="Normal 33 2 7 11" xfId="60437" xr:uid="{00000000-0005-0000-0000-0000B2AB0000}"/>
    <cellStyle name="Normal 33 2 7 2" xfId="4333" xr:uid="{00000000-0005-0000-0000-0000B3AB0000}"/>
    <cellStyle name="Normal 33 2 7 2 2" xfId="16980" xr:uid="{00000000-0005-0000-0000-0000B4AB0000}"/>
    <cellStyle name="Normal 33 2 7 2 2 2" xfId="52196" xr:uid="{00000000-0005-0000-0000-0000B5AB0000}"/>
    <cellStyle name="Normal 33 2 7 2 3" xfId="39599" xr:uid="{00000000-0005-0000-0000-0000B6AB0000}"/>
    <cellStyle name="Normal 33 2 7 2 4" xfId="29585" xr:uid="{00000000-0005-0000-0000-0000B7AB0000}"/>
    <cellStyle name="Normal 33 2 7 3" xfId="5803" xr:uid="{00000000-0005-0000-0000-0000B8AB0000}"/>
    <cellStyle name="Normal 33 2 7 3 2" xfId="18434" xr:uid="{00000000-0005-0000-0000-0000B9AB0000}"/>
    <cellStyle name="Normal 33 2 7 3 2 2" xfId="53650" xr:uid="{00000000-0005-0000-0000-0000BAAB0000}"/>
    <cellStyle name="Normal 33 2 7 3 3" xfId="41053" xr:uid="{00000000-0005-0000-0000-0000BBAB0000}"/>
    <cellStyle name="Normal 33 2 7 3 4" xfId="31039" xr:uid="{00000000-0005-0000-0000-0000BCAB0000}"/>
    <cellStyle name="Normal 33 2 7 4" xfId="7262" xr:uid="{00000000-0005-0000-0000-0000BDAB0000}"/>
    <cellStyle name="Normal 33 2 7 4 2" xfId="19888" xr:uid="{00000000-0005-0000-0000-0000BEAB0000}"/>
    <cellStyle name="Normal 33 2 7 4 2 2" xfId="55104" xr:uid="{00000000-0005-0000-0000-0000BFAB0000}"/>
    <cellStyle name="Normal 33 2 7 4 3" xfId="42507" xr:uid="{00000000-0005-0000-0000-0000C0AB0000}"/>
    <cellStyle name="Normal 33 2 7 4 4" xfId="32493" xr:uid="{00000000-0005-0000-0000-0000C1AB0000}"/>
    <cellStyle name="Normal 33 2 7 5" xfId="9043" xr:uid="{00000000-0005-0000-0000-0000C2AB0000}"/>
    <cellStyle name="Normal 33 2 7 5 2" xfId="21664" xr:uid="{00000000-0005-0000-0000-0000C3AB0000}"/>
    <cellStyle name="Normal 33 2 7 5 2 2" xfId="56880" xr:uid="{00000000-0005-0000-0000-0000C4AB0000}"/>
    <cellStyle name="Normal 33 2 7 5 3" xfId="44283" xr:uid="{00000000-0005-0000-0000-0000C5AB0000}"/>
    <cellStyle name="Normal 33 2 7 5 4" xfId="34269" xr:uid="{00000000-0005-0000-0000-0000C6AB0000}"/>
    <cellStyle name="Normal 33 2 7 6" xfId="10837" xr:uid="{00000000-0005-0000-0000-0000C7AB0000}"/>
    <cellStyle name="Normal 33 2 7 6 2" xfId="23440" xr:uid="{00000000-0005-0000-0000-0000C8AB0000}"/>
    <cellStyle name="Normal 33 2 7 6 2 2" xfId="58656" xr:uid="{00000000-0005-0000-0000-0000C9AB0000}"/>
    <cellStyle name="Normal 33 2 7 6 3" xfId="46059" xr:uid="{00000000-0005-0000-0000-0000CAAB0000}"/>
    <cellStyle name="Normal 33 2 7 6 4" xfId="36045" xr:uid="{00000000-0005-0000-0000-0000CBAB0000}"/>
    <cellStyle name="Normal 33 2 7 7" xfId="15204" xr:uid="{00000000-0005-0000-0000-0000CCAB0000}"/>
    <cellStyle name="Normal 33 2 7 7 2" xfId="50420" xr:uid="{00000000-0005-0000-0000-0000CDAB0000}"/>
    <cellStyle name="Normal 33 2 7 7 3" xfId="27809" xr:uid="{00000000-0005-0000-0000-0000CEAB0000}"/>
    <cellStyle name="Normal 33 2 7 8" xfId="13426" xr:uid="{00000000-0005-0000-0000-0000CFAB0000}"/>
    <cellStyle name="Normal 33 2 7 8 2" xfId="48644" xr:uid="{00000000-0005-0000-0000-0000D0AB0000}"/>
    <cellStyle name="Normal 33 2 7 9" xfId="37823" xr:uid="{00000000-0005-0000-0000-0000D1AB0000}"/>
    <cellStyle name="Normal 33 2 8" xfId="3670" xr:uid="{00000000-0005-0000-0000-0000D2AB0000}"/>
    <cellStyle name="Normal 33 2 8 2" xfId="8394" xr:uid="{00000000-0005-0000-0000-0000D3AB0000}"/>
    <cellStyle name="Normal 33 2 8 2 2" xfId="21020" xr:uid="{00000000-0005-0000-0000-0000D4AB0000}"/>
    <cellStyle name="Normal 33 2 8 2 2 2" xfId="56236" xr:uid="{00000000-0005-0000-0000-0000D5AB0000}"/>
    <cellStyle name="Normal 33 2 8 2 3" xfId="43639" xr:uid="{00000000-0005-0000-0000-0000D6AB0000}"/>
    <cellStyle name="Normal 33 2 8 2 4" xfId="33625" xr:uid="{00000000-0005-0000-0000-0000D7AB0000}"/>
    <cellStyle name="Normal 33 2 8 3" xfId="10175" xr:uid="{00000000-0005-0000-0000-0000D8AB0000}"/>
    <cellStyle name="Normal 33 2 8 3 2" xfId="22796" xr:uid="{00000000-0005-0000-0000-0000D9AB0000}"/>
    <cellStyle name="Normal 33 2 8 3 2 2" xfId="58012" xr:uid="{00000000-0005-0000-0000-0000DAAB0000}"/>
    <cellStyle name="Normal 33 2 8 3 3" xfId="45415" xr:uid="{00000000-0005-0000-0000-0000DBAB0000}"/>
    <cellStyle name="Normal 33 2 8 3 4" xfId="35401" xr:uid="{00000000-0005-0000-0000-0000DCAB0000}"/>
    <cellStyle name="Normal 33 2 8 4" xfId="11971" xr:uid="{00000000-0005-0000-0000-0000DDAB0000}"/>
    <cellStyle name="Normal 33 2 8 4 2" xfId="24572" xr:uid="{00000000-0005-0000-0000-0000DEAB0000}"/>
    <cellStyle name="Normal 33 2 8 4 2 2" xfId="59788" xr:uid="{00000000-0005-0000-0000-0000DFAB0000}"/>
    <cellStyle name="Normal 33 2 8 4 3" xfId="47191" xr:uid="{00000000-0005-0000-0000-0000E0AB0000}"/>
    <cellStyle name="Normal 33 2 8 4 4" xfId="37177" xr:uid="{00000000-0005-0000-0000-0000E1AB0000}"/>
    <cellStyle name="Normal 33 2 8 5" xfId="16336" xr:uid="{00000000-0005-0000-0000-0000E2AB0000}"/>
    <cellStyle name="Normal 33 2 8 5 2" xfId="51552" xr:uid="{00000000-0005-0000-0000-0000E3AB0000}"/>
    <cellStyle name="Normal 33 2 8 5 3" xfId="28941" xr:uid="{00000000-0005-0000-0000-0000E4AB0000}"/>
    <cellStyle name="Normal 33 2 8 6" xfId="14558" xr:uid="{00000000-0005-0000-0000-0000E5AB0000}"/>
    <cellStyle name="Normal 33 2 8 6 2" xfId="49776" xr:uid="{00000000-0005-0000-0000-0000E6AB0000}"/>
    <cellStyle name="Normal 33 2 8 7" xfId="38955" xr:uid="{00000000-0005-0000-0000-0000E7AB0000}"/>
    <cellStyle name="Normal 33 2 8 8" xfId="27165" xr:uid="{00000000-0005-0000-0000-0000E8AB0000}"/>
    <cellStyle name="Normal 33 2 9" xfId="4002" xr:uid="{00000000-0005-0000-0000-0000E9AB0000}"/>
    <cellStyle name="Normal 33 2 9 2" xfId="16658" xr:uid="{00000000-0005-0000-0000-0000EAAB0000}"/>
    <cellStyle name="Normal 33 2 9 2 2" xfId="51874" xr:uid="{00000000-0005-0000-0000-0000EBAB0000}"/>
    <cellStyle name="Normal 33 2 9 2 3" xfId="29263" xr:uid="{00000000-0005-0000-0000-0000ECAB0000}"/>
    <cellStyle name="Normal 33 2 9 3" xfId="13104" xr:uid="{00000000-0005-0000-0000-0000EDAB0000}"/>
    <cellStyle name="Normal 33 2 9 3 2" xfId="48322" xr:uid="{00000000-0005-0000-0000-0000EEAB0000}"/>
    <cellStyle name="Normal 33 2 9 4" xfId="39277" xr:uid="{00000000-0005-0000-0000-0000EFAB0000}"/>
    <cellStyle name="Normal 33 2 9 5" xfId="25711" xr:uid="{00000000-0005-0000-0000-0000F0AB0000}"/>
    <cellStyle name="Normal 33 2_District Target Attainment" xfId="1168" xr:uid="{00000000-0005-0000-0000-0000F1AB0000}"/>
    <cellStyle name="Normal 33 3" xfId="1287" xr:uid="{00000000-0005-0000-0000-0000F2AB0000}"/>
    <cellStyle name="Normal 33 3 10" xfId="6966" xr:uid="{00000000-0005-0000-0000-0000F3AB0000}"/>
    <cellStyle name="Normal 33 3 10 2" xfId="19593" xr:uid="{00000000-0005-0000-0000-0000F4AB0000}"/>
    <cellStyle name="Normal 33 3 10 2 2" xfId="54809" xr:uid="{00000000-0005-0000-0000-0000F5AB0000}"/>
    <cellStyle name="Normal 33 3 10 3" xfId="42212" xr:uid="{00000000-0005-0000-0000-0000F6AB0000}"/>
    <cellStyle name="Normal 33 3 10 4" xfId="32198" xr:uid="{00000000-0005-0000-0000-0000F7AB0000}"/>
    <cellStyle name="Normal 33 3 11" xfId="8747" xr:uid="{00000000-0005-0000-0000-0000F8AB0000}"/>
    <cellStyle name="Normal 33 3 11 2" xfId="21369" xr:uid="{00000000-0005-0000-0000-0000F9AB0000}"/>
    <cellStyle name="Normal 33 3 11 2 2" xfId="56585" xr:uid="{00000000-0005-0000-0000-0000FAAB0000}"/>
    <cellStyle name="Normal 33 3 11 3" xfId="43988" xr:uid="{00000000-0005-0000-0000-0000FBAB0000}"/>
    <cellStyle name="Normal 33 3 11 4" xfId="33974" xr:uid="{00000000-0005-0000-0000-0000FCAB0000}"/>
    <cellStyle name="Normal 33 3 12" xfId="10684" xr:uid="{00000000-0005-0000-0000-0000FDAB0000}"/>
    <cellStyle name="Normal 33 3 12 2" xfId="23295" xr:uid="{00000000-0005-0000-0000-0000FEAB0000}"/>
    <cellStyle name="Normal 33 3 12 2 2" xfId="58511" xr:uid="{00000000-0005-0000-0000-0000FFAB0000}"/>
    <cellStyle name="Normal 33 3 12 3" xfId="45914" xr:uid="{00000000-0005-0000-0000-000000AC0000}"/>
    <cellStyle name="Normal 33 3 12 4" xfId="35900" xr:uid="{00000000-0005-0000-0000-000001AC0000}"/>
    <cellStyle name="Normal 33 3 13" xfId="14908" xr:uid="{00000000-0005-0000-0000-000002AC0000}"/>
    <cellStyle name="Normal 33 3 13 2" xfId="50125" xr:uid="{00000000-0005-0000-0000-000003AC0000}"/>
    <cellStyle name="Normal 33 3 13 3" xfId="27514" xr:uid="{00000000-0005-0000-0000-000004AC0000}"/>
    <cellStyle name="Normal 33 3 14" xfId="12322" xr:uid="{00000000-0005-0000-0000-000005AC0000}"/>
    <cellStyle name="Normal 33 3 14 2" xfId="47540" xr:uid="{00000000-0005-0000-0000-000006AC0000}"/>
    <cellStyle name="Normal 33 3 15" xfId="37527" xr:uid="{00000000-0005-0000-0000-000007AC0000}"/>
    <cellStyle name="Normal 33 3 16" xfId="24929" xr:uid="{00000000-0005-0000-0000-000008AC0000}"/>
    <cellStyle name="Normal 33 3 17" xfId="60142" xr:uid="{00000000-0005-0000-0000-000009AC0000}"/>
    <cellStyle name="Normal 33 3 2" xfId="2352" xr:uid="{00000000-0005-0000-0000-00000AAC0000}"/>
    <cellStyle name="Normal 33 3 2 10" xfId="10685" xr:uid="{00000000-0005-0000-0000-00000BAC0000}"/>
    <cellStyle name="Normal 33 3 2 10 2" xfId="23296" xr:uid="{00000000-0005-0000-0000-00000CAC0000}"/>
    <cellStyle name="Normal 33 3 2 10 2 2" xfId="58512" xr:uid="{00000000-0005-0000-0000-00000DAC0000}"/>
    <cellStyle name="Normal 33 3 2 10 3" xfId="45915" xr:uid="{00000000-0005-0000-0000-00000EAC0000}"/>
    <cellStyle name="Normal 33 3 2 10 4" xfId="35901" xr:uid="{00000000-0005-0000-0000-00000FAC0000}"/>
    <cellStyle name="Normal 33 3 2 11" xfId="15063" xr:uid="{00000000-0005-0000-0000-000010AC0000}"/>
    <cellStyle name="Normal 33 3 2 11 2" xfId="50279" xr:uid="{00000000-0005-0000-0000-000011AC0000}"/>
    <cellStyle name="Normal 33 3 2 11 3" xfId="27668" xr:uid="{00000000-0005-0000-0000-000012AC0000}"/>
    <cellStyle name="Normal 33 3 2 12" xfId="12476" xr:uid="{00000000-0005-0000-0000-000013AC0000}"/>
    <cellStyle name="Normal 33 3 2 12 2" xfId="47694" xr:uid="{00000000-0005-0000-0000-000014AC0000}"/>
    <cellStyle name="Normal 33 3 2 13" xfId="37682" xr:uid="{00000000-0005-0000-0000-000015AC0000}"/>
    <cellStyle name="Normal 33 3 2 14" xfId="25083" xr:uid="{00000000-0005-0000-0000-000016AC0000}"/>
    <cellStyle name="Normal 33 3 2 15" xfId="60296" xr:uid="{00000000-0005-0000-0000-000017AC0000}"/>
    <cellStyle name="Normal 33 3 2 2" xfId="3198" xr:uid="{00000000-0005-0000-0000-000018AC0000}"/>
    <cellStyle name="Normal 33 3 2 2 10" xfId="25567" xr:uid="{00000000-0005-0000-0000-000019AC0000}"/>
    <cellStyle name="Normal 33 3 2 2 11" xfId="61102" xr:uid="{00000000-0005-0000-0000-00001AAC0000}"/>
    <cellStyle name="Normal 33 3 2 2 2" xfId="4998" xr:uid="{00000000-0005-0000-0000-00001BAC0000}"/>
    <cellStyle name="Normal 33 3 2 2 2 2" xfId="17645" xr:uid="{00000000-0005-0000-0000-00001CAC0000}"/>
    <cellStyle name="Normal 33 3 2 2 2 2 2" xfId="52861" xr:uid="{00000000-0005-0000-0000-00001DAC0000}"/>
    <cellStyle name="Normal 33 3 2 2 2 2 3" xfId="30250" xr:uid="{00000000-0005-0000-0000-00001EAC0000}"/>
    <cellStyle name="Normal 33 3 2 2 2 3" xfId="14091" xr:uid="{00000000-0005-0000-0000-00001FAC0000}"/>
    <cellStyle name="Normal 33 3 2 2 2 3 2" xfId="49309" xr:uid="{00000000-0005-0000-0000-000020AC0000}"/>
    <cellStyle name="Normal 33 3 2 2 2 4" xfId="40264" xr:uid="{00000000-0005-0000-0000-000021AC0000}"/>
    <cellStyle name="Normal 33 3 2 2 2 5" xfId="26698" xr:uid="{00000000-0005-0000-0000-000022AC0000}"/>
    <cellStyle name="Normal 33 3 2 2 3" xfId="6468" xr:uid="{00000000-0005-0000-0000-000023AC0000}"/>
    <cellStyle name="Normal 33 3 2 2 3 2" xfId="19099" xr:uid="{00000000-0005-0000-0000-000024AC0000}"/>
    <cellStyle name="Normal 33 3 2 2 3 2 2" xfId="54315" xr:uid="{00000000-0005-0000-0000-000025AC0000}"/>
    <cellStyle name="Normal 33 3 2 2 3 3" xfId="41718" xr:uid="{00000000-0005-0000-0000-000026AC0000}"/>
    <cellStyle name="Normal 33 3 2 2 3 4" xfId="31704" xr:uid="{00000000-0005-0000-0000-000027AC0000}"/>
    <cellStyle name="Normal 33 3 2 2 4" xfId="7927" xr:uid="{00000000-0005-0000-0000-000028AC0000}"/>
    <cellStyle name="Normal 33 3 2 2 4 2" xfId="20553" xr:uid="{00000000-0005-0000-0000-000029AC0000}"/>
    <cellStyle name="Normal 33 3 2 2 4 2 2" xfId="55769" xr:uid="{00000000-0005-0000-0000-00002AAC0000}"/>
    <cellStyle name="Normal 33 3 2 2 4 3" xfId="43172" xr:uid="{00000000-0005-0000-0000-00002BAC0000}"/>
    <cellStyle name="Normal 33 3 2 2 4 4" xfId="33158" xr:uid="{00000000-0005-0000-0000-00002CAC0000}"/>
    <cellStyle name="Normal 33 3 2 2 5" xfId="9708" xr:uid="{00000000-0005-0000-0000-00002DAC0000}"/>
    <cellStyle name="Normal 33 3 2 2 5 2" xfId="22329" xr:uid="{00000000-0005-0000-0000-00002EAC0000}"/>
    <cellStyle name="Normal 33 3 2 2 5 2 2" xfId="57545" xr:uid="{00000000-0005-0000-0000-00002FAC0000}"/>
    <cellStyle name="Normal 33 3 2 2 5 3" xfId="44948" xr:uid="{00000000-0005-0000-0000-000030AC0000}"/>
    <cellStyle name="Normal 33 3 2 2 5 4" xfId="34934" xr:uid="{00000000-0005-0000-0000-000031AC0000}"/>
    <cellStyle name="Normal 33 3 2 2 6" xfId="11502" xr:uid="{00000000-0005-0000-0000-000032AC0000}"/>
    <cellStyle name="Normal 33 3 2 2 6 2" xfId="24105" xr:uid="{00000000-0005-0000-0000-000033AC0000}"/>
    <cellStyle name="Normal 33 3 2 2 6 2 2" xfId="59321" xr:uid="{00000000-0005-0000-0000-000034AC0000}"/>
    <cellStyle name="Normal 33 3 2 2 6 3" xfId="46724" xr:uid="{00000000-0005-0000-0000-000035AC0000}"/>
    <cellStyle name="Normal 33 3 2 2 6 4" xfId="36710" xr:uid="{00000000-0005-0000-0000-000036AC0000}"/>
    <cellStyle name="Normal 33 3 2 2 7" xfId="15869" xr:uid="{00000000-0005-0000-0000-000037AC0000}"/>
    <cellStyle name="Normal 33 3 2 2 7 2" xfId="51085" xr:uid="{00000000-0005-0000-0000-000038AC0000}"/>
    <cellStyle name="Normal 33 3 2 2 7 3" xfId="28474" xr:uid="{00000000-0005-0000-0000-000039AC0000}"/>
    <cellStyle name="Normal 33 3 2 2 8" xfId="12960" xr:uid="{00000000-0005-0000-0000-00003AAC0000}"/>
    <cellStyle name="Normal 33 3 2 2 8 2" xfId="48178" xr:uid="{00000000-0005-0000-0000-00003BAC0000}"/>
    <cellStyle name="Normal 33 3 2 2 9" xfId="38488" xr:uid="{00000000-0005-0000-0000-00003CAC0000}"/>
    <cellStyle name="Normal 33 3 2 3" xfId="3527" xr:uid="{00000000-0005-0000-0000-00003DAC0000}"/>
    <cellStyle name="Normal 33 3 2 3 10" xfId="27023" xr:uid="{00000000-0005-0000-0000-00003EAC0000}"/>
    <cellStyle name="Normal 33 3 2 3 11" xfId="61427" xr:uid="{00000000-0005-0000-0000-00003FAC0000}"/>
    <cellStyle name="Normal 33 3 2 3 2" xfId="5323" xr:uid="{00000000-0005-0000-0000-000040AC0000}"/>
    <cellStyle name="Normal 33 3 2 3 2 2" xfId="17970" xr:uid="{00000000-0005-0000-0000-000041AC0000}"/>
    <cellStyle name="Normal 33 3 2 3 2 2 2" xfId="53186" xr:uid="{00000000-0005-0000-0000-000042AC0000}"/>
    <cellStyle name="Normal 33 3 2 3 2 3" xfId="40589" xr:uid="{00000000-0005-0000-0000-000043AC0000}"/>
    <cellStyle name="Normal 33 3 2 3 2 4" xfId="30575" xr:uid="{00000000-0005-0000-0000-000044AC0000}"/>
    <cellStyle name="Normal 33 3 2 3 3" xfId="6793" xr:uid="{00000000-0005-0000-0000-000045AC0000}"/>
    <cellStyle name="Normal 33 3 2 3 3 2" xfId="19424" xr:uid="{00000000-0005-0000-0000-000046AC0000}"/>
    <cellStyle name="Normal 33 3 2 3 3 2 2" xfId="54640" xr:uid="{00000000-0005-0000-0000-000047AC0000}"/>
    <cellStyle name="Normal 33 3 2 3 3 3" xfId="42043" xr:uid="{00000000-0005-0000-0000-000048AC0000}"/>
    <cellStyle name="Normal 33 3 2 3 3 4" xfId="32029" xr:uid="{00000000-0005-0000-0000-000049AC0000}"/>
    <cellStyle name="Normal 33 3 2 3 4" xfId="8252" xr:uid="{00000000-0005-0000-0000-00004AAC0000}"/>
    <cellStyle name="Normal 33 3 2 3 4 2" xfId="20878" xr:uid="{00000000-0005-0000-0000-00004BAC0000}"/>
    <cellStyle name="Normal 33 3 2 3 4 2 2" xfId="56094" xr:uid="{00000000-0005-0000-0000-00004CAC0000}"/>
    <cellStyle name="Normal 33 3 2 3 4 3" xfId="43497" xr:uid="{00000000-0005-0000-0000-00004DAC0000}"/>
    <cellStyle name="Normal 33 3 2 3 4 4" xfId="33483" xr:uid="{00000000-0005-0000-0000-00004EAC0000}"/>
    <cellStyle name="Normal 33 3 2 3 5" xfId="10033" xr:uid="{00000000-0005-0000-0000-00004FAC0000}"/>
    <cellStyle name="Normal 33 3 2 3 5 2" xfId="22654" xr:uid="{00000000-0005-0000-0000-000050AC0000}"/>
    <cellStyle name="Normal 33 3 2 3 5 2 2" xfId="57870" xr:uid="{00000000-0005-0000-0000-000051AC0000}"/>
    <cellStyle name="Normal 33 3 2 3 5 3" xfId="45273" xr:uid="{00000000-0005-0000-0000-000052AC0000}"/>
    <cellStyle name="Normal 33 3 2 3 5 4" xfId="35259" xr:uid="{00000000-0005-0000-0000-000053AC0000}"/>
    <cellStyle name="Normal 33 3 2 3 6" xfId="11827" xr:uid="{00000000-0005-0000-0000-000054AC0000}"/>
    <cellStyle name="Normal 33 3 2 3 6 2" xfId="24430" xr:uid="{00000000-0005-0000-0000-000055AC0000}"/>
    <cellStyle name="Normal 33 3 2 3 6 2 2" xfId="59646" xr:uid="{00000000-0005-0000-0000-000056AC0000}"/>
    <cellStyle name="Normal 33 3 2 3 6 3" xfId="47049" xr:uid="{00000000-0005-0000-0000-000057AC0000}"/>
    <cellStyle name="Normal 33 3 2 3 6 4" xfId="37035" xr:uid="{00000000-0005-0000-0000-000058AC0000}"/>
    <cellStyle name="Normal 33 3 2 3 7" xfId="16194" xr:uid="{00000000-0005-0000-0000-000059AC0000}"/>
    <cellStyle name="Normal 33 3 2 3 7 2" xfId="51410" xr:uid="{00000000-0005-0000-0000-00005AAC0000}"/>
    <cellStyle name="Normal 33 3 2 3 7 3" xfId="28799" xr:uid="{00000000-0005-0000-0000-00005BAC0000}"/>
    <cellStyle name="Normal 33 3 2 3 8" xfId="14416" xr:uid="{00000000-0005-0000-0000-00005CAC0000}"/>
    <cellStyle name="Normal 33 3 2 3 8 2" xfId="49634" xr:uid="{00000000-0005-0000-0000-00005DAC0000}"/>
    <cellStyle name="Normal 33 3 2 3 9" xfId="38813" xr:uid="{00000000-0005-0000-0000-00005EAC0000}"/>
    <cellStyle name="Normal 33 3 2 4" xfId="2688" xr:uid="{00000000-0005-0000-0000-00005FAC0000}"/>
    <cellStyle name="Normal 33 3 2 4 10" xfId="26214" xr:uid="{00000000-0005-0000-0000-000060AC0000}"/>
    <cellStyle name="Normal 33 3 2 4 11" xfId="60618" xr:uid="{00000000-0005-0000-0000-000061AC0000}"/>
    <cellStyle name="Normal 33 3 2 4 2" xfId="4514" xr:uid="{00000000-0005-0000-0000-000062AC0000}"/>
    <cellStyle name="Normal 33 3 2 4 2 2" xfId="17161" xr:uid="{00000000-0005-0000-0000-000063AC0000}"/>
    <cellStyle name="Normal 33 3 2 4 2 2 2" xfId="52377" xr:uid="{00000000-0005-0000-0000-000064AC0000}"/>
    <cellStyle name="Normal 33 3 2 4 2 3" xfId="39780" xr:uid="{00000000-0005-0000-0000-000065AC0000}"/>
    <cellStyle name="Normal 33 3 2 4 2 4" xfId="29766" xr:uid="{00000000-0005-0000-0000-000066AC0000}"/>
    <cellStyle name="Normal 33 3 2 4 3" xfId="5984" xr:uid="{00000000-0005-0000-0000-000067AC0000}"/>
    <cellStyle name="Normal 33 3 2 4 3 2" xfId="18615" xr:uid="{00000000-0005-0000-0000-000068AC0000}"/>
    <cellStyle name="Normal 33 3 2 4 3 2 2" xfId="53831" xr:uid="{00000000-0005-0000-0000-000069AC0000}"/>
    <cellStyle name="Normal 33 3 2 4 3 3" xfId="41234" xr:uid="{00000000-0005-0000-0000-00006AAC0000}"/>
    <cellStyle name="Normal 33 3 2 4 3 4" xfId="31220" xr:uid="{00000000-0005-0000-0000-00006BAC0000}"/>
    <cellStyle name="Normal 33 3 2 4 4" xfId="7443" xr:uid="{00000000-0005-0000-0000-00006CAC0000}"/>
    <cellStyle name="Normal 33 3 2 4 4 2" xfId="20069" xr:uid="{00000000-0005-0000-0000-00006DAC0000}"/>
    <cellStyle name="Normal 33 3 2 4 4 2 2" xfId="55285" xr:uid="{00000000-0005-0000-0000-00006EAC0000}"/>
    <cellStyle name="Normal 33 3 2 4 4 3" xfId="42688" xr:uid="{00000000-0005-0000-0000-00006FAC0000}"/>
    <cellStyle name="Normal 33 3 2 4 4 4" xfId="32674" xr:uid="{00000000-0005-0000-0000-000070AC0000}"/>
    <cellStyle name="Normal 33 3 2 4 5" xfId="9224" xr:uid="{00000000-0005-0000-0000-000071AC0000}"/>
    <cellStyle name="Normal 33 3 2 4 5 2" xfId="21845" xr:uid="{00000000-0005-0000-0000-000072AC0000}"/>
    <cellStyle name="Normal 33 3 2 4 5 2 2" xfId="57061" xr:uid="{00000000-0005-0000-0000-000073AC0000}"/>
    <cellStyle name="Normal 33 3 2 4 5 3" xfId="44464" xr:uid="{00000000-0005-0000-0000-000074AC0000}"/>
    <cellStyle name="Normal 33 3 2 4 5 4" xfId="34450" xr:uid="{00000000-0005-0000-0000-000075AC0000}"/>
    <cellStyle name="Normal 33 3 2 4 6" xfId="11018" xr:uid="{00000000-0005-0000-0000-000076AC0000}"/>
    <cellStyle name="Normal 33 3 2 4 6 2" xfId="23621" xr:uid="{00000000-0005-0000-0000-000077AC0000}"/>
    <cellStyle name="Normal 33 3 2 4 6 2 2" xfId="58837" xr:uid="{00000000-0005-0000-0000-000078AC0000}"/>
    <cellStyle name="Normal 33 3 2 4 6 3" xfId="46240" xr:uid="{00000000-0005-0000-0000-000079AC0000}"/>
    <cellStyle name="Normal 33 3 2 4 6 4" xfId="36226" xr:uid="{00000000-0005-0000-0000-00007AAC0000}"/>
    <cellStyle name="Normal 33 3 2 4 7" xfId="15385" xr:uid="{00000000-0005-0000-0000-00007BAC0000}"/>
    <cellStyle name="Normal 33 3 2 4 7 2" xfId="50601" xr:uid="{00000000-0005-0000-0000-00007CAC0000}"/>
    <cellStyle name="Normal 33 3 2 4 7 3" xfId="27990" xr:uid="{00000000-0005-0000-0000-00007DAC0000}"/>
    <cellStyle name="Normal 33 3 2 4 8" xfId="13607" xr:uid="{00000000-0005-0000-0000-00007EAC0000}"/>
    <cellStyle name="Normal 33 3 2 4 8 2" xfId="48825" xr:uid="{00000000-0005-0000-0000-00007FAC0000}"/>
    <cellStyle name="Normal 33 3 2 4 9" xfId="38004" xr:uid="{00000000-0005-0000-0000-000080AC0000}"/>
    <cellStyle name="Normal 33 3 2 5" xfId="3852" xr:uid="{00000000-0005-0000-0000-000081AC0000}"/>
    <cellStyle name="Normal 33 3 2 5 2" xfId="8575" xr:uid="{00000000-0005-0000-0000-000082AC0000}"/>
    <cellStyle name="Normal 33 3 2 5 2 2" xfId="21201" xr:uid="{00000000-0005-0000-0000-000083AC0000}"/>
    <cellStyle name="Normal 33 3 2 5 2 2 2" xfId="56417" xr:uid="{00000000-0005-0000-0000-000084AC0000}"/>
    <cellStyle name="Normal 33 3 2 5 2 3" xfId="43820" xr:uid="{00000000-0005-0000-0000-000085AC0000}"/>
    <cellStyle name="Normal 33 3 2 5 2 4" xfId="33806" xr:uid="{00000000-0005-0000-0000-000086AC0000}"/>
    <cellStyle name="Normal 33 3 2 5 3" xfId="10356" xr:uid="{00000000-0005-0000-0000-000087AC0000}"/>
    <cellStyle name="Normal 33 3 2 5 3 2" xfId="22977" xr:uid="{00000000-0005-0000-0000-000088AC0000}"/>
    <cellStyle name="Normal 33 3 2 5 3 2 2" xfId="58193" xr:uid="{00000000-0005-0000-0000-000089AC0000}"/>
    <cellStyle name="Normal 33 3 2 5 3 3" xfId="45596" xr:uid="{00000000-0005-0000-0000-00008AAC0000}"/>
    <cellStyle name="Normal 33 3 2 5 3 4" xfId="35582" xr:uid="{00000000-0005-0000-0000-00008BAC0000}"/>
    <cellStyle name="Normal 33 3 2 5 4" xfId="12152" xr:uid="{00000000-0005-0000-0000-00008CAC0000}"/>
    <cellStyle name="Normal 33 3 2 5 4 2" xfId="24753" xr:uid="{00000000-0005-0000-0000-00008DAC0000}"/>
    <cellStyle name="Normal 33 3 2 5 4 2 2" xfId="59969" xr:uid="{00000000-0005-0000-0000-00008EAC0000}"/>
    <cellStyle name="Normal 33 3 2 5 4 3" xfId="47372" xr:uid="{00000000-0005-0000-0000-00008FAC0000}"/>
    <cellStyle name="Normal 33 3 2 5 4 4" xfId="37358" xr:uid="{00000000-0005-0000-0000-000090AC0000}"/>
    <cellStyle name="Normal 33 3 2 5 5" xfId="16517" xr:uid="{00000000-0005-0000-0000-000091AC0000}"/>
    <cellStyle name="Normal 33 3 2 5 5 2" xfId="51733" xr:uid="{00000000-0005-0000-0000-000092AC0000}"/>
    <cellStyle name="Normal 33 3 2 5 5 3" xfId="29122" xr:uid="{00000000-0005-0000-0000-000093AC0000}"/>
    <cellStyle name="Normal 33 3 2 5 6" xfId="14739" xr:uid="{00000000-0005-0000-0000-000094AC0000}"/>
    <cellStyle name="Normal 33 3 2 5 6 2" xfId="49957" xr:uid="{00000000-0005-0000-0000-000095AC0000}"/>
    <cellStyle name="Normal 33 3 2 5 7" xfId="39136" xr:uid="{00000000-0005-0000-0000-000096AC0000}"/>
    <cellStyle name="Normal 33 3 2 5 8" xfId="27346" xr:uid="{00000000-0005-0000-0000-000097AC0000}"/>
    <cellStyle name="Normal 33 3 2 6" xfId="4192" xr:uid="{00000000-0005-0000-0000-000098AC0000}"/>
    <cellStyle name="Normal 33 3 2 6 2" xfId="16839" xr:uid="{00000000-0005-0000-0000-000099AC0000}"/>
    <cellStyle name="Normal 33 3 2 6 2 2" xfId="52055" xr:uid="{00000000-0005-0000-0000-00009AAC0000}"/>
    <cellStyle name="Normal 33 3 2 6 2 3" xfId="29444" xr:uid="{00000000-0005-0000-0000-00009BAC0000}"/>
    <cellStyle name="Normal 33 3 2 6 3" xfId="13285" xr:uid="{00000000-0005-0000-0000-00009CAC0000}"/>
    <cellStyle name="Normal 33 3 2 6 3 2" xfId="48503" xr:uid="{00000000-0005-0000-0000-00009DAC0000}"/>
    <cellStyle name="Normal 33 3 2 6 4" xfId="39458" xr:uid="{00000000-0005-0000-0000-00009EAC0000}"/>
    <cellStyle name="Normal 33 3 2 6 5" xfId="25892" xr:uid="{00000000-0005-0000-0000-00009FAC0000}"/>
    <cellStyle name="Normal 33 3 2 7" xfId="5662" xr:uid="{00000000-0005-0000-0000-0000A0AC0000}"/>
    <cellStyle name="Normal 33 3 2 7 2" xfId="18293" xr:uid="{00000000-0005-0000-0000-0000A1AC0000}"/>
    <cellStyle name="Normal 33 3 2 7 2 2" xfId="53509" xr:uid="{00000000-0005-0000-0000-0000A2AC0000}"/>
    <cellStyle name="Normal 33 3 2 7 3" xfId="40912" xr:uid="{00000000-0005-0000-0000-0000A3AC0000}"/>
    <cellStyle name="Normal 33 3 2 7 4" xfId="30898" xr:uid="{00000000-0005-0000-0000-0000A4AC0000}"/>
    <cellStyle name="Normal 33 3 2 8" xfId="7121" xr:uid="{00000000-0005-0000-0000-0000A5AC0000}"/>
    <cellStyle name="Normal 33 3 2 8 2" xfId="19747" xr:uid="{00000000-0005-0000-0000-0000A6AC0000}"/>
    <cellStyle name="Normal 33 3 2 8 2 2" xfId="54963" xr:uid="{00000000-0005-0000-0000-0000A7AC0000}"/>
    <cellStyle name="Normal 33 3 2 8 3" xfId="42366" xr:uid="{00000000-0005-0000-0000-0000A8AC0000}"/>
    <cellStyle name="Normal 33 3 2 8 4" xfId="32352" xr:uid="{00000000-0005-0000-0000-0000A9AC0000}"/>
    <cellStyle name="Normal 33 3 2 9" xfId="8902" xr:uid="{00000000-0005-0000-0000-0000AAAC0000}"/>
    <cellStyle name="Normal 33 3 2 9 2" xfId="21523" xr:uid="{00000000-0005-0000-0000-0000ABAC0000}"/>
    <cellStyle name="Normal 33 3 2 9 2 2" xfId="56739" xr:uid="{00000000-0005-0000-0000-0000ACAC0000}"/>
    <cellStyle name="Normal 33 3 2 9 3" xfId="44142" xr:uid="{00000000-0005-0000-0000-0000ADAC0000}"/>
    <cellStyle name="Normal 33 3 2 9 4" xfId="34128" xr:uid="{00000000-0005-0000-0000-0000AEAC0000}"/>
    <cellStyle name="Normal 33 3 3" xfId="3037" xr:uid="{00000000-0005-0000-0000-0000AFAC0000}"/>
    <cellStyle name="Normal 33 3 3 10" xfId="25410" xr:uid="{00000000-0005-0000-0000-0000B0AC0000}"/>
    <cellStyle name="Normal 33 3 3 11" xfId="60945" xr:uid="{00000000-0005-0000-0000-0000B1AC0000}"/>
    <cellStyle name="Normal 33 3 3 2" xfId="4841" xr:uid="{00000000-0005-0000-0000-0000B2AC0000}"/>
    <cellStyle name="Normal 33 3 3 2 2" xfId="17488" xr:uid="{00000000-0005-0000-0000-0000B3AC0000}"/>
    <cellStyle name="Normal 33 3 3 2 2 2" xfId="52704" xr:uid="{00000000-0005-0000-0000-0000B4AC0000}"/>
    <cellStyle name="Normal 33 3 3 2 2 3" xfId="30093" xr:uid="{00000000-0005-0000-0000-0000B5AC0000}"/>
    <cellStyle name="Normal 33 3 3 2 3" xfId="13934" xr:uid="{00000000-0005-0000-0000-0000B6AC0000}"/>
    <cellStyle name="Normal 33 3 3 2 3 2" xfId="49152" xr:uid="{00000000-0005-0000-0000-0000B7AC0000}"/>
    <cellStyle name="Normal 33 3 3 2 4" xfId="40107" xr:uid="{00000000-0005-0000-0000-0000B8AC0000}"/>
    <cellStyle name="Normal 33 3 3 2 5" xfId="26541" xr:uid="{00000000-0005-0000-0000-0000B9AC0000}"/>
    <cellStyle name="Normal 33 3 3 3" xfId="6311" xr:uid="{00000000-0005-0000-0000-0000BAAC0000}"/>
    <cellStyle name="Normal 33 3 3 3 2" xfId="18942" xr:uid="{00000000-0005-0000-0000-0000BBAC0000}"/>
    <cellStyle name="Normal 33 3 3 3 2 2" xfId="54158" xr:uid="{00000000-0005-0000-0000-0000BCAC0000}"/>
    <cellStyle name="Normal 33 3 3 3 3" xfId="41561" xr:uid="{00000000-0005-0000-0000-0000BDAC0000}"/>
    <cellStyle name="Normal 33 3 3 3 4" xfId="31547" xr:uid="{00000000-0005-0000-0000-0000BEAC0000}"/>
    <cellStyle name="Normal 33 3 3 4" xfId="7770" xr:uid="{00000000-0005-0000-0000-0000BFAC0000}"/>
    <cellStyle name="Normal 33 3 3 4 2" xfId="20396" xr:uid="{00000000-0005-0000-0000-0000C0AC0000}"/>
    <cellStyle name="Normal 33 3 3 4 2 2" xfId="55612" xr:uid="{00000000-0005-0000-0000-0000C1AC0000}"/>
    <cellStyle name="Normal 33 3 3 4 3" xfId="43015" xr:uid="{00000000-0005-0000-0000-0000C2AC0000}"/>
    <cellStyle name="Normal 33 3 3 4 4" xfId="33001" xr:uid="{00000000-0005-0000-0000-0000C3AC0000}"/>
    <cellStyle name="Normal 33 3 3 5" xfId="9551" xr:uid="{00000000-0005-0000-0000-0000C4AC0000}"/>
    <cellStyle name="Normal 33 3 3 5 2" xfId="22172" xr:uid="{00000000-0005-0000-0000-0000C5AC0000}"/>
    <cellStyle name="Normal 33 3 3 5 2 2" xfId="57388" xr:uid="{00000000-0005-0000-0000-0000C6AC0000}"/>
    <cellStyle name="Normal 33 3 3 5 3" xfId="44791" xr:uid="{00000000-0005-0000-0000-0000C7AC0000}"/>
    <cellStyle name="Normal 33 3 3 5 4" xfId="34777" xr:uid="{00000000-0005-0000-0000-0000C8AC0000}"/>
    <cellStyle name="Normal 33 3 3 6" xfId="11345" xr:uid="{00000000-0005-0000-0000-0000C9AC0000}"/>
    <cellStyle name="Normal 33 3 3 6 2" xfId="23948" xr:uid="{00000000-0005-0000-0000-0000CAAC0000}"/>
    <cellStyle name="Normal 33 3 3 6 2 2" xfId="59164" xr:uid="{00000000-0005-0000-0000-0000CBAC0000}"/>
    <cellStyle name="Normal 33 3 3 6 3" xfId="46567" xr:uid="{00000000-0005-0000-0000-0000CCAC0000}"/>
    <cellStyle name="Normal 33 3 3 6 4" xfId="36553" xr:uid="{00000000-0005-0000-0000-0000CDAC0000}"/>
    <cellStyle name="Normal 33 3 3 7" xfId="15712" xr:uid="{00000000-0005-0000-0000-0000CEAC0000}"/>
    <cellStyle name="Normal 33 3 3 7 2" xfId="50928" xr:uid="{00000000-0005-0000-0000-0000CFAC0000}"/>
    <cellStyle name="Normal 33 3 3 7 3" xfId="28317" xr:uid="{00000000-0005-0000-0000-0000D0AC0000}"/>
    <cellStyle name="Normal 33 3 3 8" xfId="12803" xr:uid="{00000000-0005-0000-0000-0000D1AC0000}"/>
    <cellStyle name="Normal 33 3 3 8 2" xfId="48021" xr:uid="{00000000-0005-0000-0000-0000D2AC0000}"/>
    <cellStyle name="Normal 33 3 3 9" xfId="38331" xr:uid="{00000000-0005-0000-0000-0000D3AC0000}"/>
    <cellStyle name="Normal 33 3 4" xfId="2864" xr:uid="{00000000-0005-0000-0000-0000D4AC0000}"/>
    <cellStyle name="Normal 33 3 4 10" xfId="25251" xr:uid="{00000000-0005-0000-0000-0000D5AC0000}"/>
    <cellStyle name="Normal 33 3 4 11" xfId="60786" xr:uid="{00000000-0005-0000-0000-0000D6AC0000}"/>
    <cellStyle name="Normal 33 3 4 2" xfId="4682" xr:uid="{00000000-0005-0000-0000-0000D7AC0000}"/>
    <cellStyle name="Normal 33 3 4 2 2" xfId="17329" xr:uid="{00000000-0005-0000-0000-0000D8AC0000}"/>
    <cellStyle name="Normal 33 3 4 2 2 2" xfId="52545" xr:uid="{00000000-0005-0000-0000-0000D9AC0000}"/>
    <cellStyle name="Normal 33 3 4 2 2 3" xfId="29934" xr:uid="{00000000-0005-0000-0000-0000DAAC0000}"/>
    <cellStyle name="Normal 33 3 4 2 3" xfId="13775" xr:uid="{00000000-0005-0000-0000-0000DBAC0000}"/>
    <cellStyle name="Normal 33 3 4 2 3 2" xfId="48993" xr:uid="{00000000-0005-0000-0000-0000DCAC0000}"/>
    <cellStyle name="Normal 33 3 4 2 4" xfId="39948" xr:uid="{00000000-0005-0000-0000-0000DDAC0000}"/>
    <cellStyle name="Normal 33 3 4 2 5" xfId="26382" xr:uid="{00000000-0005-0000-0000-0000DEAC0000}"/>
    <cellStyle name="Normal 33 3 4 3" xfId="6152" xr:uid="{00000000-0005-0000-0000-0000DFAC0000}"/>
    <cellStyle name="Normal 33 3 4 3 2" xfId="18783" xr:uid="{00000000-0005-0000-0000-0000E0AC0000}"/>
    <cellStyle name="Normal 33 3 4 3 2 2" xfId="53999" xr:uid="{00000000-0005-0000-0000-0000E1AC0000}"/>
    <cellStyle name="Normal 33 3 4 3 3" xfId="41402" xr:uid="{00000000-0005-0000-0000-0000E2AC0000}"/>
    <cellStyle name="Normal 33 3 4 3 4" xfId="31388" xr:uid="{00000000-0005-0000-0000-0000E3AC0000}"/>
    <cellStyle name="Normal 33 3 4 4" xfId="7611" xr:uid="{00000000-0005-0000-0000-0000E4AC0000}"/>
    <cellStyle name="Normal 33 3 4 4 2" xfId="20237" xr:uid="{00000000-0005-0000-0000-0000E5AC0000}"/>
    <cellStyle name="Normal 33 3 4 4 2 2" xfId="55453" xr:uid="{00000000-0005-0000-0000-0000E6AC0000}"/>
    <cellStyle name="Normal 33 3 4 4 3" xfId="42856" xr:uid="{00000000-0005-0000-0000-0000E7AC0000}"/>
    <cellStyle name="Normal 33 3 4 4 4" xfId="32842" xr:uid="{00000000-0005-0000-0000-0000E8AC0000}"/>
    <cellStyle name="Normal 33 3 4 5" xfId="9392" xr:uid="{00000000-0005-0000-0000-0000E9AC0000}"/>
    <cellStyle name="Normal 33 3 4 5 2" xfId="22013" xr:uid="{00000000-0005-0000-0000-0000EAAC0000}"/>
    <cellStyle name="Normal 33 3 4 5 2 2" xfId="57229" xr:uid="{00000000-0005-0000-0000-0000EBAC0000}"/>
    <cellStyle name="Normal 33 3 4 5 3" xfId="44632" xr:uid="{00000000-0005-0000-0000-0000ECAC0000}"/>
    <cellStyle name="Normal 33 3 4 5 4" xfId="34618" xr:uid="{00000000-0005-0000-0000-0000EDAC0000}"/>
    <cellStyle name="Normal 33 3 4 6" xfId="11186" xr:uid="{00000000-0005-0000-0000-0000EEAC0000}"/>
    <cellStyle name="Normal 33 3 4 6 2" xfId="23789" xr:uid="{00000000-0005-0000-0000-0000EFAC0000}"/>
    <cellStyle name="Normal 33 3 4 6 2 2" xfId="59005" xr:uid="{00000000-0005-0000-0000-0000F0AC0000}"/>
    <cellStyle name="Normal 33 3 4 6 3" xfId="46408" xr:uid="{00000000-0005-0000-0000-0000F1AC0000}"/>
    <cellStyle name="Normal 33 3 4 6 4" xfId="36394" xr:uid="{00000000-0005-0000-0000-0000F2AC0000}"/>
    <cellStyle name="Normal 33 3 4 7" xfId="15553" xr:uid="{00000000-0005-0000-0000-0000F3AC0000}"/>
    <cellStyle name="Normal 33 3 4 7 2" xfId="50769" xr:uid="{00000000-0005-0000-0000-0000F4AC0000}"/>
    <cellStyle name="Normal 33 3 4 7 3" xfId="28158" xr:uid="{00000000-0005-0000-0000-0000F5AC0000}"/>
    <cellStyle name="Normal 33 3 4 8" xfId="12644" xr:uid="{00000000-0005-0000-0000-0000F6AC0000}"/>
    <cellStyle name="Normal 33 3 4 8 2" xfId="47862" xr:uid="{00000000-0005-0000-0000-0000F7AC0000}"/>
    <cellStyle name="Normal 33 3 4 9" xfId="38172" xr:uid="{00000000-0005-0000-0000-0000F8AC0000}"/>
    <cellStyle name="Normal 33 3 5" xfId="3373" xr:uid="{00000000-0005-0000-0000-0000F9AC0000}"/>
    <cellStyle name="Normal 33 3 5 10" xfId="26869" xr:uid="{00000000-0005-0000-0000-0000FAAC0000}"/>
    <cellStyle name="Normal 33 3 5 11" xfId="61273" xr:uid="{00000000-0005-0000-0000-0000FBAC0000}"/>
    <cellStyle name="Normal 33 3 5 2" xfId="5169" xr:uid="{00000000-0005-0000-0000-0000FCAC0000}"/>
    <cellStyle name="Normal 33 3 5 2 2" xfId="17816" xr:uid="{00000000-0005-0000-0000-0000FDAC0000}"/>
    <cellStyle name="Normal 33 3 5 2 2 2" xfId="53032" xr:uid="{00000000-0005-0000-0000-0000FEAC0000}"/>
    <cellStyle name="Normal 33 3 5 2 3" xfId="40435" xr:uid="{00000000-0005-0000-0000-0000FFAC0000}"/>
    <cellStyle name="Normal 33 3 5 2 4" xfId="30421" xr:uid="{00000000-0005-0000-0000-000000AD0000}"/>
    <cellStyle name="Normal 33 3 5 3" xfId="6639" xr:uid="{00000000-0005-0000-0000-000001AD0000}"/>
    <cellStyle name="Normal 33 3 5 3 2" xfId="19270" xr:uid="{00000000-0005-0000-0000-000002AD0000}"/>
    <cellStyle name="Normal 33 3 5 3 2 2" xfId="54486" xr:uid="{00000000-0005-0000-0000-000003AD0000}"/>
    <cellStyle name="Normal 33 3 5 3 3" xfId="41889" xr:uid="{00000000-0005-0000-0000-000004AD0000}"/>
    <cellStyle name="Normal 33 3 5 3 4" xfId="31875" xr:uid="{00000000-0005-0000-0000-000005AD0000}"/>
    <cellStyle name="Normal 33 3 5 4" xfId="8098" xr:uid="{00000000-0005-0000-0000-000006AD0000}"/>
    <cellStyle name="Normal 33 3 5 4 2" xfId="20724" xr:uid="{00000000-0005-0000-0000-000007AD0000}"/>
    <cellStyle name="Normal 33 3 5 4 2 2" xfId="55940" xr:uid="{00000000-0005-0000-0000-000008AD0000}"/>
    <cellStyle name="Normal 33 3 5 4 3" xfId="43343" xr:uid="{00000000-0005-0000-0000-000009AD0000}"/>
    <cellStyle name="Normal 33 3 5 4 4" xfId="33329" xr:uid="{00000000-0005-0000-0000-00000AAD0000}"/>
    <cellStyle name="Normal 33 3 5 5" xfId="9879" xr:uid="{00000000-0005-0000-0000-00000BAD0000}"/>
    <cellStyle name="Normal 33 3 5 5 2" xfId="22500" xr:uid="{00000000-0005-0000-0000-00000CAD0000}"/>
    <cellStyle name="Normal 33 3 5 5 2 2" xfId="57716" xr:uid="{00000000-0005-0000-0000-00000DAD0000}"/>
    <cellStyle name="Normal 33 3 5 5 3" xfId="45119" xr:uid="{00000000-0005-0000-0000-00000EAD0000}"/>
    <cellStyle name="Normal 33 3 5 5 4" xfId="35105" xr:uid="{00000000-0005-0000-0000-00000FAD0000}"/>
    <cellStyle name="Normal 33 3 5 6" xfId="11673" xr:uid="{00000000-0005-0000-0000-000010AD0000}"/>
    <cellStyle name="Normal 33 3 5 6 2" xfId="24276" xr:uid="{00000000-0005-0000-0000-000011AD0000}"/>
    <cellStyle name="Normal 33 3 5 6 2 2" xfId="59492" xr:uid="{00000000-0005-0000-0000-000012AD0000}"/>
    <cellStyle name="Normal 33 3 5 6 3" xfId="46895" xr:uid="{00000000-0005-0000-0000-000013AD0000}"/>
    <cellStyle name="Normal 33 3 5 6 4" xfId="36881" xr:uid="{00000000-0005-0000-0000-000014AD0000}"/>
    <cellStyle name="Normal 33 3 5 7" xfId="16040" xr:uid="{00000000-0005-0000-0000-000015AD0000}"/>
    <cellStyle name="Normal 33 3 5 7 2" xfId="51256" xr:uid="{00000000-0005-0000-0000-000016AD0000}"/>
    <cellStyle name="Normal 33 3 5 7 3" xfId="28645" xr:uid="{00000000-0005-0000-0000-000017AD0000}"/>
    <cellStyle name="Normal 33 3 5 8" xfId="14262" xr:uid="{00000000-0005-0000-0000-000018AD0000}"/>
    <cellStyle name="Normal 33 3 5 8 2" xfId="49480" xr:uid="{00000000-0005-0000-0000-000019AD0000}"/>
    <cellStyle name="Normal 33 3 5 9" xfId="38659" xr:uid="{00000000-0005-0000-0000-00001AAD0000}"/>
    <cellStyle name="Normal 33 3 6" xfId="2533" xr:uid="{00000000-0005-0000-0000-00001BAD0000}"/>
    <cellStyle name="Normal 33 3 6 10" xfId="26060" xr:uid="{00000000-0005-0000-0000-00001CAD0000}"/>
    <cellStyle name="Normal 33 3 6 11" xfId="60464" xr:uid="{00000000-0005-0000-0000-00001DAD0000}"/>
    <cellStyle name="Normal 33 3 6 2" xfId="4360" xr:uid="{00000000-0005-0000-0000-00001EAD0000}"/>
    <cellStyle name="Normal 33 3 6 2 2" xfId="17007" xr:uid="{00000000-0005-0000-0000-00001FAD0000}"/>
    <cellStyle name="Normal 33 3 6 2 2 2" xfId="52223" xr:uid="{00000000-0005-0000-0000-000020AD0000}"/>
    <cellStyle name="Normal 33 3 6 2 3" xfId="39626" xr:uid="{00000000-0005-0000-0000-000021AD0000}"/>
    <cellStyle name="Normal 33 3 6 2 4" xfId="29612" xr:uid="{00000000-0005-0000-0000-000022AD0000}"/>
    <cellStyle name="Normal 33 3 6 3" xfId="5830" xr:uid="{00000000-0005-0000-0000-000023AD0000}"/>
    <cellStyle name="Normal 33 3 6 3 2" xfId="18461" xr:uid="{00000000-0005-0000-0000-000024AD0000}"/>
    <cellStyle name="Normal 33 3 6 3 2 2" xfId="53677" xr:uid="{00000000-0005-0000-0000-000025AD0000}"/>
    <cellStyle name="Normal 33 3 6 3 3" xfId="41080" xr:uid="{00000000-0005-0000-0000-000026AD0000}"/>
    <cellStyle name="Normal 33 3 6 3 4" xfId="31066" xr:uid="{00000000-0005-0000-0000-000027AD0000}"/>
    <cellStyle name="Normal 33 3 6 4" xfId="7289" xr:uid="{00000000-0005-0000-0000-000028AD0000}"/>
    <cellStyle name="Normal 33 3 6 4 2" xfId="19915" xr:uid="{00000000-0005-0000-0000-000029AD0000}"/>
    <cellStyle name="Normal 33 3 6 4 2 2" xfId="55131" xr:uid="{00000000-0005-0000-0000-00002AAD0000}"/>
    <cellStyle name="Normal 33 3 6 4 3" xfId="42534" xr:uid="{00000000-0005-0000-0000-00002BAD0000}"/>
    <cellStyle name="Normal 33 3 6 4 4" xfId="32520" xr:uid="{00000000-0005-0000-0000-00002CAD0000}"/>
    <cellStyle name="Normal 33 3 6 5" xfId="9070" xr:uid="{00000000-0005-0000-0000-00002DAD0000}"/>
    <cellStyle name="Normal 33 3 6 5 2" xfId="21691" xr:uid="{00000000-0005-0000-0000-00002EAD0000}"/>
    <cellStyle name="Normal 33 3 6 5 2 2" xfId="56907" xr:uid="{00000000-0005-0000-0000-00002FAD0000}"/>
    <cellStyle name="Normal 33 3 6 5 3" xfId="44310" xr:uid="{00000000-0005-0000-0000-000030AD0000}"/>
    <cellStyle name="Normal 33 3 6 5 4" xfId="34296" xr:uid="{00000000-0005-0000-0000-000031AD0000}"/>
    <cellStyle name="Normal 33 3 6 6" xfId="10864" xr:uid="{00000000-0005-0000-0000-000032AD0000}"/>
    <cellStyle name="Normal 33 3 6 6 2" xfId="23467" xr:uid="{00000000-0005-0000-0000-000033AD0000}"/>
    <cellStyle name="Normal 33 3 6 6 2 2" xfId="58683" xr:uid="{00000000-0005-0000-0000-000034AD0000}"/>
    <cellStyle name="Normal 33 3 6 6 3" xfId="46086" xr:uid="{00000000-0005-0000-0000-000035AD0000}"/>
    <cellStyle name="Normal 33 3 6 6 4" xfId="36072" xr:uid="{00000000-0005-0000-0000-000036AD0000}"/>
    <cellStyle name="Normal 33 3 6 7" xfId="15231" xr:uid="{00000000-0005-0000-0000-000037AD0000}"/>
    <cellStyle name="Normal 33 3 6 7 2" xfId="50447" xr:uid="{00000000-0005-0000-0000-000038AD0000}"/>
    <cellStyle name="Normal 33 3 6 7 3" xfId="27836" xr:uid="{00000000-0005-0000-0000-000039AD0000}"/>
    <cellStyle name="Normal 33 3 6 8" xfId="13453" xr:uid="{00000000-0005-0000-0000-00003AAD0000}"/>
    <cellStyle name="Normal 33 3 6 8 2" xfId="48671" xr:uid="{00000000-0005-0000-0000-00003BAD0000}"/>
    <cellStyle name="Normal 33 3 6 9" xfId="37850" xr:uid="{00000000-0005-0000-0000-00003CAD0000}"/>
    <cellStyle name="Normal 33 3 7" xfId="3697" xr:uid="{00000000-0005-0000-0000-00003DAD0000}"/>
    <cellStyle name="Normal 33 3 7 2" xfId="8421" xr:uid="{00000000-0005-0000-0000-00003EAD0000}"/>
    <cellStyle name="Normal 33 3 7 2 2" xfId="21047" xr:uid="{00000000-0005-0000-0000-00003FAD0000}"/>
    <cellStyle name="Normal 33 3 7 2 2 2" xfId="56263" xr:uid="{00000000-0005-0000-0000-000040AD0000}"/>
    <cellStyle name="Normal 33 3 7 2 3" xfId="43666" xr:uid="{00000000-0005-0000-0000-000041AD0000}"/>
    <cellStyle name="Normal 33 3 7 2 4" xfId="33652" xr:uid="{00000000-0005-0000-0000-000042AD0000}"/>
    <cellStyle name="Normal 33 3 7 3" xfId="10202" xr:uid="{00000000-0005-0000-0000-000043AD0000}"/>
    <cellStyle name="Normal 33 3 7 3 2" xfId="22823" xr:uid="{00000000-0005-0000-0000-000044AD0000}"/>
    <cellStyle name="Normal 33 3 7 3 2 2" xfId="58039" xr:uid="{00000000-0005-0000-0000-000045AD0000}"/>
    <cellStyle name="Normal 33 3 7 3 3" xfId="45442" xr:uid="{00000000-0005-0000-0000-000046AD0000}"/>
    <cellStyle name="Normal 33 3 7 3 4" xfId="35428" xr:uid="{00000000-0005-0000-0000-000047AD0000}"/>
    <cellStyle name="Normal 33 3 7 4" xfId="11998" xr:uid="{00000000-0005-0000-0000-000048AD0000}"/>
    <cellStyle name="Normal 33 3 7 4 2" xfId="24599" xr:uid="{00000000-0005-0000-0000-000049AD0000}"/>
    <cellStyle name="Normal 33 3 7 4 2 2" xfId="59815" xr:uid="{00000000-0005-0000-0000-00004AAD0000}"/>
    <cellStyle name="Normal 33 3 7 4 3" xfId="47218" xr:uid="{00000000-0005-0000-0000-00004BAD0000}"/>
    <cellStyle name="Normal 33 3 7 4 4" xfId="37204" xr:uid="{00000000-0005-0000-0000-00004CAD0000}"/>
    <cellStyle name="Normal 33 3 7 5" xfId="16363" xr:uid="{00000000-0005-0000-0000-00004DAD0000}"/>
    <cellStyle name="Normal 33 3 7 5 2" xfId="51579" xr:uid="{00000000-0005-0000-0000-00004EAD0000}"/>
    <cellStyle name="Normal 33 3 7 5 3" xfId="28968" xr:uid="{00000000-0005-0000-0000-00004FAD0000}"/>
    <cellStyle name="Normal 33 3 7 6" xfId="14585" xr:uid="{00000000-0005-0000-0000-000050AD0000}"/>
    <cellStyle name="Normal 33 3 7 6 2" xfId="49803" xr:uid="{00000000-0005-0000-0000-000051AD0000}"/>
    <cellStyle name="Normal 33 3 7 7" xfId="38982" xr:uid="{00000000-0005-0000-0000-000052AD0000}"/>
    <cellStyle name="Normal 33 3 7 8" xfId="27192" xr:uid="{00000000-0005-0000-0000-000053AD0000}"/>
    <cellStyle name="Normal 33 3 8" xfId="4033" xr:uid="{00000000-0005-0000-0000-000054AD0000}"/>
    <cellStyle name="Normal 33 3 8 2" xfId="16685" xr:uid="{00000000-0005-0000-0000-000055AD0000}"/>
    <cellStyle name="Normal 33 3 8 2 2" xfId="51901" xr:uid="{00000000-0005-0000-0000-000056AD0000}"/>
    <cellStyle name="Normal 33 3 8 2 3" xfId="29290" xr:uid="{00000000-0005-0000-0000-000057AD0000}"/>
    <cellStyle name="Normal 33 3 8 3" xfId="13131" xr:uid="{00000000-0005-0000-0000-000058AD0000}"/>
    <cellStyle name="Normal 33 3 8 3 2" xfId="48349" xr:uid="{00000000-0005-0000-0000-000059AD0000}"/>
    <cellStyle name="Normal 33 3 8 4" xfId="39304" xr:uid="{00000000-0005-0000-0000-00005AAD0000}"/>
    <cellStyle name="Normal 33 3 8 5" xfId="25738" xr:uid="{00000000-0005-0000-0000-00005BAD0000}"/>
    <cellStyle name="Normal 33 3 9" xfId="5508" xr:uid="{00000000-0005-0000-0000-00005CAD0000}"/>
    <cellStyle name="Normal 33 3 9 2" xfId="18139" xr:uid="{00000000-0005-0000-0000-00005DAD0000}"/>
    <cellStyle name="Normal 33 3 9 2 2" xfId="53355" xr:uid="{00000000-0005-0000-0000-00005EAD0000}"/>
    <cellStyle name="Normal 33 3 9 3" xfId="40758" xr:uid="{00000000-0005-0000-0000-00005FAD0000}"/>
    <cellStyle name="Normal 33 3 9 4" xfId="30744" xr:uid="{00000000-0005-0000-0000-000060AD0000}"/>
    <cellStyle name="Normal 33 4" xfId="2272" xr:uid="{00000000-0005-0000-0000-000061AD0000}"/>
    <cellStyle name="Normal 33 4 10" xfId="10686" xr:uid="{00000000-0005-0000-0000-000062AD0000}"/>
    <cellStyle name="Normal 33 4 10 2" xfId="23297" xr:uid="{00000000-0005-0000-0000-000063AD0000}"/>
    <cellStyle name="Normal 33 4 10 2 2" xfId="58513" xr:uid="{00000000-0005-0000-0000-000064AD0000}"/>
    <cellStyle name="Normal 33 4 10 3" xfId="45916" xr:uid="{00000000-0005-0000-0000-000065AD0000}"/>
    <cellStyle name="Normal 33 4 10 4" xfId="35902" xr:uid="{00000000-0005-0000-0000-000066AD0000}"/>
    <cellStyle name="Normal 33 4 11" xfId="14989" xr:uid="{00000000-0005-0000-0000-000067AD0000}"/>
    <cellStyle name="Normal 33 4 11 2" xfId="50205" xr:uid="{00000000-0005-0000-0000-000068AD0000}"/>
    <cellStyle name="Normal 33 4 11 3" xfId="27594" xr:uid="{00000000-0005-0000-0000-000069AD0000}"/>
    <cellStyle name="Normal 33 4 12" xfId="12402" xr:uid="{00000000-0005-0000-0000-00006AAD0000}"/>
    <cellStyle name="Normal 33 4 12 2" xfId="47620" xr:uid="{00000000-0005-0000-0000-00006BAD0000}"/>
    <cellStyle name="Normal 33 4 13" xfId="37608" xr:uid="{00000000-0005-0000-0000-00006CAD0000}"/>
    <cellStyle name="Normal 33 4 14" xfId="25009" xr:uid="{00000000-0005-0000-0000-00006DAD0000}"/>
    <cellStyle name="Normal 33 4 15" xfId="60222" xr:uid="{00000000-0005-0000-0000-00006EAD0000}"/>
    <cellStyle name="Normal 33 4 2" xfId="3124" xr:uid="{00000000-0005-0000-0000-00006FAD0000}"/>
    <cellStyle name="Normal 33 4 2 10" xfId="25493" xr:uid="{00000000-0005-0000-0000-000070AD0000}"/>
    <cellStyle name="Normal 33 4 2 11" xfId="61028" xr:uid="{00000000-0005-0000-0000-000071AD0000}"/>
    <cellStyle name="Normal 33 4 2 2" xfId="4924" xr:uid="{00000000-0005-0000-0000-000072AD0000}"/>
    <cellStyle name="Normal 33 4 2 2 2" xfId="17571" xr:uid="{00000000-0005-0000-0000-000073AD0000}"/>
    <cellStyle name="Normal 33 4 2 2 2 2" xfId="52787" xr:uid="{00000000-0005-0000-0000-000074AD0000}"/>
    <cellStyle name="Normal 33 4 2 2 2 3" xfId="30176" xr:uid="{00000000-0005-0000-0000-000075AD0000}"/>
    <cellStyle name="Normal 33 4 2 2 3" xfId="14017" xr:uid="{00000000-0005-0000-0000-000076AD0000}"/>
    <cellStyle name="Normal 33 4 2 2 3 2" xfId="49235" xr:uid="{00000000-0005-0000-0000-000077AD0000}"/>
    <cellStyle name="Normal 33 4 2 2 4" xfId="40190" xr:uid="{00000000-0005-0000-0000-000078AD0000}"/>
    <cellStyle name="Normal 33 4 2 2 5" xfId="26624" xr:uid="{00000000-0005-0000-0000-000079AD0000}"/>
    <cellStyle name="Normal 33 4 2 3" xfId="6394" xr:uid="{00000000-0005-0000-0000-00007AAD0000}"/>
    <cellStyle name="Normal 33 4 2 3 2" xfId="19025" xr:uid="{00000000-0005-0000-0000-00007BAD0000}"/>
    <cellStyle name="Normal 33 4 2 3 2 2" xfId="54241" xr:uid="{00000000-0005-0000-0000-00007CAD0000}"/>
    <cellStyle name="Normal 33 4 2 3 3" xfId="41644" xr:uid="{00000000-0005-0000-0000-00007DAD0000}"/>
    <cellStyle name="Normal 33 4 2 3 4" xfId="31630" xr:uid="{00000000-0005-0000-0000-00007EAD0000}"/>
    <cellStyle name="Normal 33 4 2 4" xfId="7853" xr:uid="{00000000-0005-0000-0000-00007FAD0000}"/>
    <cellStyle name="Normal 33 4 2 4 2" xfId="20479" xr:uid="{00000000-0005-0000-0000-000080AD0000}"/>
    <cellStyle name="Normal 33 4 2 4 2 2" xfId="55695" xr:uid="{00000000-0005-0000-0000-000081AD0000}"/>
    <cellStyle name="Normal 33 4 2 4 3" xfId="43098" xr:uid="{00000000-0005-0000-0000-000082AD0000}"/>
    <cellStyle name="Normal 33 4 2 4 4" xfId="33084" xr:uid="{00000000-0005-0000-0000-000083AD0000}"/>
    <cellStyle name="Normal 33 4 2 5" xfId="9634" xr:uid="{00000000-0005-0000-0000-000084AD0000}"/>
    <cellStyle name="Normal 33 4 2 5 2" xfId="22255" xr:uid="{00000000-0005-0000-0000-000085AD0000}"/>
    <cellStyle name="Normal 33 4 2 5 2 2" xfId="57471" xr:uid="{00000000-0005-0000-0000-000086AD0000}"/>
    <cellStyle name="Normal 33 4 2 5 3" xfId="44874" xr:uid="{00000000-0005-0000-0000-000087AD0000}"/>
    <cellStyle name="Normal 33 4 2 5 4" xfId="34860" xr:uid="{00000000-0005-0000-0000-000088AD0000}"/>
    <cellStyle name="Normal 33 4 2 6" xfId="11428" xr:uid="{00000000-0005-0000-0000-000089AD0000}"/>
    <cellStyle name="Normal 33 4 2 6 2" xfId="24031" xr:uid="{00000000-0005-0000-0000-00008AAD0000}"/>
    <cellStyle name="Normal 33 4 2 6 2 2" xfId="59247" xr:uid="{00000000-0005-0000-0000-00008BAD0000}"/>
    <cellStyle name="Normal 33 4 2 6 3" xfId="46650" xr:uid="{00000000-0005-0000-0000-00008CAD0000}"/>
    <cellStyle name="Normal 33 4 2 6 4" xfId="36636" xr:uid="{00000000-0005-0000-0000-00008DAD0000}"/>
    <cellStyle name="Normal 33 4 2 7" xfId="15795" xr:uid="{00000000-0005-0000-0000-00008EAD0000}"/>
    <cellStyle name="Normal 33 4 2 7 2" xfId="51011" xr:uid="{00000000-0005-0000-0000-00008FAD0000}"/>
    <cellStyle name="Normal 33 4 2 7 3" xfId="28400" xr:uid="{00000000-0005-0000-0000-000090AD0000}"/>
    <cellStyle name="Normal 33 4 2 8" xfId="12886" xr:uid="{00000000-0005-0000-0000-000091AD0000}"/>
    <cellStyle name="Normal 33 4 2 8 2" xfId="48104" xr:uid="{00000000-0005-0000-0000-000092AD0000}"/>
    <cellStyle name="Normal 33 4 2 9" xfId="38414" xr:uid="{00000000-0005-0000-0000-000093AD0000}"/>
    <cellStyle name="Normal 33 4 3" xfId="3453" xr:uid="{00000000-0005-0000-0000-000094AD0000}"/>
    <cellStyle name="Normal 33 4 3 10" xfId="26949" xr:uid="{00000000-0005-0000-0000-000095AD0000}"/>
    <cellStyle name="Normal 33 4 3 11" xfId="61353" xr:uid="{00000000-0005-0000-0000-000096AD0000}"/>
    <cellStyle name="Normal 33 4 3 2" xfId="5249" xr:uid="{00000000-0005-0000-0000-000097AD0000}"/>
    <cellStyle name="Normal 33 4 3 2 2" xfId="17896" xr:uid="{00000000-0005-0000-0000-000098AD0000}"/>
    <cellStyle name="Normal 33 4 3 2 2 2" xfId="53112" xr:uid="{00000000-0005-0000-0000-000099AD0000}"/>
    <cellStyle name="Normal 33 4 3 2 3" xfId="40515" xr:uid="{00000000-0005-0000-0000-00009AAD0000}"/>
    <cellStyle name="Normal 33 4 3 2 4" xfId="30501" xr:uid="{00000000-0005-0000-0000-00009BAD0000}"/>
    <cellStyle name="Normal 33 4 3 3" xfId="6719" xr:uid="{00000000-0005-0000-0000-00009CAD0000}"/>
    <cellStyle name="Normal 33 4 3 3 2" xfId="19350" xr:uid="{00000000-0005-0000-0000-00009DAD0000}"/>
    <cellStyle name="Normal 33 4 3 3 2 2" xfId="54566" xr:uid="{00000000-0005-0000-0000-00009EAD0000}"/>
    <cellStyle name="Normal 33 4 3 3 3" xfId="41969" xr:uid="{00000000-0005-0000-0000-00009FAD0000}"/>
    <cellStyle name="Normal 33 4 3 3 4" xfId="31955" xr:uid="{00000000-0005-0000-0000-0000A0AD0000}"/>
    <cellStyle name="Normal 33 4 3 4" xfId="8178" xr:uid="{00000000-0005-0000-0000-0000A1AD0000}"/>
    <cellStyle name="Normal 33 4 3 4 2" xfId="20804" xr:uid="{00000000-0005-0000-0000-0000A2AD0000}"/>
    <cellStyle name="Normal 33 4 3 4 2 2" xfId="56020" xr:uid="{00000000-0005-0000-0000-0000A3AD0000}"/>
    <cellStyle name="Normal 33 4 3 4 3" xfId="43423" xr:uid="{00000000-0005-0000-0000-0000A4AD0000}"/>
    <cellStyle name="Normal 33 4 3 4 4" xfId="33409" xr:uid="{00000000-0005-0000-0000-0000A5AD0000}"/>
    <cellStyle name="Normal 33 4 3 5" xfId="9959" xr:uid="{00000000-0005-0000-0000-0000A6AD0000}"/>
    <cellStyle name="Normal 33 4 3 5 2" xfId="22580" xr:uid="{00000000-0005-0000-0000-0000A7AD0000}"/>
    <cellStyle name="Normal 33 4 3 5 2 2" xfId="57796" xr:uid="{00000000-0005-0000-0000-0000A8AD0000}"/>
    <cellStyle name="Normal 33 4 3 5 3" xfId="45199" xr:uid="{00000000-0005-0000-0000-0000A9AD0000}"/>
    <cellStyle name="Normal 33 4 3 5 4" xfId="35185" xr:uid="{00000000-0005-0000-0000-0000AAAD0000}"/>
    <cellStyle name="Normal 33 4 3 6" xfId="11753" xr:uid="{00000000-0005-0000-0000-0000ABAD0000}"/>
    <cellStyle name="Normal 33 4 3 6 2" xfId="24356" xr:uid="{00000000-0005-0000-0000-0000ACAD0000}"/>
    <cellStyle name="Normal 33 4 3 6 2 2" xfId="59572" xr:uid="{00000000-0005-0000-0000-0000ADAD0000}"/>
    <cellStyle name="Normal 33 4 3 6 3" xfId="46975" xr:uid="{00000000-0005-0000-0000-0000AEAD0000}"/>
    <cellStyle name="Normal 33 4 3 6 4" xfId="36961" xr:uid="{00000000-0005-0000-0000-0000AFAD0000}"/>
    <cellStyle name="Normal 33 4 3 7" xfId="16120" xr:uid="{00000000-0005-0000-0000-0000B0AD0000}"/>
    <cellStyle name="Normal 33 4 3 7 2" xfId="51336" xr:uid="{00000000-0005-0000-0000-0000B1AD0000}"/>
    <cellStyle name="Normal 33 4 3 7 3" xfId="28725" xr:uid="{00000000-0005-0000-0000-0000B2AD0000}"/>
    <cellStyle name="Normal 33 4 3 8" xfId="14342" xr:uid="{00000000-0005-0000-0000-0000B3AD0000}"/>
    <cellStyle name="Normal 33 4 3 8 2" xfId="49560" xr:uid="{00000000-0005-0000-0000-0000B4AD0000}"/>
    <cellStyle name="Normal 33 4 3 9" xfId="38739" xr:uid="{00000000-0005-0000-0000-0000B5AD0000}"/>
    <cellStyle name="Normal 33 4 4" xfId="2614" xr:uid="{00000000-0005-0000-0000-0000B6AD0000}"/>
    <cellStyle name="Normal 33 4 4 10" xfId="26140" xr:uid="{00000000-0005-0000-0000-0000B7AD0000}"/>
    <cellStyle name="Normal 33 4 4 11" xfId="60544" xr:uid="{00000000-0005-0000-0000-0000B8AD0000}"/>
    <cellStyle name="Normal 33 4 4 2" xfId="4440" xr:uid="{00000000-0005-0000-0000-0000B9AD0000}"/>
    <cellStyle name="Normal 33 4 4 2 2" xfId="17087" xr:uid="{00000000-0005-0000-0000-0000BAAD0000}"/>
    <cellStyle name="Normal 33 4 4 2 2 2" xfId="52303" xr:uid="{00000000-0005-0000-0000-0000BBAD0000}"/>
    <cellStyle name="Normal 33 4 4 2 3" xfId="39706" xr:uid="{00000000-0005-0000-0000-0000BCAD0000}"/>
    <cellStyle name="Normal 33 4 4 2 4" xfId="29692" xr:uid="{00000000-0005-0000-0000-0000BDAD0000}"/>
    <cellStyle name="Normal 33 4 4 3" xfId="5910" xr:uid="{00000000-0005-0000-0000-0000BEAD0000}"/>
    <cellStyle name="Normal 33 4 4 3 2" xfId="18541" xr:uid="{00000000-0005-0000-0000-0000BFAD0000}"/>
    <cellStyle name="Normal 33 4 4 3 2 2" xfId="53757" xr:uid="{00000000-0005-0000-0000-0000C0AD0000}"/>
    <cellStyle name="Normal 33 4 4 3 3" xfId="41160" xr:uid="{00000000-0005-0000-0000-0000C1AD0000}"/>
    <cellStyle name="Normal 33 4 4 3 4" xfId="31146" xr:uid="{00000000-0005-0000-0000-0000C2AD0000}"/>
    <cellStyle name="Normal 33 4 4 4" xfId="7369" xr:uid="{00000000-0005-0000-0000-0000C3AD0000}"/>
    <cellStyle name="Normal 33 4 4 4 2" xfId="19995" xr:uid="{00000000-0005-0000-0000-0000C4AD0000}"/>
    <cellStyle name="Normal 33 4 4 4 2 2" xfId="55211" xr:uid="{00000000-0005-0000-0000-0000C5AD0000}"/>
    <cellStyle name="Normal 33 4 4 4 3" xfId="42614" xr:uid="{00000000-0005-0000-0000-0000C6AD0000}"/>
    <cellStyle name="Normal 33 4 4 4 4" xfId="32600" xr:uid="{00000000-0005-0000-0000-0000C7AD0000}"/>
    <cellStyle name="Normal 33 4 4 5" xfId="9150" xr:uid="{00000000-0005-0000-0000-0000C8AD0000}"/>
    <cellStyle name="Normal 33 4 4 5 2" xfId="21771" xr:uid="{00000000-0005-0000-0000-0000C9AD0000}"/>
    <cellStyle name="Normal 33 4 4 5 2 2" xfId="56987" xr:uid="{00000000-0005-0000-0000-0000CAAD0000}"/>
    <cellStyle name="Normal 33 4 4 5 3" xfId="44390" xr:uid="{00000000-0005-0000-0000-0000CBAD0000}"/>
    <cellStyle name="Normal 33 4 4 5 4" xfId="34376" xr:uid="{00000000-0005-0000-0000-0000CCAD0000}"/>
    <cellStyle name="Normal 33 4 4 6" xfId="10944" xr:uid="{00000000-0005-0000-0000-0000CDAD0000}"/>
    <cellStyle name="Normal 33 4 4 6 2" xfId="23547" xr:uid="{00000000-0005-0000-0000-0000CEAD0000}"/>
    <cellStyle name="Normal 33 4 4 6 2 2" xfId="58763" xr:uid="{00000000-0005-0000-0000-0000CFAD0000}"/>
    <cellStyle name="Normal 33 4 4 6 3" xfId="46166" xr:uid="{00000000-0005-0000-0000-0000D0AD0000}"/>
    <cellStyle name="Normal 33 4 4 6 4" xfId="36152" xr:uid="{00000000-0005-0000-0000-0000D1AD0000}"/>
    <cellStyle name="Normal 33 4 4 7" xfId="15311" xr:uid="{00000000-0005-0000-0000-0000D2AD0000}"/>
    <cellStyle name="Normal 33 4 4 7 2" xfId="50527" xr:uid="{00000000-0005-0000-0000-0000D3AD0000}"/>
    <cellStyle name="Normal 33 4 4 7 3" xfId="27916" xr:uid="{00000000-0005-0000-0000-0000D4AD0000}"/>
    <cellStyle name="Normal 33 4 4 8" xfId="13533" xr:uid="{00000000-0005-0000-0000-0000D5AD0000}"/>
    <cellStyle name="Normal 33 4 4 8 2" xfId="48751" xr:uid="{00000000-0005-0000-0000-0000D6AD0000}"/>
    <cellStyle name="Normal 33 4 4 9" xfId="37930" xr:uid="{00000000-0005-0000-0000-0000D7AD0000}"/>
    <cellStyle name="Normal 33 4 5" xfId="3778" xr:uid="{00000000-0005-0000-0000-0000D8AD0000}"/>
    <cellStyle name="Normal 33 4 5 2" xfId="8501" xr:uid="{00000000-0005-0000-0000-0000D9AD0000}"/>
    <cellStyle name="Normal 33 4 5 2 2" xfId="21127" xr:uid="{00000000-0005-0000-0000-0000DAAD0000}"/>
    <cellStyle name="Normal 33 4 5 2 2 2" xfId="56343" xr:uid="{00000000-0005-0000-0000-0000DBAD0000}"/>
    <cellStyle name="Normal 33 4 5 2 3" xfId="43746" xr:uid="{00000000-0005-0000-0000-0000DCAD0000}"/>
    <cellStyle name="Normal 33 4 5 2 4" xfId="33732" xr:uid="{00000000-0005-0000-0000-0000DDAD0000}"/>
    <cellStyle name="Normal 33 4 5 3" xfId="10282" xr:uid="{00000000-0005-0000-0000-0000DEAD0000}"/>
    <cellStyle name="Normal 33 4 5 3 2" xfId="22903" xr:uid="{00000000-0005-0000-0000-0000DFAD0000}"/>
    <cellStyle name="Normal 33 4 5 3 2 2" xfId="58119" xr:uid="{00000000-0005-0000-0000-0000E0AD0000}"/>
    <cellStyle name="Normal 33 4 5 3 3" xfId="45522" xr:uid="{00000000-0005-0000-0000-0000E1AD0000}"/>
    <cellStyle name="Normal 33 4 5 3 4" xfId="35508" xr:uid="{00000000-0005-0000-0000-0000E2AD0000}"/>
    <cellStyle name="Normal 33 4 5 4" xfId="12078" xr:uid="{00000000-0005-0000-0000-0000E3AD0000}"/>
    <cellStyle name="Normal 33 4 5 4 2" xfId="24679" xr:uid="{00000000-0005-0000-0000-0000E4AD0000}"/>
    <cellStyle name="Normal 33 4 5 4 2 2" xfId="59895" xr:uid="{00000000-0005-0000-0000-0000E5AD0000}"/>
    <cellStyle name="Normal 33 4 5 4 3" xfId="47298" xr:uid="{00000000-0005-0000-0000-0000E6AD0000}"/>
    <cellStyle name="Normal 33 4 5 4 4" xfId="37284" xr:uid="{00000000-0005-0000-0000-0000E7AD0000}"/>
    <cellStyle name="Normal 33 4 5 5" xfId="16443" xr:uid="{00000000-0005-0000-0000-0000E8AD0000}"/>
    <cellStyle name="Normal 33 4 5 5 2" xfId="51659" xr:uid="{00000000-0005-0000-0000-0000E9AD0000}"/>
    <cellStyle name="Normal 33 4 5 5 3" xfId="29048" xr:uid="{00000000-0005-0000-0000-0000EAAD0000}"/>
    <cellStyle name="Normal 33 4 5 6" xfId="14665" xr:uid="{00000000-0005-0000-0000-0000EBAD0000}"/>
    <cellStyle name="Normal 33 4 5 6 2" xfId="49883" xr:uid="{00000000-0005-0000-0000-0000ECAD0000}"/>
    <cellStyle name="Normal 33 4 5 7" xfId="39062" xr:uid="{00000000-0005-0000-0000-0000EDAD0000}"/>
    <cellStyle name="Normal 33 4 5 8" xfId="27272" xr:uid="{00000000-0005-0000-0000-0000EEAD0000}"/>
    <cellStyle name="Normal 33 4 6" xfId="4118" xr:uid="{00000000-0005-0000-0000-0000EFAD0000}"/>
    <cellStyle name="Normal 33 4 6 2" xfId="16765" xr:uid="{00000000-0005-0000-0000-0000F0AD0000}"/>
    <cellStyle name="Normal 33 4 6 2 2" xfId="51981" xr:uid="{00000000-0005-0000-0000-0000F1AD0000}"/>
    <cellStyle name="Normal 33 4 6 2 3" xfId="29370" xr:uid="{00000000-0005-0000-0000-0000F2AD0000}"/>
    <cellStyle name="Normal 33 4 6 3" xfId="13211" xr:uid="{00000000-0005-0000-0000-0000F3AD0000}"/>
    <cellStyle name="Normal 33 4 6 3 2" xfId="48429" xr:uid="{00000000-0005-0000-0000-0000F4AD0000}"/>
    <cellStyle name="Normal 33 4 6 4" xfId="39384" xr:uid="{00000000-0005-0000-0000-0000F5AD0000}"/>
    <cellStyle name="Normal 33 4 6 5" xfId="25818" xr:uid="{00000000-0005-0000-0000-0000F6AD0000}"/>
    <cellStyle name="Normal 33 4 7" xfId="5588" xr:uid="{00000000-0005-0000-0000-0000F7AD0000}"/>
    <cellStyle name="Normal 33 4 7 2" xfId="18219" xr:uid="{00000000-0005-0000-0000-0000F8AD0000}"/>
    <cellStyle name="Normal 33 4 7 2 2" xfId="53435" xr:uid="{00000000-0005-0000-0000-0000F9AD0000}"/>
    <cellStyle name="Normal 33 4 7 3" xfId="40838" xr:uid="{00000000-0005-0000-0000-0000FAAD0000}"/>
    <cellStyle name="Normal 33 4 7 4" xfId="30824" xr:uid="{00000000-0005-0000-0000-0000FBAD0000}"/>
    <cellStyle name="Normal 33 4 8" xfId="7047" xr:uid="{00000000-0005-0000-0000-0000FCAD0000}"/>
    <cellStyle name="Normal 33 4 8 2" xfId="19673" xr:uid="{00000000-0005-0000-0000-0000FDAD0000}"/>
    <cellStyle name="Normal 33 4 8 2 2" xfId="54889" xr:uid="{00000000-0005-0000-0000-0000FEAD0000}"/>
    <cellStyle name="Normal 33 4 8 3" xfId="42292" xr:uid="{00000000-0005-0000-0000-0000FFAD0000}"/>
    <cellStyle name="Normal 33 4 8 4" xfId="32278" xr:uid="{00000000-0005-0000-0000-000000AE0000}"/>
    <cellStyle name="Normal 33 4 9" xfId="8828" xr:uid="{00000000-0005-0000-0000-000001AE0000}"/>
    <cellStyle name="Normal 33 4 9 2" xfId="21449" xr:uid="{00000000-0005-0000-0000-000002AE0000}"/>
    <cellStyle name="Normal 33 4 9 2 2" xfId="56665" xr:uid="{00000000-0005-0000-0000-000003AE0000}"/>
    <cellStyle name="Normal 33 4 9 3" xfId="44068" xr:uid="{00000000-0005-0000-0000-000004AE0000}"/>
    <cellStyle name="Normal 33 4 9 4" xfId="34054" xr:uid="{00000000-0005-0000-0000-000005AE0000}"/>
    <cellStyle name="Normal 33 5" xfId="2949" xr:uid="{00000000-0005-0000-0000-000006AE0000}"/>
    <cellStyle name="Normal 33 5 10" xfId="25331" xr:uid="{00000000-0005-0000-0000-000007AE0000}"/>
    <cellStyle name="Normal 33 5 11" xfId="60866" xr:uid="{00000000-0005-0000-0000-000008AE0000}"/>
    <cellStyle name="Normal 33 5 2" xfId="4762" xr:uid="{00000000-0005-0000-0000-000009AE0000}"/>
    <cellStyle name="Normal 33 5 2 2" xfId="17409" xr:uid="{00000000-0005-0000-0000-00000AAE0000}"/>
    <cellStyle name="Normal 33 5 2 2 2" xfId="52625" xr:uid="{00000000-0005-0000-0000-00000BAE0000}"/>
    <cellStyle name="Normal 33 5 2 2 3" xfId="30014" xr:uid="{00000000-0005-0000-0000-00000CAE0000}"/>
    <cellStyle name="Normal 33 5 2 3" xfId="13855" xr:uid="{00000000-0005-0000-0000-00000DAE0000}"/>
    <cellStyle name="Normal 33 5 2 3 2" xfId="49073" xr:uid="{00000000-0005-0000-0000-00000EAE0000}"/>
    <cellStyle name="Normal 33 5 2 4" xfId="40028" xr:uid="{00000000-0005-0000-0000-00000FAE0000}"/>
    <cellStyle name="Normal 33 5 2 5" xfId="26462" xr:uid="{00000000-0005-0000-0000-000010AE0000}"/>
    <cellStyle name="Normal 33 5 3" xfId="6232" xr:uid="{00000000-0005-0000-0000-000011AE0000}"/>
    <cellStyle name="Normal 33 5 3 2" xfId="18863" xr:uid="{00000000-0005-0000-0000-000012AE0000}"/>
    <cellStyle name="Normal 33 5 3 2 2" xfId="54079" xr:uid="{00000000-0005-0000-0000-000013AE0000}"/>
    <cellStyle name="Normal 33 5 3 3" xfId="41482" xr:uid="{00000000-0005-0000-0000-000014AE0000}"/>
    <cellStyle name="Normal 33 5 3 4" xfId="31468" xr:uid="{00000000-0005-0000-0000-000015AE0000}"/>
    <cellStyle name="Normal 33 5 4" xfId="7691" xr:uid="{00000000-0005-0000-0000-000016AE0000}"/>
    <cellStyle name="Normal 33 5 4 2" xfId="20317" xr:uid="{00000000-0005-0000-0000-000017AE0000}"/>
    <cellStyle name="Normal 33 5 4 2 2" xfId="55533" xr:uid="{00000000-0005-0000-0000-000018AE0000}"/>
    <cellStyle name="Normal 33 5 4 3" xfId="42936" xr:uid="{00000000-0005-0000-0000-000019AE0000}"/>
    <cellStyle name="Normal 33 5 4 4" xfId="32922" xr:uid="{00000000-0005-0000-0000-00001AAE0000}"/>
    <cellStyle name="Normal 33 5 5" xfId="9472" xr:uid="{00000000-0005-0000-0000-00001BAE0000}"/>
    <cellStyle name="Normal 33 5 5 2" xfId="22093" xr:uid="{00000000-0005-0000-0000-00001CAE0000}"/>
    <cellStyle name="Normal 33 5 5 2 2" xfId="57309" xr:uid="{00000000-0005-0000-0000-00001DAE0000}"/>
    <cellStyle name="Normal 33 5 5 3" xfId="44712" xr:uid="{00000000-0005-0000-0000-00001EAE0000}"/>
    <cellStyle name="Normal 33 5 5 4" xfId="34698" xr:uid="{00000000-0005-0000-0000-00001FAE0000}"/>
    <cellStyle name="Normal 33 5 6" xfId="11266" xr:uid="{00000000-0005-0000-0000-000020AE0000}"/>
    <cellStyle name="Normal 33 5 6 2" xfId="23869" xr:uid="{00000000-0005-0000-0000-000021AE0000}"/>
    <cellStyle name="Normal 33 5 6 2 2" xfId="59085" xr:uid="{00000000-0005-0000-0000-000022AE0000}"/>
    <cellStyle name="Normal 33 5 6 3" xfId="46488" xr:uid="{00000000-0005-0000-0000-000023AE0000}"/>
    <cellStyle name="Normal 33 5 6 4" xfId="36474" xr:uid="{00000000-0005-0000-0000-000024AE0000}"/>
    <cellStyle name="Normal 33 5 7" xfId="15633" xr:uid="{00000000-0005-0000-0000-000025AE0000}"/>
    <cellStyle name="Normal 33 5 7 2" xfId="50849" xr:uid="{00000000-0005-0000-0000-000026AE0000}"/>
    <cellStyle name="Normal 33 5 7 3" xfId="28238" xr:uid="{00000000-0005-0000-0000-000027AE0000}"/>
    <cellStyle name="Normal 33 5 8" xfId="12724" xr:uid="{00000000-0005-0000-0000-000028AE0000}"/>
    <cellStyle name="Normal 33 5 8 2" xfId="47942" xr:uid="{00000000-0005-0000-0000-000029AE0000}"/>
    <cellStyle name="Normal 33 5 9" xfId="38252" xr:uid="{00000000-0005-0000-0000-00002AAE0000}"/>
    <cellStyle name="Normal 33 6" xfId="2786" xr:uid="{00000000-0005-0000-0000-00002BAE0000}"/>
    <cellStyle name="Normal 33 6 10" xfId="25179" xr:uid="{00000000-0005-0000-0000-00002CAE0000}"/>
    <cellStyle name="Normal 33 6 11" xfId="60714" xr:uid="{00000000-0005-0000-0000-00002DAE0000}"/>
    <cellStyle name="Normal 33 6 2" xfId="4610" xr:uid="{00000000-0005-0000-0000-00002EAE0000}"/>
    <cellStyle name="Normal 33 6 2 2" xfId="17257" xr:uid="{00000000-0005-0000-0000-00002FAE0000}"/>
    <cellStyle name="Normal 33 6 2 2 2" xfId="52473" xr:uid="{00000000-0005-0000-0000-000030AE0000}"/>
    <cellStyle name="Normal 33 6 2 2 3" xfId="29862" xr:uid="{00000000-0005-0000-0000-000031AE0000}"/>
    <cellStyle name="Normal 33 6 2 3" xfId="13703" xr:uid="{00000000-0005-0000-0000-000032AE0000}"/>
    <cellStyle name="Normal 33 6 2 3 2" xfId="48921" xr:uid="{00000000-0005-0000-0000-000033AE0000}"/>
    <cellStyle name="Normal 33 6 2 4" xfId="39876" xr:uid="{00000000-0005-0000-0000-000034AE0000}"/>
    <cellStyle name="Normal 33 6 2 5" xfId="26310" xr:uid="{00000000-0005-0000-0000-000035AE0000}"/>
    <cellStyle name="Normal 33 6 3" xfId="6080" xr:uid="{00000000-0005-0000-0000-000036AE0000}"/>
    <cellStyle name="Normal 33 6 3 2" xfId="18711" xr:uid="{00000000-0005-0000-0000-000037AE0000}"/>
    <cellStyle name="Normal 33 6 3 2 2" xfId="53927" xr:uid="{00000000-0005-0000-0000-000038AE0000}"/>
    <cellStyle name="Normal 33 6 3 3" xfId="41330" xr:uid="{00000000-0005-0000-0000-000039AE0000}"/>
    <cellStyle name="Normal 33 6 3 4" xfId="31316" xr:uid="{00000000-0005-0000-0000-00003AAE0000}"/>
    <cellStyle name="Normal 33 6 4" xfId="7539" xr:uid="{00000000-0005-0000-0000-00003BAE0000}"/>
    <cellStyle name="Normal 33 6 4 2" xfId="20165" xr:uid="{00000000-0005-0000-0000-00003CAE0000}"/>
    <cellStyle name="Normal 33 6 4 2 2" xfId="55381" xr:uid="{00000000-0005-0000-0000-00003DAE0000}"/>
    <cellStyle name="Normal 33 6 4 3" xfId="42784" xr:uid="{00000000-0005-0000-0000-00003EAE0000}"/>
    <cellStyle name="Normal 33 6 4 4" xfId="32770" xr:uid="{00000000-0005-0000-0000-00003FAE0000}"/>
    <cellStyle name="Normal 33 6 5" xfId="9320" xr:uid="{00000000-0005-0000-0000-000040AE0000}"/>
    <cellStyle name="Normal 33 6 5 2" xfId="21941" xr:uid="{00000000-0005-0000-0000-000041AE0000}"/>
    <cellStyle name="Normal 33 6 5 2 2" xfId="57157" xr:uid="{00000000-0005-0000-0000-000042AE0000}"/>
    <cellStyle name="Normal 33 6 5 3" xfId="44560" xr:uid="{00000000-0005-0000-0000-000043AE0000}"/>
    <cellStyle name="Normal 33 6 5 4" xfId="34546" xr:uid="{00000000-0005-0000-0000-000044AE0000}"/>
    <cellStyle name="Normal 33 6 6" xfId="11114" xr:uid="{00000000-0005-0000-0000-000045AE0000}"/>
    <cellStyle name="Normal 33 6 6 2" xfId="23717" xr:uid="{00000000-0005-0000-0000-000046AE0000}"/>
    <cellStyle name="Normal 33 6 6 2 2" xfId="58933" xr:uid="{00000000-0005-0000-0000-000047AE0000}"/>
    <cellStyle name="Normal 33 6 6 3" xfId="46336" xr:uid="{00000000-0005-0000-0000-000048AE0000}"/>
    <cellStyle name="Normal 33 6 6 4" xfId="36322" xr:uid="{00000000-0005-0000-0000-000049AE0000}"/>
    <cellStyle name="Normal 33 6 7" xfId="15481" xr:uid="{00000000-0005-0000-0000-00004AAE0000}"/>
    <cellStyle name="Normal 33 6 7 2" xfId="50697" xr:uid="{00000000-0005-0000-0000-00004BAE0000}"/>
    <cellStyle name="Normal 33 6 7 3" xfId="28086" xr:uid="{00000000-0005-0000-0000-00004CAE0000}"/>
    <cellStyle name="Normal 33 6 8" xfId="12572" xr:uid="{00000000-0005-0000-0000-00004DAE0000}"/>
    <cellStyle name="Normal 33 6 8 2" xfId="47790" xr:uid="{00000000-0005-0000-0000-00004EAE0000}"/>
    <cellStyle name="Normal 33 6 9" xfId="38100" xr:uid="{00000000-0005-0000-0000-00004FAE0000}"/>
    <cellStyle name="Normal 33 7" xfId="3301" xr:uid="{00000000-0005-0000-0000-000050AE0000}"/>
    <cellStyle name="Normal 33 7 10" xfId="26797" xr:uid="{00000000-0005-0000-0000-000051AE0000}"/>
    <cellStyle name="Normal 33 7 11" xfId="61201" xr:uid="{00000000-0005-0000-0000-000052AE0000}"/>
    <cellStyle name="Normal 33 7 2" xfId="5097" xr:uid="{00000000-0005-0000-0000-000053AE0000}"/>
    <cellStyle name="Normal 33 7 2 2" xfId="17744" xr:uid="{00000000-0005-0000-0000-000054AE0000}"/>
    <cellStyle name="Normal 33 7 2 2 2" xfId="52960" xr:uid="{00000000-0005-0000-0000-000055AE0000}"/>
    <cellStyle name="Normal 33 7 2 3" xfId="40363" xr:uid="{00000000-0005-0000-0000-000056AE0000}"/>
    <cellStyle name="Normal 33 7 2 4" xfId="30349" xr:uid="{00000000-0005-0000-0000-000057AE0000}"/>
    <cellStyle name="Normal 33 7 3" xfId="6567" xr:uid="{00000000-0005-0000-0000-000058AE0000}"/>
    <cellStyle name="Normal 33 7 3 2" xfId="19198" xr:uid="{00000000-0005-0000-0000-000059AE0000}"/>
    <cellStyle name="Normal 33 7 3 2 2" xfId="54414" xr:uid="{00000000-0005-0000-0000-00005AAE0000}"/>
    <cellStyle name="Normal 33 7 3 3" xfId="41817" xr:uid="{00000000-0005-0000-0000-00005BAE0000}"/>
    <cellStyle name="Normal 33 7 3 4" xfId="31803" xr:uid="{00000000-0005-0000-0000-00005CAE0000}"/>
    <cellStyle name="Normal 33 7 4" xfId="8026" xr:uid="{00000000-0005-0000-0000-00005DAE0000}"/>
    <cellStyle name="Normal 33 7 4 2" xfId="20652" xr:uid="{00000000-0005-0000-0000-00005EAE0000}"/>
    <cellStyle name="Normal 33 7 4 2 2" xfId="55868" xr:uid="{00000000-0005-0000-0000-00005FAE0000}"/>
    <cellStyle name="Normal 33 7 4 3" xfId="43271" xr:uid="{00000000-0005-0000-0000-000060AE0000}"/>
    <cellStyle name="Normal 33 7 4 4" xfId="33257" xr:uid="{00000000-0005-0000-0000-000061AE0000}"/>
    <cellStyle name="Normal 33 7 5" xfId="9807" xr:uid="{00000000-0005-0000-0000-000062AE0000}"/>
    <cellStyle name="Normal 33 7 5 2" xfId="22428" xr:uid="{00000000-0005-0000-0000-000063AE0000}"/>
    <cellStyle name="Normal 33 7 5 2 2" xfId="57644" xr:uid="{00000000-0005-0000-0000-000064AE0000}"/>
    <cellStyle name="Normal 33 7 5 3" xfId="45047" xr:uid="{00000000-0005-0000-0000-000065AE0000}"/>
    <cellStyle name="Normal 33 7 5 4" xfId="35033" xr:uid="{00000000-0005-0000-0000-000066AE0000}"/>
    <cellStyle name="Normal 33 7 6" xfId="11601" xr:uid="{00000000-0005-0000-0000-000067AE0000}"/>
    <cellStyle name="Normal 33 7 6 2" xfId="24204" xr:uid="{00000000-0005-0000-0000-000068AE0000}"/>
    <cellStyle name="Normal 33 7 6 2 2" xfId="59420" xr:uid="{00000000-0005-0000-0000-000069AE0000}"/>
    <cellStyle name="Normal 33 7 6 3" xfId="46823" xr:uid="{00000000-0005-0000-0000-00006AAE0000}"/>
    <cellStyle name="Normal 33 7 6 4" xfId="36809" xr:uid="{00000000-0005-0000-0000-00006BAE0000}"/>
    <cellStyle name="Normal 33 7 7" xfId="15968" xr:uid="{00000000-0005-0000-0000-00006CAE0000}"/>
    <cellStyle name="Normal 33 7 7 2" xfId="51184" xr:uid="{00000000-0005-0000-0000-00006DAE0000}"/>
    <cellStyle name="Normal 33 7 7 3" xfId="28573" xr:uid="{00000000-0005-0000-0000-00006EAE0000}"/>
    <cellStyle name="Normal 33 7 8" xfId="14190" xr:uid="{00000000-0005-0000-0000-00006FAE0000}"/>
    <cellStyle name="Normal 33 7 8 2" xfId="49408" xr:uid="{00000000-0005-0000-0000-000070AE0000}"/>
    <cellStyle name="Normal 33 7 9" xfId="38587" xr:uid="{00000000-0005-0000-0000-000071AE0000}"/>
    <cellStyle name="Normal 33 8" xfId="2456" xr:uid="{00000000-0005-0000-0000-000072AE0000}"/>
    <cellStyle name="Normal 33 8 10" xfId="25988" xr:uid="{00000000-0005-0000-0000-000073AE0000}"/>
    <cellStyle name="Normal 33 8 11" xfId="60392" xr:uid="{00000000-0005-0000-0000-000074AE0000}"/>
    <cellStyle name="Normal 33 8 2" xfId="4288" xr:uid="{00000000-0005-0000-0000-000075AE0000}"/>
    <cellStyle name="Normal 33 8 2 2" xfId="16935" xr:uid="{00000000-0005-0000-0000-000076AE0000}"/>
    <cellStyle name="Normal 33 8 2 2 2" xfId="52151" xr:uid="{00000000-0005-0000-0000-000077AE0000}"/>
    <cellStyle name="Normal 33 8 2 3" xfId="39554" xr:uid="{00000000-0005-0000-0000-000078AE0000}"/>
    <cellStyle name="Normal 33 8 2 4" xfId="29540" xr:uid="{00000000-0005-0000-0000-000079AE0000}"/>
    <cellStyle name="Normal 33 8 3" xfId="5758" xr:uid="{00000000-0005-0000-0000-00007AAE0000}"/>
    <cellStyle name="Normal 33 8 3 2" xfId="18389" xr:uid="{00000000-0005-0000-0000-00007BAE0000}"/>
    <cellStyle name="Normal 33 8 3 2 2" xfId="53605" xr:uid="{00000000-0005-0000-0000-00007CAE0000}"/>
    <cellStyle name="Normal 33 8 3 3" xfId="41008" xr:uid="{00000000-0005-0000-0000-00007DAE0000}"/>
    <cellStyle name="Normal 33 8 3 4" xfId="30994" xr:uid="{00000000-0005-0000-0000-00007EAE0000}"/>
    <cellStyle name="Normal 33 8 4" xfId="7217" xr:uid="{00000000-0005-0000-0000-00007FAE0000}"/>
    <cellStyle name="Normal 33 8 4 2" xfId="19843" xr:uid="{00000000-0005-0000-0000-000080AE0000}"/>
    <cellStyle name="Normal 33 8 4 2 2" xfId="55059" xr:uid="{00000000-0005-0000-0000-000081AE0000}"/>
    <cellStyle name="Normal 33 8 4 3" xfId="42462" xr:uid="{00000000-0005-0000-0000-000082AE0000}"/>
    <cellStyle name="Normal 33 8 4 4" xfId="32448" xr:uid="{00000000-0005-0000-0000-000083AE0000}"/>
    <cellStyle name="Normal 33 8 5" xfId="8998" xr:uid="{00000000-0005-0000-0000-000084AE0000}"/>
    <cellStyle name="Normal 33 8 5 2" xfId="21619" xr:uid="{00000000-0005-0000-0000-000085AE0000}"/>
    <cellStyle name="Normal 33 8 5 2 2" xfId="56835" xr:uid="{00000000-0005-0000-0000-000086AE0000}"/>
    <cellStyle name="Normal 33 8 5 3" xfId="44238" xr:uid="{00000000-0005-0000-0000-000087AE0000}"/>
    <cellStyle name="Normal 33 8 5 4" xfId="34224" xr:uid="{00000000-0005-0000-0000-000088AE0000}"/>
    <cellStyle name="Normal 33 8 6" xfId="10792" xr:uid="{00000000-0005-0000-0000-000089AE0000}"/>
    <cellStyle name="Normal 33 8 6 2" xfId="23395" xr:uid="{00000000-0005-0000-0000-00008AAE0000}"/>
    <cellStyle name="Normal 33 8 6 2 2" xfId="58611" xr:uid="{00000000-0005-0000-0000-00008BAE0000}"/>
    <cellStyle name="Normal 33 8 6 3" xfId="46014" xr:uid="{00000000-0005-0000-0000-00008CAE0000}"/>
    <cellStyle name="Normal 33 8 6 4" xfId="36000" xr:uid="{00000000-0005-0000-0000-00008DAE0000}"/>
    <cellStyle name="Normal 33 8 7" xfId="15159" xr:uid="{00000000-0005-0000-0000-00008EAE0000}"/>
    <cellStyle name="Normal 33 8 7 2" xfId="50375" xr:uid="{00000000-0005-0000-0000-00008FAE0000}"/>
    <cellStyle name="Normal 33 8 7 3" xfId="27764" xr:uid="{00000000-0005-0000-0000-000090AE0000}"/>
    <cellStyle name="Normal 33 8 8" xfId="13381" xr:uid="{00000000-0005-0000-0000-000091AE0000}"/>
    <cellStyle name="Normal 33 8 8 2" xfId="48599" xr:uid="{00000000-0005-0000-0000-000092AE0000}"/>
    <cellStyle name="Normal 33 8 9" xfId="37778" xr:uid="{00000000-0005-0000-0000-000093AE0000}"/>
    <cellStyle name="Normal 33 9" xfId="3625" xr:uid="{00000000-0005-0000-0000-000094AE0000}"/>
    <cellStyle name="Normal 33 9 2" xfId="8349" xr:uid="{00000000-0005-0000-0000-000095AE0000}"/>
    <cellStyle name="Normal 33 9 2 2" xfId="20975" xr:uid="{00000000-0005-0000-0000-000096AE0000}"/>
    <cellStyle name="Normal 33 9 2 2 2" xfId="56191" xr:uid="{00000000-0005-0000-0000-000097AE0000}"/>
    <cellStyle name="Normal 33 9 2 3" xfId="43594" xr:uid="{00000000-0005-0000-0000-000098AE0000}"/>
    <cellStyle name="Normal 33 9 2 4" xfId="33580" xr:uid="{00000000-0005-0000-0000-000099AE0000}"/>
    <cellStyle name="Normal 33 9 3" xfId="10130" xr:uid="{00000000-0005-0000-0000-00009AAE0000}"/>
    <cellStyle name="Normal 33 9 3 2" xfId="22751" xr:uid="{00000000-0005-0000-0000-00009BAE0000}"/>
    <cellStyle name="Normal 33 9 3 2 2" xfId="57967" xr:uid="{00000000-0005-0000-0000-00009CAE0000}"/>
    <cellStyle name="Normal 33 9 3 3" xfId="45370" xr:uid="{00000000-0005-0000-0000-00009DAE0000}"/>
    <cellStyle name="Normal 33 9 3 4" xfId="35356" xr:uid="{00000000-0005-0000-0000-00009EAE0000}"/>
    <cellStyle name="Normal 33 9 4" xfId="11926" xr:uid="{00000000-0005-0000-0000-00009FAE0000}"/>
    <cellStyle name="Normal 33 9 4 2" xfId="24527" xr:uid="{00000000-0005-0000-0000-0000A0AE0000}"/>
    <cellStyle name="Normal 33 9 4 2 2" xfId="59743" xr:uid="{00000000-0005-0000-0000-0000A1AE0000}"/>
    <cellStyle name="Normal 33 9 4 3" xfId="47146" xr:uid="{00000000-0005-0000-0000-0000A2AE0000}"/>
    <cellStyle name="Normal 33 9 4 4" xfId="37132" xr:uid="{00000000-0005-0000-0000-0000A3AE0000}"/>
    <cellStyle name="Normal 33 9 5" xfId="16291" xr:uid="{00000000-0005-0000-0000-0000A4AE0000}"/>
    <cellStyle name="Normal 33 9 5 2" xfId="51507" xr:uid="{00000000-0005-0000-0000-0000A5AE0000}"/>
    <cellStyle name="Normal 33 9 5 3" xfId="28896" xr:uid="{00000000-0005-0000-0000-0000A6AE0000}"/>
    <cellStyle name="Normal 33 9 6" xfId="14513" xr:uid="{00000000-0005-0000-0000-0000A7AE0000}"/>
    <cellStyle name="Normal 33 9 6 2" xfId="49731" xr:uid="{00000000-0005-0000-0000-0000A8AE0000}"/>
    <cellStyle name="Normal 33 9 7" xfId="38910" xr:uid="{00000000-0005-0000-0000-0000A9AE0000}"/>
    <cellStyle name="Normal 33 9 8" xfId="27120" xr:uid="{00000000-0005-0000-0000-0000AAAE0000}"/>
    <cellStyle name="Normal 33_District Target Attainment" xfId="1167" xr:uid="{00000000-0005-0000-0000-0000ABAE0000}"/>
    <cellStyle name="Normal 34" xfId="36" xr:uid="{00000000-0005-0000-0000-0000ACAE0000}"/>
    <cellStyle name="Normal 34 10" xfId="3951" xr:uid="{00000000-0005-0000-0000-0000ADAE0000}"/>
    <cellStyle name="Normal 34 10 2" xfId="16614" xr:uid="{00000000-0005-0000-0000-0000AEAE0000}"/>
    <cellStyle name="Normal 34 10 2 2" xfId="51830" xr:uid="{00000000-0005-0000-0000-0000AFAE0000}"/>
    <cellStyle name="Normal 34 10 2 3" xfId="29219" xr:uid="{00000000-0005-0000-0000-0000B0AE0000}"/>
    <cellStyle name="Normal 34 10 3" xfId="13060" xr:uid="{00000000-0005-0000-0000-0000B1AE0000}"/>
    <cellStyle name="Normal 34 10 3 2" xfId="48278" xr:uid="{00000000-0005-0000-0000-0000B2AE0000}"/>
    <cellStyle name="Normal 34 10 4" xfId="39233" xr:uid="{00000000-0005-0000-0000-0000B3AE0000}"/>
    <cellStyle name="Normal 34 10 5" xfId="25667" xr:uid="{00000000-0005-0000-0000-0000B4AE0000}"/>
    <cellStyle name="Normal 34 11" xfId="5437" xr:uid="{00000000-0005-0000-0000-0000B5AE0000}"/>
    <cellStyle name="Normal 34 11 2" xfId="18068" xr:uid="{00000000-0005-0000-0000-0000B6AE0000}"/>
    <cellStyle name="Normal 34 11 2 2" xfId="53284" xr:uid="{00000000-0005-0000-0000-0000B7AE0000}"/>
    <cellStyle name="Normal 34 11 3" xfId="40687" xr:uid="{00000000-0005-0000-0000-0000B8AE0000}"/>
    <cellStyle name="Normal 34 11 4" xfId="30673" xr:uid="{00000000-0005-0000-0000-0000B9AE0000}"/>
    <cellStyle name="Normal 34 12" xfId="6893" xr:uid="{00000000-0005-0000-0000-0000BAAE0000}"/>
    <cellStyle name="Normal 34 12 2" xfId="19522" xr:uid="{00000000-0005-0000-0000-0000BBAE0000}"/>
    <cellStyle name="Normal 34 12 2 2" xfId="54738" xr:uid="{00000000-0005-0000-0000-0000BCAE0000}"/>
    <cellStyle name="Normal 34 12 3" xfId="42141" xr:uid="{00000000-0005-0000-0000-0000BDAE0000}"/>
    <cellStyle name="Normal 34 12 4" xfId="32127" xr:uid="{00000000-0005-0000-0000-0000BEAE0000}"/>
    <cellStyle name="Normal 34 13" xfId="8675" xr:uid="{00000000-0005-0000-0000-0000BFAE0000}"/>
    <cellStyle name="Normal 34 13 2" xfId="21298" xr:uid="{00000000-0005-0000-0000-0000C0AE0000}"/>
    <cellStyle name="Normal 34 13 2 2" xfId="56514" xr:uid="{00000000-0005-0000-0000-0000C1AE0000}"/>
    <cellStyle name="Normal 34 13 3" xfId="43917" xr:uid="{00000000-0005-0000-0000-0000C2AE0000}"/>
    <cellStyle name="Normal 34 13 4" xfId="33903" xr:uid="{00000000-0005-0000-0000-0000C3AE0000}"/>
    <cellStyle name="Normal 34 14" xfId="10687" xr:uid="{00000000-0005-0000-0000-0000C4AE0000}"/>
    <cellStyle name="Normal 34 14 2" xfId="23298" xr:uid="{00000000-0005-0000-0000-0000C5AE0000}"/>
    <cellStyle name="Normal 34 14 2 2" xfId="58514" xr:uid="{00000000-0005-0000-0000-0000C6AE0000}"/>
    <cellStyle name="Normal 34 14 3" xfId="45917" xr:uid="{00000000-0005-0000-0000-0000C7AE0000}"/>
    <cellStyle name="Normal 34 14 4" xfId="35903" xr:uid="{00000000-0005-0000-0000-0000C8AE0000}"/>
    <cellStyle name="Normal 34 15" xfId="14837" xr:uid="{00000000-0005-0000-0000-0000C9AE0000}"/>
    <cellStyle name="Normal 34 15 2" xfId="50054" xr:uid="{00000000-0005-0000-0000-0000CAAE0000}"/>
    <cellStyle name="Normal 34 15 3" xfId="27443" xr:uid="{00000000-0005-0000-0000-0000CBAE0000}"/>
    <cellStyle name="Normal 34 16" xfId="12251" xr:uid="{00000000-0005-0000-0000-0000CCAE0000}"/>
    <cellStyle name="Normal 34 16 2" xfId="47469" xr:uid="{00000000-0005-0000-0000-0000CDAE0000}"/>
    <cellStyle name="Normal 34 17" xfId="37456" xr:uid="{00000000-0005-0000-0000-0000CEAE0000}"/>
    <cellStyle name="Normal 34 18" xfId="24858" xr:uid="{00000000-0005-0000-0000-0000CFAE0000}"/>
    <cellStyle name="Normal 34 19" xfId="60071" xr:uid="{00000000-0005-0000-0000-0000D0AE0000}"/>
    <cellStyle name="Normal 34 2" xfId="621" xr:uid="{00000000-0005-0000-0000-0000D1AE0000}"/>
    <cellStyle name="Normal 34 2 10" xfId="5482" xr:uid="{00000000-0005-0000-0000-0000D2AE0000}"/>
    <cellStyle name="Normal 34 2 10 2" xfId="18113" xr:uid="{00000000-0005-0000-0000-0000D3AE0000}"/>
    <cellStyle name="Normal 34 2 10 2 2" xfId="53329" xr:uid="{00000000-0005-0000-0000-0000D4AE0000}"/>
    <cellStyle name="Normal 34 2 10 3" xfId="40732" xr:uid="{00000000-0005-0000-0000-0000D5AE0000}"/>
    <cellStyle name="Normal 34 2 10 4" xfId="30718" xr:uid="{00000000-0005-0000-0000-0000D6AE0000}"/>
    <cellStyle name="Normal 34 2 11" xfId="6938" xr:uid="{00000000-0005-0000-0000-0000D7AE0000}"/>
    <cellStyle name="Normal 34 2 11 2" xfId="19567" xr:uid="{00000000-0005-0000-0000-0000D8AE0000}"/>
    <cellStyle name="Normal 34 2 11 2 2" xfId="54783" xr:uid="{00000000-0005-0000-0000-0000D9AE0000}"/>
    <cellStyle name="Normal 34 2 11 3" xfId="42186" xr:uid="{00000000-0005-0000-0000-0000DAAE0000}"/>
    <cellStyle name="Normal 34 2 11 4" xfId="32172" xr:uid="{00000000-0005-0000-0000-0000DBAE0000}"/>
    <cellStyle name="Normal 34 2 12" xfId="8720" xr:uid="{00000000-0005-0000-0000-0000DCAE0000}"/>
    <cellStyle name="Normal 34 2 12 2" xfId="21343" xr:uid="{00000000-0005-0000-0000-0000DDAE0000}"/>
    <cellStyle name="Normal 34 2 12 2 2" xfId="56559" xr:uid="{00000000-0005-0000-0000-0000DEAE0000}"/>
    <cellStyle name="Normal 34 2 12 3" xfId="43962" xr:uid="{00000000-0005-0000-0000-0000DFAE0000}"/>
    <cellStyle name="Normal 34 2 12 4" xfId="33948" xr:uid="{00000000-0005-0000-0000-0000E0AE0000}"/>
    <cellStyle name="Normal 34 2 13" xfId="10688" xr:uid="{00000000-0005-0000-0000-0000E1AE0000}"/>
    <cellStyle name="Normal 34 2 13 2" xfId="23299" xr:uid="{00000000-0005-0000-0000-0000E2AE0000}"/>
    <cellStyle name="Normal 34 2 13 2 2" xfId="58515" xr:uid="{00000000-0005-0000-0000-0000E3AE0000}"/>
    <cellStyle name="Normal 34 2 13 3" xfId="45918" xr:uid="{00000000-0005-0000-0000-0000E4AE0000}"/>
    <cellStyle name="Normal 34 2 13 4" xfId="35904" xr:uid="{00000000-0005-0000-0000-0000E5AE0000}"/>
    <cellStyle name="Normal 34 2 14" xfId="14882" xr:uid="{00000000-0005-0000-0000-0000E6AE0000}"/>
    <cellStyle name="Normal 34 2 14 2" xfId="50099" xr:uid="{00000000-0005-0000-0000-0000E7AE0000}"/>
    <cellStyle name="Normal 34 2 14 3" xfId="27488" xr:uid="{00000000-0005-0000-0000-0000E8AE0000}"/>
    <cellStyle name="Normal 34 2 15" xfId="12296" xr:uid="{00000000-0005-0000-0000-0000E9AE0000}"/>
    <cellStyle name="Normal 34 2 15 2" xfId="47514" xr:uid="{00000000-0005-0000-0000-0000EAAE0000}"/>
    <cellStyle name="Normal 34 2 16" xfId="37501" xr:uid="{00000000-0005-0000-0000-0000EBAE0000}"/>
    <cellStyle name="Normal 34 2 17" xfId="24903" xr:uid="{00000000-0005-0000-0000-0000ECAE0000}"/>
    <cellStyle name="Normal 34 2 18" xfId="60116" xr:uid="{00000000-0005-0000-0000-0000EDAE0000}"/>
    <cellStyle name="Normal 34 2 2" xfId="1795" xr:uid="{00000000-0005-0000-0000-0000EEAE0000}"/>
    <cellStyle name="Normal 34 2 2 10" xfId="7012" xr:uid="{00000000-0005-0000-0000-0000EFAE0000}"/>
    <cellStyle name="Normal 34 2 2 10 2" xfId="19639" xr:uid="{00000000-0005-0000-0000-0000F0AE0000}"/>
    <cellStyle name="Normal 34 2 2 10 2 2" xfId="54855" xr:uid="{00000000-0005-0000-0000-0000F1AE0000}"/>
    <cellStyle name="Normal 34 2 2 10 3" xfId="42258" xr:uid="{00000000-0005-0000-0000-0000F2AE0000}"/>
    <cellStyle name="Normal 34 2 2 10 4" xfId="32244" xr:uid="{00000000-0005-0000-0000-0000F3AE0000}"/>
    <cellStyle name="Normal 34 2 2 11" xfId="8793" xr:uid="{00000000-0005-0000-0000-0000F4AE0000}"/>
    <cellStyle name="Normal 34 2 2 11 2" xfId="21415" xr:uid="{00000000-0005-0000-0000-0000F5AE0000}"/>
    <cellStyle name="Normal 34 2 2 11 2 2" xfId="56631" xr:uid="{00000000-0005-0000-0000-0000F6AE0000}"/>
    <cellStyle name="Normal 34 2 2 11 3" xfId="44034" xr:uid="{00000000-0005-0000-0000-0000F7AE0000}"/>
    <cellStyle name="Normal 34 2 2 11 4" xfId="34020" xr:uid="{00000000-0005-0000-0000-0000F8AE0000}"/>
    <cellStyle name="Normal 34 2 2 12" xfId="10689" xr:uid="{00000000-0005-0000-0000-0000F9AE0000}"/>
    <cellStyle name="Normal 34 2 2 12 2" xfId="23300" xr:uid="{00000000-0005-0000-0000-0000FAAE0000}"/>
    <cellStyle name="Normal 34 2 2 12 2 2" xfId="58516" xr:uid="{00000000-0005-0000-0000-0000FBAE0000}"/>
    <cellStyle name="Normal 34 2 2 12 3" xfId="45919" xr:uid="{00000000-0005-0000-0000-0000FCAE0000}"/>
    <cellStyle name="Normal 34 2 2 12 4" xfId="35905" xr:uid="{00000000-0005-0000-0000-0000FDAE0000}"/>
    <cellStyle name="Normal 34 2 2 13" xfId="14954" xr:uid="{00000000-0005-0000-0000-0000FEAE0000}"/>
    <cellStyle name="Normal 34 2 2 13 2" xfId="50171" xr:uid="{00000000-0005-0000-0000-0000FFAE0000}"/>
    <cellStyle name="Normal 34 2 2 13 3" xfId="27560" xr:uid="{00000000-0005-0000-0000-000000AF0000}"/>
    <cellStyle name="Normal 34 2 2 14" xfId="12368" xr:uid="{00000000-0005-0000-0000-000001AF0000}"/>
    <cellStyle name="Normal 34 2 2 14 2" xfId="47586" xr:uid="{00000000-0005-0000-0000-000002AF0000}"/>
    <cellStyle name="Normal 34 2 2 15" xfId="37573" xr:uid="{00000000-0005-0000-0000-000003AF0000}"/>
    <cellStyle name="Normal 34 2 2 16" xfId="24975" xr:uid="{00000000-0005-0000-0000-000004AF0000}"/>
    <cellStyle name="Normal 34 2 2 17" xfId="60188" xr:uid="{00000000-0005-0000-0000-000005AF0000}"/>
    <cellStyle name="Normal 34 2 2 2" xfId="2398" xr:uid="{00000000-0005-0000-0000-000006AF0000}"/>
    <cellStyle name="Normal 34 2 2 2 10" xfId="10690" xr:uid="{00000000-0005-0000-0000-000007AF0000}"/>
    <cellStyle name="Normal 34 2 2 2 10 2" xfId="23301" xr:uid="{00000000-0005-0000-0000-000008AF0000}"/>
    <cellStyle name="Normal 34 2 2 2 10 2 2" xfId="58517" xr:uid="{00000000-0005-0000-0000-000009AF0000}"/>
    <cellStyle name="Normal 34 2 2 2 10 3" xfId="45920" xr:uid="{00000000-0005-0000-0000-00000AAF0000}"/>
    <cellStyle name="Normal 34 2 2 2 10 4" xfId="35906" xr:uid="{00000000-0005-0000-0000-00000BAF0000}"/>
    <cellStyle name="Normal 34 2 2 2 11" xfId="15109" xr:uid="{00000000-0005-0000-0000-00000CAF0000}"/>
    <cellStyle name="Normal 34 2 2 2 11 2" xfId="50325" xr:uid="{00000000-0005-0000-0000-00000DAF0000}"/>
    <cellStyle name="Normal 34 2 2 2 11 3" xfId="27714" xr:uid="{00000000-0005-0000-0000-00000EAF0000}"/>
    <cellStyle name="Normal 34 2 2 2 12" xfId="12522" xr:uid="{00000000-0005-0000-0000-00000FAF0000}"/>
    <cellStyle name="Normal 34 2 2 2 12 2" xfId="47740" xr:uid="{00000000-0005-0000-0000-000010AF0000}"/>
    <cellStyle name="Normal 34 2 2 2 13" xfId="37728" xr:uid="{00000000-0005-0000-0000-000011AF0000}"/>
    <cellStyle name="Normal 34 2 2 2 14" xfId="25129" xr:uid="{00000000-0005-0000-0000-000012AF0000}"/>
    <cellStyle name="Normal 34 2 2 2 15" xfId="60342" xr:uid="{00000000-0005-0000-0000-000013AF0000}"/>
    <cellStyle name="Normal 34 2 2 2 2" xfId="3244" xr:uid="{00000000-0005-0000-0000-000014AF0000}"/>
    <cellStyle name="Normal 34 2 2 2 2 10" xfId="25613" xr:uid="{00000000-0005-0000-0000-000015AF0000}"/>
    <cellStyle name="Normal 34 2 2 2 2 11" xfId="61148" xr:uid="{00000000-0005-0000-0000-000016AF0000}"/>
    <cellStyle name="Normal 34 2 2 2 2 2" xfId="5044" xr:uid="{00000000-0005-0000-0000-000017AF0000}"/>
    <cellStyle name="Normal 34 2 2 2 2 2 2" xfId="17691" xr:uid="{00000000-0005-0000-0000-000018AF0000}"/>
    <cellStyle name="Normal 34 2 2 2 2 2 2 2" xfId="52907" xr:uid="{00000000-0005-0000-0000-000019AF0000}"/>
    <cellStyle name="Normal 34 2 2 2 2 2 2 3" xfId="30296" xr:uid="{00000000-0005-0000-0000-00001AAF0000}"/>
    <cellStyle name="Normal 34 2 2 2 2 2 3" xfId="14137" xr:uid="{00000000-0005-0000-0000-00001BAF0000}"/>
    <cellStyle name="Normal 34 2 2 2 2 2 3 2" xfId="49355" xr:uid="{00000000-0005-0000-0000-00001CAF0000}"/>
    <cellStyle name="Normal 34 2 2 2 2 2 4" xfId="40310" xr:uid="{00000000-0005-0000-0000-00001DAF0000}"/>
    <cellStyle name="Normal 34 2 2 2 2 2 5" xfId="26744" xr:uid="{00000000-0005-0000-0000-00001EAF0000}"/>
    <cellStyle name="Normal 34 2 2 2 2 3" xfId="6514" xr:uid="{00000000-0005-0000-0000-00001FAF0000}"/>
    <cellStyle name="Normal 34 2 2 2 2 3 2" xfId="19145" xr:uid="{00000000-0005-0000-0000-000020AF0000}"/>
    <cellStyle name="Normal 34 2 2 2 2 3 2 2" xfId="54361" xr:uid="{00000000-0005-0000-0000-000021AF0000}"/>
    <cellStyle name="Normal 34 2 2 2 2 3 3" xfId="41764" xr:uid="{00000000-0005-0000-0000-000022AF0000}"/>
    <cellStyle name="Normal 34 2 2 2 2 3 4" xfId="31750" xr:uid="{00000000-0005-0000-0000-000023AF0000}"/>
    <cellStyle name="Normal 34 2 2 2 2 4" xfId="7973" xr:uid="{00000000-0005-0000-0000-000024AF0000}"/>
    <cellStyle name="Normal 34 2 2 2 2 4 2" xfId="20599" xr:uid="{00000000-0005-0000-0000-000025AF0000}"/>
    <cellStyle name="Normal 34 2 2 2 2 4 2 2" xfId="55815" xr:uid="{00000000-0005-0000-0000-000026AF0000}"/>
    <cellStyle name="Normal 34 2 2 2 2 4 3" xfId="43218" xr:uid="{00000000-0005-0000-0000-000027AF0000}"/>
    <cellStyle name="Normal 34 2 2 2 2 4 4" xfId="33204" xr:uid="{00000000-0005-0000-0000-000028AF0000}"/>
    <cellStyle name="Normal 34 2 2 2 2 5" xfId="9754" xr:uid="{00000000-0005-0000-0000-000029AF0000}"/>
    <cellStyle name="Normal 34 2 2 2 2 5 2" xfId="22375" xr:uid="{00000000-0005-0000-0000-00002AAF0000}"/>
    <cellStyle name="Normal 34 2 2 2 2 5 2 2" xfId="57591" xr:uid="{00000000-0005-0000-0000-00002BAF0000}"/>
    <cellStyle name="Normal 34 2 2 2 2 5 3" xfId="44994" xr:uid="{00000000-0005-0000-0000-00002CAF0000}"/>
    <cellStyle name="Normal 34 2 2 2 2 5 4" xfId="34980" xr:uid="{00000000-0005-0000-0000-00002DAF0000}"/>
    <cellStyle name="Normal 34 2 2 2 2 6" xfId="11548" xr:uid="{00000000-0005-0000-0000-00002EAF0000}"/>
    <cellStyle name="Normal 34 2 2 2 2 6 2" xfId="24151" xr:uid="{00000000-0005-0000-0000-00002FAF0000}"/>
    <cellStyle name="Normal 34 2 2 2 2 6 2 2" xfId="59367" xr:uid="{00000000-0005-0000-0000-000030AF0000}"/>
    <cellStyle name="Normal 34 2 2 2 2 6 3" xfId="46770" xr:uid="{00000000-0005-0000-0000-000031AF0000}"/>
    <cellStyle name="Normal 34 2 2 2 2 6 4" xfId="36756" xr:uid="{00000000-0005-0000-0000-000032AF0000}"/>
    <cellStyle name="Normal 34 2 2 2 2 7" xfId="15915" xr:uid="{00000000-0005-0000-0000-000033AF0000}"/>
    <cellStyle name="Normal 34 2 2 2 2 7 2" xfId="51131" xr:uid="{00000000-0005-0000-0000-000034AF0000}"/>
    <cellStyle name="Normal 34 2 2 2 2 7 3" xfId="28520" xr:uid="{00000000-0005-0000-0000-000035AF0000}"/>
    <cellStyle name="Normal 34 2 2 2 2 8" xfId="13006" xr:uid="{00000000-0005-0000-0000-000036AF0000}"/>
    <cellStyle name="Normal 34 2 2 2 2 8 2" xfId="48224" xr:uid="{00000000-0005-0000-0000-000037AF0000}"/>
    <cellStyle name="Normal 34 2 2 2 2 9" xfId="38534" xr:uid="{00000000-0005-0000-0000-000038AF0000}"/>
    <cellStyle name="Normal 34 2 2 2 3" xfId="3573" xr:uid="{00000000-0005-0000-0000-000039AF0000}"/>
    <cellStyle name="Normal 34 2 2 2 3 10" xfId="27069" xr:uid="{00000000-0005-0000-0000-00003AAF0000}"/>
    <cellStyle name="Normal 34 2 2 2 3 11" xfId="61473" xr:uid="{00000000-0005-0000-0000-00003BAF0000}"/>
    <cellStyle name="Normal 34 2 2 2 3 2" xfId="5369" xr:uid="{00000000-0005-0000-0000-00003CAF0000}"/>
    <cellStyle name="Normal 34 2 2 2 3 2 2" xfId="18016" xr:uid="{00000000-0005-0000-0000-00003DAF0000}"/>
    <cellStyle name="Normal 34 2 2 2 3 2 2 2" xfId="53232" xr:uid="{00000000-0005-0000-0000-00003EAF0000}"/>
    <cellStyle name="Normal 34 2 2 2 3 2 3" xfId="40635" xr:uid="{00000000-0005-0000-0000-00003FAF0000}"/>
    <cellStyle name="Normal 34 2 2 2 3 2 4" xfId="30621" xr:uid="{00000000-0005-0000-0000-000040AF0000}"/>
    <cellStyle name="Normal 34 2 2 2 3 3" xfId="6839" xr:uid="{00000000-0005-0000-0000-000041AF0000}"/>
    <cellStyle name="Normal 34 2 2 2 3 3 2" xfId="19470" xr:uid="{00000000-0005-0000-0000-000042AF0000}"/>
    <cellStyle name="Normal 34 2 2 2 3 3 2 2" xfId="54686" xr:uid="{00000000-0005-0000-0000-000043AF0000}"/>
    <cellStyle name="Normal 34 2 2 2 3 3 3" xfId="42089" xr:uid="{00000000-0005-0000-0000-000044AF0000}"/>
    <cellStyle name="Normal 34 2 2 2 3 3 4" xfId="32075" xr:uid="{00000000-0005-0000-0000-000045AF0000}"/>
    <cellStyle name="Normal 34 2 2 2 3 4" xfId="8298" xr:uid="{00000000-0005-0000-0000-000046AF0000}"/>
    <cellStyle name="Normal 34 2 2 2 3 4 2" xfId="20924" xr:uid="{00000000-0005-0000-0000-000047AF0000}"/>
    <cellStyle name="Normal 34 2 2 2 3 4 2 2" xfId="56140" xr:uid="{00000000-0005-0000-0000-000048AF0000}"/>
    <cellStyle name="Normal 34 2 2 2 3 4 3" xfId="43543" xr:uid="{00000000-0005-0000-0000-000049AF0000}"/>
    <cellStyle name="Normal 34 2 2 2 3 4 4" xfId="33529" xr:uid="{00000000-0005-0000-0000-00004AAF0000}"/>
    <cellStyle name="Normal 34 2 2 2 3 5" xfId="10079" xr:uid="{00000000-0005-0000-0000-00004BAF0000}"/>
    <cellStyle name="Normal 34 2 2 2 3 5 2" xfId="22700" xr:uid="{00000000-0005-0000-0000-00004CAF0000}"/>
    <cellStyle name="Normal 34 2 2 2 3 5 2 2" xfId="57916" xr:uid="{00000000-0005-0000-0000-00004DAF0000}"/>
    <cellStyle name="Normal 34 2 2 2 3 5 3" xfId="45319" xr:uid="{00000000-0005-0000-0000-00004EAF0000}"/>
    <cellStyle name="Normal 34 2 2 2 3 5 4" xfId="35305" xr:uid="{00000000-0005-0000-0000-00004FAF0000}"/>
    <cellStyle name="Normal 34 2 2 2 3 6" xfId="11873" xr:uid="{00000000-0005-0000-0000-000050AF0000}"/>
    <cellStyle name="Normal 34 2 2 2 3 6 2" xfId="24476" xr:uid="{00000000-0005-0000-0000-000051AF0000}"/>
    <cellStyle name="Normal 34 2 2 2 3 6 2 2" xfId="59692" xr:uid="{00000000-0005-0000-0000-000052AF0000}"/>
    <cellStyle name="Normal 34 2 2 2 3 6 3" xfId="47095" xr:uid="{00000000-0005-0000-0000-000053AF0000}"/>
    <cellStyle name="Normal 34 2 2 2 3 6 4" xfId="37081" xr:uid="{00000000-0005-0000-0000-000054AF0000}"/>
    <cellStyle name="Normal 34 2 2 2 3 7" xfId="16240" xr:uid="{00000000-0005-0000-0000-000055AF0000}"/>
    <cellStyle name="Normal 34 2 2 2 3 7 2" xfId="51456" xr:uid="{00000000-0005-0000-0000-000056AF0000}"/>
    <cellStyle name="Normal 34 2 2 2 3 7 3" xfId="28845" xr:uid="{00000000-0005-0000-0000-000057AF0000}"/>
    <cellStyle name="Normal 34 2 2 2 3 8" xfId="14462" xr:uid="{00000000-0005-0000-0000-000058AF0000}"/>
    <cellStyle name="Normal 34 2 2 2 3 8 2" xfId="49680" xr:uid="{00000000-0005-0000-0000-000059AF0000}"/>
    <cellStyle name="Normal 34 2 2 2 3 9" xfId="38859" xr:uid="{00000000-0005-0000-0000-00005AAF0000}"/>
    <cellStyle name="Normal 34 2 2 2 4" xfId="2734" xr:uid="{00000000-0005-0000-0000-00005BAF0000}"/>
    <cellStyle name="Normal 34 2 2 2 4 10" xfId="26260" xr:uid="{00000000-0005-0000-0000-00005CAF0000}"/>
    <cellStyle name="Normal 34 2 2 2 4 11" xfId="60664" xr:uid="{00000000-0005-0000-0000-00005DAF0000}"/>
    <cellStyle name="Normal 34 2 2 2 4 2" xfId="4560" xr:uid="{00000000-0005-0000-0000-00005EAF0000}"/>
    <cellStyle name="Normal 34 2 2 2 4 2 2" xfId="17207" xr:uid="{00000000-0005-0000-0000-00005FAF0000}"/>
    <cellStyle name="Normal 34 2 2 2 4 2 2 2" xfId="52423" xr:uid="{00000000-0005-0000-0000-000060AF0000}"/>
    <cellStyle name="Normal 34 2 2 2 4 2 3" xfId="39826" xr:uid="{00000000-0005-0000-0000-000061AF0000}"/>
    <cellStyle name="Normal 34 2 2 2 4 2 4" xfId="29812" xr:uid="{00000000-0005-0000-0000-000062AF0000}"/>
    <cellStyle name="Normal 34 2 2 2 4 3" xfId="6030" xr:uid="{00000000-0005-0000-0000-000063AF0000}"/>
    <cellStyle name="Normal 34 2 2 2 4 3 2" xfId="18661" xr:uid="{00000000-0005-0000-0000-000064AF0000}"/>
    <cellStyle name="Normal 34 2 2 2 4 3 2 2" xfId="53877" xr:uid="{00000000-0005-0000-0000-000065AF0000}"/>
    <cellStyle name="Normal 34 2 2 2 4 3 3" xfId="41280" xr:uid="{00000000-0005-0000-0000-000066AF0000}"/>
    <cellStyle name="Normal 34 2 2 2 4 3 4" xfId="31266" xr:uid="{00000000-0005-0000-0000-000067AF0000}"/>
    <cellStyle name="Normal 34 2 2 2 4 4" xfId="7489" xr:uid="{00000000-0005-0000-0000-000068AF0000}"/>
    <cellStyle name="Normal 34 2 2 2 4 4 2" xfId="20115" xr:uid="{00000000-0005-0000-0000-000069AF0000}"/>
    <cellStyle name="Normal 34 2 2 2 4 4 2 2" xfId="55331" xr:uid="{00000000-0005-0000-0000-00006AAF0000}"/>
    <cellStyle name="Normal 34 2 2 2 4 4 3" xfId="42734" xr:uid="{00000000-0005-0000-0000-00006BAF0000}"/>
    <cellStyle name="Normal 34 2 2 2 4 4 4" xfId="32720" xr:uid="{00000000-0005-0000-0000-00006CAF0000}"/>
    <cellStyle name="Normal 34 2 2 2 4 5" xfId="9270" xr:uid="{00000000-0005-0000-0000-00006DAF0000}"/>
    <cellStyle name="Normal 34 2 2 2 4 5 2" xfId="21891" xr:uid="{00000000-0005-0000-0000-00006EAF0000}"/>
    <cellStyle name="Normal 34 2 2 2 4 5 2 2" xfId="57107" xr:uid="{00000000-0005-0000-0000-00006FAF0000}"/>
    <cellStyle name="Normal 34 2 2 2 4 5 3" xfId="44510" xr:uid="{00000000-0005-0000-0000-000070AF0000}"/>
    <cellStyle name="Normal 34 2 2 2 4 5 4" xfId="34496" xr:uid="{00000000-0005-0000-0000-000071AF0000}"/>
    <cellStyle name="Normal 34 2 2 2 4 6" xfId="11064" xr:uid="{00000000-0005-0000-0000-000072AF0000}"/>
    <cellStyle name="Normal 34 2 2 2 4 6 2" xfId="23667" xr:uid="{00000000-0005-0000-0000-000073AF0000}"/>
    <cellStyle name="Normal 34 2 2 2 4 6 2 2" xfId="58883" xr:uid="{00000000-0005-0000-0000-000074AF0000}"/>
    <cellStyle name="Normal 34 2 2 2 4 6 3" xfId="46286" xr:uid="{00000000-0005-0000-0000-000075AF0000}"/>
    <cellStyle name="Normal 34 2 2 2 4 6 4" xfId="36272" xr:uid="{00000000-0005-0000-0000-000076AF0000}"/>
    <cellStyle name="Normal 34 2 2 2 4 7" xfId="15431" xr:uid="{00000000-0005-0000-0000-000077AF0000}"/>
    <cellStyle name="Normal 34 2 2 2 4 7 2" xfId="50647" xr:uid="{00000000-0005-0000-0000-000078AF0000}"/>
    <cellStyle name="Normal 34 2 2 2 4 7 3" xfId="28036" xr:uid="{00000000-0005-0000-0000-000079AF0000}"/>
    <cellStyle name="Normal 34 2 2 2 4 8" xfId="13653" xr:uid="{00000000-0005-0000-0000-00007AAF0000}"/>
    <cellStyle name="Normal 34 2 2 2 4 8 2" xfId="48871" xr:uid="{00000000-0005-0000-0000-00007BAF0000}"/>
    <cellStyle name="Normal 34 2 2 2 4 9" xfId="38050" xr:uid="{00000000-0005-0000-0000-00007CAF0000}"/>
    <cellStyle name="Normal 34 2 2 2 5" xfId="3898" xr:uid="{00000000-0005-0000-0000-00007DAF0000}"/>
    <cellStyle name="Normal 34 2 2 2 5 2" xfId="8621" xr:uid="{00000000-0005-0000-0000-00007EAF0000}"/>
    <cellStyle name="Normal 34 2 2 2 5 2 2" xfId="21247" xr:uid="{00000000-0005-0000-0000-00007FAF0000}"/>
    <cellStyle name="Normal 34 2 2 2 5 2 2 2" xfId="56463" xr:uid="{00000000-0005-0000-0000-000080AF0000}"/>
    <cellStyle name="Normal 34 2 2 2 5 2 3" xfId="43866" xr:uid="{00000000-0005-0000-0000-000081AF0000}"/>
    <cellStyle name="Normal 34 2 2 2 5 2 4" xfId="33852" xr:uid="{00000000-0005-0000-0000-000082AF0000}"/>
    <cellStyle name="Normal 34 2 2 2 5 3" xfId="10402" xr:uid="{00000000-0005-0000-0000-000083AF0000}"/>
    <cellStyle name="Normal 34 2 2 2 5 3 2" xfId="23023" xr:uid="{00000000-0005-0000-0000-000084AF0000}"/>
    <cellStyle name="Normal 34 2 2 2 5 3 2 2" xfId="58239" xr:uid="{00000000-0005-0000-0000-000085AF0000}"/>
    <cellStyle name="Normal 34 2 2 2 5 3 3" xfId="45642" xr:uid="{00000000-0005-0000-0000-000086AF0000}"/>
    <cellStyle name="Normal 34 2 2 2 5 3 4" xfId="35628" xr:uid="{00000000-0005-0000-0000-000087AF0000}"/>
    <cellStyle name="Normal 34 2 2 2 5 4" xfId="12198" xr:uid="{00000000-0005-0000-0000-000088AF0000}"/>
    <cellStyle name="Normal 34 2 2 2 5 4 2" xfId="24799" xr:uid="{00000000-0005-0000-0000-000089AF0000}"/>
    <cellStyle name="Normal 34 2 2 2 5 4 2 2" xfId="60015" xr:uid="{00000000-0005-0000-0000-00008AAF0000}"/>
    <cellStyle name="Normal 34 2 2 2 5 4 3" xfId="47418" xr:uid="{00000000-0005-0000-0000-00008BAF0000}"/>
    <cellStyle name="Normal 34 2 2 2 5 4 4" xfId="37404" xr:uid="{00000000-0005-0000-0000-00008CAF0000}"/>
    <cellStyle name="Normal 34 2 2 2 5 5" xfId="16563" xr:uid="{00000000-0005-0000-0000-00008DAF0000}"/>
    <cellStyle name="Normal 34 2 2 2 5 5 2" xfId="51779" xr:uid="{00000000-0005-0000-0000-00008EAF0000}"/>
    <cellStyle name="Normal 34 2 2 2 5 5 3" xfId="29168" xr:uid="{00000000-0005-0000-0000-00008FAF0000}"/>
    <cellStyle name="Normal 34 2 2 2 5 6" xfId="14785" xr:uid="{00000000-0005-0000-0000-000090AF0000}"/>
    <cellStyle name="Normal 34 2 2 2 5 6 2" xfId="50003" xr:uid="{00000000-0005-0000-0000-000091AF0000}"/>
    <cellStyle name="Normal 34 2 2 2 5 7" xfId="39182" xr:uid="{00000000-0005-0000-0000-000092AF0000}"/>
    <cellStyle name="Normal 34 2 2 2 5 8" xfId="27392" xr:uid="{00000000-0005-0000-0000-000093AF0000}"/>
    <cellStyle name="Normal 34 2 2 2 6" xfId="4238" xr:uid="{00000000-0005-0000-0000-000094AF0000}"/>
    <cellStyle name="Normal 34 2 2 2 6 2" xfId="16885" xr:uid="{00000000-0005-0000-0000-000095AF0000}"/>
    <cellStyle name="Normal 34 2 2 2 6 2 2" xfId="52101" xr:uid="{00000000-0005-0000-0000-000096AF0000}"/>
    <cellStyle name="Normal 34 2 2 2 6 2 3" xfId="29490" xr:uid="{00000000-0005-0000-0000-000097AF0000}"/>
    <cellStyle name="Normal 34 2 2 2 6 3" xfId="13331" xr:uid="{00000000-0005-0000-0000-000098AF0000}"/>
    <cellStyle name="Normal 34 2 2 2 6 3 2" xfId="48549" xr:uid="{00000000-0005-0000-0000-000099AF0000}"/>
    <cellStyle name="Normal 34 2 2 2 6 4" xfId="39504" xr:uid="{00000000-0005-0000-0000-00009AAF0000}"/>
    <cellStyle name="Normal 34 2 2 2 6 5" xfId="25938" xr:uid="{00000000-0005-0000-0000-00009BAF0000}"/>
    <cellStyle name="Normal 34 2 2 2 7" xfId="5708" xr:uid="{00000000-0005-0000-0000-00009CAF0000}"/>
    <cellStyle name="Normal 34 2 2 2 7 2" xfId="18339" xr:uid="{00000000-0005-0000-0000-00009DAF0000}"/>
    <cellStyle name="Normal 34 2 2 2 7 2 2" xfId="53555" xr:uid="{00000000-0005-0000-0000-00009EAF0000}"/>
    <cellStyle name="Normal 34 2 2 2 7 3" xfId="40958" xr:uid="{00000000-0005-0000-0000-00009FAF0000}"/>
    <cellStyle name="Normal 34 2 2 2 7 4" xfId="30944" xr:uid="{00000000-0005-0000-0000-0000A0AF0000}"/>
    <cellStyle name="Normal 34 2 2 2 8" xfId="7167" xr:uid="{00000000-0005-0000-0000-0000A1AF0000}"/>
    <cellStyle name="Normal 34 2 2 2 8 2" xfId="19793" xr:uid="{00000000-0005-0000-0000-0000A2AF0000}"/>
    <cellStyle name="Normal 34 2 2 2 8 2 2" xfId="55009" xr:uid="{00000000-0005-0000-0000-0000A3AF0000}"/>
    <cellStyle name="Normal 34 2 2 2 8 3" xfId="42412" xr:uid="{00000000-0005-0000-0000-0000A4AF0000}"/>
    <cellStyle name="Normal 34 2 2 2 8 4" xfId="32398" xr:uid="{00000000-0005-0000-0000-0000A5AF0000}"/>
    <cellStyle name="Normal 34 2 2 2 9" xfId="8948" xr:uid="{00000000-0005-0000-0000-0000A6AF0000}"/>
    <cellStyle name="Normal 34 2 2 2 9 2" xfId="21569" xr:uid="{00000000-0005-0000-0000-0000A7AF0000}"/>
    <cellStyle name="Normal 34 2 2 2 9 2 2" xfId="56785" xr:uid="{00000000-0005-0000-0000-0000A8AF0000}"/>
    <cellStyle name="Normal 34 2 2 2 9 3" xfId="44188" xr:uid="{00000000-0005-0000-0000-0000A9AF0000}"/>
    <cellStyle name="Normal 34 2 2 2 9 4" xfId="34174" xr:uid="{00000000-0005-0000-0000-0000AAAF0000}"/>
    <cellStyle name="Normal 34 2 2 3" xfId="3084" xr:uid="{00000000-0005-0000-0000-0000ABAF0000}"/>
    <cellStyle name="Normal 34 2 2 3 10" xfId="25456" xr:uid="{00000000-0005-0000-0000-0000ACAF0000}"/>
    <cellStyle name="Normal 34 2 2 3 11" xfId="60991" xr:uid="{00000000-0005-0000-0000-0000ADAF0000}"/>
    <cellStyle name="Normal 34 2 2 3 2" xfId="4887" xr:uid="{00000000-0005-0000-0000-0000AEAF0000}"/>
    <cellStyle name="Normal 34 2 2 3 2 2" xfId="17534" xr:uid="{00000000-0005-0000-0000-0000AFAF0000}"/>
    <cellStyle name="Normal 34 2 2 3 2 2 2" xfId="52750" xr:uid="{00000000-0005-0000-0000-0000B0AF0000}"/>
    <cellStyle name="Normal 34 2 2 3 2 2 3" xfId="30139" xr:uid="{00000000-0005-0000-0000-0000B1AF0000}"/>
    <cellStyle name="Normal 34 2 2 3 2 3" xfId="13980" xr:uid="{00000000-0005-0000-0000-0000B2AF0000}"/>
    <cellStyle name="Normal 34 2 2 3 2 3 2" xfId="49198" xr:uid="{00000000-0005-0000-0000-0000B3AF0000}"/>
    <cellStyle name="Normal 34 2 2 3 2 4" xfId="40153" xr:uid="{00000000-0005-0000-0000-0000B4AF0000}"/>
    <cellStyle name="Normal 34 2 2 3 2 5" xfId="26587" xr:uid="{00000000-0005-0000-0000-0000B5AF0000}"/>
    <cellStyle name="Normal 34 2 2 3 3" xfId="6357" xr:uid="{00000000-0005-0000-0000-0000B6AF0000}"/>
    <cellStyle name="Normal 34 2 2 3 3 2" xfId="18988" xr:uid="{00000000-0005-0000-0000-0000B7AF0000}"/>
    <cellStyle name="Normal 34 2 2 3 3 2 2" xfId="54204" xr:uid="{00000000-0005-0000-0000-0000B8AF0000}"/>
    <cellStyle name="Normal 34 2 2 3 3 3" xfId="41607" xr:uid="{00000000-0005-0000-0000-0000B9AF0000}"/>
    <cellStyle name="Normal 34 2 2 3 3 4" xfId="31593" xr:uid="{00000000-0005-0000-0000-0000BAAF0000}"/>
    <cellStyle name="Normal 34 2 2 3 4" xfId="7816" xr:uid="{00000000-0005-0000-0000-0000BBAF0000}"/>
    <cellStyle name="Normal 34 2 2 3 4 2" xfId="20442" xr:uid="{00000000-0005-0000-0000-0000BCAF0000}"/>
    <cellStyle name="Normal 34 2 2 3 4 2 2" xfId="55658" xr:uid="{00000000-0005-0000-0000-0000BDAF0000}"/>
    <cellStyle name="Normal 34 2 2 3 4 3" xfId="43061" xr:uid="{00000000-0005-0000-0000-0000BEAF0000}"/>
    <cellStyle name="Normal 34 2 2 3 4 4" xfId="33047" xr:uid="{00000000-0005-0000-0000-0000BFAF0000}"/>
    <cellStyle name="Normal 34 2 2 3 5" xfId="9597" xr:uid="{00000000-0005-0000-0000-0000C0AF0000}"/>
    <cellStyle name="Normal 34 2 2 3 5 2" xfId="22218" xr:uid="{00000000-0005-0000-0000-0000C1AF0000}"/>
    <cellStyle name="Normal 34 2 2 3 5 2 2" xfId="57434" xr:uid="{00000000-0005-0000-0000-0000C2AF0000}"/>
    <cellStyle name="Normal 34 2 2 3 5 3" xfId="44837" xr:uid="{00000000-0005-0000-0000-0000C3AF0000}"/>
    <cellStyle name="Normal 34 2 2 3 5 4" xfId="34823" xr:uid="{00000000-0005-0000-0000-0000C4AF0000}"/>
    <cellStyle name="Normal 34 2 2 3 6" xfId="11391" xr:uid="{00000000-0005-0000-0000-0000C5AF0000}"/>
    <cellStyle name="Normal 34 2 2 3 6 2" xfId="23994" xr:uid="{00000000-0005-0000-0000-0000C6AF0000}"/>
    <cellStyle name="Normal 34 2 2 3 6 2 2" xfId="59210" xr:uid="{00000000-0005-0000-0000-0000C7AF0000}"/>
    <cellStyle name="Normal 34 2 2 3 6 3" xfId="46613" xr:uid="{00000000-0005-0000-0000-0000C8AF0000}"/>
    <cellStyle name="Normal 34 2 2 3 6 4" xfId="36599" xr:uid="{00000000-0005-0000-0000-0000C9AF0000}"/>
    <cellStyle name="Normal 34 2 2 3 7" xfId="15758" xr:uid="{00000000-0005-0000-0000-0000CAAF0000}"/>
    <cellStyle name="Normal 34 2 2 3 7 2" xfId="50974" xr:uid="{00000000-0005-0000-0000-0000CBAF0000}"/>
    <cellStyle name="Normal 34 2 2 3 7 3" xfId="28363" xr:uid="{00000000-0005-0000-0000-0000CCAF0000}"/>
    <cellStyle name="Normal 34 2 2 3 8" xfId="12849" xr:uid="{00000000-0005-0000-0000-0000CDAF0000}"/>
    <cellStyle name="Normal 34 2 2 3 8 2" xfId="48067" xr:uid="{00000000-0005-0000-0000-0000CEAF0000}"/>
    <cellStyle name="Normal 34 2 2 3 9" xfId="38377" xr:uid="{00000000-0005-0000-0000-0000CFAF0000}"/>
    <cellStyle name="Normal 34 2 2 4" xfId="2910" xr:uid="{00000000-0005-0000-0000-0000D0AF0000}"/>
    <cellStyle name="Normal 34 2 2 4 10" xfId="25297" xr:uid="{00000000-0005-0000-0000-0000D1AF0000}"/>
    <cellStyle name="Normal 34 2 2 4 11" xfId="60832" xr:uid="{00000000-0005-0000-0000-0000D2AF0000}"/>
    <cellStyle name="Normal 34 2 2 4 2" xfId="4728" xr:uid="{00000000-0005-0000-0000-0000D3AF0000}"/>
    <cellStyle name="Normal 34 2 2 4 2 2" xfId="17375" xr:uid="{00000000-0005-0000-0000-0000D4AF0000}"/>
    <cellStyle name="Normal 34 2 2 4 2 2 2" xfId="52591" xr:uid="{00000000-0005-0000-0000-0000D5AF0000}"/>
    <cellStyle name="Normal 34 2 2 4 2 2 3" xfId="29980" xr:uid="{00000000-0005-0000-0000-0000D6AF0000}"/>
    <cellStyle name="Normal 34 2 2 4 2 3" xfId="13821" xr:uid="{00000000-0005-0000-0000-0000D7AF0000}"/>
    <cellStyle name="Normal 34 2 2 4 2 3 2" xfId="49039" xr:uid="{00000000-0005-0000-0000-0000D8AF0000}"/>
    <cellStyle name="Normal 34 2 2 4 2 4" xfId="39994" xr:uid="{00000000-0005-0000-0000-0000D9AF0000}"/>
    <cellStyle name="Normal 34 2 2 4 2 5" xfId="26428" xr:uid="{00000000-0005-0000-0000-0000DAAF0000}"/>
    <cellStyle name="Normal 34 2 2 4 3" xfId="6198" xr:uid="{00000000-0005-0000-0000-0000DBAF0000}"/>
    <cellStyle name="Normal 34 2 2 4 3 2" xfId="18829" xr:uid="{00000000-0005-0000-0000-0000DCAF0000}"/>
    <cellStyle name="Normal 34 2 2 4 3 2 2" xfId="54045" xr:uid="{00000000-0005-0000-0000-0000DDAF0000}"/>
    <cellStyle name="Normal 34 2 2 4 3 3" xfId="41448" xr:uid="{00000000-0005-0000-0000-0000DEAF0000}"/>
    <cellStyle name="Normal 34 2 2 4 3 4" xfId="31434" xr:uid="{00000000-0005-0000-0000-0000DFAF0000}"/>
    <cellStyle name="Normal 34 2 2 4 4" xfId="7657" xr:uid="{00000000-0005-0000-0000-0000E0AF0000}"/>
    <cellStyle name="Normal 34 2 2 4 4 2" xfId="20283" xr:uid="{00000000-0005-0000-0000-0000E1AF0000}"/>
    <cellStyle name="Normal 34 2 2 4 4 2 2" xfId="55499" xr:uid="{00000000-0005-0000-0000-0000E2AF0000}"/>
    <cellStyle name="Normal 34 2 2 4 4 3" xfId="42902" xr:uid="{00000000-0005-0000-0000-0000E3AF0000}"/>
    <cellStyle name="Normal 34 2 2 4 4 4" xfId="32888" xr:uid="{00000000-0005-0000-0000-0000E4AF0000}"/>
    <cellStyle name="Normal 34 2 2 4 5" xfId="9438" xr:uid="{00000000-0005-0000-0000-0000E5AF0000}"/>
    <cellStyle name="Normal 34 2 2 4 5 2" xfId="22059" xr:uid="{00000000-0005-0000-0000-0000E6AF0000}"/>
    <cellStyle name="Normal 34 2 2 4 5 2 2" xfId="57275" xr:uid="{00000000-0005-0000-0000-0000E7AF0000}"/>
    <cellStyle name="Normal 34 2 2 4 5 3" xfId="44678" xr:uid="{00000000-0005-0000-0000-0000E8AF0000}"/>
    <cellStyle name="Normal 34 2 2 4 5 4" xfId="34664" xr:uid="{00000000-0005-0000-0000-0000E9AF0000}"/>
    <cellStyle name="Normal 34 2 2 4 6" xfId="11232" xr:uid="{00000000-0005-0000-0000-0000EAAF0000}"/>
    <cellStyle name="Normal 34 2 2 4 6 2" xfId="23835" xr:uid="{00000000-0005-0000-0000-0000EBAF0000}"/>
    <cellStyle name="Normal 34 2 2 4 6 2 2" xfId="59051" xr:uid="{00000000-0005-0000-0000-0000ECAF0000}"/>
    <cellStyle name="Normal 34 2 2 4 6 3" xfId="46454" xr:uid="{00000000-0005-0000-0000-0000EDAF0000}"/>
    <cellStyle name="Normal 34 2 2 4 6 4" xfId="36440" xr:uid="{00000000-0005-0000-0000-0000EEAF0000}"/>
    <cellStyle name="Normal 34 2 2 4 7" xfId="15599" xr:uid="{00000000-0005-0000-0000-0000EFAF0000}"/>
    <cellStyle name="Normal 34 2 2 4 7 2" xfId="50815" xr:uid="{00000000-0005-0000-0000-0000F0AF0000}"/>
    <cellStyle name="Normal 34 2 2 4 7 3" xfId="28204" xr:uid="{00000000-0005-0000-0000-0000F1AF0000}"/>
    <cellStyle name="Normal 34 2 2 4 8" xfId="12690" xr:uid="{00000000-0005-0000-0000-0000F2AF0000}"/>
    <cellStyle name="Normal 34 2 2 4 8 2" xfId="47908" xr:uid="{00000000-0005-0000-0000-0000F3AF0000}"/>
    <cellStyle name="Normal 34 2 2 4 9" xfId="38218" xr:uid="{00000000-0005-0000-0000-0000F4AF0000}"/>
    <cellStyle name="Normal 34 2 2 5" xfId="3419" xr:uid="{00000000-0005-0000-0000-0000F5AF0000}"/>
    <cellStyle name="Normal 34 2 2 5 10" xfId="26915" xr:uid="{00000000-0005-0000-0000-0000F6AF0000}"/>
    <cellStyle name="Normal 34 2 2 5 11" xfId="61319" xr:uid="{00000000-0005-0000-0000-0000F7AF0000}"/>
    <cellStyle name="Normal 34 2 2 5 2" xfId="5215" xr:uid="{00000000-0005-0000-0000-0000F8AF0000}"/>
    <cellStyle name="Normal 34 2 2 5 2 2" xfId="17862" xr:uid="{00000000-0005-0000-0000-0000F9AF0000}"/>
    <cellStyle name="Normal 34 2 2 5 2 2 2" xfId="53078" xr:uid="{00000000-0005-0000-0000-0000FAAF0000}"/>
    <cellStyle name="Normal 34 2 2 5 2 3" xfId="40481" xr:uid="{00000000-0005-0000-0000-0000FBAF0000}"/>
    <cellStyle name="Normal 34 2 2 5 2 4" xfId="30467" xr:uid="{00000000-0005-0000-0000-0000FCAF0000}"/>
    <cellStyle name="Normal 34 2 2 5 3" xfId="6685" xr:uid="{00000000-0005-0000-0000-0000FDAF0000}"/>
    <cellStyle name="Normal 34 2 2 5 3 2" xfId="19316" xr:uid="{00000000-0005-0000-0000-0000FEAF0000}"/>
    <cellStyle name="Normal 34 2 2 5 3 2 2" xfId="54532" xr:uid="{00000000-0005-0000-0000-0000FFAF0000}"/>
    <cellStyle name="Normal 34 2 2 5 3 3" xfId="41935" xr:uid="{00000000-0005-0000-0000-000000B00000}"/>
    <cellStyle name="Normal 34 2 2 5 3 4" xfId="31921" xr:uid="{00000000-0005-0000-0000-000001B00000}"/>
    <cellStyle name="Normal 34 2 2 5 4" xfId="8144" xr:uid="{00000000-0005-0000-0000-000002B00000}"/>
    <cellStyle name="Normal 34 2 2 5 4 2" xfId="20770" xr:uid="{00000000-0005-0000-0000-000003B00000}"/>
    <cellStyle name="Normal 34 2 2 5 4 2 2" xfId="55986" xr:uid="{00000000-0005-0000-0000-000004B00000}"/>
    <cellStyle name="Normal 34 2 2 5 4 3" xfId="43389" xr:uid="{00000000-0005-0000-0000-000005B00000}"/>
    <cellStyle name="Normal 34 2 2 5 4 4" xfId="33375" xr:uid="{00000000-0005-0000-0000-000006B00000}"/>
    <cellStyle name="Normal 34 2 2 5 5" xfId="9925" xr:uid="{00000000-0005-0000-0000-000007B00000}"/>
    <cellStyle name="Normal 34 2 2 5 5 2" xfId="22546" xr:uid="{00000000-0005-0000-0000-000008B00000}"/>
    <cellStyle name="Normal 34 2 2 5 5 2 2" xfId="57762" xr:uid="{00000000-0005-0000-0000-000009B00000}"/>
    <cellStyle name="Normal 34 2 2 5 5 3" xfId="45165" xr:uid="{00000000-0005-0000-0000-00000AB00000}"/>
    <cellStyle name="Normal 34 2 2 5 5 4" xfId="35151" xr:uid="{00000000-0005-0000-0000-00000BB00000}"/>
    <cellStyle name="Normal 34 2 2 5 6" xfId="11719" xr:uid="{00000000-0005-0000-0000-00000CB00000}"/>
    <cellStyle name="Normal 34 2 2 5 6 2" xfId="24322" xr:uid="{00000000-0005-0000-0000-00000DB00000}"/>
    <cellStyle name="Normal 34 2 2 5 6 2 2" xfId="59538" xr:uid="{00000000-0005-0000-0000-00000EB00000}"/>
    <cellStyle name="Normal 34 2 2 5 6 3" xfId="46941" xr:uid="{00000000-0005-0000-0000-00000FB00000}"/>
    <cellStyle name="Normal 34 2 2 5 6 4" xfId="36927" xr:uid="{00000000-0005-0000-0000-000010B00000}"/>
    <cellStyle name="Normal 34 2 2 5 7" xfId="16086" xr:uid="{00000000-0005-0000-0000-000011B00000}"/>
    <cellStyle name="Normal 34 2 2 5 7 2" xfId="51302" xr:uid="{00000000-0005-0000-0000-000012B00000}"/>
    <cellStyle name="Normal 34 2 2 5 7 3" xfId="28691" xr:uid="{00000000-0005-0000-0000-000013B00000}"/>
    <cellStyle name="Normal 34 2 2 5 8" xfId="14308" xr:uid="{00000000-0005-0000-0000-000014B00000}"/>
    <cellStyle name="Normal 34 2 2 5 8 2" xfId="49526" xr:uid="{00000000-0005-0000-0000-000015B00000}"/>
    <cellStyle name="Normal 34 2 2 5 9" xfId="38705" xr:uid="{00000000-0005-0000-0000-000016B00000}"/>
    <cellStyle name="Normal 34 2 2 6" xfId="2579" xr:uid="{00000000-0005-0000-0000-000017B00000}"/>
    <cellStyle name="Normal 34 2 2 6 10" xfId="26106" xr:uid="{00000000-0005-0000-0000-000018B00000}"/>
    <cellStyle name="Normal 34 2 2 6 11" xfId="60510" xr:uid="{00000000-0005-0000-0000-000019B00000}"/>
    <cellStyle name="Normal 34 2 2 6 2" xfId="4406" xr:uid="{00000000-0005-0000-0000-00001AB00000}"/>
    <cellStyle name="Normal 34 2 2 6 2 2" xfId="17053" xr:uid="{00000000-0005-0000-0000-00001BB00000}"/>
    <cellStyle name="Normal 34 2 2 6 2 2 2" xfId="52269" xr:uid="{00000000-0005-0000-0000-00001CB00000}"/>
    <cellStyle name="Normal 34 2 2 6 2 3" xfId="39672" xr:uid="{00000000-0005-0000-0000-00001DB00000}"/>
    <cellStyle name="Normal 34 2 2 6 2 4" xfId="29658" xr:uid="{00000000-0005-0000-0000-00001EB00000}"/>
    <cellStyle name="Normal 34 2 2 6 3" xfId="5876" xr:uid="{00000000-0005-0000-0000-00001FB00000}"/>
    <cellStyle name="Normal 34 2 2 6 3 2" xfId="18507" xr:uid="{00000000-0005-0000-0000-000020B00000}"/>
    <cellStyle name="Normal 34 2 2 6 3 2 2" xfId="53723" xr:uid="{00000000-0005-0000-0000-000021B00000}"/>
    <cellStyle name="Normal 34 2 2 6 3 3" xfId="41126" xr:uid="{00000000-0005-0000-0000-000022B00000}"/>
    <cellStyle name="Normal 34 2 2 6 3 4" xfId="31112" xr:uid="{00000000-0005-0000-0000-000023B00000}"/>
    <cellStyle name="Normal 34 2 2 6 4" xfId="7335" xr:uid="{00000000-0005-0000-0000-000024B00000}"/>
    <cellStyle name="Normal 34 2 2 6 4 2" xfId="19961" xr:uid="{00000000-0005-0000-0000-000025B00000}"/>
    <cellStyle name="Normal 34 2 2 6 4 2 2" xfId="55177" xr:uid="{00000000-0005-0000-0000-000026B00000}"/>
    <cellStyle name="Normal 34 2 2 6 4 3" xfId="42580" xr:uid="{00000000-0005-0000-0000-000027B00000}"/>
    <cellStyle name="Normal 34 2 2 6 4 4" xfId="32566" xr:uid="{00000000-0005-0000-0000-000028B00000}"/>
    <cellStyle name="Normal 34 2 2 6 5" xfId="9116" xr:uid="{00000000-0005-0000-0000-000029B00000}"/>
    <cellStyle name="Normal 34 2 2 6 5 2" xfId="21737" xr:uid="{00000000-0005-0000-0000-00002AB00000}"/>
    <cellStyle name="Normal 34 2 2 6 5 2 2" xfId="56953" xr:uid="{00000000-0005-0000-0000-00002BB00000}"/>
    <cellStyle name="Normal 34 2 2 6 5 3" xfId="44356" xr:uid="{00000000-0005-0000-0000-00002CB00000}"/>
    <cellStyle name="Normal 34 2 2 6 5 4" xfId="34342" xr:uid="{00000000-0005-0000-0000-00002DB00000}"/>
    <cellStyle name="Normal 34 2 2 6 6" xfId="10910" xr:uid="{00000000-0005-0000-0000-00002EB00000}"/>
    <cellStyle name="Normal 34 2 2 6 6 2" xfId="23513" xr:uid="{00000000-0005-0000-0000-00002FB00000}"/>
    <cellStyle name="Normal 34 2 2 6 6 2 2" xfId="58729" xr:uid="{00000000-0005-0000-0000-000030B00000}"/>
    <cellStyle name="Normal 34 2 2 6 6 3" xfId="46132" xr:uid="{00000000-0005-0000-0000-000031B00000}"/>
    <cellStyle name="Normal 34 2 2 6 6 4" xfId="36118" xr:uid="{00000000-0005-0000-0000-000032B00000}"/>
    <cellStyle name="Normal 34 2 2 6 7" xfId="15277" xr:uid="{00000000-0005-0000-0000-000033B00000}"/>
    <cellStyle name="Normal 34 2 2 6 7 2" xfId="50493" xr:uid="{00000000-0005-0000-0000-000034B00000}"/>
    <cellStyle name="Normal 34 2 2 6 7 3" xfId="27882" xr:uid="{00000000-0005-0000-0000-000035B00000}"/>
    <cellStyle name="Normal 34 2 2 6 8" xfId="13499" xr:uid="{00000000-0005-0000-0000-000036B00000}"/>
    <cellStyle name="Normal 34 2 2 6 8 2" xfId="48717" xr:uid="{00000000-0005-0000-0000-000037B00000}"/>
    <cellStyle name="Normal 34 2 2 6 9" xfId="37896" xr:uid="{00000000-0005-0000-0000-000038B00000}"/>
    <cellStyle name="Normal 34 2 2 7" xfId="3743" xr:uid="{00000000-0005-0000-0000-000039B00000}"/>
    <cellStyle name="Normal 34 2 2 7 2" xfId="8467" xr:uid="{00000000-0005-0000-0000-00003AB00000}"/>
    <cellStyle name="Normal 34 2 2 7 2 2" xfId="21093" xr:uid="{00000000-0005-0000-0000-00003BB00000}"/>
    <cellStyle name="Normal 34 2 2 7 2 2 2" xfId="56309" xr:uid="{00000000-0005-0000-0000-00003CB00000}"/>
    <cellStyle name="Normal 34 2 2 7 2 3" xfId="43712" xr:uid="{00000000-0005-0000-0000-00003DB00000}"/>
    <cellStyle name="Normal 34 2 2 7 2 4" xfId="33698" xr:uid="{00000000-0005-0000-0000-00003EB00000}"/>
    <cellStyle name="Normal 34 2 2 7 3" xfId="10248" xr:uid="{00000000-0005-0000-0000-00003FB00000}"/>
    <cellStyle name="Normal 34 2 2 7 3 2" xfId="22869" xr:uid="{00000000-0005-0000-0000-000040B00000}"/>
    <cellStyle name="Normal 34 2 2 7 3 2 2" xfId="58085" xr:uid="{00000000-0005-0000-0000-000041B00000}"/>
    <cellStyle name="Normal 34 2 2 7 3 3" xfId="45488" xr:uid="{00000000-0005-0000-0000-000042B00000}"/>
    <cellStyle name="Normal 34 2 2 7 3 4" xfId="35474" xr:uid="{00000000-0005-0000-0000-000043B00000}"/>
    <cellStyle name="Normal 34 2 2 7 4" xfId="12044" xr:uid="{00000000-0005-0000-0000-000044B00000}"/>
    <cellStyle name="Normal 34 2 2 7 4 2" xfId="24645" xr:uid="{00000000-0005-0000-0000-000045B00000}"/>
    <cellStyle name="Normal 34 2 2 7 4 2 2" xfId="59861" xr:uid="{00000000-0005-0000-0000-000046B00000}"/>
    <cellStyle name="Normal 34 2 2 7 4 3" xfId="47264" xr:uid="{00000000-0005-0000-0000-000047B00000}"/>
    <cellStyle name="Normal 34 2 2 7 4 4" xfId="37250" xr:uid="{00000000-0005-0000-0000-000048B00000}"/>
    <cellStyle name="Normal 34 2 2 7 5" xfId="16409" xr:uid="{00000000-0005-0000-0000-000049B00000}"/>
    <cellStyle name="Normal 34 2 2 7 5 2" xfId="51625" xr:uid="{00000000-0005-0000-0000-00004AB00000}"/>
    <cellStyle name="Normal 34 2 2 7 5 3" xfId="29014" xr:uid="{00000000-0005-0000-0000-00004BB00000}"/>
    <cellStyle name="Normal 34 2 2 7 6" xfId="14631" xr:uid="{00000000-0005-0000-0000-00004CB00000}"/>
    <cellStyle name="Normal 34 2 2 7 6 2" xfId="49849" xr:uid="{00000000-0005-0000-0000-00004DB00000}"/>
    <cellStyle name="Normal 34 2 2 7 7" xfId="39028" xr:uid="{00000000-0005-0000-0000-00004EB00000}"/>
    <cellStyle name="Normal 34 2 2 7 8" xfId="27238" xr:uid="{00000000-0005-0000-0000-00004FB00000}"/>
    <cellStyle name="Normal 34 2 2 8" xfId="4081" xr:uid="{00000000-0005-0000-0000-000050B00000}"/>
    <cellStyle name="Normal 34 2 2 8 2" xfId="16731" xr:uid="{00000000-0005-0000-0000-000051B00000}"/>
    <cellStyle name="Normal 34 2 2 8 2 2" xfId="51947" xr:uid="{00000000-0005-0000-0000-000052B00000}"/>
    <cellStyle name="Normal 34 2 2 8 2 3" xfId="29336" xr:uid="{00000000-0005-0000-0000-000053B00000}"/>
    <cellStyle name="Normal 34 2 2 8 3" xfId="13177" xr:uid="{00000000-0005-0000-0000-000054B00000}"/>
    <cellStyle name="Normal 34 2 2 8 3 2" xfId="48395" xr:uid="{00000000-0005-0000-0000-000055B00000}"/>
    <cellStyle name="Normal 34 2 2 8 4" xfId="39350" xr:uid="{00000000-0005-0000-0000-000056B00000}"/>
    <cellStyle name="Normal 34 2 2 8 5" xfId="25784" xr:uid="{00000000-0005-0000-0000-000057B00000}"/>
    <cellStyle name="Normal 34 2 2 9" xfId="5554" xr:uid="{00000000-0005-0000-0000-000058B00000}"/>
    <cellStyle name="Normal 34 2 2 9 2" xfId="18185" xr:uid="{00000000-0005-0000-0000-000059B00000}"/>
    <cellStyle name="Normal 34 2 2 9 2 2" xfId="53401" xr:uid="{00000000-0005-0000-0000-00005AB00000}"/>
    <cellStyle name="Normal 34 2 2 9 3" xfId="40804" xr:uid="{00000000-0005-0000-0000-00005BB00000}"/>
    <cellStyle name="Normal 34 2 2 9 4" xfId="30790" xr:uid="{00000000-0005-0000-0000-00005CB00000}"/>
    <cellStyle name="Normal 34 2 3" xfId="2323" xr:uid="{00000000-0005-0000-0000-00005DB00000}"/>
    <cellStyle name="Normal 34 2 3 10" xfId="10691" xr:uid="{00000000-0005-0000-0000-00005EB00000}"/>
    <cellStyle name="Normal 34 2 3 10 2" xfId="23302" xr:uid="{00000000-0005-0000-0000-00005FB00000}"/>
    <cellStyle name="Normal 34 2 3 10 2 2" xfId="58518" xr:uid="{00000000-0005-0000-0000-000060B00000}"/>
    <cellStyle name="Normal 34 2 3 10 3" xfId="45921" xr:uid="{00000000-0005-0000-0000-000061B00000}"/>
    <cellStyle name="Normal 34 2 3 10 4" xfId="35907" xr:uid="{00000000-0005-0000-0000-000062B00000}"/>
    <cellStyle name="Normal 34 2 3 11" xfId="15035" xr:uid="{00000000-0005-0000-0000-000063B00000}"/>
    <cellStyle name="Normal 34 2 3 11 2" xfId="50251" xr:uid="{00000000-0005-0000-0000-000064B00000}"/>
    <cellStyle name="Normal 34 2 3 11 3" xfId="27640" xr:uid="{00000000-0005-0000-0000-000065B00000}"/>
    <cellStyle name="Normal 34 2 3 12" xfId="12448" xr:uid="{00000000-0005-0000-0000-000066B00000}"/>
    <cellStyle name="Normal 34 2 3 12 2" xfId="47666" xr:uid="{00000000-0005-0000-0000-000067B00000}"/>
    <cellStyle name="Normal 34 2 3 13" xfId="37654" xr:uid="{00000000-0005-0000-0000-000068B00000}"/>
    <cellStyle name="Normal 34 2 3 14" xfId="25055" xr:uid="{00000000-0005-0000-0000-000069B00000}"/>
    <cellStyle name="Normal 34 2 3 15" xfId="60268" xr:uid="{00000000-0005-0000-0000-00006AB00000}"/>
    <cellStyle name="Normal 34 2 3 2" xfId="3170" xr:uid="{00000000-0005-0000-0000-00006BB00000}"/>
    <cellStyle name="Normal 34 2 3 2 10" xfId="25539" xr:uid="{00000000-0005-0000-0000-00006CB00000}"/>
    <cellStyle name="Normal 34 2 3 2 11" xfId="61074" xr:uid="{00000000-0005-0000-0000-00006DB00000}"/>
    <cellStyle name="Normal 34 2 3 2 2" xfId="4970" xr:uid="{00000000-0005-0000-0000-00006EB00000}"/>
    <cellStyle name="Normal 34 2 3 2 2 2" xfId="17617" xr:uid="{00000000-0005-0000-0000-00006FB00000}"/>
    <cellStyle name="Normal 34 2 3 2 2 2 2" xfId="52833" xr:uid="{00000000-0005-0000-0000-000070B00000}"/>
    <cellStyle name="Normal 34 2 3 2 2 2 3" xfId="30222" xr:uid="{00000000-0005-0000-0000-000071B00000}"/>
    <cellStyle name="Normal 34 2 3 2 2 3" xfId="14063" xr:uid="{00000000-0005-0000-0000-000072B00000}"/>
    <cellStyle name="Normal 34 2 3 2 2 3 2" xfId="49281" xr:uid="{00000000-0005-0000-0000-000073B00000}"/>
    <cellStyle name="Normal 34 2 3 2 2 4" xfId="40236" xr:uid="{00000000-0005-0000-0000-000074B00000}"/>
    <cellStyle name="Normal 34 2 3 2 2 5" xfId="26670" xr:uid="{00000000-0005-0000-0000-000075B00000}"/>
    <cellStyle name="Normal 34 2 3 2 3" xfId="6440" xr:uid="{00000000-0005-0000-0000-000076B00000}"/>
    <cellStyle name="Normal 34 2 3 2 3 2" xfId="19071" xr:uid="{00000000-0005-0000-0000-000077B00000}"/>
    <cellStyle name="Normal 34 2 3 2 3 2 2" xfId="54287" xr:uid="{00000000-0005-0000-0000-000078B00000}"/>
    <cellStyle name="Normal 34 2 3 2 3 3" xfId="41690" xr:uid="{00000000-0005-0000-0000-000079B00000}"/>
    <cellStyle name="Normal 34 2 3 2 3 4" xfId="31676" xr:uid="{00000000-0005-0000-0000-00007AB00000}"/>
    <cellStyle name="Normal 34 2 3 2 4" xfId="7899" xr:uid="{00000000-0005-0000-0000-00007BB00000}"/>
    <cellStyle name="Normal 34 2 3 2 4 2" xfId="20525" xr:uid="{00000000-0005-0000-0000-00007CB00000}"/>
    <cellStyle name="Normal 34 2 3 2 4 2 2" xfId="55741" xr:uid="{00000000-0005-0000-0000-00007DB00000}"/>
    <cellStyle name="Normal 34 2 3 2 4 3" xfId="43144" xr:uid="{00000000-0005-0000-0000-00007EB00000}"/>
    <cellStyle name="Normal 34 2 3 2 4 4" xfId="33130" xr:uid="{00000000-0005-0000-0000-00007FB00000}"/>
    <cellStyle name="Normal 34 2 3 2 5" xfId="9680" xr:uid="{00000000-0005-0000-0000-000080B00000}"/>
    <cellStyle name="Normal 34 2 3 2 5 2" xfId="22301" xr:uid="{00000000-0005-0000-0000-000081B00000}"/>
    <cellStyle name="Normal 34 2 3 2 5 2 2" xfId="57517" xr:uid="{00000000-0005-0000-0000-000082B00000}"/>
    <cellStyle name="Normal 34 2 3 2 5 3" xfId="44920" xr:uid="{00000000-0005-0000-0000-000083B00000}"/>
    <cellStyle name="Normal 34 2 3 2 5 4" xfId="34906" xr:uid="{00000000-0005-0000-0000-000084B00000}"/>
    <cellStyle name="Normal 34 2 3 2 6" xfId="11474" xr:uid="{00000000-0005-0000-0000-000085B00000}"/>
    <cellStyle name="Normal 34 2 3 2 6 2" xfId="24077" xr:uid="{00000000-0005-0000-0000-000086B00000}"/>
    <cellStyle name="Normal 34 2 3 2 6 2 2" xfId="59293" xr:uid="{00000000-0005-0000-0000-000087B00000}"/>
    <cellStyle name="Normal 34 2 3 2 6 3" xfId="46696" xr:uid="{00000000-0005-0000-0000-000088B00000}"/>
    <cellStyle name="Normal 34 2 3 2 6 4" xfId="36682" xr:uid="{00000000-0005-0000-0000-000089B00000}"/>
    <cellStyle name="Normal 34 2 3 2 7" xfId="15841" xr:uid="{00000000-0005-0000-0000-00008AB00000}"/>
    <cellStyle name="Normal 34 2 3 2 7 2" xfId="51057" xr:uid="{00000000-0005-0000-0000-00008BB00000}"/>
    <cellStyle name="Normal 34 2 3 2 7 3" xfId="28446" xr:uid="{00000000-0005-0000-0000-00008CB00000}"/>
    <cellStyle name="Normal 34 2 3 2 8" xfId="12932" xr:uid="{00000000-0005-0000-0000-00008DB00000}"/>
    <cellStyle name="Normal 34 2 3 2 8 2" xfId="48150" xr:uid="{00000000-0005-0000-0000-00008EB00000}"/>
    <cellStyle name="Normal 34 2 3 2 9" xfId="38460" xr:uid="{00000000-0005-0000-0000-00008FB00000}"/>
    <cellStyle name="Normal 34 2 3 3" xfId="3499" xr:uid="{00000000-0005-0000-0000-000090B00000}"/>
    <cellStyle name="Normal 34 2 3 3 10" xfId="26995" xr:uid="{00000000-0005-0000-0000-000091B00000}"/>
    <cellStyle name="Normal 34 2 3 3 11" xfId="61399" xr:uid="{00000000-0005-0000-0000-000092B00000}"/>
    <cellStyle name="Normal 34 2 3 3 2" xfId="5295" xr:uid="{00000000-0005-0000-0000-000093B00000}"/>
    <cellStyle name="Normal 34 2 3 3 2 2" xfId="17942" xr:uid="{00000000-0005-0000-0000-000094B00000}"/>
    <cellStyle name="Normal 34 2 3 3 2 2 2" xfId="53158" xr:uid="{00000000-0005-0000-0000-000095B00000}"/>
    <cellStyle name="Normal 34 2 3 3 2 3" xfId="40561" xr:uid="{00000000-0005-0000-0000-000096B00000}"/>
    <cellStyle name="Normal 34 2 3 3 2 4" xfId="30547" xr:uid="{00000000-0005-0000-0000-000097B00000}"/>
    <cellStyle name="Normal 34 2 3 3 3" xfId="6765" xr:uid="{00000000-0005-0000-0000-000098B00000}"/>
    <cellStyle name="Normal 34 2 3 3 3 2" xfId="19396" xr:uid="{00000000-0005-0000-0000-000099B00000}"/>
    <cellStyle name="Normal 34 2 3 3 3 2 2" xfId="54612" xr:uid="{00000000-0005-0000-0000-00009AB00000}"/>
    <cellStyle name="Normal 34 2 3 3 3 3" xfId="42015" xr:uid="{00000000-0005-0000-0000-00009BB00000}"/>
    <cellStyle name="Normal 34 2 3 3 3 4" xfId="32001" xr:uid="{00000000-0005-0000-0000-00009CB00000}"/>
    <cellStyle name="Normal 34 2 3 3 4" xfId="8224" xr:uid="{00000000-0005-0000-0000-00009DB00000}"/>
    <cellStyle name="Normal 34 2 3 3 4 2" xfId="20850" xr:uid="{00000000-0005-0000-0000-00009EB00000}"/>
    <cellStyle name="Normal 34 2 3 3 4 2 2" xfId="56066" xr:uid="{00000000-0005-0000-0000-00009FB00000}"/>
    <cellStyle name="Normal 34 2 3 3 4 3" xfId="43469" xr:uid="{00000000-0005-0000-0000-0000A0B00000}"/>
    <cellStyle name="Normal 34 2 3 3 4 4" xfId="33455" xr:uid="{00000000-0005-0000-0000-0000A1B00000}"/>
    <cellStyle name="Normal 34 2 3 3 5" xfId="10005" xr:uid="{00000000-0005-0000-0000-0000A2B00000}"/>
    <cellStyle name="Normal 34 2 3 3 5 2" xfId="22626" xr:uid="{00000000-0005-0000-0000-0000A3B00000}"/>
    <cellStyle name="Normal 34 2 3 3 5 2 2" xfId="57842" xr:uid="{00000000-0005-0000-0000-0000A4B00000}"/>
    <cellStyle name="Normal 34 2 3 3 5 3" xfId="45245" xr:uid="{00000000-0005-0000-0000-0000A5B00000}"/>
    <cellStyle name="Normal 34 2 3 3 5 4" xfId="35231" xr:uid="{00000000-0005-0000-0000-0000A6B00000}"/>
    <cellStyle name="Normal 34 2 3 3 6" xfId="11799" xr:uid="{00000000-0005-0000-0000-0000A7B00000}"/>
    <cellStyle name="Normal 34 2 3 3 6 2" xfId="24402" xr:uid="{00000000-0005-0000-0000-0000A8B00000}"/>
    <cellStyle name="Normal 34 2 3 3 6 2 2" xfId="59618" xr:uid="{00000000-0005-0000-0000-0000A9B00000}"/>
    <cellStyle name="Normal 34 2 3 3 6 3" xfId="47021" xr:uid="{00000000-0005-0000-0000-0000AAB00000}"/>
    <cellStyle name="Normal 34 2 3 3 6 4" xfId="37007" xr:uid="{00000000-0005-0000-0000-0000ABB00000}"/>
    <cellStyle name="Normal 34 2 3 3 7" xfId="16166" xr:uid="{00000000-0005-0000-0000-0000ACB00000}"/>
    <cellStyle name="Normal 34 2 3 3 7 2" xfId="51382" xr:uid="{00000000-0005-0000-0000-0000ADB00000}"/>
    <cellStyle name="Normal 34 2 3 3 7 3" xfId="28771" xr:uid="{00000000-0005-0000-0000-0000AEB00000}"/>
    <cellStyle name="Normal 34 2 3 3 8" xfId="14388" xr:uid="{00000000-0005-0000-0000-0000AFB00000}"/>
    <cellStyle name="Normal 34 2 3 3 8 2" xfId="49606" xr:uid="{00000000-0005-0000-0000-0000B0B00000}"/>
    <cellStyle name="Normal 34 2 3 3 9" xfId="38785" xr:uid="{00000000-0005-0000-0000-0000B1B00000}"/>
    <cellStyle name="Normal 34 2 3 4" xfId="2660" xr:uid="{00000000-0005-0000-0000-0000B2B00000}"/>
    <cellStyle name="Normal 34 2 3 4 10" xfId="26186" xr:uid="{00000000-0005-0000-0000-0000B3B00000}"/>
    <cellStyle name="Normal 34 2 3 4 11" xfId="60590" xr:uid="{00000000-0005-0000-0000-0000B4B00000}"/>
    <cellStyle name="Normal 34 2 3 4 2" xfId="4486" xr:uid="{00000000-0005-0000-0000-0000B5B00000}"/>
    <cellStyle name="Normal 34 2 3 4 2 2" xfId="17133" xr:uid="{00000000-0005-0000-0000-0000B6B00000}"/>
    <cellStyle name="Normal 34 2 3 4 2 2 2" xfId="52349" xr:uid="{00000000-0005-0000-0000-0000B7B00000}"/>
    <cellStyle name="Normal 34 2 3 4 2 3" xfId="39752" xr:uid="{00000000-0005-0000-0000-0000B8B00000}"/>
    <cellStyle name="Normal 34 2 3 4 2 4" xfId="29738" xr:uid="{00000000-0005-0000-0000-0000B9B00000}"/>
    <cellStyle name="Normal 34 2 3 4 3" xfId="5956" xr:uid="{00000000-0005-0000-0000-0000BAB00000}"/>
    <cellStyle name="Normal 34 2 3 4 3 2" xfId="18587" xr:uid="{00000000-0005-0000-0000-0000BBB00000}"/>
    <cellStyle name="Normal 34 2 3 4 3 2 2" xfId="53803" xr:uid="{00000000-0005-0000-0000-0000BCB00000}"/>
    <cellStyle name="Normal 34 2 3 4 3 3" xfId="41206" xr:uid="{00000000-0005-0000-0000-0000BDB00000}"/>
    <cellStyle name="Normal 34 2 3 4 3 4" xfId="31192" xr:uid="{00000000-0005-0000-0000-0000BEB00000}"/>
    <cellStyle name="Normal 34 2 3 4 4" xfId="7415" xr:uid="{00000000-0005-0000-0000-0000BFB00000}"/>
    <cellStyle name="Normal 34 2 3 4 4 2" xfId="20041" xr:uid="{00000000-0005-0000-0000-0000C0B00000}"/>
    <cellStyle name="Normal 34 2 3 4 4 2 2" xfId="55257" xr:uid="{00000000-0005-0000-0000-0000C1B00000}"/>
    <cellStyle name="Normal 34 2 3 4 4 3" xfId="42660" xr:uid="{00000000-0005-0000-0000-0000C2B00000}"/>
    <cellStyle name="Normal 34 2 3 4 4 4" xfId="32646" xr:uid="{00000000-0005-0000-0000-0000C3B00000}"/>
    <cellStyle name="Normal 34 2 3 4 5" xfId="9196" xr:uid="{00000000-0005-0000-0000-0000C4B00000}"/>
    <cellStyle name="Normal 34 2 3 4 5 2" xfId="21817" xr:uid="{00000000-0005-0000-0000-0000C5B00000}"/>
    <cellStyle name="Normal 34 2 3 4 5 2 2" xfId="57033" xr:uid="{00000000-0005-0000-0000-0000C6B00000}"/>
    <cellStyle name="Normal 34 2 3 4 5 3" xfId="44436" xr:uid="{00000000-0005-0000-0000-0000C7B00000}"/>
    <cellStyle name="Normal 34 2 3 4 5 4" xfId="34422" xr:uid="{00000000-0005-0000-0000-0000C8B00000}"/>
    <cellStyle name="Normal 34 2 3 4 6" xfId="10990" xr:uid="{00000000-0005-0000-0000-0000C9B00000}"/>
    <cellStyle name="Normal 34 2 3 4 6 2" xfId="23593" xr:uid="{00000000-0005-0000-0000-0000CAB00000}"/>
    <cellStyle name="Normal 34 2 3 4 6 2 2" xfId="58809" xr:uid="{00000000-0005-0000-0000-0000CBB00000}"/>
    <cellStyle name="Normal 34 2 3 4 6 3" xfId="46212" xr:uid="{00000000-0005-0000-0000-0000CCB00000}"/>
    <cellStyle name="Normal 34 2 3 4 6 4" xfId="36198" xr:uid="{00000000-0005-0000-0000-0000CDB00000}"/>
    <cellStyle name="Normal 34 2 3 4 7" xfId="15357" xr:uid="{00000000-0005-0000-0000-0000CEB00000}"/>
    <cellStyle name="Normal 34 2 3 4 7 2" xfId="50573" xr:uid="{00000000-0005-0000-0000-0000CFB00000}"/>
    <cellStyle name="Normal 34 2 3 4 7 3" xfId="27962" xr:uid="{00000000-0005-0000-0000-0000D0B00000}"/>
    <cellStyle name="Normal 34 2 3 4 8" xfId="13579" xr:uid="{00000000-0005-0000-0000-0000D1B00000}"/>
    <cellStyle name="Normal 34 2 3 4 8 2" xfId="48797" xr:uid="{00000000-0005-0000-0000-0000D2B00000}"/>
    <cellStyle name="Normal 34 2 3 4 9" xfId="37976" xr:uid="{00000000-0005-0000-0000-0000D3B00000}"/>
    <cellStyle name="Normal 34 2 3 5" xfId="3824" xr:uid="{00000000-0005-0000-0000-0000D4B00000}"/>
    <cellStyle name="Normal 34 2 3 5 2" xfId="8547" xr:uid="{00000000-0005-0000-0000-0000D5B00000}"/>
    <cellStyle name="Normal 34 2 3 5 2 2" xfId="21173" xr:uid="{00000000-0005-0000-0000-0000D6B00000}"/>
    <cellStyle name="Normal 34 2 3 5 2 2 2" xfId="56389" xr:uid="{00000000-0005-0000-0000-0000D7B00000}"/>
    <cellStyle name="Normal 34 2 3 5 2 3" xfId="43792" xr:uid="{00000000-0005-0000-0000-0000D8B00000}"/>
    <cellStyle name="Normal 34 2 3 5 2 4" xfId="33778" xr:uid="{00000000-0005-0000-0000-0000D9B00000}"/>
    <cellStyle name="Normal 34 2 3 5 3" xfId="10328" xr:uid="{00000000-0005-0000-0000-0000DAB00000}"/>
    <cellStyle name="Normal 34 2 3 5 3 2" xfId="22949" xr:uid="{00000000-0005-0000-0000-0000DBB00000}"/>
    <cellStyle name="Normal 34 2 3 5 3 2 2" xfId="58165" xr:uid="{00000000-0005-0000-0000-0000DCB00000}"/>
    <cellStyle name="Normal 34 2 3 5 3 3" xfId="45568" xr:uid="{00000000-0005-0000-0000-0000DDB00000}"/>
    <cellStyle name="Normal 34 2 3 5 3 4" xfId="35554" xr:uid="{00000000-0005-0000-0000-0000DEB00000}"/>
    <cellStyle name="Normal 34 2 3 5 4" xfId="12124" xr:uid="{00000000-0005-0000-0000-0000DFB00000}"/>
    <cellStyle name="Normal 34 2 3 5 4 2" xfId="24725" xr:uid="{00000000-0005-0000-0000-0000E0B00000}"/>
    <cellStyle name="Normal 34 2 3 5 4 2 2" xfId="59941" xr:uid="{00000000-0005-0000-0000-0000E1B00000}"/>
    <cellStyle name="Normal 34 2 3 5 4 3" xfId="47344" xr:uid="{00000000-0005-0000-0000-0000E2B00000}"/>
    <cellStyle name="Normal 34 2 3 5 4 4" xfId="37330" xr:uid="{00000000-0005-0000-0000-0000E3B00000}"/>
    <cellStyle name="Normal 34 2 3 5 5" xfId="16489" xr:uid="{00000000-0005-0000-0000-0000E4B00000}"/>
    <cellStyle name="Normal 34 2 3 5 5 2" xfId="51705" xr:uid="{00000000-0005-0000-0000-0000E5B00000}"/>
    <cellStyle name="Normal 34 2 3 5 5 3" xfId="29094" xr:uid="{00000000-0005-0000-0000-0000E6B00000}"/>
    <cellStyle name="Normal 34 2 3 5 6" xfId="14711" xr:uid="{00000000-0005-0000-0000-0000E7B00000}"/>
    <cellStyle name="Normal 34 2 3 5 6 2" xfId="49929" xr:uid="{00000000-0005-0000-0000-0000E8B00000}"/>
    <cellStyle name="Normal 34 2 3 5 7" xfId="39108" xr:uid="{00000000-0005-0000-0000-0000E9B00000}"/>
    <cellStyle name="Normal 34 2 3 5 8" xfId="27318" xr:uid="{00000000-0005-0000-0000-0000EAB00000}"/>
    <cellStyle name="Normal 34 2 3 6" xfId="4164" xr:uid="{00000000-0005-0000-0000-0000EBB00000}"/>
    <cellStyle name="Normal 34 2 3 6 2" xfId="16811" xr:uid="{00000000-0005-0000-0000-0000ECB00000}"/>
    <cellStyle name="Normal 34 2 3 6 2 2" xfId="52027" xr:uid="{00000000-0005-0000-0000-0000EDB00000}"/>
    <cellStyle name="Normal 34 2 3 6 2 3" xfId="29416" xr:uid="{00000000-0005-0000-0000-0000EEB00000}"/>
    <cellStyle name="Normal 34 2 3 6 3" xfId="13257" xr:uid="{00000000-0005-0000-0000-0000EFB00000}"/>
    <cellStyle name="Normal 34 2 3 6 3 2" xfId="48475" xr:uid="{00000000-0005-0000-0000-0000F0B00000}"/>
    <cellStyle name="Normal 34 2 3 6 4" xfId="39430" xr:uid="{00000000-0005-0000-0000-0000F1B00000}"/>
    <cellStyle name="Normal 34 2 3 6 5" xfId="25864" xr:uid="{00000000-0005-0000-0000-0000F2B00000}"/>
    <cellStyle name="Normal 34 2 3 7" xfId="5634" xr:uid="{00000000-0005-0000-0000-0000F3B00000}"/>
    <cellStyle name="Normal 34 2 3 7 2" xfId="18265" xr:uid="{00000000-0005-0000-0000-0000F4B00000}"/>
    <cellStyle name="Normal 34 2 3 7 2 2" xfId="53481" xr:uid="{00000000-0005-0000-0000-0000F5B00000}"/>
    <cellStyle name="Normal 34 2 3 7 3" xfId="40884" xr:uid="{00000000-0005-0000-0000-0000F6B00000}"/>
    <cellStyle name="Normal 34 2 3 7 4" xfId="30870" xr:uid="{00000000-0005-0000-0000-0000F7B00000}"/>
    <cellStyle name="Normal 34 2 3 8" xfId="7093" xr:uid="{00000000-0005-0000-0000-0000F8B00000}"/>
    <cellStyle name="Normal 34 2 3 8 2" xfId="19719" xr:uid="{00000000-0005-0000-0000-0000F9B00000}"/>
    <cellStyle name="Normal 34 2 3 8 2 2" xfId="54935" xr:uid="{00000000-0005-0000-0000-0000FAB00000}"/>
    <cellStyle name="Normal 34 2 3 8 3" xfId="42338" xr:uid="{00000000-0005-0000-0000-0000FBB00000}"/>
    <cellStyle name="Normal 34 2 3 8 4" xfId="32324" xr:uid="{00000000-0005-0000-0000-0000FCB00000}"/>
    <cellStyle name="Normal 34 2 3 9" xfId="8874" xr:uid="{00000000-0005-0000-0000-0000FDB00000}"/>
    <cellStyle name="Normal 34 2 3 9 2" xfId="21495" xr:uid="{00000000-0005-0000-0000-0000FEB00000}"/>
    <cellStyle name="Normal 34 2 3 9 2 2" xfId="56711" xr:uid="{00000000-0005-0000-0000-0000FFB00000}"/>
    <cellStyle name="Normal 34 2 3 9 3" xfId="44114" xr:uid="{00000000-0005-0000-0000-000000B10000}"/>
    <cellStyle name="Normal 34 2 3 9 4" xfId="34100" xr:uid="{00000000-0005-0000-0000-000001B10000}"/>
    <cellStyle name="Normal 34 2 4" xfId="3005" xr:uid="{00000000-0005-0000-0000-000002B10000}"/>
    <cellStyle name="Normal 34 2 4 10" xfId="25380" xr:uid="{00000000-0005-0000-0000-000003B10000}"/>
    <cellStyle name="Normal 34 2 4 11" xfId="60915" xr:uid="{00000000-0005-0000-0000-000004B10000}"/>
    <cellStyle name="Normal 34 2 4 2" xfId="4811" xr:uid="{00000000-0005-0000-0000-000005B10000}"/>
    <cellStyle name="Normal 34 2 4 2 2" xfId="17458" xr:uid="{00000000-0005-0000-0000-000006B10000}"/>
    <cellStyle name="Normal 34 2 4 2 2 2" xfId="52674" xr:uid="{00000000-0005-0000-0000-000007B10000}"/>
    <cellStyle name="Normal 34 2 4 2 2 3" xfId="30063" xr:uid="{00000000-0005-0000-0000-000008B10000}"/>
    <cellStyle name="Normal 34 2 4 2 3" xfId="13904" xr:uid="{00000000-0005-0000-0000-000009B10000}"/>
    <cellStyle name="Normal 34 2 4 2 3 2" xfId="49122" xr:uid="{00000000-0005-0000-0000-00000AB10000}"/>
    <cellStyle name="Normal 34 2 4 2 4" xfId="40077" xr:uid="{00000000-0005-0000-0000-00000BB10000}"/>
    <cellStyle name="Normal 34 2 4 2 5" xfId="26511" xr:uid="{00000000-0005-0000-0000-00000CB10000}"/>
    <cellStyle name="Normal 34 2 4 3" xfId="6281" xr:uid="{00000000-0005-0000-0000-00000DB10000}"/>
    <cellStyle name="Normal 34 2 4 3 2" xfId="18912" xr:uid="{00000000-0005-0000-0000-00000EB10000}"/>
    <cellStyle name="Normal 34 2 4 3 2 2" xfId="54128" xr:uid="{00000000-0005-0000-0000-00000FB10000}"/>
    <cellStyle name="Normal 34 2 4 3 3" xfId="41531" xr:uid="{00000000-0005-0000-0000-000010B10000}"/>
    <cellStyle name="Normal 34 2 4 3 4" xfId="31517" xr:uid="{00000000-0005-0000-0000-000011B10000}"/>
    <cellStyle name="Normal 34 2 4 4" xfId="7740" xr:uid="{00000000-0005-0000-0000-000012B10000}"/>
    <cellStyle name="Normal 34 2 4 4 2" xfId="20366" xr:uid="{00000000-0005-0000-0000-000013B10000}"/>
    <cellStyle name="Normal 34 2 4 4 2 2" xfId="55582" xr:uid="{00000000-0005-0000-0000-000014B10000}"/>
    <cellStyle name="Normal 34 2 4 4 3" xfId="42985" xr:uid="{00000000-0005-0000-0000-000015B10000}"/>
    <cellStyle name="Normal 34 2 4 4 4" xfId="32971" xr:uid="{00000000-0005-0000-0000-000016B10000}"/>
    <cellStyle name="Normal 34 2 4 5" xfId="9521" xr:uid="{00000000-0005-0000-0000-000017B10000}"/>
    <cellStyle name="Normal 34 2 4 5 2" xfId="22142" xr:uid="{00000000-0005-0000-0000-000018B10000}"/>
    <cellStyle name="Normal 34 2 4 5 2 2" xfId="57358" xr:uid="{00000000-0005-0000-0000-000019B10000}"/>
    <cellStyle name="Normal 34 2 4 5 3" xfId="44761" xr:uid="{00000000-0005-0000-0000-00001AB10000}"/>
    <cellStyle name="Normal 34 2 4 5 4" xfId="34747" xr:uid="{00000000-0005-0000-0000-00001BB10000}"/>
    <cellStyle name="Normal 34 2 4 6" xfId="11315" xr:uid="{00000000-0005-0000-0000-00001CB10000}"/>
    <cellStyle name="Normal 34 2 4 6 2" xfId="23918" xr:uid="{00000000-0005-0000-0000-00001DB10000}"/>
    <cellStyle name="Normal 34 2 4 6 2 2" xfId="59134" xr:uid="{00000000-0005-0000-0000-00001EB10000}"/>
    <cellStyle name="Normal 34 2 4 6 3" xfId="46537" xr:uid="{00000000-0005-0000-0000-00001FB10000}"/>
    <cellStyle name="Normal 34 2 4 6 4" xfId="36523" xr:uid="{00000000-0005-0000-0000-000020B10000}"/>
    <cellStyle name="Normal 34 2 4 7" xfId="15682" xr:uid="{00000000-0005-0000-0000-000021B10000}"/>
    <cellStyle name="Normal 34 2 4 7 2" xfId="50898" xr:uid="{00000000-0005-0000-0000-000022B10000}"/>
    <cellStyle name="Normal 34 2 4 7 3" xfId="28287" xr:uid="{00000000-0005-0000-0000-000023B10000}"/>
    <cellStyle name="Normal 34 2 4 8" xfId="12773" xr:uid="{00000000-0005-0000-0000-000024B10000}"/>
    <cellStyle name="Normal 34 2 4 8 2" xfId="47991" xr:uid="{00000000-0005-0000-0000-000025B10000}"/>
    <cellStyle name="Normal 34 2 4 9" xfId="38301" xr:uid="{00000000-0005-0000-0000-000026B10000}"/>
    <cellStyle name="Normal 34 2 5" xfId="2837" xr:uid="{00000000-0005-0000-0000-000027B10000}"/>
    <cellStyle name="Normal 34 2 5 10" xfId="25225" xr:uid="{00000000-0005-0000-0000-000028B10000}"/>
    <cellStyle name="Normal 34 2 5 11" xfId="60760" xr:uid="{00000000-0005-0000-0000-000029B10000}"/>
    <cellStyle name="Normal 34 2 5 2" xfId="4656" xr:uid="{00000000-0005-0000-0000-00002AB10000}"/>
    <cellStyle name="Normal 34 2 5 2 2" xfId="17303" xr:uid="{00000000-0005-0000-0000-00002BB10000}"/>
    <cellStyle name="Normal 34 2 5 2 2 2" xfId="52519" xr:uid="{00000000-0005-0000-0000-00002CB10000}"/>
    <cellStyle name="Normal 34 2 5 2 2 3" xfId="29908" xr:uid="{00000000-0005-0000-0000-00002DB10000}"/>
    <cellStyle name="Normal 34 2 5 2 3" xfId="13749" xr:uid="{00000000-0005-0000-0000-00002EB10000}"/>
    <cellStyle name="Normal 34 2 5 2 3 2" xfId="48967" xr:uid="{00000000-0005-0000-0000-00002FB10000}"/>
    <cellStyle name="Normal 34 2 5 2 4" xfId="39922" xr:uid="{00000000-0005-0000-0000-000030B10000}"/>
    <cellStyle name="Normal 34 2 5 2 5" xfId="26356" xr:uid="{00000000-0005-0000-0000-000031B10000}"/>
    <cellStyle name="Normal 34 2 5 3" xfId="6126" xr:uid="{00000000-0005-0000-0000-000032B10000}"/>
    <cellStyle name="Normal 34 2 5 3 2" xfId="18757" xr:uid="{00000000-0005-0000-0000-000033B10000}"/>
    <cellStyle name="Normal 34 2 5 3 2 2" xfId="53973" xr:uid="{00000000-0005-0000-0000-000034B10000}"/>
    <cellStyle name="Normal 34 2 5 3 3" xfId="41376" xr:uid="{00000000-0005-0000-0000-000035B10000}"/>
    <cellStyle name="Normal 34 2 5 3 4" xfId="31362" xr:uid="{00000000-0005-0000-0000-000036B10000}"/>
    <cellStyle name="Normal 34 2 5 4" xfId="7585" xr:uid="{00000000-0005-0000-0000-000037B10000}"/>
    <cellStyle name="Normal 34 2 5 4 2" xfId="20211" xr:uid="{00000000-0005-0000-0000-000038B10000}"/>
    <cellStyle name="Normal 34 2 5 4 2 2" xfId="55427" xr:uid="{00000000-0005-0000-0000-000039B10000}"/>
    <cellStyle name="Normal 34 2 5 4 3" xfId="42830" xr:uid="{00000000-0005-0000-0000-00003AB10000}"/>
    <cellStyle name="Normal 34 2 5 4 4" xfId="32816" xr:uid="{00000000-0005-0000-0000-00003BB10000}"/>
    <cellStyle name="Normal 34 2 5 5" xfId="9366" xr:uid="{00000000-0005-0000-0000-00003CB10000}"/>
    <cellStyle name="Normal 34 2 5 5 2" xfId="21987" xr:uid="{00000000-0005-0000-0000-00003DB10000}"/>
    <cellStyle name="Normal 34 2 5 5 2 2" xfId="57203" xr:uid="{00000000-0005-0000-0000-00003EB10000}"/>
    <cellStyle name="Normal 34 2 5 5 3" xfId="44606" xr:uid="{00000000-0005-0000-0000-00003FB10000}"/>
    <cellStyle name="Normal 34 2 5 5 4" xfId="34592" xr:uid="{00000000-0005-0000-0000-000040B10000}"/>
    <cellStyle name="Normal 34 2 5 6" xfId="11160" xr:uid="{00000000-0005-0000-0000-000041B10000}"/>
    <cellStyle name="Normal 34 2 5 6 2" xfId="23763" xr:uid="{00000000-0005-0000-0000-000042B10000}"/>
    <cellStyle name="Normal 34 2 5 6 2 2" xfId="58979" xr:uid="{00000000-0005-0000-0000-000043B10000}"/>
    <cellStyle name="Normal 34 2 5 6 3" xfId="46382" xr:uid="{00000000-0005-0000-0000-000044B10000}"/>
    <cellStyle name="Normal 34 2 5 6 4" xfId="36368" xr:uid="{00000000-0005-0000-0000-000045B10000}"/>
    <cellStyle name="Normal 34 2 5 7" xfId="15527" xr:uid="{00000000-0005-0000-0000-000046B10000}"/>
    <cellStyle name="Normal 34 2 5 7 2" xfId="50743" xr:uid="{00000000-0005-0000-0000-000047B10000}"/>
    <cellStyle name="Normal 34 2 5 7 3" xfId="28132" xr:uid="{00000000-0005-0000-0000-000048B10000}"/>
    <cellStyle name="Normal 34 2 5 8" xfId="12618" xr:uid="{00000000-0005-0000-0000-000049B10000}"/>
    <cellStyle name="Normal 34 2 5 8 2" xfId="47836" xr:uid="{00000000-0005-0000-0000-00004AB10000}"/>
    <cellStyle name="Normal 34 2 5 9" xfId="38146" xr:uid="{00000000-0005-0000-0000-00004BB10000}"/>
    <cellStyle name="Normal 34 2 6" xfId="3347" xr:uid="{00000000-0005-0000-0000-00004CB10000}"/>
    <cellStyle name="Normal 34 2 6 10" xfId="26843" xr:uid="{00000000-0005-0000-0000-00004DB10000}"/>
    <cellStyle name="Normal 34 2 6 11" xfId="61247" xr:uid="{00000000-0005-0000-0000-00004EB10000}"/>
    <cellStyle name="Normal 34 2 6 2" xfId="5143" xr:uid="{00000000-0005-0000-0000-00004FB10000}"/>
    <cellStyle name="Normal 34 2 6 2 2" xfId="17790" xr:uid="{00000000-0005-0000-0000-000050B10000}"/>
    <cellStyle name="Normal 34 2 6 2 2 2" xfId="53006" xr:uid="{00000000-0005-0000-0000-000051B10000}"/>
    <cellStyle name="Normal 34 2 6 2 3" xfId="40409" xr:uid="{00000000-0005-0000-0000-000052B10000}"/>
    <cellStyle name="Normal 34 2 6 2 4" xfId="30395" xr:uid="{00000000-0005-0000-0000-000053B10000}"/>
    <cellStyle name="Normal 34 2 6 3" xfId="6613" xr:uid="{00000000-0005-0000-0000-000054B10000}"/>
    <cellStyle name="Normal 34 2 6 3 2" xfId="19244" xr:uid="{00000000-0005-0000-0000-000055B10000}"/>
    <cellStyle name="Normal 34 2 6 3 2 2" xfId="54460" xr:uid="{00000000-0005-0000-0000-000056B10000}"/>
    <cellStyle name="Normal 34 2 6 3 3" xfId="41863" xr:uid="{00000000-0005-0000-0000-000057B10000}"/>
    <cellStyle name="Normal 34 2 6 3 4" xfId="31849" xr:uid="{00000000-0005-0000-0000-000058B10000}"/>
    <cellStyle name="Normal 34 2 6 4" xfId="8072" xr:uid="{00000000-0005-0000-0000-000059B10000}"/>
    <cellStyle name="Normal 34 2 6 4 2" xfId="20698" xr:uid="{00000000-0005-0000-0000-00005AB10000}"/>
    <cellStyle name="Normal 34 2 6 4 2 2" xfId="55914" xr:uid="{00000000-0005-0000-0000-00005BB10000}"/>
    <cellStyle name="Normal 34 2 6 4 3" xfId="43317" xr:uid="{00000000-0005-0000-0000-00005CB10000}"/>
    <cellStyle name="Normal 34 2 6 4 4" xfId="33303" xr:uid="{00000000-0005-0000-0000-00005DB10000}"/>
    <cellStyle name="Normal 34 2 6 5" xfId="9853" xr:uid="{00000000-0005-0000-0000-00005EB10000}"/>
    <cellStyle name="Normal 34 2 6 5 2" xfId="22474" xr:uid="{00000000-0005-0000-0000-00005FB10000}"/>
    <cellStyle name="Normal 34 2 6 5 2 2" xfId="57690" xr:uid="{00000000-0005-0000-0000-000060B10000}"/>
    <cellStyle name="Normal 34 2 6 5 3" xfId="45093" xr:uid="{00000000-0005-0000-0000-000061B10000}"/>
    <cellStyle name="Normal 34 2 6 5 4" xfId="35079" xr:uid="{00000000-0005-0000-0000-000062B10000}"/>
    <cellStyle name="Normal 34 2 6 6" xfId="11647" xr:uid="{00000000-0005-0000-0000-000063B10000}"/>
    <cellStyle name="Normal 34 2 6 6 2" xfId="24250" xr:uid="{00000000-0005-0000-0000-000064B10000}"/>
    <cellStyle name="Normal 34 2 6 6 2 2" xfId="59466" xr:uid="{00000000-0005-0000-0000-000065B10000}"/>
    <cellStyle name="Normal 34 2 6 6 3" xfId="46869" xr:uid="{00000000-0005-0000-0000-000066B10000}"/>
    <cellStyle name="Normal 34 2 6 6 4" xfId="36855" xr:uid="{00000000-0005-0000-0000-000067B10000}"/>
    <cellStyle name="Normal 34 2 6 7" xfId="16014" xr:uid="{00000000-0005-0000-0000-000068B10000}"/>
    <cellStyle name="Normal 34 2 6 7 2" xfId="51230" xr:uid="{00000000-0005-0000-0000-000069B10000}"/>
    <cellStyle name="Normal 34 2 6 7 3" xfId="28619" xr:uid="{00000000-0005-0000-0000-00006AB10000}"/>
    <cellStyle name="Normal 34 2 6 8" xfId="14236" xr:uid="{00000000-0005-0000-0000-00006BB10000}"/>
    <cellStyle name="Normal 34 2 6 8 2" xfId="49454" xr:uid="{00000000-0005-0000-0000-00006CB10000}"/>
    <cellStyle name="Normal 34 2 6 9" xfId="38633" xr:uid="{00000000-0005-0000-0000-00006DB10000}"/>
    <cellStyle name="Normal 34 2 7" xfId="2507" xr:uid="{00000000-0005-0000-0000-00006EB10000}"/>
    <cellStyle name="Normal 34 2 7 10" xfId="26034" xr:uid="{00000000-0005-0000-0000-00006FB10000}"/>
    <cellStyle name="Normal 34 2 7 11" xfId="60438" xr:uid="{00000000-0005-0000-0000-000070B10000}"/>
    <cellStyle name="Normal 34 2 7 2" xfId="4334" xr:uid="{00000000-0005-0000-0000-000071B10000}"/>
    <cellStyle name="Normal 34 2 7 2 2" xfId="16981" xr:uid="{00000000-0005-0000-0000-000072B10000}"/>
    <cellStyle name="Normal 34 2 7 2 2 2" xfId="52197" xr:uid="{00000000-0005-0000-0000-000073B10000}"/>
    <cellStyle name="Normal 34 2 7 2 3" xfId="39600" xr:uid="{00000000-0005-0000-0000-000074B10000}"/>
    <cellStyle name="Normal 34 2 7 2 4" xfId="29586" xr:uid="{00000000-0005-0000-0000-000075B10000}"/>
    <cellStyle name="Normal 34 2 7 3" xfId="5804" xr:uid="{00000000-0005-0000-0000-000076B10000}"/>
    <cellStyle name="Normal 34 2 7 3 2" xfId="18435" xr:uid="{00000000-0005-0000-0000-000077B10000}"/>
    <cellStyle name="Normal 34 2 7 3 2 2" xfId="53651" xr:uid="{00000000-0005-0000-0000-000078B10000}"/>
    <cellStyle name="Normal 34 2 7 3 3" xfId="41054" xr:uid="{00000000-0005-0000-0000-000079B10000}"/>
    <cellStyle name="Normal 34 2 7 3 4" xfId="31040" xr:uid="{00000000-0005-0000-0000-00007AB10000}"/>
    <cellStyle name="Normal 34 2 7 4" xfId="7263" xr:uid="{00000000-0005-0000-0000-00007BB10000}"/>
    <cellStyle name="Normal 34 2 7 4 2" xfId="19889" xr:uid="{00000000-0005-0000-0000-00007CB10000}"/>
    <cellStyle name="Normal 34 2 7 4 2 2" xfId="55105" xr:uid="{00000000-0005-0000-0000-00007DB10000}"/>
    <cellStyle name="Normal 34 2 7 4 3" xfId="42508" xr:uid="{00000000-0005-0000-0000-00007EB10000}"/>
    <cellStyle name="Normal 34 2 7 4 4" xfId="32494" xr:uid="{00000000-0005-0000-0000-00007FB10000}"/>
    <cellStyle name="Normal 34 2 7 5" xfId="9044" xr:uid="{00000000-0005-0000-0000-000080B10000}"/>
    <cellStyle name="Normal 34 2 7 5 2" xfId="21665" xr:uid="{00000000-0005-0000-0000-000081B10000}"/>
    <cellStyle name="Normal 34 2 7 5 2 2" xfId="56881" xr:uid="{00000000-0005-0000-0000-000082B10000}"/>
    <cellStyle name="Normal 34 2 7 5 3" xfId="44284" xr:uid="{00000000-0005-0000-0000-000083B10000}"/>
    <cellStyle name="Normal 34 2 7 5 4" xfId="34270" xr:uid="{00000000-0005-0000-0000-000084B10000}"/>
    <cellStyle name="Normal 34 2 7 6" xfId="10838" xr:uid="{00000000-0005-0000-0000-000085B10000}"/>
    <cellStyle name="Normal 34 2 7 6 2" xfId="23441" xr:uid="{00000000-0005-0000-0000-000086B10000}"/>
    <cellStyle name="Normal 34 2 7 6 2 2" xfId="58657" xr:uid="{00000000-0005-0000-0000-000087B10000}"/>
    <cellStyle name="Normal 34 2 7 6 3" xfId="46060" xr:uid="{00000000-0005-0000-0000-000088B10000}"/>
    <cellStyle name="Normal 34 2 7 6 4" xfId="36046" xr:uid="{00000000-0005-0000-0000-000089B10000}"/>
    <cellStyle name="Normal 34 2 7 7" xfId="15205" xr:uid="{00000000-0005-0000-0000-00008AB10000}"/>
    <cellStyle name="Normal 34 2 7 7 2" xfId="50421" xr:uid="{00000000-0005-0000-0000-00008BB10000}"/>
    <cellStyle name="Normal 34 2 7 7 3" xfId="27810" xr:uid="{00000000-0005-0000-0000-00008CB10000}"/>
    <cellStyle name="Normal 34 2 7 8" xfId="13427" xr:uid="{00000000-0005-0000-0000-00008DB10000}"/>
    <cellStyle name="Normal 34 2 7 8 2" xfId="48645" xr:uid="{00000000-0005-0000-0000-00008EB10000}"/>
    <cellStyle name="Normal 34 2 7 9" xfId="37824" xr:uid="{00000000-0005-0000-0000-00008FB10000}"/>
    <cellStyle name="Normal 34 2 8" xfId="3671" xr:uid="{00000000-0005-0000-0000-000090B10000}"/>
    <cellStyle name="Normal 34 2 8 2" xfId="8395" xr:uid="{00000000-0005-0000-0000-000091B10000}"/>
    <cellStyle name="Normal 34 2 8 2 2" xfId="21021" xr:uid="{00000000-0005-0000-0000-000092B10000}"/>
    <cellStyle name="Normal 34 2 8 2 2 2" xfId="56237" xr:uid="{00000000-0005-0000-0000-000093B10000}"/>
    <cellStyle name="Normal 34 2 8 2 3" xfId="43640" xr:uid="{00000000-0005-0000-0000-000094B10000}"/>
    <cellStyle name="Normal 34 2 8 2 4" xfId="33626" xr:uid="{00000000-0005-0000-0000-000095B10000}"/>
    <cellStyle name="Normal 34 2 8 3" xfId="10176" xr:uid="{00000000-0005-0000-0000-000096B10000}"/>
    <cellStyle name="Normal 34 2 8 3 2" xfId="22797" xr:uid="{00000000-0005-0000-0000-000097B10000}"/>
    <cellStyle name="Normal 34 2 8 3 2 2" xfId="58013" xr:uid="{00000000-0005-0000-0000-000098B10000}"/>
    <cellStyle name="Normal 34 2 8 3 3" xfId="45416" xr:uid="{00000000-0005-0000-0000-000099B10000}"/>
    <cellStyle name="Normal 34 2 8 3 4" xfId="35402" xr:uid="{00000000-0005-0000-0000-00009AB10000}"/>
    <cellStyle name="Normal 34 2 8 4" xfId="11972" xr:uid="{00000000-0005-0000-0000-00009BB10000}"/>
    <cellStyle name="Normal 34 2 8 4 2" xfId="24573" xr:uid="{00000000-0005-0000-0000-00009CB10000}"/>
    <cellStyle name="Normal 34 2 8 4 2 2" xfId="59789" xr:uid="{00000000-0005-0000-0000-00009DB10000}"/>
    <cellStyle name="Normal 34 2 8 4 3" xfId="47192" xr:uid="{00000000-0005-0000-0000-00009EB10000}"/>
    <cellStyle name="Normal 34 2 8 4 4" xfId="37178" xr:uid="{00000000-0005-0000-0000-00009FB10000}"/>
    <cellStyle name="Normal 34 2 8 5" xfId="16337" xr:uid="{00000000-0005-0000-0000-0000A0B10000}"/>
    <cellStyle name="Normal 34 2 8 5 2" xfId="51553" xr:uid="{00000000-0005-0000-0000-0000A1B10000}"/>
    <cellStyle name="Normal 34 2 8 5 3" xfId="28942" xr:uid="{00000000-0005-0000-0000-0000A2B10000}"/>
    <cellStyle name="Normal 34 2 8 6" xfId="14559" xr:uid="{00000000-0005-0000-0000-0000A3B10000}"/>
    <cellStyle name="Normal 34 2 8 6 2" xfId="49777" xr:uid="{00000000-0005-0000-0000-0000A4B10000}"/>
    <cellStyle name="Normal 34 2 8 7" xfId="38956" xr:uid="{00000000-0005-0000-0000-0000A5B10000}"/>
    <cellStyle name="Normal 34 2 8 8" xfId="27166" xr:uid="{00000000-0005-0000-0000-0000A6B10000}"/>
    <cellStyle name="Normal 34 2 9" xfId="4003" xr:uid="{00000000-0005-0000-0000-0000A7B10000}"/>
    <cellStyle name="Normal 34 2 9 2" xfId="16659" xr:uid="{00000000-0005-0000-0000-0000A8B10000}"/>
    <cellStyle name="Normal 34 2 9 2 2" xfId="51875" xr:uid="{00000000-0005-0000-0000-0000A9B10000}"/>
    <cellStyle name="Normal 34 2 9 2 3" xfId="29264" xr:uid="{00000000-0005-0000-0000-0000AAB10000}"/>
    <cellStyle name="Normal 34 2 9 3" xfId="13105" xr:uid="{00000000-0005-0000-0000-0000ABB10000}"/>
    <cellStyle name="Normal 34 2 9 3 2" xfId="48323" xr:uid="{00000000-0005-0000-0000-0000ACB10000}"/>
    <cellStyle name="Normal 34 2 9 4" xfId="39278" xr:uid="{00000000-0005-0000-0000-0000ADB10000}"/>
    <cellStyle name="Normal 34 2 9 5" xfId="25712" xr:uid="{00000000-0005-0000-0000-0000AEB10000}"/>
    <cellStyle name="Normal 34 2_District Target Attainment" xfId="1170" xr:uid="{00000000-0005-0000-0000-0000AFB10000}"/>
    <cellStyle name="Normal 34 3" xfId="1288" xr:uid="{00000000-0005-0000-0000-0000B0B10000}"/>
    <cellStyle name="Normal 34 3 10" xfId="6967" xr:uid="{00000000-0005-0000-0000-0000B1B10000}"/>
    <cellStyle name="Normal 34 3 10 2" xfId="19594" xr:uid="{00000000-0005-0000-0000-0000B2B10000}"/>
    <cellStyle name="Normal 34 3 10 2 2" xfId="54810" xr:uid="{00000000-0005-0000-0000-0000B3B10000}"/>
    <cellStyle name="Normal 34 3 10 3" xfId="42213" xr:uid="{00000000-0005-0000-0000-0000B4B10000}"/>
    <cellStyle name="Normal 34 3 10 4" xfId="32199" xr:uid="{00000000-0005-0000-0000-0000B5B10000}"/>
    <cellStyle name="Normal 34 3 11" xfId="8748" xr:uid="{00000000-0005-0000-0000-0000B6B10000}"/>
    <cellStyle name="Normal 34 3 11 2" xfId="21370" xr:uid="{00000000-0005-0000-0000-0000B7B10000}"/>
    <cellStyle name="Normal 34 3 11 2 2" xfId="56586" xr:uid="{00000000-0005-0000-0000-0000B8B10000}"/>
    <cellStyle name="Normal 34 3 11 3" xfId="43989" xr:uid="{00000000-0005-0000-0000-0000B9B10000}"/>
    <cellStyle name="Normal 34 3 11 4" xfId="33975" xr:uid="{00000000-0005-0000-0000-0000BAB10000}"/>
    <cellStyle name="Normal 34 3 12" xfId="10692" xr:uid="{00000000-0005-0000-0000-0000BBB10000}"/>
    <cellStyle name="Normal 34 3 12 2" xfId="23303" xr:uid="{00000000-0005-0000-0000-0000BCB10000}"/>
    <cellStyle name="Normal 34 3 12 2 2" xfId="58519" xr:uid="{00000000-0005-0000-0000-0000BDB10000}"/>
    <cellStyle name="Normal 34 3 12 3" xfId="45922" xr:uid="{00000000-0005-0000-0000-0000BEB10000}"/>
    <cellStyle name="Normal 34 3 12 4" xfId="35908" xr:uid="{00000000-0005-0000-0000-0000BFB10000}"/>
    <cellStyle name="Normal 34 3 13" xfId="14909" xr:uid="{00000000-0005-0000-0000-0000C0B10000}"/>
    <cellStyle name="Normal 34 3 13 2" xfId="50126" xr:uid="{00000000-0005-0000-0000-0000C1B10000}"/>
    <cellStyle name="Normal 34 3 13 3" xfId="27515" xr:uid="{00000000-0005-0000-0000-0000C2B10000}"/>
    <cellStyle name="Normal 34 3 14" xfId="12323" xr:uid="{00000000-0005-0000-0000-0000C3B10000}"/>
    <cellStyle name="Normal 34 3 14 2" xfId="47541" xr:uid="{00000000-0005-0000-0000-0000C4B10000}"/>
    <cellStyle name="Normal 34 3 15" xfId="37528" xr:uid="{00000000-0005-0000-0000-0000C5B10000}"/>
    <cellStyle name="Normal 34 3 16" xfId="24930" xr:uid="{00000000-0005-0000-0000-0000C6B10000}"/>
    <cellStyle name="Normal 34 3 17" xfId="60143" xr:uid="{00000000-0005-0000-0000-0000C7B10000}"/>
    <cellStyle name="Normal 34 3 2" xfId="2353" xr:uid="{00000000-0005-0000-0000-0000C8B10000}"/>
    <cellStyle name="Normal 34 3 2 10" xfId="10693" xr:uid="{00000000-0005-0000-0000-0000C9B10000}"/>
    <cellStyle name="Normal 34 3 2 10 2" xfId="23304" xr:uid="{00000000-0005-0000-0000-0000CAB10000}"/>
    <cellStyle name="Normal 34 3 2 10 2 2" xfId="58520" xr:uid="{00000000-0005-0000-0000-0000CBB10000}"/>
    <cellStyle name="Normal 34 3 2 10 3" xfId="45923" xr:uid="{00000000-0005-0000-0000-0000CCB10000}"/>
    <cellStyle name="Normal 34 3 2 10 4" xfId="35909" xr:uid="{00000000-0005-0000-0000-0000CDB10000}"/>
    <cellStyle name="Normal 34 3 2 11" xfId="15064" xr:uid="{00000000-0005-0000-0000-0000CEB10000}"/>
    <cellStyle name="Normal 34 3 2 11 2" xfId="50280" xr:uid="{00000000-0005-0000-0000-0000CFB10000}"/>
    <cellStyle name="Normal 34 3 2 11 3" xfId="27669" xr:uid="{00000000-0005-0000-0000-0000D0B10000}"/>
    <cellStyle name="Normal 34 3 2 12" xfId="12477" xr:uid="{00000000-0005-0000-0000-0000D1B10000}"/>
    <cellStyle name="Normal 34 3 2 12 2" xfId="47695" xr:uid="{00000000-0005-0000-0000-0000D2B10000}"/>
    <cellStyle name="Normal 34 3 2 13" xfId="37683" xr:uid="{00000000-0005-0000-0000-0000D3B10000}"/>
    <cellStyle name="Normal 34 3 2 14" xfId="25084" xr:uid="{00000000-0005-0000-0000-0000D4B10000}"/>
    <cellStyle name="Normal 34 3 2 15" xfId="60297" xr:uid="{00000000-0005-0000-0000-0000D5B10000}"/>
    <cellStyle name="Normal 34 3 2 2" xfId="3199" xr:uid="{00000000-0005-0000-0000-0000D6B10000}"/>
    <cellStyle name="Normal 34 3 2 2 10" xfId="25568" xr:uid="{00000000-0005-0000-0000-0000D7B10000}"/>
    <cellStyle name="Normal 34 3 2 2 11" xfId="61103" xr:uid="{00000000-0005-0000-0000-0000D8B10000}"/>
    <cellStyle name="Normal 34 3 2 2 2" xfId="4999" xr:uid="{00000000-0005-0000-0000-0000D9B10000}"/>
    <cellStyle name="Normal 34 3 2 2 2 2" xfId="17646" xr:uid="{00000000-0005-0000-0000-0000DAB10000}"/>
    <cellStyle name="Normal 34 3 2 2 2 2 2" xfId="52862" xr:uid="{00000000-0005-0000-0000-0000DBB10000}"/>
    <cellStyle name="Normal 34 3 2 2 2 2 3" xfId="30251" xr:uid="{00000000-0005-0000-0000-0000DCB10000}"/>
    <cellStyle name="Normal 34 3 2 2 2 3" xfId="14092" xr:uid="{00000000-0005-0000-0000-0000DDB10000}"/>
    <cellStyle name="Normal 34 3 2 2 2 3 2" xfId="49310" xr:uid="{00000000-0005-0000-0000-0000DEB10000}"/>
    <cellStyle name="Normal 34 3 2 2 2 4" xfId="40265" xr:uid="{00000000-0005-0000-0000-0000DFB10000}"/>
    <cellStyle name="Normal 34 3 2 2 2 5" xfId="26699" xr:uid="{00000000-0005-0000-0000-0000E0B10000}"/>
    <cellStyle name="Normal 34 3 2 2 3" xfId="6469" xr:uid="{00000000-0005-0000-0000-0000E1B10000}"/>
    <cellStyle name="Normal 34 3 2 2 3 2" xfId="19100" xr:uid="{00000000-0005-0000-0000-0000E2B10000}"/>
    <cellStyle name="Normal 34 3 2 2 3 2 2" xfId="54316" xr:uid="{00000000-0005-0000-0000-0000E3B10000}"/>
    <cellStyle name="Normal 34 3 2 2 3 3" xfId="41719" xr:uid="{00000000-0005-0000-0000-0000E4B10000}"/>
    <cellStyle name="Normal 34 3 2 2 3 4" xfId="31705" xr:uid="{00000000-0005-0000-0000-0000E5B10000}"/>
    <cellStyle name="Normal 34 3 2 2 4" xfId="7928" xr:uid="{00000000-0005-0000-0000-0000E6B10000}"/>
    <cellStyle name="Normal 34 3 2 2 4 2" xfId="20554" xr:uid="{00000000-0005-0000-0000-0000E7B10000}"/>
    <cellStyle name="Normal 34 3 2 2 4 2 2" xfId="55770" xr:uid="{00000000-0005-0000-0000-0000E8B10000}"/>
    <cellStyle name="Normal 34 3 2 2 4 3" xfId="43173" xr:uid="{00000000-0005-0000-0000-0000E9B10000}"/>
    <cellStyle name="Normal 34 3 2 2 4 4" xfId="33159" xr:uid="{00000000-0005-0000-0000-0000EAB10000}"/>
    <cellStyle name="Normal 34 3 2 2 5" xfId="9709" xr:uid="{00000000-0005-0000-0000-0000EBB10000}"/>
    <cellStyle name="Normal 34 3 2 2 5 2" xfId="22330" xr:uid="{00000000-0005-0000-0000-0000ECB10000}"/>
    <cellStyle name="Normal 34 3 2 2 5 2 2" xfId="57546" xr:uid="{00000000-0005-0000-0000-0000EDB10000}"/>
    <cellStyle name="Normal 34 3 2 2 5 3" xfId="44949" xr:uid="{00000000-0005-0000-0000-0000EEB10000}"/>
    <cellStyle name="Normal 34 3 2 2 5 4" xfId="34935" xr:uid="{00000000-0005-0000-0000-0000EFB10000}"/>
    <cellStyle name="Normal 34 3 2 2 6" xfId="11503" xr:uid="{00000000-0005-0000-0000-0000F0B10000}"/>
    <cellStyle name="Normal 34 3 2 2 6 2" xfId="24106" xr:uid="{00000000-0005-0000-0000-0000F1B10000}"/>
    <cellStyle name="Normal 34 3 2 2 6 2 2" xfId="59322" xr:uid="{00000000-0005-0000-0000-0000F2B10000}"/>
    <cellStyle name="Normal 34 3 2 2 6 3" xfId="46725" xr:uid="{00000000-0005-0000-0000-0000F3B10000}"/>
    <cellStyle name="Normal 34 3 2 2 6 4" xfId="36711" xr:uid="{00000000-0005-0000-0000-0000F4B10000}"/>
    <cellStyle name="Normal 34 3 2 2 7" xfId="15870" xr:uid="{00000000-0005-0000-0000-0000F5B10000}"/>
    <cellStyle name="Normal 34 3 2 2 7 2" xfId="51086" xr:uid="{00000000-0005-0000-0000-0000F6B10000}"/>
    <cellStyle name="Normal 34 3 2 2 7 3" xfId="28475" xr:uid="{00000000-0005-0000-0000-0000F7B10000}"/>
    <cellStyle name="Normal 34 3 2 2 8" xfId="12961" xr:uid="{00000000-0005-0000-0000-0000F8B10000}"/>
    <cellStyle name="Normal 34 3 2 2 8 2" xfId="48179" xr:uid="{00000000-0005-0000-0000-0000F9B10000}"/>
    <cellStyle name="Normal 34 3 2 2 9" xfId="38489" xr:uid="{00000000-0005-0000-0000-0000FAB10000}"/>
    <cellStyle name="Normal 34 3 2 3" xfId="3528" xr:uid="{00000000-0005-0000-0000-0000FBB10000}"/>
    <cellStyle name="Normal 34 3 2 3 10" xfId="27024" xr:uid="{00000000-0005-0000-0000-0000FCB10000}"/>
    <cellStyle name="Normal 34 3 2 3 11" xfId="61428" xr:uid="{00000000-0005-0000-0000-0000FDB10000}"/>
    <cellStyle name="Normal 34 3 2 3 2" xfId="5324" xr:uid="{00000000-0005-0000-0000-0000FEB10000}"/>
    <cellStyle name="Normal 34 3 2 3 2 2" xfId="17971" xr:uid="{00000000-0005-0000-0000-0000FFB10000}"/>
    <cellStyle name="Normal 34 3 2 3 2 2 2" xfId="53187" xr:uid="{00000000-0005-0000-0000-000000B20000}"/>
    <cellStyle name="Normal 34 3 2 3 2 3" xfId="40590" xr:uid="{00000000-0005-0000-0000-000001B20000}"/>
    <cellStyle name="Normal 34 3 2 3 2 4" xfId="30576" xr:uid="{00000000-0005-0000-0000-000002B20000}"/>
    <cellStyle name="Normal 34 3 2 3 3" xfId="6794" xr:uid="{00000000-0005-0000-0000-000003B20000}"/>
    <cellStyle name="Normal 34 3 2 3 3 2" xfId="19425" xr:uid="{00000000-0005-0000-0000-000004B20000}"/>
    <cellStyle name="Normal 34 3 2 3 3 2 2" xfId="54641" xr:uid="{00000000-0005-0000-0000-000005B20000}"/>
    <cellStyle name="Normal 34 3 2 3 3 3" xfId="42044" xr:uid="{00000000-0005-0000-0000-000006B20000}"/>
    <cellStyle name="Normal 34 3 2 3 3 4" xfId="32030" xr:uid="{00000000-0005-0000-0000-000007B20000}"/>
    <cellStyle name="Normal 34 3 2 3 4" xfId="8253" xr:uid="{00000000-0005-0000-0000-000008B20000}"/>
    <cellStyle name="Normal 34 3 2 3 4 2" xfId="20879" xr:uid="{00000000-0005-0000-0000-000009B20000}"/>
    <cellStyle name="Normal 34 3 2 3 4 2 2" xfId="56095" xr:uid="{00000000-0005-0000-0000-00000AB20000}"/>
    <cellStyle name="Normal 34 3 2 3 4 3" xfId="43498" xr:uid="{00000000-0005-0000-0000-00000BB20000}"/>
    <cellStyle name="Normal 34 3 2 3 4 4" xfId="33484" xr:uid="{00000000-0005-0000-0000-00000CB20000}"/>
    <cellStyle name="Normal 34 3 2 3 5" xfId="10034" xr:uid="{00000000-0005-0000-0000-00000DB20000}"/>
    <cellStyle name="Normal 34 3 2 3 5 2" xfId="22655" xr:uid="{00000000-0005-0000-0000-00000EB20000}"/>
    <cellStyle name="Normal 34 3 2 3 5 2 2" xfId="57871" xr:uid="{00000000-0005-0000-0000-00000FB20000}"/>
    <cellStyle name="Normal 34 3 2 3 5 3" xfId="45274" xr:uid="{00000000-0005-0000-0000-000010B20000}"/>
    <cellStyle name="Normal 34 3 2 3 5 4" xfId="35260" xr:uid="{00000000-0005-0000-0000-000011B20000}"/>
    <cellStyle name="Normal 34 3 2 3 6" xfId="11828" xr:uid="{00000000-0005-0000-0000-000012B20000}"/>
    <cellStyle name="Normal 34 3 2 3 6 2" xfId="24431" xr:uid="{00000000-0005-0000-0000-000013B20000}"/>
    <cellStyle name="Normal 34 3 2 3 6 2 2" xfId="59647" xr:uid="{00000000-0005-0000-0000-000014B20000}"/>
    <cellStyle name="Normal 34 3 2 3 6 3" xfId="47050" xr:uid="{00000000-0005-0000-0000-000015B20000}"/>
    <cellStyle name="Normal 34 3 2 3 6 4" xfId="37036" xr:uid="{00000000-0005-0000-0000-000016B20000}"/>
    <cellStyle name="Normal 34 3 2 3 7" xfId="16195" xr:uid="{00000000-0005-0000-0000-000017B20000}"/>
    <cellStyle name="Normal 34 3 2 3 7 2" xfId="51411" xr:uid="{00000000-0005-0000-0000-000018B20000}"/>
    <cellStyle name="Normal 34 3 2 3 7 3" xfId="28800" xr:uid="{00000000-0005-0000-0000-000019B20000}"/>
    <cellStyle name="Normal 34 3 2 3 8" xfId="14417" xr:uid="{00000000-0005-0000-0000-00001AB20000}"/>
    <cellStyle name="Normal 34 3 2 3 8 2" xfId="49635" xr:uid="{00000000-0005-0000-0000-00001BB20000}"/>
    <cellStyle name="Normal 34 3 2 3 9" xfId="38814" xr:uid="{00000000-0005-0000-0000-00001CB20000}"/>
    <cellStyle name="Normal 34 3 2 4" xfId="2689" xr:uid="{00000000-0005-0000-0000-00001DB20000}"/>
    <cellStyle name="Normal 34 3 2 4 10" xfId="26215" xr:uid="{00000000-0005-0000-0000-00001EB20000}"/>
    <cellStyle name="Normal 34 3 2 4 11" xfId="60619" xr:uid="{00000000-0005-0000-0000-00001FB20000}"/>
    <cellStyle name="Normal 34 3 2 4 2" xfId="4515" xr:uid="{00000000-0005-0000-0000-000020B20000}"/>
    <cellStyle name="Normal 34 3 2 4 2 2" xfId="17162" xr:uid="{00000000-0005-0000-0000-000021B20000}"/>
    <cellStyle name="Normal 34 3 2 4 2 2 2" xfId="52378" xr:uid="{00000000-0005-0000-0000-000022B20000}"/>
    <cellStyle name="Normal 34 3 2 4 2 3" xfId="39781" xr:uid="{00000000-0005-0000-0000-000023B20000}"/>
    <cellStyle name="Normal 34 3 2 4 2 4" xfId="29767" xr:uid="{00000000-0005-0000-0000-000024B20000}"/>
    <cellStyle name="Normal 34 3 2 4 3" xfId="5985" xr:uid="{00000000-0005-0000-0000-000025B20000}"/>
    <cellStyle name="Normal 34 3 2 4 3 2" xfId="18616" xr:uid="{00000000-0005-0000-0000-000026B20000}"/>
    <cellStyle name="Normal 34 3 2 4 3 2 2" xfId="53832" xr:uid="{00000000-0005-0000-0000-000027B20000}"/>
    <cellStyle name="Normal 34 3 2 4 3 3" xfId="41235" xr:uid="{00000000-0005-0000-0000-000028B20000}"/>
    <cellStyle name="Normal 34 3 2 4 3 4" xfId="31221" xr:uid="{00000000-0005-0000-0000-000029B20000}"/>
    <cellStyle name="Normal 34 3 2 4 4" xfId="7444" xr:uid="{00000000-0005-0000-0000-00002AB20000}"/>
    <cellStyle name="Normal 34 3 2 4 4 2" xfId="20070" xr:uid="{00000000-0005-0000-0000-00002BB20000}"/>
    <cellStyle name="Normal 34 3 2 4 4 2 2" xfId="55286" xr:uid="{00000000-0005-0000-0000-00002CB20000}"/>
    <cellStyle name="Normal 34 3 2 4 4 3" xfId="42689" xr:uid="{00000000-0005-0000-0000-00002DB20000}"/>
    <cellStyle name="Normal 34 3 2 4 4 4" xfId="32675" xr:uid="{00000000-0005-0000-0000-00002EB20000}"/>
    <cellStyle name="Normal 34 3 2 4 5" xfId="9225" xr:uid="{00000000-0005-0000-0000-00002FB20000}"/>
    <cellStyle name="Normal 34 3 2 4 5 2" xfId="21846" xr:uid="{00000000-0005-0000-0000-000030B20000}"/>
    <cellStyle name="Normal 34 3 2 4 5 2 2" xfId="57062" xr:uid="{00000000-0005-0000-0000-000031B20000}"/>
    <cellStyle name="Normal 34 3 2 4 5 3" xfId="44465" xr:uid="{00000000-0005-0000-0000-000032B20000}"/>
    <cellStyle name="Normal 34 3 2 4 5 4" xfId="34451" xr:uid="{00000000-0005-0000-0000-000033B20000}"/>
    <cellStyle name="Normal 34 3 2 4 6" xfId="11019" xr:uid="{00000000-0005-0000-0000-000034B20000}"/>
    <cellStyle name="Normal 34 3 2 4 6 2" xfId="23622" xr:uid="{00000000-0005-0000-0000-000035B20000}"/>
    <cellStyle name="Normal 34 3 2 4 6 2 2" xfId="58838" xr:uid="{00000000-0005-0000-0000-000036B20000}"/>
    <cellStyle name="Normal 34 3 2 4 6 3" xfId="46241" xr:uid="{00000000-0005-0000-0000-000037B20000}"/>
    <cellStyle name="Normal 34 3 2 4 6 4" xfId="36227" xr:uid="{00000000-0005-0000-0000-000038B20000}"/>
    <cellStyle name="Normal 34 3 2 4 7" xfId="15386" xr:uid="{00000000-0005-0000-0000-000039B20000}"/>
    <cellStyle name="Normal 34 3 2 4 7 2" xfId="50602" xr:uid="{00000000-0005-0000-0000-00003AB20000}"/>
    <cellStyle name="Normal 34 3 2 4 7 3" xfId="27991" xr:uid="{00000000-0005-0000-0000-00003BB20000}"/>
    <cellStyle name="Normal 34 3 2 4 8" xfId="13608" xr:uid="{00000000-0005-0000-0000-00003CB20000}"/>
    <cellStyle name="Normal 34 3 2 4 8 2" xfId="48826" xr:uid="{00000000-0005-0000-0000-00003DB20000}"/>
    <cellStyle name="Normal 34 3 2 4 9" xfId="38005" xr:uid="{00000000-0005-0000-0000-00003EB20000}"/>
    <cellStyle name="Normal 34 3 2 5" xfId="3853" xr:uid="{00000000-0005-0000-0000-00003FB20000}"/>
    <cellStyle name="Normal 34 3 2 5 2" xfId="8576" xr:uid="{00000000-0005-0000-0000-000040B20000}"/>
    <cellStyle name="Normal 34 3 2 5 2 2" xfId="21202" xr:uid="{00000000-0005-0000-0000-000041B20000}"/>
    <cellStyle name="Normal 34 3 2 5 2 2 2" xfId="56418" xr:uid="{00000000-0005-0000-0000-000042B20000}"/>
    <cellStyle name="Normal 34 3 2 5 2 3" xfId="43821" xr:uid="{00000000-0005-0000-0000-000043B20000}"/>
    <cellStyle name="Normal 34 3 2 5 2 4" xfId="33807" xr:uid="{00000000-0005-0000-0000-000044B20000}"/>
    <cellStyle name="Normal 34 3 2 5 3" xfId="10357" xr:uid="{00000000-0005-0000-0000-000045B20000}"/>
    <cellStyle name="Normal 34 3 2 5 3 2" xfId="22978" xr:uid="{00000000-0005-0000-0000-000046B20000}"/>
    <cellStyle name="Normal 34 3 2 5 3 2 2" xfId="58194" xr:uid="{00000000-0005-0000-0000-000047B20000}"/>
    <cellStyle name="Normal 34 3 2 5 3 3" xfId="45597" xr:uid="{00000000-0005-0000-0000-000048B20000}"/>
    <cellStyle name="Normal 34 3 2 5 3 4" xfId="35583" xr:uid="{00000000-0005-0000-0000-000049B20000}"/>
    <cellStyle name="Normal 34 3 2 5 4" xfId="12153" xr:uid="{00000000-0005-0000-0000-00004AB20000}"/>
    <cellStyle name="Normal 34 3 2 5 4 2" xfId="24754" xr:uid="{00000000-0005-0000-0000-00004BB20000}"/>
    <cellStyle name="Normal 34 3 2 5 4 2 2" xfId="59970" xr:uid="{00000000-0005-0000-0000-00004CB20000}"/>
    <cellStyle name="Normal 34 3 2 5 4 3" xfId="47373" xr:uid="{00000000-0005-0000-0000-00004DB20000}"/>
    <cellStyle name="Normal 34 3 2 5 4 4" xfId="37359" xr:uid="{00000000-0005-0000-0000-00004EB20000}"/>
    <cellStyle name="Normal 34 3 2 5 5" xfId="16518" xr:uid="{00000000-0005-0000-0000-00004FB20000}"/>
    <cellStyle name="Normal 34 3 2 5 5 2" xfId="51734" xr:uid="{00000000-0005-0000-0000-000050B20000}"/>
    <cellStyle name="Normal 34 3 2 5 5 3" xfId="29123" xr:uid="{00000000-0005-0000-0000-000051B20000}"/>
    <cellStyle name="Normal 34 3 2 5 6" xfId="14740" xr:uid="{00000000-0005-0000-0000-000052B20000}"/>
    <cellStyle name="Normal 34 3 2 5 6 2" xfId="49958" xr:uid="{00000000-0005-0000-0000-000053B20000}"/>
    <cellStyle name="Normal 34 3 2 5 7" xfId="39137" xr:uid="{00000000-0005-0000-0000-000054B20000}"/>
    <cellStyle name="Normal 34 3 2 5 8" xfId="27347" xr:uid="{00000000-0005-0000-0000-000055B20000}"/>
    <cellStyle name="Normal 34 3 2 6" xfId="4193" xr:uid="{00000000-0005-0000-0000-000056B20000}"/>
    <cellStyle name="Normal 34 3 2 6 2" xfId="16840" xr:uid="{00000000-0005-0000-0000-000057B20000}"/>
    <cellStyle name="Normal 34 3 2 6 2 2" xfId="52056" xr:uid="{00000000-0005-0000-0000-000058B20000}"/>
    <cellStyle name="Normal 34 3 2 6 2 3" xfId="29445" xr:uid="{00000000-0005-0000-0000-000059B20000}"/>
    <cellStyle name="Normal 34 3 2 6 3" xfId="13286" xr:uid="{00000000-0005-0000-0000-00005AB20000}"/>
    <cellStyle name="Normal 34 3 2 6 3 2" xfId="48504" xr:uid="{00000000-0005-0000-0000-00005BB20000}"/>
    <cellStyle name="Normal 34 3 2 6 4" xfId="39459" xr:uid="{00000000-0005-0000-0000-00005CB20000}"/>
    <cellStyle name="Normal 34 3 2 6 5" xfId="25893" xr:uid="{00000000-0005-0000-0000-00005DB20000}"/>
    <cellStyle name="Normal 34 3 2 7" xfId="5663" xr:uid="{00000000-0005-0000-0000-00005EB20000}"/>
    <cellStyle name="Normal 34 3 2 7 2" xfId="18294" xr:uid="{00000000-0005-0000-0000-00005FB20000}"/>
    <cellStyle name="Normal 34 3 2 7 2 2" xfId="53510" xr:uid="{00000000-0005-0000-0000-000060B20000}"/>
    <cellStyle name="Normal 34 3 2 7 3" xfId="40913" xr:uid="{00000000-0005-0000-0000-000061B20000}"/>
    <cellStyle name="Normal 34 3 2 7 4" xfId="30899" xr:uid="{00000000-0005-0000-0000-000062B20000}"/>
    <cellStyle name="Normal 34 3 2 8" xfId="7122" xr:uid="{00000000-0005-0000-0000-000063B20000}"/>
    <cellStyle name="Normal 34 3 2 8 2" xfId="19748" xr:uid="{00000000-0005-0000-0000-000064B20000}"/>
    <cellStyle name="Normal 34 3 2 8 2 2" xfId="54964" xr:uid="{00000000-0005-0000-0000-000065B20000}"/>
    <cellStyle name="Normal 34 3 2 8 3" xfId="42367" xr:uid="{00000000-0005-0000-0000-000066B20000}"/>
    <cellStyle name="Normal 34 3 2 8 4" xfId="32353" xr:uid="{00000000-0005-0000-0000-000067B20000}"/>
    <cellStyle name="Normal 34 3 2 9" xfId="8903" xr:uid="{00000000-0005-0000-0000-000068B20000}"/>
    <cellStyle name="Normal 34 3 2 9 2" xfId="21524" xr:uid="{00000000-0005-0000-0000-000069B20000}"/>
    <cellStyle name="Normal 34 3 2 9 2 2" xfId="56740" xr:uid="{00000000-0005-0000-0000-00006AB20000}"/>
    <cellStyle name="Normal 34 3 2 9 3" xfId="44143" xr:uid="{00000000-0005-0000-0000-00006BB20000}"/>
    <cellStyle name="Normal 34 3 2 9 4" xfId="34129" xr:uid="{00000000-0005-0000-0000-00006CB20000}"/>
    <cellStyle name="Normal 34 3 3" xfId="3038" xr:uid="{00000000-0005-0000-0000-00006DB20000}"/>
    <cellStyle name="Normal 34 3 3 10" xfId="25411" xr:uid="{00000000-0005-0000-0000-00006EB20000}"/>
    <cellStyle name="Normal 34 3 3 11" xfId="60946" xr:uid="{00000000-0005-0000-0000-00006FB20000}"/>
    <cellStyle name="Normal 34 3 3 2" xfId="4842" xr:uid="{00000000-0005-0000-0000-000070B20000}"/>
    <cellStyle name="Normal 34 3 3 2 2" xfId="17489" xr:uid="{00000000-0005-0000-0000-000071B20000}"/>
    <cellStyle name="Normal 34 3 3 2 2 2" xfId="52705" xr:uid="{00000000-0005-0000-0000-000072B20000}"/>
    <cellStyle name="Normal 34 3 3 2 2 3" xfId="30094" xr:uid="{00000000-0005-0000-0000-000073B20000}"/>
    <cellStyle name="Normal 34 3 3 2 3" xfId="13935" xr:uid="{00000000-0005-0000-0000-000074B20000}"/>
    <cellStyle name="Normal 34 3 3 2 3 2" xfId="49153" xr:uid="{00000000-0005-0000-0000-000075B20000}"/>
    <cellStyle name="Normal 34 3 3 2 4" xfId="40108" xr:uid="{00000000-0005-0000-0000-000076B20000}"/>
    <cellStyle name="Normal 34 3 3 2 5" xfId="26542" xr:uid="{00000000-0005-0000-0000-000077B20000}"/>
    <cellStyle name="Normal 34 3 3 3" xfId="6312" xr:uid="{00000000-0005-0000-0000-000078B20000}"/>
    <cellStyle name="Normal 34 3 3 3 2" xfId="18943" xr:uid="{00000000-0005-0000-0000-000079B20000}"/>
    <cellStyle name="Normal 34 3 3 3 2 2" xfId="54159" xr:uid="{00000000-0005-0000-0000-00007AB20000}"/>
    <cellStyle name="Normal 34 3 3 3 3" xfId="41562" xr:uid="{00000000-0005-0000-0000-00007BB20000}"/>
    <cellStyle name="Normal 34 3 3 3 4" xfId="31548" xr:uid="{00000000-0005-0000-0000-00007CB20000}"/>
    <cellStyle name="Normal 34 3 3 4" xfId="7771" xr:uid="{00000000-0005-0000-0000-00007DB20000}"/>
    <cellStyle name="Normal 34 3 3 4 2" xfId="20397" xr:uid="{00000000-0005-0000-0000-00007EB20000}"/>
    <cellStyle name="Normal 34 3 3 4 2 2" xfId="55613" xr:uid="{00000000-0005-0000-0000-00007FB20000}"/>
    <cellStyle name="Normal 34 3 3 4 3" xfId="43016" xr:uid="{00000000-0005-0000-0000-000080B20000}"/>
    <cellStyle name="Normal 34 3 3 4 4" xfId="33002" xr:uid="{00000000-0005-0000-0000-000081B20000}"/>
    <cellStyle name="Normal 34 3 3 5" xfId="9552" xr:uid="{00000000-0005-0000-0000-000082B20000}"/>
    <cellStyle name="Normal 34 3 3 5 2" xfId="22173" xr:uid="{00000000-0005-0000-0000-000083B20000}"/>
    <cellStyle name="Normal 34 3 3 5 2 2" xfId="57389" xr:uid="{00000000-0005-0000-0000-000084B20000}"/>
    <cellStyle name="Normal 34 3 3 5 3" xfId="44792" xr:uid="{00000000-0005-0000-0000-000085B20000}"/>
    <cellStyle name="Normal 34 3 3 5 4" xfId="34778" xr:uid="{00000000-0005-0000-0000-000086B20000}"/>
    <cellStyle name="Normal 34 3 3 6" xfId="11346" xr:uid="{00000000-0005-0000-0000-000087B20000}"/>
    <cellStyle name="Normal 34 3 3 6 2" xfId="23949" xr:uid="{00000000-0005-0000-0000-000088B20000}"/>
    <cellStyle name="Normal 34 3 3 6 2 2" xfId="59165" xr:uid="{00000000-0005-0000-0000-000089B20000}"/>
    <cellStyle name="Normal 34 3 3 6 3" xfId="46568" xr:uid="{00000000-0005-0000-0000-00008AB20000}"/>
    <cellStyle name="Normal 34 3 3 6 4" xfId="36554" xr:uid="{00000000-0005-0000-0000-00008BB20000}"/>
    <cellStyle name="Normal 34 3 3 7" xfId="15713" xr:uid="{00000000-0005-0000-0000-00008CB20000}"/>
    <cellStyle name="Normal 34 3 3 7 2" xfId="50929" xr:uid="{00000000-0005-0000-0000-00008DB20000}"/>
    <cellStyle name="Normal 34 3 3 7 3" xfId="28318" xr:uid="{00000000-0005-0000-0000-00008EB20000}"/>
    <cellStyle name="Normal 34 3 3 8" xfId="12804" xr:uid="{00000000-0005-0000-0000-00008FB20000}"/>
    <cellStyle name="Normal 34 3 3 8 2" xfId="48022" xr:uid="{00000000-0005-0000-0000-000090B20000}"/>
    <cellStyle name="Normal 34 3 3 9" xfId="38332" xr:uid="{00000000-0005-0000-0000-000091B20000}"/>
    <cellStyle name="Normal 34 3 4" xfId="2865" xr:uid="{00000000-0005-0000-0000-000092B20000}"/>
    <cellStyle name="Normal 34 3 4 10" xfId="25252" xr:uid="{00000000-0005-0000-0000-000093B20000}"/>
    <cellStyle name="Normal 34 3 4 11" xfId="60787" xr:uid="{00000000-0005-0000-0000-000094B20000}"/>
    <cellStyle name="Normal 34 3 4 2" xfId="4683" xr:uid="{00000000-0005-0000-0000-000095B20000}"/>
    <cellStyle name="Normal 34 3 4 2 2" xfId="17330" xr:uid="{00000000-0005-0000-0000-000096B20000}"/>
    <cellStyle name="Normal 34 3 4 2 2 2" xfId="52546" xr:uid="{00000000-0005-0000-0000-000097B20000}"/>
    <cellStyle name="Normal 34 3 4 2 2 3" xfId="29935" xr:uid="{00000000-0005-0000-0000-000098B20000}"/>
    <cellStyle name="Normal 34 3 4 2 3" xfId="13776" xr:uid="{00000000-0005-0000-0000-000099B20000}"/>
    <cellStyle name="Normal 34 3 4 2 3 2" xfId="48994" xr:uid="{00000000-0005-0000-0000-00009AB20000}"/>
    <cellStyle name="Normal 34 3 4 2 4" xfId="39949" xr:uid="{00000000-0005-0000-0000-00009BB20000}"/>
    <cellStyle name="Normal 34 3 4 2 5" xfId="26383" xr:uid="{00000000-0005-0000-0000-00009CB20000}"/>
    <cellStyle name="Normal 34 3 4 3" xfId="6153" xr:uid="{00000000-0005-0000-0000-00009DB20000}"/>
    <cellStyle name="Normal 34 3 4 3 2" xfId="18784" xr:uid="{00000000-0005-0000-0000-00009EB20000}"/>
    <cellStyle name="Normal 34 3 4 3 2 2" xfId="54000" xr:uid="{00000000-0005-0000-0000-00009FB20000}"/>
    <cellStyle name="Normal 34 3 4 3 3" xfId="41403" xr:uid="{00000000-0005-0000-0000-0000A0B20000}"/>
    <cellStyle name="Normal 34 3 4 3 4" xfId="31389" xr:uid="{00000000-0005-0000-0000-0000A1B20000}"/>
    <cellStyle name="Normal 34 3 4 4" xfId="7612" xr:uid="{00000000-0005-0000-0000-0000A2B20000}"/>
    <cellStyle name="Normal 34 3 4 4 2" xfId="20238" xr:uid="{00000000-0005-0000-0000-0000A3B20000}"/>
    <cellStyle name="Normal 34 3 4 4 2 2" xfId="55454" xr:uid="{00000000-0005-0000-0000-0000A4B20000}"/>
    <cellStyle name="Normal 34 3 4 4 3" xfId="42857" xr:uid="{00000000-0005-0000-0000-0000A5B20000}"/>
    <cellStyle name="Normal 34 3 4 4 4" xfId="32843" xr:uid="{00000000-0005-0000-0000-0000A6B20000}"/>
    <cellStyle name="Normal 34 3 4 5" xfId="9393" xr:uid="{00000000-0005-0000-0000-0000A7B20000}"/>
    <cellStyle name="Normal 34 3 4 5 2" xfId="22014" xr:uid="{00000000-0005-0000-0000-0000A8B20000}"/>
    <cellStyle name="Normal 34 3 4 5 2 2" xfId="57230" xr:uid="{00000000-0005-0000-0000-0000A9B20000}"/>
    <cellStyle name="Normal 34 3 4 5 3" xfId="44633" xr:uid="{00000000-0005-0000-0000-0000AAB20000}"/>
    <cellStyle name="Normal 34 3 4 5 4" xfId="34619" xr:uid="{00000000-0005-0000-0000-0000ABB20000}"/>
    <cellStyle name="Normal 34 3 4 6" xfId="11187" xr:uid="{00000000-0005-0000-0000-0000ACB20000}"/>
    <cellStyle name="Normal 34 3 4 6 2" xfId="23790" xr:uid="{00000000-0005-0000-0000-0000ADB20000}"/>
    <cellStyle name="Normal 34 3 4 6 2 2" xfId="59006" xr:uid="{00000000-0005-0000-0000-0000AEB20000}"/>
    <cellStyle name="Normal 34 3 4 6 3" xfId="46409" xr:uid="{00000000-0005-0000-0000-0000AFB20000}"/>
    <cellStyle name="Normal 34 3 4 6 4" xfId="36395" xr:uid="{00000000-0005-0000-0000-0000B0B20000}"/>
    <cellStyle name="Normal 34 3 4 7" xfId="15554" xr:uid="{00000000-0005-0000-0000-0000B1B20000}"/>
    <cellStyle name="Normal 34 3 4 7 2" xfId="50770" xr:uid="{00000000-0005-0000-0000-0000B2B20000}"/>
    <cellStyle name="Normal 34 3 4 7 3" xfId="28159" xr:uid="{00000000-0005-0000-0000-0000B3B20000}"/>
    <cellStyle name="Normal 34 3 4 8" xfId="12645" xr:uid="{00000000-0005-0000-0000-0000B4B20000}"/>
    <cellStyle name="Normal 34 3 4 8 2" xfId="47863" xr:uid="{00000000-0005-0000-0000-0000B5B20000}"/>
    <cellStyle name="Normal 34 3 4 9" xfId="38173" xr:uid="{00000000-0005-0000-0000-0000B6B20000}"/>
    <cellStyle name="Normal 34 3 5" xfId="3374" xr:uid="{00000000-0005-0000-0000-0000B7B20000}"/>
    <cellStyle name="Normal 34 3 5 10" xfId="26870" xr:uid="{00000000-0005-0000-0000-0000B8B20000}"/>
    <cellStyle name="Normal 34 3 5 11" xfId="61274" xr:uid="{00000000-0005-0000-0000-0000B9B20000}"/>
    <cellStyle name="Normal 34 3 5 2" xfId="5170" xr:uid="{00000000-0005-0000-0000-0000BAB20000}"/>
    <cellStyle name="Normal 34 3 5 2 2" xfId="17817" xr:uid="{00000000-0005-0000-0000-0000BBB20000}"/>
    <cellStyle name="Normal 34 3 5 2 2 2" xfId="53033" xr:uid="{00000000-0005-0000-0000-0000BCB20000}"/>
    <cellStyle name="Normal 34 3 5 2 3" xfId="40436" xr:uid="{00000000-0005-0000-0000-0000BDB20000}"/>
    <cellStyle name="Normal 34 3 5 2 4" xfId="30422" xr:uid="{00000000-0005-0000-0000-0000BEB20000}"/>
    <cellStyle name="Normal 34 3 5 3" xfId="6640" xr:uid="{00000000-0005-0000-0000-0000BFB20000}"/>
    <cellStyle name="Normal 34 3 5 3 2" xfId="19271" xr:uid="{00000000-0005-0000-0000-0000C0B20000}"/>
    <cellStyle name="Normal 34 3 5 3 2 2" xfId="54487" xr:uid="{00000000-0005-0000-0000-0000C1B20000}"/>
    <cellStyle name="Normal 34 3 5 3 3" xfId="41890" xr:uid="{00000000-0005-0000-0000-0000C2B20000}"/>
    <cellStyle name="Normal 34 3 5 3 4" xfId="31876" xr:uid="{00000000-0005-0000-0000-0000C3B20000}"/>
    <cellStyle name="Normal 34 3 5 4" xfId="8099" xr:uid="{00000000-0005-0000-0000-0000C4B20000}"/>
    <cellStyle name="Normal 34 3 5 4 2" xfId="20725" xr:uid="{00000000-0005-0000-0000-0000C5B20000}"/>
    <cellStyle name="Normal 34 3 5 4 2 2" xfId="55941" xr:uid="{00000000-0005-0000-0000-0000C6B20000}"/>
    <cellStyle name="Normal 34 3 5 4 3" xfId="43344" xr:uid="{00000000-0005-0000-0000-0000C7B20000}"/>
    <cellStyle name="Normal 34 3 5 4 4" xfId="33330" xr:uid="{00000000-0005-0000-0000-0000C8B20000}"/>
    <cellStyle name="Normal 34 3 5 5" xfId="9880" xr:uid="{00000000-0005-0000-0000-0000C9B20000}"/>
    <cellStyle name="Normal 34 3 5 5 2" xfId="22501" xr:uid="{00000000-0005-0000-0000-0000CAB20000}"/>
    <cellStyle name="Normal 34 3 5 5 2 2" xfId="57717" xr:uid="{00000000-0005-0000-0000-0000CBB20000}"/>
    <cellStyle name="Normal 34 3 5 5 3" xfId="45120" xr:uid="{00000000-0005-0000-0000-0000CCB20000}"/>
    <cellStyle name="Normal 34 3 5 5 4" xfId="35106" xr:uid="{00000000-0005-0000-0000-0000CDB20000}"/>
    <cellStyle name="Normal 34 3 5 6" xfId="11674" xr:uid="{00000000-0005-0000-0000-0000CEB20000}"/>
    <cellStyle name="Normal 34 3 5 6 2" xfId="24277" xr:uid="{00000000-0005-0000-0000-0000CFB20000}"/>
    <cellStyle name="Normal 34 3 5 6 2 2" xfId="59493" xr:uid="{00000000-0005-0000-0000-0000D0B20000}"/>
    <cellStyle name="Normal 34 3 5 6 3" xfId="46896" xr:uid="{00000000-0005-0000-0000-0000D1B20000}"/>
    <cellStyle name="Normal 34 3 5 6 4" xfId="36882" xr:uid="{00000000-0005-0000-0000-0000D2B20000}"/>
    <cellStyle name="Normal 34 3 5 7" xfId="16041" xr:uid="{00000000-0005-0000-0000-0000D3B20000}"/>
    <cellStyle name="Normal 34 3 5 7 2" xfId="51257" xr:uid="{00000000-0005-0000-0000-0000D4B20000}"/>
    <cellStyle name="Normal 34 3 5 7 3" xfId="28646" xr:uid="{00000000-0005-0000-0000-0000D5B20000}"/>
    <cellStyle name="Normal 34 3 5 8" xfId="14263" xr:uid="{00000000-0005-0000-0000-0000D6B20000}"/>
    <cellStyle name="Normal 34 3 5 8 2" xfId="49481" xr:uid="{00000000-0005-0000-0000-0000D7B20000}"/>
    <cellStyle name="Normal 34 3 5 9" xfId="38660" xr:uid="{00000000-0005-0000-0000-0000D8B20000}"/>
    <cellStyle name="Normal 34 3 6" xfId="2534" xr:uid="{00000000-0005-0000-0000-0000D9B20000}"/>
    <cellStyle name="Normal 34 3 6 10" xfId="26061" xr:uid="{00000000-0005-0000-0000-0000DAB20000}"/>
    <cellStyle name="Normal 34 3 6 11" xfId="60465" xr:uid="{00000000-0005-0000-0000-0000DBB20000}"/>
    <cellStyle name="Normal 34 3 6 2" xfId="4361" xr:uid="{00000000-0005-0000-0000-0000DCB20000}"/>
    <cellStyle name="Normal 34 3 6 2 2" xfId="17008" xr:uid="{00000000-0005-0000-0000-0000DDB20000}"/>
    <cellStyle name="Normal 34 3 6 2 2 2" xfId="52224" xr:uid="{00000000-0005-0000-0000-0000DEB20000}"/>
    <cellStyle name="Normal 34 3 6 2 3" xfId="39627" xr:uid="{00000000-0005-0000-0000-0000DFB20000}"/>
    <cellStyle name="Normal 34 3 6 2 4" xfId="29613" xr:uid="{00000000-0005-0000-0000-0000E0B20000}"/>
    <cellStyle name="Normal 34 3 6 3" xfId="5831" xr:uid="{00000000-0005-0000-0000-0000E1B20000}"/>
    <cellStyle name="Normal 34 3 6 3 2" xfId="18462" xr:uid="{00000000-0005-0000-0000-0000E2B20000}"/>
    <cellStyle name="Normal 34 3 6 3 2 2" xfId="53678" xr:uid="{00000000-0005-0000-0000-0000E3B20000}"/>
    <cellStyle name="Normal 34 3 6 3 3" xfId="41081" xr:uid="{00000000-0005-0000-0000-0000E4B20000}"/>
    <cellStyle name="Normal 34 3 6 3 4" xfId="31067" xr:uid="{00000000-0005-0000-0000-0000E5B20000}"/>
    <cellStyle name="Normal 34 3 6 4" xfId="7290" xr:uid="{00000000-0005-0000-0000-0000E6B20000}"/>
    <cellStyle name="Normal 34 3 6 4 2" xfId="19916" xr:uid="{00000000-0005-0000-0000-0000E7B20000}"/>
    <cellStyle name="Normal 34 3 6 4 2 2" xfId="55132" xr:uid="{00000000-0005-0000-0000-0000E8B20000}"/>
    <cellStyle name="Normal 34 3 6 4 3" xfId="42535" xr:uid="{00000000-0005-0000-0000-0000E9B20000}"/>
    <cellStyle name="Normal 34 3 6 4 4" xfId="32521" xr:uid="{00000000-0005-0000-0000-0000EAB20000}"/>
    <cellStyle name="Normal 34 3 6 5" xfId="9071" xr:uid="{00000000-0005-0000-0000-0000EBB20000}"/>
    <cellStyle name="Normal 34 3 6 5 2" xfId="21692" xr:uid="{00000000-0005-0000-0000-0000ECB20000}"/>
    <cellStyle name="Normal 34 3 6 5 2 2" xfId="56908" xr:uid="{00000000-0005-0000-0000-0000EDB20000}"/>
    <cellStyle name="Normal 34 3 6 5 3" xfId="44311" xr:uid="{00000000-0005-0000-0000-0000EEB20000}"/>
    <cellStyle name="Normal 34 3 6 5 4" xfId="34297" xr:uid="{00000000-0005-0000-0000-0000EFB20000}"/>
    <cellStyle name="Normal 34 3 6 6" xfId="10865" xr:uid="{00000000-0005-0000-0000-0000F0B20000}"/>
    <cellStyle name="Normal 34 3 6 6 2" xfId="23468" xr:uid="{00000000-0005-0000-0000-0000F1B20000}"/>
    <cellStyle name="Normal 34 3 6 6 2 2" xfId="58684" xr:uid="{00000000-0005-0000-0000-0000F2B20000}"/>
    <cellStyle name="Normal 34 3 6 6 3" xfId="46087" xr:uid="{00000000-0005-0000-0000-0000F3B20000}"/>
    <cellStyle name="Normal 34 3 6 6 4" xfId="36073" xr:uid="{00000000-0005-0000-0000-0000F4B20000}"/>
    <cellStyle name="Normal 34 3 6 7" xfId="15232" xr:uid="{00000000-0005-0000-0000-0000F5B20000}"/>
    <cellStyle name="Normal 34 3 6 7 2" xfId="50448" xr:uid="{00000000-0005-0000-0000-0000F6B20000}"/>
    <cellStyle name="Normal 34 3 6 7 3" xfId="27837" xr:uid="{00000000-0005-0000-0000-0000F7B20000}"/>
    <cellStyle name="Normal 34 3 6 8" xfId="13454" xr:uid="{00000000-0005-0000-0000-0000F8B20000}"/>
    <cellStyle name="Normal 34 3 6 8 2" xfId="48672" xr:uid="{00000000-0005-0000-0000-0000F9B20000}"/>
    <cellStyle name="Normal 34 3 6 9" xfId="37851" xr:uid="{00000000-0005-0000-0000-0000FAB20000}"/>
    <cellStyle name="Normal 34 3 7" xfId="3698" xr:uid="{00000000-0005-0000-0000-0000FBB20000}"/>
    <cellStyle name="Normal 34 3 7 2" xfId="8422" xr:uid="{00000000-0005-0000-0000-0000FCB20000}"/>
    <cellStyle name="Normal 34 3 7 2 2" xfId="21048" xr:uid="{00000000-0005-0000-0000-0000FDB20000}"/>
    <cellStyle name="Normal 34 3 7 2 2 2" xfId="56264" xr:uid="{00000000-0005-0000-0000-0000FEB20000}"/>
    <cellStyle name="Normal 34 3 7 2 3" xfId="43667" xr:uid="{00000000-0005-0000-0000-0000FFB20000}"/>
    <cellStyle name="Normal 34 3 7 2 4" xfId="33653" xr:uid="{00000000-0005-0000-0000-000000B30000}"/>
    <cellStyle name="Normal 34 3 7 3" xfId="10203" xr:uid="{00000000-0005-0000-0000-000001B30000}"/>
    <cellStyle name="Normal 34 3 7 3 2" xfId="22824" xr:uid="{00000000-0005-0000-0000-000002B30000}"/>
    <cellStyle name="Normal 34 3 7 3 2 2" xfId="58040" xr:uid="{00000000-0005-0000-0000-000003B30000}"/>
    <cellStyle name="Normal 34 3 7 3 3" xfId="45443" xr:uid="{00000000-0005-0000-0000-000004B30000}"/>
    <cellStyle name="Normal 34 3 7 3 4" xfId="35429" xr:uid="{00000000-0005-0000-0000-000005B30000}"/>
    <cellStyle name="Normal 34 3 7 4" xfId="11999" xr:uid="{00000000-0005-0000-0000-000006B30000}"/>
    <cellStyle name="Normal 34 3 7 4 2" xfId="24600" xr:uid="{00000000-0005-0000-0000-000007B30000}"/>
    <cellStyle name="Normal 34 3 7 4 2 2" xfId="59816" xr:uid="{00000000-0005-0000-0000-000008B30000}"/>
    <cellStyle name="Normal 34 3 7 4 3" xfId="47219" xr:uid="{00000000-0005-0000-0000-000009B30000}"/>
    <cellStyle name="Normal 34 3 7 4 4" xfId="37205" xr:uid="{00000000-0005-0000-0000-00000AB30000}"/>
    <cellStyle name="Normal 34 3 7 5" xfId="16364" xr:uid="{00000000-0005-0000-0000-00000BB30000}"/>
    <cellStyle name="Normal 34 3 7 5 2" xfId="51580" xr:uid="{00000000-0005-0000-0000-00000CB30000}"/>
    <cellStyle name="Normal 34 3 7 5 3" xfId="28969" xr:uid="{00000000-0005-0000-0000-00000DB30000}"/>
    <cellStyle name="Normal 34 3 7 6" xfId="14586" xr:uid="{00000000-0005-0000-0000-00000EB30000}"/>
    <cellStyle name="Normal 34 3 7 6 2" xfId="49804" xr:uid="{00000000-0005-0000-0000-00000FB30000}"/>
    <cellStyle name="Normal 34 3 7 7" xfId="38983" xr:uid="{00000000-0005-0000-0000-000010B30000}"/>
    <cellStyle name="Normal 34 3 7 8" xfId="27193" xr:uid="{00000000-0005-0000-0000-000011B30000}"/>
    <cellStyle name="Normal 34 3 8" xfId="4034" xr:uid="{00000000-0005-0000-0000-000012B30000}"/>
    <cellStyle name="Normal 34 3 8 2" xfId="16686" xr:uid="{00000000-0005-0000-0000-000013B30000}"/>
    <cellStyle name="Normal 34 3 8 2 2" xfId="51902" xr:uid="{00000000-0005-0000-0000-000014B30000}"/>
    <cellStyle name="Normal 34 3 8 2 3" xfId="29291" xr:uid="{00000000-0005-0000-0000-000015B30000}"/>
    <cellStyle name="Normal 34 3 8 3" xfId="13132" xr:uid="{00000000-0005-0000-0000-000016B30000}"/>
    <cellStyle name="Normal 34 3 8 3 2" xfId="48350" xr:uid="{00000000-0005-0000-0000-000017B30000}"/>
    <cellStyle name="Normal 34 3 8 4" xfId="39305" xr:uid="{00000000-0005-0000-0000-000018B30000}"/>
    <cellStyle name="Normal 34 3 8 5" xfId="25739" xr:uid="{00000000-0005-0000-0000-000019B30000}"/>
    <cellStyle name="Normal 34 3 9" xfId="5509" xr:uid="{00000000-0005-0000-0000-00001AB30000}"/>
    <cellStyle name="Normal 34 3 9 2" xfId="18140" xr:uid="{00000000-0005-0000-0000-00001BB30000}"/>
    <cellStyle name="Normal 34 3 9 2 2" xfId="53356" xr:uid="{00000000-0005-0000-0000-00001CB30000}"/>
    <cellStyle name="Normal 34 3 9 3" xfId="40759" xr:uid="{00000000-0005-0000-0000-00001DB30000}"/>
    <cellStyle name="Normal 34 3 9 4" xfId="30745" xr:uid="{00000000-0005-0000-0000-00001EB30000}"/>
    <cellStyle name="Normal 34 4" xfId="2273" xr:uid="{00000000-0005-0000-0000-00001FB30000}"/>
    <cellStyle name="Normal 34 4 10" xfId="10694" xr:uid="{00000000-0005-0000-0000-000020B30000}"/>
    <cellStyle name="Normal 34 4 10 2" xfId="23305" xr:uid="{00000000-0005-0000-0000-000021B30000}"/>
    <cellStyle name="Normal 34 4 10 2 2" xfId="58521" xr:uid="{00000000-0005-0000-0000-000022B30000}"/>
    <cellStyle name="Normal 34 4 10 3" xfId="45924" xr:uid="{00000000-0005-0000-0000-000023B30000}"/>
    <cellStyle name="Normal 34 4 10 4" xfId="35910" xr:uid="{00000000-0005-0000-0000-000024B30000}"/>
    <cellStyle name="Normal 34 4 11" xfId="14990" xr:uid="{00000000-0005-0000-0000-000025B30000}"/>
    <cellStyle name="Normal 34 4 11 2" xfId="50206" xr:uid="{00000000-0005-0000-0000-000026B30000}"/>
    <cellStyle name="Normal 34 4 11 3" xfId="27595" xr:uid="{00000000-0005-0000-0000-000027B30000}"/>
    <cellStyle name="Normal 34 4 12" xfId="12403" xr:uid="{00000000-0005-0000-0000-000028B30000}"/>
    <cellStyle name="Normal 34 4 12 2" xfId="47621" xr:uid="{00000000-0005-0000-0000-000029B30000}"/>
    <cellStyle name="Normal 34 4 13" xfId="37609" xr:uid="{00000000-0005-0000-0000-00002AB30000}"/>
    <cellStyle name="Normal 34 4 14" xfId="25010" xr:uid="{00000000-0005-0000-0000-00002BB30000}"/>
    <cellStyle name="Normal 34 4 15" xfId="60223" xr:uid="{00000000-0005-0000-0000-00002CB30000}"/>
    <cellStyle name="Normal 34 4 2" xfId="3125" xr:uid="{00000000-0005-0000-0000-00002DB30000}"/>
    <cellStyle name="Normal 34 4 2 10" xfId="25494" xr:uid="{00000000-0005-0000-0000-00002EB30000}"/>
    <cellStyle name="Normal 34 4 2 11" xfId="61029" xr:uid="{00000000-0005-0000-0000-00002FB30000}"/>
    <cellStyle name="Normal 34 4 2 2" xfId="4925" xr:uid="{00000000-0005-0000-0000-000030B30000}"/>
    <cellStyle name="Normal 34 4 2 2 2" xfId="17572" xr:uid="{00000000-0005-0000-0000-000031B30000}"/>
    <cellStyle name="Normal 34 4 2 2 2 2" xfId="52788" xr:uid="{00000000-0005-0000-0000-000032B30000}"/>
    <cellStyle name="Normal 34 4 2 2 2 3" xfId="30177" xr:uid="{00000000-0005-0000-0000-000033B30000}"/>
    <cellStyle name="Normal 34 4 2 2 3" xfId="14018" xr:uid="{00000000-0005-0000-0000-000034B30000}"/>
    <cellStyle name="Normal 34 4 2 2 3 2" xfId="49236" xr:uid="{00000000-0005-0000-0000-000035B30000}"/>
    <cellStyle name="Normal 34 4 2 2 4" xfId="40191" xr:uid="{00000000-0005-0000-0000-000036B30000}"/>
    <cellStyle name="Normal 34 4 2 2 5" xfId="26625" xr:uid="{00000000-0005-0000-0000-000037B30000}"/>
    <cellStyle name="Normal 34 4 2 3" xfId="6395" xr:uid="{00000000-0005-0000-0000-000038B30000}"/>
    <cellStyle name="Normal 34 4 2 3 2" xfId="19026" xr:uid="{00000000-0005-0000-0000-000039B30000}"/>
    <cellStyle name="Normal 34 4 2 3 2 2" xfId="54242" xr:uid="{00000000-0005-0000-0000-00003AB30000}"/>
    <cellStyle name="Normal 34 4 2 3 3" xfId="41645" xr:uid="{00000000-0005-0000-0000-00003BB30000}"/>
    <cellStyle name="Normal 34 4 2 3 4" xfId="31631" xr:uid="{00000000-0005-0000-0000-00003CB30000}"/>
    <cellStyle name="Normal 34 4 2 4" xfId="7854" xr:uid="{00000000-0005-0000-0000-00003DB30000}"/>
    <cellStyle name="Normal 34 4 2 4 2" xfId="20480" xr:uid="{00000000-0005-0000-0000-00003EB30000}"/>
    <cellStyle name="Normal 34 4 2 4 2 2" xfId="55696" xr:uid="{00000000-0005-0000-0000-00003FB30000}"/>
    <cellStyle name="Normal 34 4 2 4 3" xfId="43099" xr:uid="{00000000-0005-0000-0000-000040B30000}"/>
    <cellStyle name="Normal 34 4 2 4 4" xfId="33085" xr:uid="{00000000-0005-0000-0000-000041B30000}"/>
    <cellStyle name="Normal 34 4 2 5" xfId="9635" xr:uid="{00000000-0005-0000-0000-000042B30000}"/>
    <cellStyle name="Normal 34 4 2 5 2" xfId="22256" xr:uid="{00000000-0005-0000-0000-000043B30000}"/>
    <cellStyle name="Normal 34 4 2 5 2 2" xfId="57472" xr:uid="{00000000-0005-0000-0000-000044B30000}"/>
    <cellStyle name="Normal 34 4 2 5 3" xfId="44875" xr:uid="{00000000-0005-0000-0000-000045B30000}"/>
    <cellStyle name="Normal 34 4 2 5 4" xfId="34861" xr:uid="{00000000-0005-0000-0000-000046B30000}"/>
    <cellStyle name="Normal 34 4 2 6" xfId="11429" xr:uid="{00000000-0005-0000-0000-000047B30000}"/>
    <cellStyle name="Normal 34 4 2 6 2" xfId="24032" xr:uid="{00000000-0005-0000-0000-000048B30000}"/>
    <cellStyle name="Normal 34 4 2 6 2 2" xfId="59248" xr:uid="{00000000-0005-0000-0000-000049B30000}"/>
    <cellStyle name="Normal 34 4 2 6 3" xfId="46651" xr:uid="{00000000-0005-0000-0000-00004AB30000}"/>
    <cellStyle name="Normal 34 4 2 6 4" xfId="36637" xr:uid="{00000000-0005-0000-0000-00004BB30000}"/>
    <cellStyle name="Normal 34 4 2 7" xfId="15796" xr:uid="{00000000-0005-0000-0000-00004CB30000}"/>
    <cellStyle name="Normal 34 4 2 7 2" xfId="51012" xr:uid="{00000000-0005-0000-0000-00004DB30000}"/>
    <cellStyle name="Normal 34 4 2 7 3" xfId="28401" xr:uid="{00000000-0005-0000-0000-00004EB30000}"/>
    <cellStyle name="Normal 34 4 2 8" xfId="12887" xr:uid="{00000000-0005-0000-0000-00004FB30000}"/>
    <cellStyle name="Normal 34 4 2 8 2" xfId="48105" xr:uid="{00000000-0005-0000-0000-000050B30000}"/>
    <cellStyle name="Normal 34 4 2 9" xfId="38415" xr:uid="{00000000-0005-0000-0000-000051B30000}"/>
    <cellStyle name="Normal 34 4 3" xfId="3454" xr:uid="{00000000-0005-0000-0000-000052B30000}"/>
    <cellStyle name="Normal 34 4 3 10" xfId="26950" xr:uid="{00000000-0005-0000-0000-000053B30000}"/>
    <cellStyle name="Normal 34 4 3 11" xfId="61354" xr:uid="{00000000-0005-0000-0000-000054B30000}"/>
    <cellStyle name="Normal 34 4 3 2" xfId="5250" xr:uid="{00000000-0005-0000-0000-000055B30000}"/>
    <cellStyle name="Normal 34 4 3 2 2" xfId="17897" xr:uid="{00000000-0005-0000-0000-000056B30000}"/>
    <cellStyle name="Normal 34 4 3 2 2 2" xfId="53113" xr:uid="{00000000-0005-0000-0000-000057B30000}"/>
    <cellStyle name="Normal 34 4 3 2 3" xfId="40516" xr:uid="{00000000-0005-0000-0000-000058B30000}"/>
    <cellStyle name="Normal 34 4 3 2 4" xfId="30502" xr:uid="{00000000-0005-0000-0000-000059B30000}"/>
    <cellStyle name="Normal 34 4 3 3" xfId="6720" xr:uid="{00000000-0005-0000-0000-00005AB30000}"/>
    <cellStyle name="Normal 34 4 3 3 2" xfId="19351" xr:uid="{00000000-0005-0000-0000-00005BB30000}"/>
    <cellStyle name="Normal 34 4 3 3 2 2" xfId="54567" xr:uid="{00000000-0005-0000-0000-00005CB30000}"/>
    <cellStyle name="Normal 34 4 3 3 3" xfId="41970" xr:uid="{00000000-0005-0000-0000-00005DB30000}"/>
    <cellStyle name="Normal 34 4 3 3 4" xfId="31956" xr:uid="{00000000-0005-0000-0000-00005EB30000}"/>
    <cellStyle name="Normal 34 4 3 4" xfId="8179" xr:uid="{00000000-0005-0000-0000-00005FB30000}"/>
    <cellStyle name="Normal 34 4 3 4 2" xfId="20805" xr:uid="{00000000-0005-0000-0000-000060B30000}"/>
    <cellStyle name="Normal 34 4 3 4 2 2" xfId="56021" xr:uid="{00000000-0005-0000-0000-000061B30000}"/>
    <cellStyle name="Normal 34 4 3 4 3" xfId="43424" xr:uid="{00000000-0005-0000-0000-000062B30000}"/>
    <cellStyle name="Normal 34 4 3 4 4" xfId="33410" xr:uid="{00000000-0005-0000-0000-000063B30000}"/>
    <cellStyle name="Normal 34 4 3 5" xfId="9960" xr:uid="{00000000-0005-0000-0000-000064B30000}"/>
    <cellStyle name="Normal 34 4 3 5 2" xfId="22581" xr:uid="{00000000-0005-0000-0000-000065B30000}"/>
    <cellStyle name="Normal 34 4 3 5 2 2" xfId="57797" xr:uid="{00000000-0005-0000-0000-000066B30000}"/>
    <cellStyle name="Normal 34 4 3 5 3" xfId="45200" xr:uid="{00000000-0005-0000-0000-000067B30000}"/>
    <cellStyle name="Normal 34 4 3 5 4" xfId="35186" xr:uid="{00000000-0005-0000-0000-000068B30000}"/>
    <cellStyle name="Normal 34 4 3 6" xfId="11754" xr:uid="{00000000-0005-0000-0000-000069B30000}"/>
    <cellStyle name="Normal 34 4 3 6 2" xfId="24357" xr:uid="{00000000-0005-0000-0000-00006AB30000}"/>
    <cellStyle name="Normal 34 4 3 6 2 2" xfId="59573" xr:uid="{00000000-0005-0000-0000-00006BB30000}"/>
    <cellStyle name="Normal 34 4 3 6 3" xfId="46976" xr:uid="{00000000-0005-0000-0000-00006CB30000}"/>
    <cellStyle name="Normal 34 4 3 6 4" xfId="36962" xr:uid="{00000000-0005-0000-0000-00006DB30000}"/>
    <cellStyle name="Normal 34 4 3 7" xfId="16121" xr:uid="{00000000-0005-0000-0000-00006EB30000}"/>
    <cellStyle name="Normal 34 4 3 7 2" xfId="51337" xr:uid="{00000000-0005-0000-0000-00006FB30000}"/>
    <cellStyle name="Normal 34 4 3 7 3" xfId="28726" xr:uid="{00000000-0005-0000-0000-000070B30000}"/>
    <cellStyle name="Normal 34 4 3 8" xfId="14343" xr:uid="{00000000-0005-0000-0000-000071B30000}"/>
    <cellStyle name="Normal 34 4 3 8 2" xfId="49561" xr:uid="{00000000-0005-0000-0000-000072B30000}"/>
    <cellStyle name="Normal 34 4 3 9" xfId="38740" xr:uid="{00000000-0005-0000-0000-000073B30000}"/>
    <cellStyle name="Normal 34 4 4" xfId="2615" xr:uid="{00000000-0005-0000-0000-000074B30000}"/>
    <cellStyle name="Normal 34 4 4 10" xfId="26141" xr:uid="{00000000-0005-0000-0000-000075B30000}"/>
    <cellStyle name="Normal 34 4 4 11" xfId="60545" xr:uid="{00000000-0005-0000-0000-000076B30000}"/>
    <cellStyle name="Normal 34 4 4 2" xfId="4441" xr:uid="{00000000-0005-0000-0000-000077B30000}"/>
    <cellStyle name="Normal 34 4 4 2 2" xfId="17088" xr:uid="{00000000-0005-0000-0000-000078B30000}"/>
    <cellStyle name="Normal 34 4 4 2 2 2" xfId="52304" xr:uid="{00000000-0005-0000-0000-000079B30000}"/>
    <cellStyle name="Normal 34 4 4 2 3" xfId="39707" xr:uid="{00000000-0005-0000-0000-00007AB30000}"/>
    <cellStyle name="Normal 34 4 4 2 4" xfId="29693" xr:uid="{00000000-0005-0000-0000-00007BB30000}"/>
    <cellStyle name="Normal 34 4 4 3" xfId="5911" xr:uid="{00000000-0005-0000-0000-00007CB30000}"/>
    <cellStyle name="Normal 34 4 4 3 2" xfId="18542" xr:uid="{00000000-0005-0000-0000-00007DB30000}"/>
    <cellStyle name="Normal 34 4 4 3 2 2" xfId="53758" xr:uid="{00000000-0005-0000-0000-00007EB30000}"/>
    <cellStyle name="Normal 34 4 4 3 3" xfId="41161" xr:uid="{00000000-0005-0000-0000-00007FB30000}"/>
    <cellStyle name="Normal 34 4 4 3 4" xfId="31147" xr:uid="{00000000-0005-0000-0000-000080B30000}"/>
    <cellStyle name="Normal 34 4 4 4" xfId="7370" xr:uid="{00000000-0005-0000-0000-000081B30000}"/>
    <cellStyle name="Normal 34 4 4 4 2" xfId="19996" xr:uid="{00000000-0005-0000-0000-000082B30000}"/>
    <cellStyle name="Normal 34 4 4 4 2 2" xfId="55212" xr:uid="{00000000-0005-0000-0000-000083B30000}"/>
    <cellStyle name="Normal 34 4 4 4 3" xfId="42615" xr:uid="{00000000-0005-0000-0000-000084B30000}"/>
    <cellStyle name="Normal 34 4 4 4 4" xfId="32601" xr:uid="{00000000-0005-0000-0000-000085B30000}"/>
    <cellStyle name="Normal 34 4 4 5" xfId="9151" xr:uid="{00000000-0005-0000-0000-000086B30000}"/>
    <cellStyle name="Normal 34 4 4 5 2" xfId="21772" xr:uid="{00000000-0005-0000-0000-000087B30000}"/>
    <cellStyle name="Normal 34 4 4 5 2 2" xfId="56988" xr:uid="{00000000-0005-0000-0000-000088B30000}"/>
    <cellStyle name="Normal 34 4 4 5 3" xfId="44391" xr:uid="{00000000-0005-0000-0000-000089B30000}"/>
    <cellStyle name="Normal 34 4 4 5 4" xfId="34377" xr:uid="{00000000-0005-0000-0000-00008AB30000}"/>
    <cellStyle name="Normal 34 4 4 6" xfId="10945" xr:uid="{00000000-0005-0000-0000-00008BB30000}"/>
    <cellStyle name="Normal 34 4 4 6 2" xfId="23548" xr:uid="{00000000-0005-0000-0000-00008CB30000}"/>
    <cellStyle name="Normal 34 4 4 6 2 2" xfId="58764" xr:uid="{00000000-0005-0000-0000-00008DB30000}"/>
    <cellStyle name="Normal 34 4 4 6 3" xfId="46167" xr:uid="{00000000-0005-0000-0000-00008EB30000}"/>
    <cellStyle name="Normal 34 4 4 6 4" xfId="36153" xr:uid="{00000000-0005-0000-0000-00008FB30000}"/>
    <cellStyle name="Normal 34 4 4 7" xfId="15312" xr:uid="{00000000-0005-0000-0000-000090B30000}"/>
    <cellStyle name="Normal 34 4 4 7 2" xfId="50528" xr:uid="{00000000-0005-0000-0000-000091B30000}"/>
    <cellStyle name="Normal 34 4 4 7 3" xfId="27917" xr:uid="{00000000-0005-0000-0000-000092B30000}"/>
    <cellStyle name="Normal 34 4 4 8" xfId="13534" xr:uid="{00000000-0005-0000-0000-000093B30000}"/>
    <cellStyle name="Normal 34 4 4 8 2" xfId="48752" xr:uid="{00000000-0005-0000-0000-000094B30000}"/>
    <cellStyle name="Normal 34 4 4 9" xfId="37931" xr:uid="{00000000-0005-0000-0000-000095B30000}"/>
    <cellStyle name="Normal 34 4 5" xfId="3779" xr:uid="{00000000-0005-0000-0000-000096B30000}"/>
    <cellStyle name="Normal 34 4 5 2" xfId="8502" xr:uid="{00000000-0005-0000-0000-000097B30000}"/>
    <cellStyle name="Normal 34 4 5 2 2" xfId="21128" xr:uid="{00000000-0005-0000-0000-000098B30000}"/>
    <cellStyle name="Normal 34 4 5 2 2 2" xfId="56344" xr:uid="{00000000-0005-0000-0000-000099B30000}"/>
    <cellStyle name="Normal 34 4 5 2 3" xfId="43747" xr:uid="{00000000-0005-0000-0000-00009AB30000}"/>
    <cellStyle name="Normal 34 4 5 2 4" xfId="33733" xr:uid="{00000000-0005-0000-0000-00009BB30000}"/>
    <cellStyle name="Normal 34 4 5 3" xfId="10283" xr:uid="{00000000-0005-0000-0000-00009CB30000}"/>
    <cellStyle name="Normal 34 4 5 3 2" xfId="22904" xr:uid="{00000000-0005-0000-0000-00009DB30000}"/>
    <cellStyle name="Normal 34 4 5 3 2 2" xfId="58120" xr:uid="{00000000-0005-0000-0000-00009EB30000}"/>
    <cellStyle name="Normal 34 4 5 3 3" xfId="45523" xr:uid="{00000000-0005-0000-0000-00009FB30000}"/>
    <cellStyle name="Normal 34 4 5 3 4" xfId="35509" xr:uid="{00000000-0005-0000-0000-0000A0B30000}"/>
    <cellStyle name="Normal 34 4 5 4" xfId="12079" xr:uid="{00000000-0005-0000-0000-0000A1B30000}"/>
    <cellStyle name="Normal 34 4 5 4 2" xfId="24680" xr:uid="{00000000-0005-0000-0000-0000A2B30000}"/>
    <cellStyle name="Normal 34 4 5 4 2 2" xfId="59896" xr:uid="{00000000-0005-0000-0000-0000A3B30000}"/>
    <cellStyle name="Normal 34 4 5 4 3" xfId="47299" xr:uid="{00000000-0005-0000-0000-0000A4B30000}"/>
    <cellStyle name="Normal 34 4 5 4 4" xfId="37285" xr:uid="{00000000-0005-0000-0000-0000A5B30000}"/>
    <cellStyle name="Normal 34 4 5 5" xfId="16444" xr:uid="{00000000-0005-0000-0000-0000A6B30000}"/>
    <cellStyle name="Normal 34 4 5 5 2" xfId="51660" xr:uid="{00000000-0005-0000-0000-0000A7B30000}"/>
    <cellStyle name="Normal 34 4 5 5 3" xfId="29049" xr:uid="{00000000-0005-0000-0000-0000A8B30000}"/>
    <cellStyle name="Normal 34 4 5 6" xfId="14666" xr:uid="{00000000-0005-0000-0000-0000A9B30000}"/>
    <cellStyle name="Normal 34 4 5 6 2" xfId="49884" xr:uid="{00000000-0005-0000-0000-0000AAB30000}"/>
    <cellStyle name="Normal 34 4 5 7" xfId="39063" xr:uid="{00000000-0005-0000-0000-0000ABB30000}"/>
    <cellStyle name="Normal 34 4 5 8" xfId="27273" xr:uid="{00000000-0005-0000-0000-0000ACB30000}"/>
    <cellStyle name="Normal 34 4 6" xfId="4119" xr:uid="{00000000-0005-0000-0000-0000ADB30000}"/>
    <cellStyle name="Normal 34 4 6 2" xfId="16766" xr:uid="{00000000-0005-0000-0000-0000AEB30000}"/>
    <cellStyle name="Normal 34 4 6 2 2" xfId="51982" xr:uid="{00000000-0005-0000-0000-0000AFB30000}"/>
    <cellStyle name="Normal 34 4 6 2 3" xfId="29371" xr:uid="{00000000-0005-0000-0000-0000B0B30000}"/>
    <cellStyle name="Normal 34 4 6 3" xfId="13212" xr:uid="{00000000-0005-0000-0000-0000B1B30000}"/>
    <cellStyle name="Normal 34 4 6 3 2" xfId="48430" xr:uid="{00000000-0005-0000-0000-0000B2B30000}"/>
    <cellStyle name="Normal 34 4 6 4" xfId="39385" xr:uid="{00000000-0005-0000-0000-0000B3B30000}"/>
    <cellStyle name="Normal 34 4 6 5" xfId="25819" xr:uid="{00000000-0005-0000-0000-0000B4B30000}"/>
    <cellStyle name="Normal 34 4 7" xfId="5589" xr:uid="{00000000-0005-0000-0000-0000B5B30000}"/>
    <cellStyle name="Normal 34 4 7 2" xfId="18220" xr:uid="{00000000-0005-0000-0000-0000B6B30000}"/>
    <cellStyle name="Normal 34 4 7 2 2" xfId="53436" xr:uid="{00000000-0005-0000-0000-0000B7B30000}"/>
    <cellStyle name="Normal 34 4 7 3" xfId="40839" xr:uid="{00000000-0005-0000-0000-0000B8B30000}"/>
    <cellStyle name="Normal 34 4 7 4" xfId="30825" xr:uid="{00000000-0005-0000-0000-0000B9B30000}"/>
    <cellStyle name="Normal 34 4 8" xfId="7048" xr:uid="{00000000-0005-0000-0000-0000BAB30000}"/>
    <cellStyle name="Normal 34 4 8 2" xfId="19674" xr:uid="{00000000-0005-0000-0000-0000BBB30000}"/>
    <cellStyle name="Normal 34 4 8 2 2" xfId="54890" xr:uid="{00000000-0005-0000-0000-0000BCB30000}"/>
    <cellStyle name="Normal 34 4 8 3" xfId="42293" xr:uid="{00000000-0005-0000-0000-0000BDB30000}"/>
    <cellStyle name="Normal 34 4 8 4" xfId="32279" xr:uid="{00000000-0005-0000-0000-0000BEB30000}"/>
    <cellStyle name="Normal 34 4 9" xfId="8829" xr:uid="{00000000-0005-0000-0000-0000BFB30000}"/>
    <cellStyle name="Normal 34 4 9 2" xfId="21450" xr:uid="{00000000-0005-0000-0000-0000C0B30000}"/>
    <cellStyle name="Normal 34 4 9 2 2" xfId="56666" xr:uid="{00000000-0005-0000-0000-0000C1B30000}"/>
    <cellStyle name="Normal 34 4 9 3" xfId="44069" xr:uid="{00000000-0005-0000-0000-0000C2B30000}"/>
    <cellStyle name="Normal 34 4 9 4" xfId="34055" xr:uid="{00000000-0005-0000-0000-0000C3B30000}"/>
    <cellStyle name="Normal 34 5" xfId="2950" xr:uid="{00000000-0005-0000-0000-0000C4B30000}"/>
    <cellStyle name="Normal 34 5 10" xfId="25332" xr:uid="{00000000-0005-0000-0000-0000C5B30000}"/>
    <cellStyle name="Normal 34 5 11" xfId="60867" xr:uid="{00000000-0005-0000-0000-0000C6B30000}"/>
    <cellStyle name="Normal 34 5 2" xfId="4763" xr:uid="{00000000-0005-0000-0000-0000C7B30000}"/>
    <cellStyle name="Normal 34 5 2 2" xfId="17410" xr:uid="{00000000-0005-0000-0000-0000C8B30000}"/>
    <cellStyle name="Normal 34 5 2 2 2" xfId="52626" xr:uid="{00000000-0005-0000-0000-0000C9B30000}"/>
    <cellStyle name="Normal 34 5 2 2 3" xfId="30015" xr:uid="{00000000-0005-0000-0000-0000CAB30000}"/>
    <cellStyle name="Normal 34 5 2 3" xfId="13856" xr:uid="{00000000-0005-0000-0000-0000CBB30000}"/>
    <cellStyle name="Normal 34 5 2 3 2" xfId="49074" xr:uid="{00000000-0005-0000-0000-0000CCB30000}"/>
    <cellStyle name="Normal 34 5 2 4" xfId="40029" xr:uid="{00000000-0005-0000-0000-0000CDB30000}"/>
    <cellStyle name="Normal 34 5 2 5" xfId="26463" xr:uid="{00000000-0005-0000-0000-0000CEB30000}"/>
    <cellStyle name="Normal 34 5 3" xfId="6233" xr:uid="{00000000-0005-0000-0000-0000CFB30000}"/>
    <cellStyle name="Normal 34 5 3 2" xfId="18864" xr:uid="{00000000-0005-0000-0000-0000D0B30000}"/>
    <cellStyle name="Normal 34 5 3 2 2" xfId="54080" xr:uid="{00000000-0005-0000-0000-0000D1B30000}"/>
    <cellStyle name="Normal 34 5 3 3" xfId="41483" xr:uid="{00000000-0005-0000-0000-0000D2B30000}"/>
    <cellStyle name="Normal 34 5 3 4" xfId="31469" xr:uid="{00000000-0005-0000-0000-0000D3B30000}"/>
    <cellStyle name="Normal 34 5 4" xfId="7692" xr:uid="{00000000-0005-0000-0000-0000D4B30000}"/>
    <cellStyle name="Normal 34 5 4 2" xfId="20318" xr:uid="{00000000-0005-0000-0000-0000D5B30000}"/>
    <cellStyle name="Normal 34 5 4 2 2" xfId="55534" xr:uid="{00000000-0005-0000-0000-0000D6B30000}"/>
    <cellStyle name="Normal 34 5 4 3" xfId="42937" xr:uid="{00000000-0005-0000-0000-0000D7B30000}"/>
    <cellStyle name="Normal 34 5 4 4" xfId="32923" xr:uid="{00000000-0005-0000-0000-0000D8B30000}"/>
    <cellStyle name="Normal 34 5 5" xfId="9473" xr:uid="{00000000-0005-0000-0000-0000D9B30000}"/>
    <cellStyle name="Normal 34 5 5 2" xfId="22094" xr:uid="{00000000-0005-0000-0000-0000DAB30000}"/>
    <cellStyle name="Normal 34 5 5 2 2" xfId="57310" xr:uid="{00000000-0005-0000-0000-0000DBB30000}"/>
    <cellStyle name="Normal 34 5 5 3" xfId="44713" xr:uid="{00000000-0005-0000-0000-0000DCB30000}"/>
    <cellStyle name="Normal 34 5 5 4" xfId="34699" xr:uid="{00000000-0005-0000-0000-0000DDB30000}"/>
    <cellStyle name="Normal 34 5 6" xfId="11267" xr:uid="{00000000-0005-0000-0000-0000DEB30000}"/>
    <cellStyle name="Normal 34 5 6 2" xfId="23870" xr:uid="{00000000-0005-0000-0000-0000DFB30000}"/>
    <cellStyle name="Normal 34 5 6 2 2" xfId="59086" xr:uid="{00000000-0005-0000-0000-0000E0B30000}"/>
    <cellStyle name="Normal 34 5 6 3" xfId="46489" xr:uid="{00000000-0005-0000-0000-0000E1B30000}"/>
    <cellStyle name="Normal 34 5 6 4" xfId="36475" xr:uid="{00000000-0005-0000-0000-0000E2B30000}"/>
    <cellStyle name="Normal 34 5 7" xfId="15634" xr:uid="{00000000-0005-0000-0000-0000E3B30000}"/>
    <cellStyle name="Normal 34 5 7 2" xfId="50850" xr:uid="{00000000-0005-0000-0000-0000E4B30000}"/>
    <cellStyle name="Normal 34 5 7 3" xfId="28239" xr:uid="{00000000-0005-0000-0000-0000E5B30000}"/>
    <cellStyle name="Normal 34 5 8" xfId="12725" xr:uid="{00000000-0005-0000-0000-0000E6B30000}"/>
    <cellStyle name="Normal 34 5 8 2" xfId="47943" xr:uid="{00000000-0005-0000-0000-0000E7B30000}"/>
    <cellStyle name="Normal 34 5 9" xfId="38253" xr:uid="{00000000-0005-0000-0000-0000E8B30000}"/>
    <cellStyle name="Normal 34 6" xfId="2787" xr:uid="{00000000-0005-0000-0000-0000E9B30000}"/>
    <cellStyle name="Normal 34 6 10" xfId="25180" xr:uid="{00000000-0005-0000-0000-0000EAB30000}"/>
    <cellStyle name="Normal 34 6 11" xfId="60715" xr:uid="{00000000-0005-0000-0000-0000EBB30000}"/>
    <cellStyle name="Normal 34 6 2" xfId="4611" xr:uid="{00000000-0005-0000-0000-0000ECB30000}"/>
    <cellStyle name="Normal 34 6 2 2" xfId="17258" xr:uid="{00000000-0005-0000-0000-0000EDB30000}"/>
    <cellStyle name="Normal 34 6 2 2 2" xfId="52474" xr:uid="{00000000-0005-0000-0000-0000EEB30000}"/>
    <cellStyle name="Normal 34 6 2 2 3" xfId="29863" xr:uid="{00000000-0005-0000-0000-0000EFB30000}"/>
    <cellStyle name="Normal 34 6 2 3" xfId="13704" xr:uid="{00000000-0005-0000-0000-0000F0B30000}"/>
    <cellStyle name="Normal 34 6 2 3 2" xfId="48922" xr:uid="{00000000-0005-0000-0000-0000F1B30000}"/>
    <cellStyle name="Normal 34 6 2 4" xfId="39877" xr:uid="{00000000-0005-0000-0000-0000F2B30000}"/>
    <cellStyle name="Normal 34 6 2 5" xfId="26311" xr:uid="{00000000-0005-0000-0000-0000F3B30000}"/>
    <cellStyle name="Normal 34 6 3" xfId="6081" xr:uid="{00000000-0005-0000-0000-0000F4B30000}"/>
    <cellStyle name="Normal 34 6 3 2" xfId="18712" xr:uid="{00000000-0005-0000-0000-0000F5B30000}"/>
    <cellStyle name="Normal 34 6 3 2 2" xfId="53928" xr:uid="{00000000-0005-0000-0000-0000F6B30000}"/>
    <cellStyle name="Normal 34 6 3 3" xfId="41331" xr:uid="{00000000-0005-0000-0000-0000F7B30000}"/>
    <cellStyle name="Normal 34 6 3 4" xfId="31317" xr:uid="{00000000-0005-0000-0000-0000F8B30000}"/>
    <cellStyle name="Normal 34 6 4" xfId="7540" xr:uid="{00000000-0005-0000-0000-0000F9B30000}"/>
    <cellStyle name="Normal 34 6 4 2" xfId="20166" xr:uid="{00000000-0005-0000-0000-0000FAB30000}"/>
    <cellStyle name="Normal 34 6 4 2 2" xfId="55382" xr:uid="{00000000-0005-0000-0000-0000FBB30000}"/>
    <cellStyle name="Normal 34 6 4 3" xfId="42785" xr:uid="{00000000-0005-0000-0000-0000FCB30000}"/>
    <cellStyle name="Normal 34 6 4 4" xfId="32771" xr:uid="{00000000-0005-0000-0000-0000FDB30000}"/>
    <cellStyle name="Normal 34 6 5" xfId="9321" xr:uid="{00000000-0005-0000-0000-0000FEB30000}"/>
    <cellStyle name="Normal 34 6 5 2" xfId="21942" xr:uid="{00000000-0005-0000-0000-0000FFB30000}"/>
    <cellStyle name="Normal 34 6 5 2 2" xfId="57158" xr:uid="{00000000-0005-0000-0000-000000B40000}"/>
    <cellStyle name="Normal 34 6 5 3" xfId="44561" xr:uid="{00000000-0005-0000-0000-000001B40000}"/>
    <cellStyle name="Normal 34 6 5 4" xfId="34547" xr:uid="{00000000-0005-0000-0000-000002B40000}"/>
    <cellStyle name="Normal 34 6 6" xfId="11115" xr:uid="{00000000-0005-0000-0000-000003B40000}"/>
    <cellStyle name="Normal 34 6 6 2" xfId="23718" xr:uid="{00000000-0005-0000-0000-000004B40000}"/>
    <cellStyle name="Normal 34 6 6 2 2" xfId="58934" xr:uid="{00000000-0005-0000-0000-000005B40000}"/>
    <cellStyle name="Normal 34 6 6 3" xfId="46337" xr:uid="{00000000-0005-0000-0000-000006B40000}"/>
    <cellStyle name="Normal 34 6 6 4" xfId="36323" xr:uid="{00000000-0005-0000-0000-000007B40000}"/>
    <cellStyle name="Normal 34 6 7" xfId="15482" xr:uid="{00000000-0005-0000-0000-000008B40000}"/>
    <cellStyle name="Normal 34 6 7 2" xfId="50698" xr:uid="{00000000-0005-0000-0000-000009B40000}"/>
    <cellStyle name="Normal 34 6 7 3" xfId="28087" xr:uid="{00000000-0005-0000-0000-00000AB40000}"/>
    <cellStyle name="Normal 34 6 8" xfId="12573" xr:uid="{00000000-0005-0000-0000-00000BB40000}"/>
    <cellStyle name="Normal 34 6 8 2" xfId="47791" xr:uid="{00000000-0005-0000-0000-00000CB40000}"/>
    <cellStyle name="Normal 34 6 9" xfId="38101" xr:uid="{00000000-0005-0000-0000-00000DB40000}"/>
    <cellStyle name="Normal 34 7" xfId="3302" xr:uid="{00000000-0005-0000-0000-00000EB40000}"/>
    <cellStyle name="Normal 34 7 10" xfId="26798" xr:uid="{00000000-0005-0000-0000-00000FB40000}"/>
    <cellStyle name="Normal 34 7 11" xfId="61202" xr:uid="{00000000-0005-0000-0000-000010B40000}"/>
    <cellStyle name="Normal 34 7 2" xfId="5098" xr:uid="{00000000-0005-0000-0000-000011B40000}"/>
    <cellStyle name="Normal 34 7 2 2" xfId="17745" xr:uid="{00000000-0005-0000-0000-000012B40000}"/>
    <cellStyle name="Normal 34 7 2 2 2" xfId="52961" xr:uid="{00000000-0005-0000-0000-000013B40000}"/>
    <cellStyle name="Normal 34 7 2 3" xfId="40364" xr:uid="{00000000-0005-0000-0000-000014B40000}"/>
    <cellStyle name="Normal 34 7 2 4" xfId="30350" xr:uid="{00000000-0005-0000-0000-000015B40000}"/>
    <cellStyle name="Normal 34 7 3" xfId="6568" xr:uid="{00000000-0005-0000-0000-000016B40000}"/>
    <cellStyle name="Normal 34 7 3 2" xfId="19199" xr:uid="{00000000-0005-0000-0000-000017B40000}"/>
    <cellStyle name="Normal 34 7 3 2 2" xfId="54415" xr:uid="{00000000-0005-0000-0000-000018B40000}"/>
    <cellStyle name="Normal 34 7 3 3" xfId="41818" xr:uid="{00000000-0005-0000-0000-000019B40000}"/>
    <cellStyle name="Normal 34 7 3 4" xfId="31804" xr:uid="{00000000-0005-0000-0000-00001AB40000}"/>
    <cellStyle name="Normal 34 7 4" xfId="8027" xr:uid="{00000000-0005-0000-0000-00001BB40000}"/>
    <cellStyle name="Normal 34 7 4 2" xfId="20653" xr:uid="{00000000-0005-0000-0000-00001CB40000}"/>
    <cellStyle name="Normal 34 7 4 2 2" xfId="55869" xr:uid="{00000000-0005-0000-0000-00001DB40000}"/>
    <cellStyle name="Normal 34 7 4 3" xfId="43272" xr:uid="{00000000-0005-0000-0000-00001EB40000}"/>
    <cellStyle name="Normal 34 7 4 4" xfId="33258" xr:uid="{00000000-0005-0000-0000-00001FB40000}"/>
    <cellStyle name="Normal 34 7 5" xfId="9808" xr:uid="{00000000-0005-0000-0000-000020B40000}"/>
    <cellStyle name="Normal 34 7 5 2" xfId="22429" xr:uid="{00000000-0005-0000-0000-000021B40000}"/>
    <cellStyle name="Normal 34 7 5 2 2" xfId="57645" xr:uid="{00000000-0005-0000-0000-000022B40000}"/>
    <cellStyle name="Normal 34 7 5 3" xfId="45048" xr:uid="{00000000-0005-0000-0000-000023B40000}"/>
    <cellStyle name="Normal 34 7 5 4" xfId="35034" xr:uid="{00000000-0005-0000-0000-000024B40000}"/>
    <cellStyle name="Normal 34 7 6" xfId="11602" xr:uid="{00000000-0005-0000-0000-000025B40000}"/>
    <cellStyle name="Normal 34 7 6 2" xfId="24205" xr:uid="{00000000-0005-0000-0000-000026B40000}"/>
    <cellStyle name="Normal 34 7 6 2 2" xfId="59421" xr:uid="{00000000-0005-0000-0000-000027B40000}"/>
    <cellStyle name="Normal 34 7 6 3" xfId="46824" xr:uid="{00000000-0005-0000-0000-000028B40000}"/>
    <cellStyle name="Normal 34 7 6 4" xfId="36810" xr:uid="{00000000-0005-0000-0000-000029B40000}"/>
    <cellStyle name="Normal 34 7 7" xfId="15969" xr:uid="{00000000-0005-0000-0000-00002AB40000}"/>
    <cellStyle name="Normal 34 7 7 2" xfId="51185" xr:uid="{00000000-0005-0000-0000-00002BB40000}"/>
    <cellStyle name="Normal 34 7 7 3" xfId="28574" xr:uid="{00000000-0005-0000-0000-00002CB40000}"/>
    <cellStyle name="Normal 34 7 8" xfId="14191" xr:uid="{00000000-0005-0000-0000-00002DB40000}"/>
    <cellStyle name="Normal 34 7 8 2" xfId="49409" xr:uid="{00000000-0005-0000-0000-00002EB40000}"/>
    <cellStyle name="Normal 34 7 9" xfId="38588" xr:uid="{00000000-0005-0000-0000-00002FB40000}"/>
    <cellStyle name="Normal 34 8" xfId="2457" xr:uid="{00000000-0005-0000-0000-000030B40000}"/>
    <cellStyle name="Normal 34 8 10" xfId="25989" xr:uid="{00000000-0005-0000-0000-000031B40000}"/>
    <cellStyle name="Normal 34 8 11" xfId="60393" xr:uid="{00000000-0005-0000-0000-000032B40000}"/>
    <cellStyle name="Normal 34 8 2" xfId="4289" xr:uid="{00000000-0005-0000-0000-000033B40000}"/>
    <cellStyle name="Normal 34 8 2 2" xfId="16936" xr:uid="{00000000-0005-0000-0000-000034B40000}"/>
    <cellStyle name="Normal 34 8 2 2 2" xfId="52152" xr:uid="{00000000-0005-0000-0000-000035B40000}"/>
    <cellStyle name="Normal 34 8 2 3" xfId="39555" xr:uid="{00000000-0005-0000-0000-000036B40000}"/>
    <cellStyle name="Normal 34 8 2 4" xfId="29541" xr:uid="{00000000-0005-0000-0000-000037B40000}"/>
    <cellStyle name="Normal 34 8 3" xfId="5759" xr:uid="{00000000-0005-0000-0000-000038B40000}"/>
    <cellStyle name="Normal 34 8 3 2" xfId="18390" xr:uid="{00000000-0005-0000-0000-000039B40000}"/>
    <cellStyle name="Normal 34 8 3 2 2" xfId="53606" xr:uid="{00000000-0005-0000-0000-00003AB40000}"/>
    <cellStyle name="Normal 34 8 3 3" xfId="41009" xr:uid="{00000000-0005-0000-0000-00003BB40000}"/>
    <cellStyle name="Normal 34 8 3 4" xfId="30995" xr:uid="{00000000-0005-0000-0000-00003CB40000}"/>
    <cellStyle name="Normal 34 8 4" xfId="7218" xr:uid="{00000000-0005-0000-0000-00003DB40000}"/>
    <cellStyle name="Normal 34 8 4 2" xfId="19844" xr:uid="{00000000-0005-0000-0000-00003EB40000}"/>
    <cellStyle name="Normal 34 8 4 2 2" xfId="55060" xr:uid="{00000000-0005-0000-0000-00003FB40000}"/>
    <cellStyle name="Normal 34 8 4 3" xfId="42463" xr:uid="{00000000-0005-0000-0000-000040B40000}"/>
    <cellStyle name="Normal 34 8 4 4" xfId="32449" xr:uid="{00000000-0005-0000-0000-000041B40000}"/>
    <cellStyle name="Normal 34 8 5" xfId="8999" xr:uid="{00000000-0005-0000-0000-000042B40000}"/>
    <cellStyle name="Normal 34 8 5 2" xfId="21620" xr:uid="{00000000-0005-0000-0000-000043B40000}"/>
    <cellStyle name="Normal 34 8 5 2 2" xfId="56836" xr:uid="{00000000-0005-0000-0000-000044B40000}"/>
    <cellStyle name="Normal 34 8 5 3" xfId="44239" xr:uid="{00000000-0005-0000-0000-000045B40000}"/>
    <cellStyle name="Normal 34 8 5 4" xfId="34225" xr:uid="{00000000-0005-0000-0000-000046B40000}"/>
    <cellStyle name="Normal 34 8 6" xfId="10793" xr:uid="{00000000-0005-0000-0000-000047B40000}"/>
    <cellStyle name="Normal 34 8 6 2" xfId="23396" xr:uid="{00000000-0005-0000-0000-000048B40000}"/>
    <cellStyle name="Normal 34 8 6 2 2" xfId="58612" xr:uid="{00000000-0005-0000-0000-000049B40000}"/>
    <cellStyle name="Normal 34 8 6 3" xfId="46015" xr:uid="{00000000-0005-0000-0000-00004AB40000}"/>
    <cellStyle name="Normal 34 8 6 4" xfId="36001" xr:uid="{00000000-0005-0000-0000-00004BB40000}"/>
    <cellStyle name="Normal 34 8 7" xfId="15160" xr:uid="{00000000-0005-0000-0000-00004CB40000}"/>
    <cellStyle name="Normal 34 8 7 2" xfId="50376" xr:uid="{00000000-0005-0000-0000-00004DB40000}"/>
    <cellStyle name="Normal 34 8 7 3" xfId="27765" xr:uid="{00000000-0005-0000-0000-00004EB40000}"/>
    <cellStyle name="Normal 34 8 8" xfId="13382" xr:uid="{00000000-0005-0000-0000-00004FB40000}"/>
    <cellStyle name="Normal 34 8 8 2" xfId="48600" xr:uid="{00000000-0005-0000-0000-000050B40000}"/>
    <cellStyle name="Normal 34 8 9" xfId="37779" xr:uid="{00000000-0005-0000-0000-000051B40000}"/>
    <cellStyle name="Normal 34 9" xfId="3626" xr:uid="{00000000-0005-0000-0000-000052B40000}"/>
    <cellStyle name="Normal 34 9 2" xfId="8350" xr:uid="{00000000-0005-0000-0000-000053B40000}"/>
    <cellStyle name="Normal 34 9 2 2" xfId="20976" xr:uid="{00000000-0005-0000-0000-000054B40000}"/>
    <cellStyle name="Normal 34 9 2 2 2" xfId="56192" xr:uid="{00000000-0005-0000-0000-000055B40000}"/>
    <cellStyle name="Normal 34 9 2 3" xfId="43595" xr:uid="{00000000-0005-0000-0000-000056B40000}"/>
    <cellStyle name="Normal 34 9 2 4" xfId="33581" xr:uid="{00000000-0005-0000-0000-000057B40000}"/>
    <cellStyle name="Normal 34 9 3" xfId="10131" xr:uid="{00000000-0005-0000-0000-000058B40000}"/>
    <cellStyle name="Normal 34 9 3 2" xfId="22752" xr:uid="{00000000-0005-0000-0000-000059B40000}"/>
    <cellStyle name="Normal 34 9 3 2 2" xfId="57968" xr:uid="{00000000-0005-0000-0000-00005AB40000}"/>
    <cellStyle name="Normal 34 9 3 3" xfId="45371" xr:uid="{00000000-0005-0000-0000-00005BB40000}"/>
    <cellStyle name="Normal 34 9 3 4" xfId="35357" xr:uid="{00000000-0005-0000-0000-00005CB40000}"/>
    <cellStyle name="Normal 34 9 4" xfId="11927" xr:uid="{00000000-0005-0000-0000-00005DB40000}"/>
    <cellStyle name="Normal 34 9 4 2" xfId="24528" xr:uid="{00000000-0005-0000-0000-00005EB40000}"/>
    <cellStyle name="Normal 34 9 4 2 2" xfId="59744" xr:uid="{00000000-0005-0000-0000-00005FB40000}"/>
    <cellStyle name="Normal 34 9 4 3" xfId="47147" xr:uid="{00000000-0005-0000-0000-000060B40000}"/>
    <cellStyle name="Normal 34 9 4 4" xfId="37133" xr:uid="{00000000-0005-0000-0000-000061B40000}"/>
    <cellStyle name="Normal 34 9 5" xfId="16292" xr:uid="{00000000-0005-0000-0000-000062B40000}"/>
    <cellStyle name="Normal 34 9 5 2" xfId="51508" xr:uid="{00000000-0005-0000-0000-000063B40000}"/>
    <cellStyle name="Normal 34 9 5 3" xfId="28897" xr:uid="{00000000-0005-0000-0000-000064B40000}"/>
    <cellStyle name="Normal 34 9 6" xfId="14514" xr:uid="{00000000-0005-0000-0000-000065B40000}"/>
    <cellStyle name="Normal 34 9 6 2" xfId="49732" xr:uid="{00000000-0005-0000-0000-000066B40000}"/>
    <cellStyle name="Normal 34 9 7" xfId="38911" xr:uid="{00000000-0005-0000-0000-000067B40000}"/>
    <cellStyle name="Normal 34 9 8" xfId="27121" xr:uid="{00000000-0005-0000-0000-000068B40000}"/>
    <cellStyle name="Normal 34_District Target Attainment" xfId="1169" xr:uid="{00000000-0005-0000-0000-000069B40000}"/>
    <cellStyle name="Normal 35" xfId="2434" xr:uid="{00000000-0005-0000-0000-00006AB40000}"/>
    <cellStyle name="Normal 35 10" xfId="10695" xr:uid="{00000000-0005-0000-0000-00006BB40000}"/>
    <cellStyle name="Normal 35 10 2" xfId="23306" xr:uid="{00000000-0005-0000-0000-00006CB40000}"/>
    <cellStyle name="Normal 35 10 2 2" xfId="58522" xr:uid="{00000000-0005-0000-0000-00006DB40000}"/>
    <cellStyle name="Normal 35 10 3" xfId="45925" xr:uid="{00000000-0005-0000-0000-00006EB40000}"/>
    <cellStyle name="Normal 35 10 4" xfId="35911" xr:uid="{00000000-0005-0000-0000-00006FB40000}"/>
    <cellStyle name="Normal 35 11" xfId="15139" xr:uid="{00000000-0005-0000-0000-000070B40000}"/>
    <cellStyle name="Normal 35 11 2" xfId="50355" xr:uid="{00000000-0005-0000-0000-000071B40000}"/>
    <cellStyle name="Normal 35 11 3" xfId="27744" xr:uid="{00000000-0005-0000-0000-000072B40000}"/>
    <cellStyle name="Normal 35 12" xfId="12552" xr:uid="{00000000-0005-0000-0000-000073B40000}"/>
    <cellStyle name="Normal 35 12 2" xfId="47770" xr:uid="{00000000-0005-0000-0000-000074B40000}"/>
    <cellStyle name="Normal 35 13" xfId="37758" xr:uid="{00000000-0005-0000-0000-000075B40000}"/>
    <cellStyle name="Normal 35 14" xfId="25159" xr:uid="{00000000-0005-0000-0000-000076B40000}"/>
    <cellStyle name="Normal 35 15" xfId="60372" xr:uid="{00000000-0005-0000-0000-000077B40000}"/>
    <cellStyle name="Normal 35 2" xfId="3274" xr:uid="{00000000-0005-0000-0000-000078B40000}"/>
    <cellStyle name="Normal 35 2 10" xfId="25643" xr:uid="{00000000-0005-0000-0000-000079B40000}"/>
    <cellStyle name="Normal 35 2 11" xfId="61178" xr:uid="{00000000-0005-0000-0000-00007AB40000}"/>
    <cellStyle name="Normal 35 2 2" xfId="5074" xr:uid="{00000000-0005-0000-0000-00007BB40000}"/>
    <cellStyle name="Normal 35 2 2 2" xfId="17721" xr:uid="{00000000-0005-0000-0000-00007CB40000}"/>
    <cellStyle name="Normal 35 2 2 2 2" xfId="52937" xr:uid="{00000000-0005-0000-0000-00007DB40000}"/>
    <cellStyle name="Normal 35 2 2 2 3" xfId="30326" xr:uid="{00000000-0005-0000-0000-00007EB40000}"/>
    <cellStyle name="Normal 35 2 2 3" xfId="14167" xr:uid="{00000000-0005-0000-0000-00007FB40000}"/>
    <cellStyle name="Normal 35 2 2 3 2" xfId="49385" xr:uid="{00000000-0005-0000-0000-000080B40000}"/>
    <cellStyle name="Normal 35 2 2 4" xfId="40340" xr:uid="{00000000-0005-0000-0000-000081B40000}"/>
    <cellStyle name="Normal 35 2 2 5" xfId="26774" xr:uid="{00000000-0005-0000-0000-000082B40000}"/>
    <cellStyle name="Normal 35 2 3" xfId="6544" xr:uid="{00000000-0005-0000-0000-000083B40000}"/>
    <cellStyle name="Normal 35 2 3 2" xfId="19175" xr:uid="{00000000-0005-0000-0000-000084B40000}"/>
    <cellStyle name="Normal 35 2 3 2 2" xfId="54391" xr:uid="{00000000-0005-0000-0000-000085B40000}"/>
    <cellStyle name="Normal 35 2 3 3" xfId="41794" xr:uid="{00000000-0005-0000-0000-000086B40000}"/>
    <cellStyle name="Normal 35 2 3 4" xfId="31780" xr:uid="{00000000-0005-0000-0000-000087B40000}"/>
    <cellStyle name="Normal 35 2 4" xfId="8003" xr:uid="{00000000-0005-0000-0000-000088B40000}"/>
    <cellStyle name="Normal 35 2 4 2" xfId="20629" xr:uid="{00000000-0005-0000-0000-000089B40000}"/>
    <cellStyle name="Normal 35 2 4 2 2" xfId="55845" xr:uid="{00000000-0005-0000-0000-00008AB40000}"/>
    <cellStyle name="Normal 35 2 4 3" xfId="43248" xr:uid="{00000000-0005-0000-0000-00008BB40000}"/>
    <cellStyle name="Normal 35 2 4 4" xfId="33234" xr:uid="{00000000-0005-0000-0000-00008CB40000}"/>
    <cellStyle name="Normal 35 2 5" xfId="9784" xr:uid="{00000000-0005-0000-0000-00008DB40000}"/>
    <cellStyle name="Normal 35 2 5 2" xfId="22405" xr:uid="{00000000-0005-0000-0000-00008EB40000}"/>
    <cellStyle name="Normal 35 2 5 2 2" xfId="57621" xr:uid="{00000000-0005-0000-0000-00008FB40000}"/>
    <cellStyle name="Normal 35 2 5 3" xfId="45024" xr:uid="{00000000-0005-0000-0000-000090B40000}"/>
    <cellStyle name="Normal 35 2 5 4" xfId="35010" xr:uid="{00000000-0005-0000-0000-000091B40000}"/>
    <cellStyle name="Normal 35 2 6" xfId="11578" xr:uid="{00000000-0005-0000-0000-000092B40000}"/>
    <cellStyle name="Normal 35 2 6 2" xfId="24181" xr:uid="{00000000-0005-0000-0000-000093B40000}"/>
    <cellStyle name="Normal 35 2 6 2 2" xfId="59397" xr:uid="{00000000-0005-0000-0000-000094B40000}"/>
    <cellStyle name="Normal 35 2 6 3" xfId="46800" xr:uid="{00000000-0005-0000-0000-000095B40000}"/>
    <cellStyle name="Normal 35 2 6 4" xfId="36786" xr:uid="{00000000-0005-0000-0000-000096B40000}"/>
    <cellStyle name="Normal 35 2 7" xfId="15945" xr:uid="{00000000-0005-0000-0000-000097B40000}"/>
    <cellStyle name="Normal 35 2 7 2" xfId="51161" xr:uid="{00000000-0005-0000-0000-000098B40000}"/>
    <cellStyle name="Normal 35 2 7 3" xfId="28550" xr:uid="{00000000-0005-0000-0000-000099B40000}"/>
    <cellStyle name="Normal 35 2 8" xfId="13036" xr:uid="{00000000-0005-0000-0000-00009AB40000}"/>
    <cellStyle name="Normal 35 2 8 2" xfId="48254" xr:uid="{00000000-0005-0000-0000-00009BB40000}"/>
    <cellStyle name="Normal 35 2 9" xfId="38564" xr:uid="{00000000-0005-0000-0000-00009CB40000}"/>
    <cellStyle name="Normal 35 3" xfId="3603" xr:uid="{00000000-0005-0000-0000-00009DB40000}"/>
    <cellStyle name="Normal 35 3 10" xfId="27099" xr:uid="{00000000-0005-0000-0000-00009EB40000}"/>
    <cellStyle name="Normal 35 3 11" xfId="61503" xr:uid="{00000000-0005-0000-0000-00009FB40000}"/>
    <cellStyle name="Normal 35 3 2" xfId="5399" xr:uid="{00000000-0005-0000-0000-0000A0B40000}"/>
    <cellStyle name="Normal 35 3 2 2" xfId="18046" xr:uid="{00000000-0005-0000-0000-0000A1B40000}"/>
    <cellStyle name="Normal 35 3 2 2 2" xfId="53262" xr:uid="{00000000-0005-0000-0000-0000A2B40000}"/>
    <cellStyle name="Normal 35 3 2 3" xfId="40665" xr:uid="{00000000-0005-0000-0000-0000A3B40000}"/>
    <cellStyle name="Normal 35 3 2 4" xfId="30651" xr:uid="{00000000-0005-0000-0000-0000A4B40000}"/>
    <cellStyle name="Normal 35 3 3" xfId="6869" xr:uid="{00000000-0005-0000-0000-0000A5B40000}"/>
    <cellStyle name="Normal 35 3 3 2" xfId="19500" xr:uid="{00000000-0005-0000-0000-0000A6B40000}"/>
    <cellStyle name="Normal 35 3 3 2 2" xfId="54716" xr:uid="{00000000-0005-0000-0000-0000A7B40000}"/>
    <cellStyle name="Normal 35 3 3 3" xfId="42119" xr:uid="{00000000-0005-0000-0000-0000A8B40000}"/>
    <cellStyle name="Normal 35 3 3 4" xfId="32105" xr:uid="{00000000-0005-0000-0000-0000A9B40000}"/>
    <cellStyle name="Normal 35 3 4" xfId="8328" xr:uid="{00000000-0005-0000-0000-0000AAB40000}"/>
    <cellStyle name="Normal 35 3 4 2" xfId="20954" xr:uid="{00000000-0005-0000-0000-0000ABB40000}"/>
    <cellStyle name="Normal 35 3 4 2 2" xfId="56170" xr:uid="{00000000-0005-0000-0000-0000ACB40000}"/>
    <cellStyle name="Normal 35 3 4 3" xfId="43573" xr:uid="{00000000-0005-0000-0000-0000ADB40000}"/>
    <cellStyle name="Normal 35 3 4 4" xfId="33559" xr:uid="{00000000-0005-0000-0000-0000AEB40000}"/>
    <cellStyle name="Normal 35 3 5" xfId="10109" xr:uid="{00000000-0005-0000-0000-0000AFB40000}"/>
    <cellStyle name="Normal 35 3 5 2" xfId="22730" xr:uid="{00000000-0005-0000-0000-0000B0B40000}"/>
    <cellStyle name="Normal 35 3 5 2 2" xfId="57946" xr:uid="{00000000-0005-0000-0000-0000B1B40000}"/>
    <cellStyle name="Normal 35 3 5 3" xfId="45349" xr:uid="{00000000-0005-0000-0000-0000B2B40000}"/>
    <cellStyle name="Normal 35 3 5 4" xfId="35335" xr:uid="{00000000-0005-0000-0000-0000B3B40000}"/>
    <cellStyle name="Normal 35 3 6" xfId="11903" xr:uid="{00000000-0005-0000-0000-0000B4B40000}"/>
    <cellStyle name="Normal 35 3 6 2" xfId="24506" xr:uid="{00000000-0005-0000-0000-0000B5B40000}"/>
    <cellStyle name="Normal 35 3 6 2 2" xfId="59722" xr:uid="{00000000-0005-0000-0000-0000B6B40000}"/>
    <cellStyle name="Normal 35 3 6 3" xfId="47125" xr:uid="{00000000-0005-0000-0000-0000B7B40000}"/>
    <cellStyle name="Normal 35 3 6 4" xfId="37111" xr:uid="{00000000-0005-0000-0000-0000B8B40000}"/>
    <cellStyle name="Normal 35 3 7" xfId="16270" xr:uid="{00000000-0005-0000-0000-0000B9B40000}"/>
    <cellStyle name="Normal 35 3 7 2" xfId="51486" xr:uid="{00000000-0005-0000-0000-0000BAB40000}"/>
    <cellStyle name="Normal 35 3 7 3" xfId="28875" xr:uid="{00000000-0005-0000-0000-0000BBB40000}"/>
    <cellStyle name="Normal 35 3 8" xfId="14492" xr:uid="{00000000-0005-0000-0000-0000BCB40000}"/>
    <cellStyle name="Normal 35 3 8 2" xfId="49710" xr:uid="{00000000-0005-0000-0000-0000BDB40000}"/>
    <cellStyle name="Normal 35 3 9" xfId="38889" xr:uid="{00000000-0005-0000-0000-0000BEB40000}"/>
    <cellStyle name="Normal 35 4" xfId="2764" xr:uid="{00000000-0005-0000-0000-0000BFB40000}"/>
    <cellStyle name="Normal 35 4 10" xfId="26290" xr:uid="{00000000-0005-0000-0000-0000C0B40000}"/>
    <cellStyle name="Normal 35 4 11" xfId="60694" xr:uid="{00000000-0005-0000-0000-0000C1B40000}"/>
    <cellStyle name="Normal 35 4 2" xfId="4590" xr:uid="{00000000-0005-0000-0000-0000C2B40000}"/>
    <cellStyle name="Normal 35 4 2 2" xfId="17237" xr:uid="{00000000-0005-0000-0000-0000C3B40000}"/>
    <cellStyle name="Normal 35 4 2 2 2" xfId="52453" xr:uid="{00000000-0005-0000-0000-0000C4B40000}"/>
    <cellStyle name="Normal 35 4 2 3" xfId="39856" xr:uid="{00000000-0005-0000-0000-0000C5B40000}"/>
    <cellStyle name="Normal 35 4 2 4" xfId="29842" xr:uid="{00000000-0005-0000-0000-0000C6B40000}"/>
    <cellStyle name="Normal 35 4 3" xfId="6060" xr:uid="{00000000-0005-0000-0000-0000C7B40000}"/>
    <cellStyle name="Normal 35 4 3 2" xfId="18691" xr:uid="{00000000-0005-0000-0000-0000C8B40000}"/>
    <cellStyle name="Normal 35 4 3 2 2" xfId="53907" xr:uid="{00000000-0005-0000-0000-0000C9B40000}"/>
    <cellStyle name="Normal 35 4 3 3" xfId="41310" xr:uid="{00000000-0005-0000-0000-0000CAB40000}"/>
    <cellStyle name="Normal 35 4 3 4" xfId="31296" xr:uid="{00000000-0005-0000-0000-0000CBB40000}"/>
    <cellStyle name="Normal 35 4 4" xfId="7519" xr:uid="{00000000-0005-0000-0000-0000CCB40000}"/>
    <cellStyle name="Normal 35 4 4 2" xfId="20145" xr:uid="{00000000-0005-0000-0000-0000CDB40000}"/>
    <cellStyle name="Normal 35 4 4 2 2" xfId="55361" xr:uid="{00000000-0005-0000-0000-0000CEB40000}"/>
    <cellStyle name="Normal 35 4 4 3" xfId="42764" xr:uid="{00000000-0005-0000-0000-0000CFB40000}"/>
    <cellStyle name="Normal 35 4 4 4" xfId="32750" xr:uid="{00000000-0005-0000-0000-0000D0B40000}"/>
    <cellStyle name="Normal 35 4 5" xfId="9300" xr:uid="{00000000-0005-0000-0000-0000D1B40000}"/>
    <cellStyle name="Normal 35 4 5 2" xfId="21921" xr:uid="{00000000-0005-0000-0000-0000D2B40000}"/>
    <cellStyle name="Normal 35 4 5 2 2" xfId="57137" xr:uid="{00000000-0005-0000-0000-0000D3B40000}"/>
    <cellStyle name="Normal 35 4 5 3" xfId="44540" xr:uid="{00000000-0005-0000-0000-0000D4B40000}"/>
    <cellStyle name="Normal 35 4 5 4" xfId="34526" xr:uid="{00000000-0005-0000-0000-0000D5B40000}"/>
    <cellStyle name="Normal 35 4 6" xfId="11094" xr:uid="{00000000-0005-0000-0000-0000D6B40000}"/>
    <cellStyle name="Normal 35 4 6 2" xfId="23697" xr:uid="{00000000-0005-0000-0000-0000D7B40000}"/>
    <cellStyle name="Normal 35 4 6 2 2" xfId="58913" xr:uid="{00000000-0005-0000-0000-0000D8B40000}"/>
    <cellStyle name="Normal 35 4 6 3" xfId="46316" xr:uid="{00000000-0005-0000-0000-0000D9B40000}"/>
    <cellStyle name="Normal 35 4 6 4" xfId="36302" xr:uid="{00000000-0005-0000-0000-0000DAB40000}"/>
    <cellStyle name="Normal 35 4 7" xfId="15461" xr:uid="{00000000-0005-0000-0000-0000DBB40000}"/>
    <cellStyle name="Normal 35 4 7 2" xfId="50677" xr:uid="{00000000-0005-0000-0000-0000DCB40000}"/>
    <cellStyle name="Normal 35 4 7 3" xfId="28066" xr:uid="{00000000-0005-0000-0000-0000DDB40000}"/>
    <cellStyle name="Normal 35 4 8" xfId="13683" xr:uid="{00000000-0005-0000-0000-0000DEB40000}"/>
    <cellStyle name="Normal 35 4 8 2" xfId="48901" xr:uid="{00000000-0005-0000-0000-0000DFB40000}"/>
    <cellStyle name="Normal 35 4 9" xfId="38080" xr:uid="{00000000-0005-0000-0000-0000E0B40000}"/>
    <cellStyle name="Normal 35 5" xfId="3928" xr:uid="{00000000-0005-0000-0000-0000E1B40000}"/>
    <cellStyle name="Normal 35 5 2" xfId="8651" xr:uid="{00000000-0005-0000-0000-0000E2B40000}"/>
    <cellStyle name="Normal 35 5 2 2" xfId="21277" xr:uid="{00000000-0005-0000-0000-0000E3B40000}"/>
    <cellStyle name="Normal 35 5 2 2 2" xfId="56493" xr:uid="{00000000-0005-0000-0000-0000E4B40000}"/>
    <cellStyle name="Normal 35 5 2 3" xfId="43896" xr:uid="{00000000-0005-0000-0000-0000E5B40000}"/>
    <cellStyle name="Normal 35 5 2 4" xfId="33882" xr:uid="{00000000-0005-0000-0000-0000E6B40000}"/>
    <cellStyle name="Normal 35 5 3" xfId="10432" xr:uid="{00000000-0005-0000-0000-0000E7B40000}"/>
    <cellStyle name="Normal 35 5 3 2" xfId="23053" xr:uid="{00000000-0005-0000-0000-0000E8B40000}"/>
    <cellStyle name="Normal 35 5 3 2 2" xfId="58269" xr:uid="{00000000-0005-0000-0000-0000E9B40000}"/>
    <cellStyle name="Normal 35 5 3 3" xfId="45672" xr:uid="{00000000-0005-0000-0000-0000EAB40000}"/>
    <cellStyle name="Normal 35 5 3 4" xfId="35658" xr:uid="{00000000-0005-0000-0000-0000EBB40000}"/>
    <cellStyle name="Normal 35 5 4" xfId="12228" xr:uid="{00000000-0005-0000-0000-0000ECB40000}"/>
    <cellStyle name="Normal 35 5 4 2" xfId="24829" xr:uid="{00000000-0005-0000-0000-0000EDB40000}"/>
    <cellStyle name="Normal 35 5 4 2 2" xfId="60045" xr:uid="{00000000-0005-0000-0000-0000EEB40000}"/>
    <cellStyle name="Normal 35 5 4 3" xfId="47448" xr:uid="{00000000-0005-0000-0000-0000EFB40000}"/>
    <cellStyle name="Normal 35 5 4 4" xfId="37434" xr:uid="{00000000-0005-0000-0000-0000F0B40000}"/>
    <cellStyle name="Normal 35 5 5" xfId="16593" xr:uid="{00000000-0005-0000-0000-0000F1B40000}"/>
    <cellStyle name="Normal 35 5 5 2" xfId="51809" xr:uid="{00000000-0005-0000-0000-0000F2B40000}"/>
    <cellStyle name="Normal 35 5 5 3" xfId="29198" xr:uid="{00000000-0005-0000-0000-0000F3B40000}"/>
    <cellStyle name="Normal 35 5 6" xfId="14815" xr:uid="{00000000-0005-0000-0000-0000F4B40000}"/>
    <cellStyle name="Normal 35 5 6 2" xfId="50033" xr:uid="{00000000-0005-0000-0000-0000F5B40000}"/>
    <cellStyle name="Normal 35 5 7" xfId="39212" xr:uid="{00000000-0005-0000-0000-0000F6B40000}"/>
    <cellStyle name="Normal 35 5 8" xfId="27422" xr:uid="{00000000-0005-0000-0000-0000F7B40000}"/>
    <cellStyle name="Normal 35 6" xfId="4268" xr:uid="{00000000-0005-0000-0000-0000F8B40000}"/>
    <cellStyle name="Normal 35 6 2" xfId="16915" xr:uid="{00000000-0005-0000-0000-0000F9B40000}"/>
    <cellStyle name="Normal 35 6 2 2" xfId="52131" xr:uid="{00000000-0005-0000-0000-0000FAB40000}"/>
    <cellStyle name="Normal 35 6 2 3" xfId="29520" xr:uid="{00000000-0005-0000-0000-0000FBB40000}"/>
    <cellStyle name="Normal 35 6 3" xfId="13361" xr:uid="{00000000-0005-0000-0000-0000FCB40000}"/>
    <cellStyle name="Normal 35 6 3 2" xfId="48579" xr:uid="{00000000-0005-0000-0000-0000FDB40000}"/>
    <cellStyle name="Normal 35 6 4" xfId="39534" xr:uid="{00000000-0005-0000-0000-0000FEB40000}"/>
    <cellStyle name="Normal 35 6 5" xfId="25968" xr:uid="{00000000-0005-0000-0000-0000FFB40000}"/>
    <cellStyle name="Normal 35 7" xfId="5738" xr:uid="{00000000-0005-0000-0000-000000B50000}"/>
    <cellStyle name="Normal 35 7 2" xfId="18369" xr:uid="{00000000-0005-0000-0000-000001B50000}"/>
    <cellStyle name="Normal 35 7 2 2" xfId="53585" xr:uid="{00000000-0005-0000-0000-000002B50000}"/>
    <cellStyle name="Normal 35 7 3" xfId="40988" xr:uid="{00000000-0005-0000-0000-000003B50000}"/>
    <cellStyle name="Normal 35 7 4" xfId="30974" xr:uid="{00000000-0005-0000-0000-000004B50000}"/>
    <cellStyle name="Normal 35 8" xfId="7197" xr:uid="{00000000-0005-0000-0000-000005B50000}"/>
    <cellStyle name="Normal 35 8 2" xfId="19823" xr:uid="{00000000-0005-0000-0000-000006B50000}"/>
    <cellStyle name="Normal 35 8 2 2" xfId="55039" xr:uid="{00000000-0005-0000-0000-000007B50000}"/>
    <cellStyle name="Normal 35 8 3" xfId="42442" xr:uid="{00000000-0005-0000-0000-000008B50000}"/>
    <cellStyle name="Normal 35 8 4" xfId="32428" xr:uid="{00000000-0005-0000-0000-000009B50000}"/>
    <cellStyle name="Normal 35 9" xfId="8978" xr:uid="{00000000-0005-0000-0000-00000AB50000}"/>
    <cellStyle name="Normal 35 9 2" xfId="21599" xr:uid="{00000000-0005-0000-0000-00000BB50000}"/>
    <cellStyle name="Normal 35 9 2 2" xfId="56815" xr:uid="{00000000-0005-0000-0000-00000CB50000}"/>
    <cellStyle name="Normal 35 9 3" xfId="44218" xr:uid="{00000000-0005-0000-0000-00000DB50000}"/>
    <cellStyle name="Normal 35 9 4" xfId="34204" xr:uid="{00000000-0005-0000-0000-00000EB50000}"/>
    <cellStyle name="Normal 36" xfId="2435" xr:uid="{00000000-0005-0000-0000-00000FB50000}"/>
    <cellStyle name="Normal 36 10" xfId="10696" xr:uid="{00000000-0005-0000-0000-000010B50000}"/>
    <cellStyle name="Normal 36 10 2" xfId="23307" xr:uid="{00000000-0005-0000-0000-000011B50000}"/>
    <cellStyle name="Normal 36 10 2 2" xfId="58523" xr:uid="{00000000-0005-0000-0000-000012B50000}"/>
    <cellStyle name="Normal 36 10 3" xfId="45926" xr:uid="{00000000-0005-0000-0000-000013B50000}"/>
    <cellStyle name="Normal 36 10 4" xfId="35912" xr:uid="{00000000-0005-0000-0000-000014B50000}"/>
    <cellStyle name="Normal 36 11" xfId="15140" xr:uid="{00000000-0005-0000-0000-000015B50000}"/>
    <cellStyle name="Normal 36 11 2" xfId="50356" xr:uid="{00000000-0005-0000-0000-000016B50000}"/>
    <cellStyle name="Normal 36 11 3" xfId="27745" xr:uid="{00000000-0005-0000-0000-000017B50000}"/>
    <cellStyle name="Normal 36 12" xfId="12553" xr:uid="{00000000-0005-0000-0000-000018B50000}"/>
    <cellStyle name="Normal 36 12 2" xfId="47771" xr:uid="{00000000-0005-0000-0000-000019B50000}"/>
    <cellStyle name="Normal 36 13" xfId="37759" xr:uid="{00000000-0005-0000-0000-00001AB50000}"/>
    <cellStyle name="Normal 36 14" xfId="25160" xr:uid="{00000000-0005-0000-0000-00001BB50000}"/>
    <cellStyle name="Normal 36 15" xfId="60373" xr:uid="{00000000-0005-0000-0000-00001CB50000}"/>
    <cellStyle name="Normal 36 2" xfId="3275" xr:uid="{00000000-0005-0000-0000-00001DB50000}"/>
    <cellStyle name="Normal 36 2 10" xfId="25644" xr:uid="{00000000-0005-0000-0000-00001EB50000}"/>
    <cellStyle name="Normal 36 2 11" xfId="61179" xr:uid="{00000000-0005-0000-0000-00001FB50000}"/>
    <cellStyle name="Normal 36 2 2" xfId="5075" xr:uid="{00000000-0005-0000-0000-000020B50000}"/>
    <cellStyle name="Normal 36 2 2 2" xfId="17722" xr:uid="{00000000-0005-0000-0000-000021B50000}"/>
    <cellStyle name="Normal 36 2 2 2 2" xfId="52938" xr:uid="{00000000-0005-0000-0000-000022B50000}"/>
    <cellStyle name="Normal 36 2 2 2 3" xfId="30327" xr:uid="{00000000-0005-0000-0000-000023B50000}"/>
    <cellStyle name="Normal 36 2 2 3" xfId="14168" xr:uid="{00000000-0005-0000-0000-000024B50000}"/>
    <cellStyle name="Normal 36 2 2 3 2" xfId="49386" xr:uid="{00000000-0005-0000-0000-000025B50000}"/>
    <cellStyle name="Normal 36 2 2 4" xfId="40341" xr:uid="{00000000-0005-0000-0000-000026B50000}"/>
    <cellStyle name="Normal 36 2 2 5" xfId="26775" xr:uid="{00000000-0005-0000-0000-000027B50000}"/>
    <cellStyle name="Normal 36 2 3" xfId="6545" xr:uid="{00000000-0005-0000-0000-000028B50000}"/>
    <cellStyle name="Normal 36 2 3 2" xfId="19176" xr:uid="{00000000-0005-0000-0000-000029B50000}"/>
    <cellStyle name="Normal 36 2 3 2 2" xfId="54392" xr:uid="{00000000-0005-0000-0000-00002AB50000}"/>
    <cellStyle name="Normal 36 2 3 3" xfId="41795" xr:uid="{00000000-0005-0000-0000-00002BB50000}"/>
    <cellStyle name="Normal 36 2 3 4" xfId="31781" xr:uid="{00000000-0005-0000-0000-00002CB50000}"/>
    <cellStyle name="Normal 36 2 4" xfId="8004" xr:uid="{00000000-0005-0000-0000-00002DB50000}"/>
    <cellStyle name="Normal 36 2 4 2" xfId="20630" xr:uid="{00000000-0005-0000-0000-00002EB50000}"/>
    <cellStyle name="Normal 36 2 4 2 2" xfId="55846" xr:uid="{00000000-0005-0000-0000-00002FB50000}"/>
    <cellStyle name="Normal 36 2 4 3" xfId="43249" xr:uid="{00000000-0005-0000-0000-000030B50000}"/>
    <cellStyle name="Normal 36 2 4 4" xfId="33235" xr:uid="{00000000-0005-0000-0000-000031B50000}"/>
    <cellStyle name="Normal 36 2 5" xfId="9785" xr:uid="{00000000-0005-0000-0000-000032B50000}"/>
    <cellStyle name="Normal 36 2 5 2" xfId="22406" xr:uid="{00000000-0005-0000-0000-000033B50000}"/>
    <cellStyle name="Normal 36 2 5 2 2" xfId="57622" xr:uid="{00000000-0005-0000-0000-000034B50000}"/>
    <cellStyle name="Normal 36 2 5 3" xfId="45025" xr:uid="{00000000-0005-0000-0000-000035B50000}"/>
    <cellStyle name="Normal 36 2 5 4" xfId="35011" xr:uid="{00000000-0005-0000-0000-000036B50000}"/>
    <cellStyle name="Normal 36 2 6" xfId="11579" xr:uid="{00000000-0005-0000-0000-000037B50000}"/>
    <cellStyle name="Normal 36 2 6 2" xfId="24182" xr:uid="{00000000-0005-0000-0000-000038B50000}"/>
    <cellStyle name="Normal 36 2 6 2 2" xfId="59398" xr:uid="{00000000-0005-0000-0000-000039B50000}"/>
    <cellStyle name="Normal 36 2 6 3" xfId="46801" xr:uid="{00000000-0005-0000-0000-00003AB50000}"/>
    <cellStyle name="Normal 36 2 6 4" xfId="36787" xr:uid="{00000000-0005-0000-0000-00003BB50000}"/>
    <cellStyle name="Normal 36 2 7" xfId="15946" xr:uid="{00000000-0005-0000-0000-00003CB50000}"/>
    <cellStyle name="Normal 36 2 7 2" xfId="51162" xr:uid="{00000000-0005-0000-0000-00003DB50000}"/>
    <cellStyle name="Normal 36 2 7 3" xfId="28551" xr:uid="{00000000-0005-0000-0000-00003EB50000}"/>
    <cellStyle name="Normal 36 2 8" xfId="13037" xr:uid="{00000000-0005-0000-0000-00003FB50000}"/>
    <cellStyle name="Normal 36 2 8 2" xfId="48255" xr:uid="{00000000-0005-0000-0000-000040B50000}"/>
    <cellStyle name="Normal 36 2 9" xfId="38565" xr:uid="{00000000-0005-0000-0000-000041B50000}"/>
    <cellStyle name="Normal 36 3" xfId="3604" xr:uid="{00000000-0005-0000-0000-000042B50000}"/>
    <cellStyle name="Normal 36 3 10" xfId="27100" xr:uid="{00000000-0005-0000-0000-000043B50000}"/>
    <cellStyle name="Normal 36 3 11" xfId="61504" xr:uid="{00000000-0005-0000-0000-000044B50000}"/>
    <cellStyle name="Normal 36 3 2" xfId="5400" xr:uid="{00000000-0005-0000-0000-000045B50000}"/>
    <cellStyle name="Normal 36 3 2 2" xfId="18047" xr:uid="{00000000-0005-0000-0000-000046B50000}"/>
    <cellStyle name="Normal 36 3 2 2 2" xfId="53263" xr:uid="{00000000-0005-0000-0000-000047B50000}"/>
    <cellStyle name="Normal 36 3 2 3" xfId="40666" xr:uid="{00000000-0005-0000-0000-000048B50000}"/>
    <cellStyle name="Normal 36 3 2 4" xfId="30652" xr:uid="{00000000-0005-0000-0000-000049B50000}"/>
    <cellStyle name="Normal 36 3 3" xfId="6870" xr:uid="{00000000-0005-0000-0000-00004AB50000}"/>
    <cellStyle name="Normal 36 3 3 2" xfId="19501" xr:uid="{00000000-0005-0000-0000-00004BB50000}"/>
    <cellStyle name="Normal 36 3 3 2 2" xfId="54717" xr:uid="{00000000-0005-0000-0000-00004CB50000}"/>
    <cellStyle name="Normal 36 3 3 3" xfId="42120" xr:uid="{00000000-0005-0000-0000-00004DB50000}"/>
    <cellStyle name="Normal 36 3 3 4" xfId="32106" xr:uid="{00000000-0005-0000-0000-00004EB50000}"/>
    <cellStyle name="Normal 36 3 4" xfId="8329" xr:uid="{00000000-0005-0000-0000-00004FB50000}"/>
    <cellStyle name="Normal 36 3 4 2" xfId="20955" xr:uid="{00000000-0005-0000-0000-000050B50000}"/>
    <cellStyle name="Normal 36 3 4 2 2" xfId="56171" xr:uid="{00000000-0005-0000-0000-000051B50000}"/>
    <cellStyle name="Normal 36 3 4 3" xfId="43574" xr:uid="{00000000-0005-0000-0000-000052B50000}"/>
    <cellStyle name="Normal 36 3 4 4" xfId="33560" xr:uid="{00000000-0005-0000-0000-000053B50000}"/>
    <cellStyle name="Normal 36 3 5" xfId="10110" xr:uid="{00000000-0005-0000-0000-000054B50000}"/>
    <cellStyle name="Normal 36 3 5 2" xfId="22731" xr:uid="{00000000-0005-0000-0000-000055B50000}"/>
    <cellStyle name="Normal 36 3 5 2 2" xfId="57947" xr:uid="{00000000-0005-0000-0000-000056B50000}"/>
    <cellStyle name="Normal 36 3 5 3" xfId="45350" xr:uid="{00000000-0005-0000-0000-000057B50000}"/>
    <cellStyle name="Normal 36 3 5 4" xfId="35336" xr:uid="{00000000-0005-0000-0000-000058B50000}"/>
    <cellStyle name="Normal 36 3 6" xfId="11904" xr:uid="{00000000-0005-0000-0000-000059B50000}"/>
    <cellStyle name="Normal 36 3 6 2" xfId="24507" xr:uid="{00000000-0005-0000-0000-00005AB50000}"/>
    <cellStyle name="Normal 36 3 6 2 2" xfId="59723" xr:uid="{00000000-0005-0000-0000-00005BB50000}"/>
    <cellStyle name="Normal 36 3 6 3" xfId="47126" xr:uid="{00000000-0005-0000-0000-00005CB50000}"/>
    <cellStyle name="Normal 36 3 6 4" xfId="37112" xr:uid="{00000000-0005-0000-0000-00005DB50000}"/>
    <cellStyle name="Normal 36 3 7" xfId="16271" xr:uid="{00000000-0005-0000-0000-00005EB50000}"/>
    <cellStyle name="Normal 36 3 7 2" xfId="51487" xr:uid="{00000000-0005-0000-0000-00005FB50000}"/>
    <cellStyle name="Normal 36 3 7 3" xfId="28876" xr:uid="{00000000-0005-0000-0000-000060B50000}"/>
    <cellStyle name="Normal 36 3 8" xfId="14493" xr:uid="{00000000-0005-0000-0000-000061B50000}"/>
    <cellStyle name="Normal 36 3 8 2" xfId="49711" xr:uid="{00000000-0005-0000-0000-000062B50000}"/>
    <cellStyle name="Normal 36 3 9" xfId="38890" xr:uid="{00000000-0005-0000-0000-000063B50000}"/>
    <cellStyle name="Normal 36 4" xfId="2765" xr:uid="{00000000-0005-0000-0000-000064B50000}"/>
    <cellStyle name="Normal 36 4 10" xfId="26291" xr:uid="{00000000-0005-0000-0000-000065B50000}"/>
    <cellStyle name="Normal 36 4 11" xfId="60695" xr:uid="{00000000-0005-0000-0000-000066B50000}"/>
    <cellStyle name="Normal 36 4 2" xfId="4591" xr:uid="{00000000-0005-0000-0000-000067B50000}"/>
    <cellStyle name="Normal 36 4 2 2" xfId="17238" xr:uid="{00000000-0005-0000-0000-000068B50000}"/>
    <cellStyle name="Normal 36 4 2 2 2" xfId="52454" xr:uid="{00000000-0005-0000-0000-000069B50000}"/>
    <cellStyle name="Normal 36 4 2 3" xfId="39857" xr:uid="{00000000-0005-0000-0000-00006AB50000}"/>
    <cellStyle name="Normal 36 4 2 4" xfId="29843" xr:uid="{00000000-0005-0000-0000-00006BB50000}"/>
    <cellStyle name="Normal 36 4 3" xfId="6061" xr:uid="{00000000-0005-0000-0000-00006CB50000}"/>
    <cellStyle name="Normal 36 4 3 2" xfId="18692" xr:uid="{00000000-0005-0000-0000-00006DB50000}"/>
    <cellStyle name="Normal 36 4 3 2 2" xfId="53908" xr:uid="{00000000-0005-0000-0000-00006EB50000}"/>
    <cellStyle name="Normal 36 4 3 3" xfId="41311" xr:uid="{00000000-0005-0000-0000-00006FB50000}"/>
    <cellStyle name="Normal 36 4 3 4" xfId="31297" xr:uid="{00000000-0005-0000-0000-000070B50000}"/>
    <cellStyle name="Normal 36 4 4" xfId="7520" xr:uid="{00000000-0005-0000-0000-000071B50000}"/>
    <cellStyle name="Normal 36 4 4 2" xfId="20146" xr:uid="{00000000-0005-0000-0000-000072B50000}"/>
    <cellStyle name="Normal 36 4 4 2 2" xfId="55362" xr:uid="{00000000-0005-0000-0000-000073B50000}"/>
    <cellStyle name="Normal 36 4 4 3" xfId="42765" xr:uid="{00000000-0005-0000-0000-000074B50000}"/>
    <cellStyle name="Normal 36 4 4 4" xfId="32751" xr:uid="{00000000-0005-0000-0000-000075B50000}"/>
    <cellStyle name="Normal 36 4 5" xfId="9301" xr:uid="{00000000-0005-0000-0000-000076B50000}"/>
    <cellStyle name="Normal 36 4 5 2" xfId="21922" xr:uid="{00000000-0005-0000-0000-000077B50000}"/>
    <cellStyle name="Normal 36 4 5 2 2" xfId="57138" xr:uid="{00000000-0005-0000-0000-000078B50000}"/>
    <cellStyle name="Normal 36 4 5 3" xfId="44541" xr:uid="{00000000-0005-0000-0000-000079B50000}"/>
    <cellStyle name="Normal 36 4 5 4" xfId="34527" xr:uid="{00000000-0005-0000-0000-00007AB50000}"/>
    <cellStyle name="Normal 36 4 6" xfId="11095" xr:uid="{00000000-0005-0000-0000-00007BB50000}"/>
    <cellStyle name="Normal 36 4 6 2" xfId="23698" xr:uid="{00000000-0005-0000-0000-00007CB50000}"/>
    <cellStyle name="Normal 36 4 6 2 2" xfId="58914" xr:uid="{00000000-0005-0000-0000-00007DB50000}"/>
    <cellStyle name="Normal 36 4 6 3" xfId="46317" xr:uid="{00000000-0005-0000-0000-00007EB50000}"/>
    <cellStyle name="Normal 36 4 6 4" xfId="36303" xr:uid="{00000000-0005-0000-0000-00007FB50000}"/>
    <cellStyle name="Normal 36 4 7" xfId="15462" xr:uid="{00000000-0005-0000-0000-000080B50000}"/>
    <cellStyle name="Normal 36 4 7 2" xfId="50678" xr:uid="{00000000-0005-0000-0000-000081B50000}"/>
    <cellStyle name="Normal 36 4 7 3" xfId="28067" xr:uid="{00000000-0005-0000-0000-000082B50000}"/>
    <cellStyle name="Normal 36 4 8" xfId="13684" xr:uid="{00000000-0005-0000-0000-000083B50000}"/>
    <cellStyle name="Normal 36 4 8 2" xfId="48902" xr:uid="{00000000-0005-0000-0000-000084B50000}"/>
    <cellStyle name="Normal 36 4 9" xfId="38081" xr:uid="{00000000-0005-0000-0000-000085B50000}"/>
    <cellStyle name="Normal 36 5" xfId="3929" xr:uid="{00000000-0005-0000-0000-000086B50000}"/>
    <cellStyle name="Normal 36 5 2" xfId="8652" xr:uid="{00000000-0005-0000-0000-000087B50000}"/>
    <cellStyle name="Normal 36 5 2 2" xfId="21278" xr:uid="{00000000-0005-0000-0000-000088B50000}"/>
    <cellStyle name="Normal 36 5 2 2 2" xfId="56494" xr:uid="{00000000-0005-0000-0000-000089B50000}"/>
    <cellStyle name="Normal 36 5 2 3" xfId="43897" xr:uid="{00000000-0005-0000-0000-00008AB50000}"/>
    <cellStyle name="Normal 36 5 2 4" xfId="33883" xr:uid="{00000000-0005-0000-0000-00008BB50000}"/>
    <cellStyle name="Normal 36 5 3" xfId="10433" xr:uid="{00000000-0005-0000-0000-00008CB50000}"/>
    <cellStyle name="Normal 36 5 3 2" xfId="23054" xr:uid="{00000000-0005-0000-0000-00008DB50000}"/>
    <cellStyle name="Normal 36 5 3 2 2" xfId="58270" xr:uid="{00000000-0005-0000-0000-00008EB50000}"/>
    <cellStyle name="Normal 36 5 3 3" xfId="45673" xr:uid="{00000000-0005-0000-0000-00008FB50000}"/>
    <cellStyle name="Normal 36 5 3 4" xfId="35659" xr:uid="{00000000-0005-0000-0000-000090B50000}"/>
    <cellStyle name="Normal 36 5 4" xfId="12229" xr:uid="{00000000-0005-0000-0000-000091B50000}"/>
    <cellStyle name="Normal 36 5 4 2" xfId="24830" xr:uid="{00000000-0005-0000-0000-000092B50000}"/>
    <cellStyle name="Normal 36 5 4 2 2" xfId="60046" xr:uid="{00000000-0005-0000-0000-000093B50000}"/>
    <cellStyle name="Normal 36 5 4 3" xfId="47449" xr:uid="{00000000-0005-0000-0000-000094B50000}"/>
    <cellStyle name="Normal 36 5 4 4" xfId="37435" xr:uid="{00000000-0005-0000-0000-000095B50000}"/>
    <cellStyle name="Normal 36 5 5" xfId="16594" xr:uid="{00000000-0005-0000-0000-000096B50000}"/>
    <cellStyle name="Normal 36 5 5 2" xfId="51810" xr:uid="{00000000-0005-0000-0000-000097B50000}"/>
    <cellStyle name="Normal 36 5 5 3" xfId="29199" xr:uid="{00000000-0005-0000-0000-000098B50000}"/>
    <cellStyle name="Normal 36 5 6" xfId="14816" xr:uid="{00000000-0005-0000-0000-000099B50000}"/>
    <cellStyle name="Normal 36 5 6 2" xfId="50034" xr:uid="{00000000-0005-0000-0000-00009AB50000}"/>
    <cellStyle name="Normal 36 5 7" xfId="39213" xr:uid="{00000000-0005-0000-0000-00009BB50000}"/>
    <cellStyle name="Normal 36 5 8" xfId="27423" xr:uid="{00000000-0005-0000-0000-00009CB50000}"/>
    <cellStyle name="Normal 36 6" xfId="4269" xr:uid="{00000000-0005-0000-0000-00009DB50000}"/>
    <cellStyle name="Normal 36 6 2" xfId="16916" xr:uid="{00000000-0005-0000-0000-00009EB50000}"/>
    <cellStyle name="Normal 36 6 2 2" xfId="52132" xr:uid="{00000000-0005-0000-0000-00009FB50000}"/>
    <cellStyle name="Normal 36 6 2 3" xfId="29521" xr:uid="{00000000-0005-0000-0000-0000A0B50000}"/>
    <cellStyle name="Normal 36 6 3" xfId="13362" xr:uid="{00000000-0005-0000-0000-0000A1B50000}"/>
    <cellStyle name="Normal 36 6 3 2" xfId="48580" xr:uid="{00000000-0005-0000-0000-0000A2B50000}"/>
    <cellStyle name="Normal 36 6 4" xfId="39535" xr:uid="{00000000-0005-0000-0000-0000A3B50000}"/>
    <cellStyle name="Normal 36 6 5" xfId="25969" xr:uid="{00000000-0005-0000-0000-0000A4B50000}"/>
    <cellStyle name="Normal 36 7" xfId="5739" xr:uid="{00000000-0005-0000-0000-0000A5B50000}"/>
    <cellStyle name="Normal 36 7 2" xfId="18370" xr:uid="{00000000-0005-0000-0000-0000A6B50000}"/>
    <cellStyle name="Normal 36 7 2 2" xfId="53586" xr:uid="{00000000-0005-0000-0000-0000A7B50000}"/>
    <cellStyle name="Normal 36 7 3" xfId="40989" xr:uid="{00000000-0005-0000-0000-0000A8B50000}"/>
    <cellStyle name="Normal 36 7 4" xfId="30975" xr:uid="{00000000-0005-0000-0000-0000A9B50000}"/>
    <cellStyle name="Normal 36 8" xfId="7198" xr:uid="{00000000-0005-0000-0000-0000AAB50000}"/>
    <cellStyle name="Normal 36 8 2" xfId="19824" xr:uid="{00000000-0005-0000-0000-0000ABB50000}"/>
    <cellStyle name="Normal 36 8 2 2" xfId="55040" xr:uid="{00000000-0005-0000-0000-0000ACB50000}"/>
    <cellStyle name="Normal 36 8 3" xfId="42443" xr:uid="{00000000-0005-0000-0000-0000ADB50000}"/>
    <cellStyle name="Normal 36 8 4" xfId="32429" xr:uid="{00000000-0005-0000-0000-0000AEB50000}"/>
    <cellStyle name="Normal 36 9" xfId="8979" xr:uid="{00000000-0005-0000-0000-0000AFB50000}"/>
    <cellStyle name="Normal 36 9 2" xfId="21600" xr:uid="{00000000-0005-0000-0000-0000B0B50000}"/>
    <cellStyle name="Normal 36 9 2 2" xfId="56816" xr:uid="{00000000-0005-0000-0000-0000B1B50000}"/>
    <cellStyle name="Normal 36 9 3" xfId="44219" xr:uid="{00000000-0005-0000-0000-0000B2B50000}"/>
    <cellStyle name="Normal 36 9 4" xfId="34205" xr:uid="{00000000-0005-0000-0000-0000B3B50000}"/>
    <cellStyle name="Normal 37" xfId="2436" xr:uid="{00000000-0005-0000-0000-0000B4B50000}"/>
    <cellStyle name="Normal 37 10" xfId="10697" xr:uid="{00000000-0005-0000-0000-0000B5B50000}"/>
    <cellStyle name="Normal 37 10 2" xfId="23308" xr:uid="{00000000-0005-0000-0000-0000B6B50000}"/>
    <cellStyle name="Normal 37 10 2 2" xfId="58524" xr:uid="{00000000-0005-0000-0000-0000B7B50000}"/>
    <cellStyle name="Normal 37 10 3" xfId="45927" xr:uid="{00000000-0005-0000-0000-0000B8B50000}"/>
    <cellStyle name="Normal 37 10 4" xfId="35913" xr:uid="{00000000-0005-0000-0000-0000B9B50000}"/>
    <cellStyle name="Normal 37 11" xfId="15141" xr:uid="{00000000-0005-0000-0000-0000BAB50000}"/>
    <cellStyle name="Normal 37 11 2" xfId="50357" xr:uid="{00000000-0005-0000-0000-0000BBB50000}"/>
    <cellStyle name="Normal 37 11 3" xfId="27746" xr:uid="{00000000-0005-0000-0000-0000BCB50000}"/>
    <cellStyle name="Normal 37 12" xfId="12554" xr:uid="{00000000-0005-0000-0000-0000BDB50000}"/>
    <cellStyle name="Normal 37 12 2" xfId="47772" xr:uid="{00000000-0005-0000-0000-0000BEB50000}"/>
    <cellStyle name="Normal 37 13" xfId="37760" xr:uid="{00000000-0005-0000-0000-0000BFB50000}"/>
    <cellStyle name="Normal 37 14" xfId="25161" xr:uid="{00000000-0005-0000-0000-0000C0B50000}"/>
    <cellStyle name="Normal 37 15" xfId="60374" xr:uid="{00000000-0005-0000-0000-0000C1B50000}"/>
    <cellStyle name="Normal 37 2" xfId="3276" xr:uid="{00000000-0005-0000-0000-0000C2B50000}"/>
    <cellStyle name="Normal 37 2 10" xfId="25645" xr:uid="{00000000-0005-0000-0000-0000C3B50000}"/>
    <cellStyle name="Normal 37 2 11" xfId="61180" xr:uid="{00000000-0005-0000-0000-0000C4B50000}"/>
    <cellStyle name="Normal 37 2 2" xfId="5076" xr:uid="{00000000-0005-0000-0000-0000C5B50000}"/>
    <cellStyle name="Normal 37 2 2 2" xfId="17723" xr:uid="{00000000-0005-0000-0000-0000C6B50000}"/>
    <cellStyle name="Normal 37 2 2 2 2" xfId="52939" xr:uid="{00000000-0005-0000-0000-0000C7B50000}"/>
    <cellStyle name="Normal 37 2 2 2 3" xfId="30328" xr:uid="{00000000-0005-0000-0000-0000C8B50000}"/>
    <cellStyle name="Normal 37 2 2 3" xfId="14169" xr:uid="{00000000-0005-0000-0000-0000C9B50000}"/>
    <cellStyle name="Normal 37 2 2 3 2" xfId="49387" xr:uid="{00000000-0005-0000-0000-0000CAB50000}"/>
    <cellStyle name="Normal 37 2 2 4" xfId="40342" xr:uid="{00000000-0005-0000-0000-0000CBB50000}"/>
    <cellStyle name="Normal 37 2 2 5" xfId="26776" xr:uid="{00000000-0005-0000-0000-0000CCB50000}"/>
    <cellStyle name="Normal 37 2 3" xfId="6546" xr:uid="{00000000-0005-0000-0000-0000CDB50000}"/>
    <cellStyle name="Normal 37 2 3 2" xfId="19177" xr:uid="{00000000-0005-0000-0000-0000CEB50000}"/>
    <cellStyle name="Normal 37 2 3 2 2" xfId="54393" xr:uid="{00000000-0005-0000-0000-0000CFB50000}"/>
    <cellStyle name="Normal 37 2 3 3" xfId="41796" xr:uid="{00000000-0005-0000-0000-0000D0B50000}"/>
    <cellStyle name="Normal 37 2 3 4" xfId="31782" xr:uid="{00000000-0005-0000-0000-0000D1B50000}"/>
    <cellStyle name="Normal 37 2 4" xfId="8005" xr:uid="{00000000-0005-0000-0000-0000D2B50000}"/>
    <cellStyle name="Normal 37 2 4 2" xfId="20631" xr:uid="{00000000-0005-0000-0000-0000D3B50000}"/>
    <cellStyle name="Normal 37 2 4 2 2" xfId="55847" xr:uid="{00000000-0005-0000-0000-0000D4B50000}"/>
    <cellStyle name="Normal 37 2 4 3" xfId="43250" xr:uid="{00000000-0005-0000-0000-0000D5B50000}"/>
    <cellStyle name="Normal 37 2 4 4" xfId="33236" xr:uid="{00000000-0005-0000-0000-0000D6B50000}"/>
    <cellStyle name="Normal 37 2 5" xfId="9786" xr:uid="{00000000-0005-0000-0000-0000D7B50000}"/>
    <cellStyle name="Normal 37 2 5 2" xfId="22407" xr:uid="{00000000-0005-0000-0000-0000D8B50000}"/>
    <cellStyle name="Normal 37 2 5 2 2" xfId="57623" xr:uid="{00000000-0005-0000-0000-0000D9B50000}"/>
    <cellStyle name="Normal 37 2 5 3" xfId="45026" xr:uid="{00000000-0005-0000-0000-0000DAB50000}"/>
    <cellStyle name="Normal 37 2 5 4" xfId="35012" xr:uid="{00000000-0005-0000-0000-0000DBB50000}"/>
    <cellStyle name="Normal 37 2 6" xfId="11580" xr:uid="{00000000-0005-0000-0000-0000DCB50000}"/>
    <cellStyle name="Normal 37 2 6 2" xfId="24183" xr:uid="{00000000-0005-0000-0000-0000DDB50000}"/>
    <cellStyle name="Normal 37 2 6 2 2" xfId="59399" xr:uid="{00000000-0005-0000-0000-0000DEB50000}"/>
    <cellStyle name="Normal 37 2 6 3" xfId="46802" xr:uid="{00000000-0005-0000-0000-0000DFB50000}"/>
    <cellStyle name="Normal 37 2 6 4" xfId="36788" xr:uid="{00000000-0005-0000-0000-0000E0B50000}"/>
    <cellStyle name="Normal 37 2 7" xfId="15947" xr:uid="{00000000-0005-0000-0000-0000E1B50000}"/>
    <cellStyle name="Normal 37 2 7 2" xfId="51163" xr:uid="{00000000-0005-0000-0000-0000E2B50000}"/>
    <cellStyle name="Normal 37 2 7 3" xfId="28552" xr:uid="{00000000-0005-0000-0000-0000E3B50000}"/>
    <cellStyle name="Normal 37 2 8" xfId="13038" xr:uid="{00000000-0005-0000-0000-0000E4B50000}"/>
    <cellStyle name="Normal 37 2 8 2" xfId="48256" xr:uid="{00000000-0005-0000-0000-0000E5B50000}"/>
    <cellStyle name="Normal 37 2 9" xfId="38566" xr:uid="{00000000-0005-0000-0000-0000E6B50000}"/>
    <cellStyle name="Normal 37 3" xfId="3605" xr:uid="{00000000-0005-0000-0000-0000E7B50000}"/>
    <cellStyle name="Normal 37 3 10" xfId="27101" xr:uid="{00000000-0005-0000-0000-0000E8B50000}"/>
    <cellStyle name="Normal 37 3 11" xfId="61505" xr:uid="{00000000-0005-0000-0000-0000E9B50000}"/>
    <cellStyle name="Normal 37 3 2" xfId="5401" xr:uid="{00000000-0005-0000-0000-0000EAB50000}"/>
    <cellStyle name="Normal 37 3 2 2" xfId="18048" xr:uid="{00000000-0005-0000-0000-0000EBB50000}"/>
    <cellStyle name="Normal 37 3 2 2 2" xfId="53264" xr:uid="{00000000-0005-0000-0000-0000ECB50000}"/>
    <cellStyle name="Normal 37 3 2 3" xfId="40667" xr:uid="{00000000-0005-0000-0000-0000EDB50000}"/>
    <cellStyle name="Normal 37 3 2 4" xfId="30653" xr:uid="{00000000-0005-0000-0000-0000EEB50000}"/>
    <cellStyle name="Normal 37 3 3" xfId="6871" xr:uid="{00000000-0005-0000-0000-0000EFB50000}"/>
    <cellStyle name="Normal 37 3 3 2" xfId="19502" xr:uid="{00000000-0005-0000-0000-0000F0B50000}"/>
    <cellStyle name="Normal 37 3 3 2 2" xfId="54718" xr:uid="{00000000-0005-0000-0000-0000F1B50000}"/>
    <cellStyle name="Normal 37 3 3 3" xfId="42121" xr:uid="{00000000-0005-0000-0000-0000F2B50000}"/>
    <cellStyle name="Normal 37 3 3 4" xfId="32107" xr:uid="{00000000-0005-0000-0000-0000F3B50000}"/>
    <cellStyle name="Normal 37 3 4" xfId="8330" xr:uid="{00000000-0005-0000-0000-0000F4B50000}"/>
    <cellStyle name="Normal 37 3 4 2" xfId="20956" xr:uid="{00000000-0005-0000-0000-0000F5B50000}"/>
    <cellStyle name="Normal 37 3 4 2 2" xfId="56172" xr:uid="{00000000-0005-0000-0000-0000F6B50000}"/>
    <cellStyle name="Normal 37 3 4 3" xfId="43575" xr:uid="{00000000-0005-0000-0000-0000F7B50000}"/>
    <cellStyle name="Normal 37 3 4 4" xfId="33561" xr:uid="{00000000-0005-0000-0000-0000F8B50000}"/>
    <cellStyle name="Normal 37 3 5" xfId="10111" xr:uid="{00000000-0005-0000-0000-0000F9B50000}"/>
    <cellStyle name="Normal 37 3 5 2" xfId="22732" xr:uid="{00000000-0005-0000-0000-0000FAB50000}"/>
    <cellStyle name="Normal 37 3 5 2 2" xfId="57948" xr:uid="{00000000-0005-0000-0000-0000FBB50000}"/>
    <cellStyle name="Normal 37 3 5 3" xfId="45351" xr:uid="{00000000-0005-0000-0000-0000FCB50000}"/>
    <cellStyle name="Normal 37 3 5 4" xfId="35337" xr:uid="{00000000-0005-0000-0000-0000FDB50000}"/>
    <cellStyle name="Normal 37 3 6" xfId="11905" xr:uid="{00000000-0005-0000-0000-0000FEB50000}"/>
    <cellStyle name="Normal 37 3 6 2" xfId="24508" xr:uid="{00000000-0005-0000-0000-0000FFB50000}"/>
    <cellStyle name="Normal 37 3 6 2 2" xfId="59724" xr:uid="{00000000-0005-0000-0000-000000B60000}"/>
    <cellStyle name="Normal 37 3 6 3" xfId="47127" xr:uid="{00000000-0005-0000-0000-000001B60000}"/>
    <cellStyle name="Normal 37 3 6 4" xfId="37113" xr:uid="{00000000-0005-0000-0000-000002B60000}"/>
    <cellStyle name="Normal 37 3 7" xfId="16272" xr:uid="{00000000-0005-0000-0000-000003B60000}"/>
    <cellStyle name="Normal 37 3 7 2" xfId="51488" xr:uid="{00000000-0005-0000-0000-000004B60000}"/>
    <cellStyle name="Normal 37 3 7 3" xfId="28877" xr:uid="{00000000-0005-0000-0000-000005B60000}"/>
    <cellStyle name="Normal 37 3 8" xfId="14494" xr:uid="{00000000-0005-0000-0000-000006B60000}"/>
    <cellStyle name="Normal 37 3 8 2" xfId="49712" xr:uid="{00000000-0005-0000-0000-000007B60000}"/>
    <cellStyle name="Normal 37 3 9" xfId="38891" xr:uid="{00000000-0005-0000-0000-000008B60000}"/>
    <cellStyle name="Normal 37 4" xfId="2766" xr:uid="{00000000-0005-0000-0000-000009B60000}"/>
    <cellStyle name="Normal 37 4 10" xfId="26292" xr:uid="{00000000-0005-0000-0000-00000AB60000}"/>
    <cellStyle name="Normal 37 4 11" xfId="60696" xr:uid="{00000000-0005-0000-0000-00000BB60000}"/>
    <cellStyle name="Normal 37 4 2" xfId="4592" xr:uid="{00000000-0005-0000-0000-00000CB60000}"/>
    <cellStyle name="Normal 37 4 2 2" xfId="17239" xr:uid="{00000000-0005-0000-0000-00000DB60000}"/>
    <cellStyle name="Normal 37 4 2 2 2" xfId="52455" xr:uid="{00000000-0005-0000-0000-00000EB60000}"/>
    <cellStyle name="Normal 37 4 2 3" xfId="39858" xr:uid="{00000000-0005-0000-0000-00000FB60000}"/>
    <cellStyle name="Normal 37 4 2 4" xfId="29844" xr:uid="{00000000-0005-0000-0000-000010B60000}"/>
    <cellStyle name="Normal 37 4 3" xfId="6062" xr:uid="{00000000-0005-0000-0000-000011B60000}"/>
    <cellStyle name="Normal 37 4 3 2" xfId="18693" xr:uid="{00000000-0005-0000-0000-000012B60000}"/>
    <cellStyle name="Normal 37 4 3 2 2" xfId="53909" xr:uid="{00000000-0005-0000-0000-000013B60000}"/>
    <cellStyle name="Normal 37 4 3 3" xfId="41312" xr:uid="{00000000-0005-0000-0000-000014B60000}"/>
    <cellStyle name="Normal 37 4 3 4" xfId="31298" xr:uid="{00000000-0005-0000-0000-000015B60000}"/>
    <cellStyle name="Normal 37 4 4" xfId="7521" xr:uid="{00000000-0005-0000-0000-000016B60000}"/>
    <cellStyle name="Normal 37 4 4 2" xfId="20147" xr:uid="{00000000-0005-0000-0000-000017B60000}"/>
    <cellStyle name="Normal 37 4 4 2 2" xfId="55363" xr:uid="{00000000-0005-0000-0000-000018B60000}"/>
    <cellStyle name="Normal 37 4 4 3" xfId="42766" xr:uid="{00000000-0005-0000-0000-000019B60000}"/>
    <cellStyle name="Normal 37 4 4 4" xfId="32752" xr:uid="{00000000-0005-0000-0000-00001AB60000}"/>
    <cellStyle name="Normal 37 4 5" xfId="9302" xr:uid="{00000000-0005-0000-0000-00001BB60000}"/>
    <cellStyle name="Normal 37 4 5 2" xfId="21923" xr:uid="{00000000-0005-0000-0000-00001CB60000}"/>
    <cellStyle name="Normal 37 4 5 2 2" xfId="57139" xr:uid="{00000000-0005-0000-0000-00001DB60000}"/>
    <cellStyle name="Normal 37 4 5 3" xfId="44542" xr:uid="{00000000-0005-0000-0000-00001EB60000}"/>
    <cellStyle name="Normal 37 4 5 4" xfId="34528" xr:uid="{00000000-0005-0000-0000-00001FB60000}"/>
    <cellStyle name="Normal 37 4 6" xfId="11096" xr:uid="{00000000-0005-0000-0000-000020B60000}"/>
    <cellStyle name="Normal 37 4 6 2" xfId="23699" xr:uid="{00000000-0005-0000-0000-000021B60000}"/>
    <cellStyle name="Normal 37 4 6 2 2" xfId="58915" xr:uid="{00000000-0005-0000-0000-000022B60000}"/>
    <cellStyle name="Normal 37 4 6 3" xfId="46318" xr:uid="{00000000-0005-0000-0000-000023B60000}"/>
    <cellStyle name="Normal 37 4 6 4" xfId="36304" xr:uid="{00000000-0005-0000-0000-000024B60000}"/>
    <cellStyle name="Normal 37 4 7" xfId="15463" xr:uid="{00000000-0005-0000-0000-000025B60000}"/>
    <cellStyle name="Normal 37 4 7 2" xfId="50679" xr:uid="{00000000-0005-0000-0000-000026B60000}"/>
    <cellStyle name="Normal 37 4 7 3" xfId="28068" xr:uid="{00000000-0005-0000-0000-000027B60000}"/>
    <cellStyle name="Normal 37 4 8" xfId="13685" xr:uid="{00000000-0005-0000-0000-000028B60000}"/>
    <cellStyle name="Normal 37 4 8 2" xfId="48903" xr:uid="{00000000-0005-0000-0000-000029B60000}"/>
    <cellStyle name="Normal 37 4 9" xfId="38082" xr:uid="{00000000-0005-0000-0000-00002AB60000}"/>
    <cellStyle name="Normal 37 5" xfId="3930" xr:uid="{00000000-0005-0000-0000-00002BB60000}"/>
    <cellStyle name="Normal 37 5 2" xfId="8653" xr:uid="{00000000-0005-0000-0000-00002CB60000}"/>
    <cellStyle name="Normal 37 5 2 2" xfId="21279" xr:uid="{00000000-0005-0000-0000-00002DB60000}"/>
    <cellStyle name="Normal 37 5 2 2 2" xfId="56495" xr:uid="{00000000-0005-0000-0000-00002EB60000}"/>
    <cellStyle name="Normal 37 5 2 3" xfId="43898" xr:uid="{00000000-0005-0000-0000-00002FB60000}"/>
    <cellStyle name="Normal 37 5 2 4" xfId="33884" xr:uid="{00000000-0005-0000-0000-000030B60000}"/>
    <cellStyle name="Normal 37 5 3" xfId="10434" xr:uid="{00000000-0005-0000-0000-000031B60000}"/>
    <cellStyle name="Normal 37 5 3 2" xfId="23055" xr:uid="{00000000-0005-0000-0000-000032B60000}"/>
    <cellStyle name="Normal 37 5 3 2 2" xfId="58271" xr:uid="{00000000-0005-0000-0000-000033B60000}"/>
    <cellStyle name="Normal 37 5 3 3" xfId="45674" xr:uid="{00000000-0005-0000-0000-000034B60000}"/>
    <cellStyle name="Normal 37 5 3 4" xfId="35660" xr:uid="{00000000-0005-0000-0000-000035B60000}"/>
    <cellStyle name="Normal 37 5 4" xfId="12230" xr:uid="{00000000-0005-0000-0000-000036B60000}"/>
    <cellStyle name="Normal 37 5 4 2" xfId="24831" xr:uid="{00000000-0005-0000-0000-000037B60000}"/>
    <cellStyle name="Normal 37 5 4 2 2" xfId="60047" xr:uid="{00000000-0005-0000-0000-000038B60000}"/>
    <cellStyle name="Normal 37 5 4 3" xfId="47450" xr:uid="{00000000-0005-0000-0000-000039B60000}"/>
    <cellStyle name="Normal 37 5 4 4" xfId="37436" xr:uid="{00000000-0005-0000-0000-00003AB60000}"/>
    <cellStyle name="Normal 37 5 5" xfId="16595" xr:uid="{00000000-0005-0000-0000-00003BB60000}"/>
    <cellStyle name="Normal 37 5 5 2" xfId="51811" xr:uid="{00000000-0005-0000-0000-00003CB60000}"/>
    <cellStyle name="Normal 37 5 5 3" xfId="29200" xr:uid="{00000000-0005-0000-0000-00003DB60000}"/>
    <cellStyle name="Normal 37 5 6" xfId="14817" xr:uid="{00000000-0005-0000-0000-00003EB60000}"/>
    <cellStyle name="Normal 37 5 6 2" xfId="50035" xr:uid="{00000000-0005-0000-0000-00003FB60000}"/>
    <cellStyle name="Normal 37 5 7" xfId="39214" xr:uid="{00000000-0005-0000-0000-000040B60000}"/>
    <cellStyle name="Normal 37 5 8" xfId="27424" xr:uid="{00000000-0005-0000-0000-000041B60000}"/>
    <cellStyle name="Normal 37 6" xfId="4270" xr:uid="{00000000-0005-0000-0000-000042B60000}"/>
    <cellStyle name="Normal 37 6 2" xfId="16917" xr:uid="{00000000-0005-0000-0000-000043B60000}"/>
    <cellStyle name="Normal 37 6 2 2" xfId="52133" xr:uid="{00000000-0005-0000-0000-000044B60000}"/>
    <cellStyle name="Normal 37 6 2 3" xfId="29522" xr:uid="{00000000-0005-0000-0000-000045B60000}"/>
    <cellStyle name="Normal 37 6 3" xfId="13363" xr:uid="{00000000-0005-0000-0000-000046B60000}"/>
    <cellStyle name="Normal 37 6 3 2" xfId="48581" xr:uid="{00000000-0005-0000-0000-000047B60000}"/>
    <cellStyle name="Normal 37 6 4" xfId="39536" xr:uid="{00000000-0005-0000-0000-000048B60000}"/>
    <cellStyle name="Normal 37 6 5" xfId="25970" xr:uid="{00000000-0005-0000-0000-000049B60000}"/>
    <cellStyle name="Normal 37 7" xfId="5740" xr:uid="{00000000-0005-0000-0000-00004AB60000}"/>
    <cellStyle name="Normal 37 7 2" xfId="18371" xr:uid="{00000000-0005-0000-0000-00004BB60000}"/>
    <cellStyle name="Normal 37 7 2 2" xfId="53587" xr:uid="{00000000-0005-0000-0000-00004CB60000}"/>
    <cellStyle name="Normal 37 7 3" xfId="40990" xr:uid="{00000000-0005-0000-0000-00004DB60000}"/>
    <cellStyle name="Normal 37 7 4" xfId="30976" xr:uid="{00000000-0005-0000-0000-00004EB60000}"/>
    <cellStyle name="Normal 37 8" xfId="7199" xr:uid="{00000000-0005-0000-0000-00004FB60000}"/>
    <cellStyle name="Normal 37 8 2" xfId="19825" xr:uid="{00000000-0005-0000-0000-000050B60000}"/>
    <cellStyle name="Normal 37 8 2 2" xfId="55041" xr:uid="{00000000-0005-0000-0000-000051B60000}"/>
    <cellStyle name="Normal 37 8 3" xfId="42444" xr:uid="{00000000-0005-0000-0000-000052B60000}"/>
    <cellStyle name="Normal 37 8 4" xfId="32430" xr:uid="{00000000-0005-0000-0000-000053B60000}"/>
    <cellStyle name="Normal 37 9" xfId="8980" xr:uid="{00000000-0005-0000-0000-000054B60000}"/>
    <cellStyle name="Normal 37 9 2" xfId="21601" xr:uid="{00000000-0005-0000-0000-000055B60000}"/>
    <cellStyle name="Normal 37 9 2 2" xfId="56817" xr:uid="{00000000-0005-0000-0000-000056B60000}"/>
    <cellStyle name="Normal 37 9 3" xfId="44220" xr:uid="{00000000-0005-0000-0000-000057B60000}"/>
    <cellStyle name="Normal 37 9 4" xfId="34206" xr:uid="{00000000-0005-0000-0000-000058B60000}"/>
    <cellStyle name="Normal 38" xfId="2437" xr:uid="{00000000-0005-0000-0000-000059B60000}"/>
    <cellStyle name="Normal 38 10" xfId="10698" xr:uid="{00000000-0005-0000-0000-00005AB60000}"/>
    <cellStyle name="Normal 38 10 2" xfId="23309" xr:uid="{00000000-0005-0000-0000-00005BB60000}"/>
    <cellStyle name="Normal 38 10 2 2" xfId="58525" xr:uid="{00000000-0005-0000-0000-00005CB60000}"/>
    <cellStyle name="Normal 38 10 3" xfId="45928" xr:uid="{00000000-0005-0000-0000-00005DB60000}"/>
    <cellStyle name="Normal 38 10 4" xfId="35914" xr:uid="{00000000-0005-0000-0000-00005EB60000}"/>
    <cellStyle name="Normal 38 11" xfId="15142" xr:uid="{00000000-0005-0000-0000-00005FB60000}"/>
    <cellStyle name="Normal 38 11 2" xfId="50358" xr:uid="{00000000-0005-0000-0000-000060B60000}"/>
    <cellStyle name="Normal 38 11 3" xfId="27747" xr:uid="{00000000-0005-0000-0000-000061B60000}"/>
    <cellStyle name="Normal 38 12" xfId="12555" xr:uid="{00000000-0005-0000-0000-000062B60000}"/>
    <cellStyle name="Normal 38 12 2" xfId="47773" xr:uid="{00000000-0005-0000-0000-000063B60000}"/>
    <cellStyle name="Normal 38 13" xfId="37761" xr:uid="{00000000-0005-0000-0000-000064B60000}"/>
    <cellStyle name="Normal 38 14" xfId="25162" xr:uid="{00000000-0005-0000-0000-000065B60000}"/>
    <cellStyle name="Normal 38 15" xfId="60375" xr:uid="{00000000-0005-0000-0000-000066B60000}"/>
    <cellStyle name="Normal 38 2" xfId="3277" xr:uid="{00000000-0005-0000-0000-000067B60000}"/>
    <cellStyle name="Normal 38 2 10" xfId="25646" xr:uid="{00000000-0005-0000-0000-000068B60000}"/>
    <cellStyle name="Normal 38 2 11" xfId="61181" xr:uid="{00000000-0005-0000-0000-000069B60000}"/>
    <cellStyle name="Normal 38 2 2" xfId="5077" xr:uid="{00000000-0005-0000-0000-00006AB60000}"/>
    <cellStyle name="Normal 38 2 2 2" xfId="17724" xr:uid="{00000000-0005-0000-0000-00006BB60000}"/>
    <cellStyle name="Normal 38 2 2 2 2" xfId="52940" xr:uid="{00000000-0005-0000-0000-00006CB60000}"/>
    <cellStyle name="Normal 38 2 2 2 3" xfId="30329" xr:uid="{00000000-0005-0000-0000-00006DB60000}"/>
    <cellStyle name="Normal 38 2 2 3" xfId="14170" xr:uid="{00000000-0005-0000-0000-00006EB60000}"/>
    <cellStyle name="Normal 38 2 2 3 2" xfId="49388" xr:uid="{00000000-0005-0000-0000-00006FB60000}"/>
    <cellStyle name="Normal 38 2 2 4" xfId="40343" xr:uid="{00000000-0005-0000-0000-000070B60000}"/>
    <cellStyle name="Normal 38 2 2 5" xfId="26777" xr:uid="{00000000-0005-0000-0000-000071B60000}"/>
    <cellStyle name="Normal 38 2 3" xfId="6547" xr:uid="{00000000-0005-0000-0000-000072B60000}"/>
    <cellStyle name="Normal 38 2 3 2" xfId="19178" xr:uid="{00000000-0005-0000-0000-000073B60000}"/>
    <cellStyle name="Normal 38 2 3 2 2" xfId="54394" xr:uid="{00000000-0005-0000-0000-000074B60000}"/>
    <cellStyle name="Normal 38 2 3 3" xfId="41797" xr:uid="{00000000-0005-0000-0000-000075B60000}"/>
    <cellStyle name="Normal 38 2 3 4" xfId="31783" xr:uid="{00000000-0005-0000-0000-000076B60000}"/>
    <cellStyle name="Normal 38 2 4" xfId="8006" xr:uid="{00000000-0005-0000-0000-000077B60000}"/>
    <cellStyle name="Normal 38 2 4 2" xfId="20632" xr:uid="{00000000-0005-0000-0000-000078B60000}"/>
    <cellStyle name="Normal 38 2 4 2 2" xfId="55848" xr:uid="{00000000-0005-0000-0000-000079B60000}"/>
    <cellStyle name="Normal 38 2 4 3" xfId="43251" xr:uid="{00000000-0005-0000-0000-00007AB60000}"/>
    <cellStyle name="Normal 38 2 4 4" xfId="33237" xr:uid="{00000000-0005-0000-0000-00007BB60000}"/>
    <cellStyle name="Normal 38 2 5" xfId="9787" xr:uid="{00000000-0005-0000-0000-00007CB60000}"/>
    <cellStyle name="Normal 38 2 5 2" xfId="22408" xr:uid="{00000000-0005-0000-0000-00007DB60000}"/>
    <cellStyle name="Normal 38 2 5 2 2" xfId="57624" xr:uid="{00000000-0005-0000-0000-00007EB60000}"/>
    <cellStyle name="Normal 38 2 5 3" xfId="45027" xr:uid="{00000000-0005-0000-0000-00007FB60000}"/>
    <cellStyle name="Normal 38 2 5 4" xfId="35013" xr:uid="{00000000-0005-0000-0000-000080B60000}"/>
    <cellStyle name="Normal 38 2 6" xfId="11581" xr:uid="{00000000-0005-0000-0000-000081B60000}"/>
    <cellStyle name="Normal 38 2 6 2" xfId="24184" xr:uid="{00000000-0005-0000-0000-000082B60000}"/>
    <cellStyle name="Normal 38 2 6 2 2" xfId="59400" xr:uid="{00000000-0005-0000-0000-000083B60000}"/>
    <cellStyle name="Normal 38 2 6 3" xfId="46803" xr:uid="{00000000-0005-0000-0000-000084B60000}"/>
    <cellStyle name="Normal 38 2 6 4" xfId="36789" xr:uid="{00000000-0005-0000-0000-000085B60000}"/>
    <cellStyle name="Normal 38 2 7" xfId="15948" xr:uid="{00000000-0005-0000-0000-000086B60000}"/>
    <cellStyle name="Normal 38 2 7 2" xfId="51164" xr:uid="{00000000-0005-0000-0000-000087B60000}"/>
    <cellStyle name="Normal 38 2 7 3" xfId="28553" xr:uid="{00000000-0005-0000-0000-000088B60000}"/>
    <cellStyle name="Normal 38 2 8" xfId="13039" xr:uid="{00000000-0005-0000-0000-000089B60000}"/>
    <cellStyle name="Normal 38 2 8 2" xfId="48257" xr:uid="{00000000-0005-0000-0000-00008AB60000}"/>
    <cellStyle name="Normal 38 2 9" xfId="38567" xr:uid="{00000000-0005-0000-0000-00008BB60000}"/>
    <cellStyle name="Normal 38 3" xfId="3606" xr:uid="{00000000-0005-0000-0000-00008CB60000}"/>
    <cellStyle name="Normal 38 3 10" xfId="27102" xr:uid="{00000000-0005-0000-0000-00008DB60000}"/>
    <cellStyle name="Normal 38 3 11" xfId="61506" xr:uid="{00000000-0005-0000-0000-00008EB60000}"/>
    <cellStyle name="Normal 38 3 2" xfId="5402" xr:uid="{00000000-0005-0000-0000-00008FB60000}"/>
    <cellStyle name="Normal 38 3 2 2" xfId="18049" xr:uid="{00000000-0005-0000-0000-000090B60000}"/>
    <cellStyle name="Normal 38 3 2 2 2" xfId="53265" xr:uid="{00000000-0005-0000-0000-000091B60000}"/>
    <cellStyle name="Normal 38 3 2 3" xfId="40668" xr:uid="{00000000-0005-0000-0000-000092B60000}"/>
    <cellStyle name="Normal 38 3 2 4" xfId="30654" xr:uid="{00000000-0005-0000-0000-000093B60000}"/>
    <cellStyle name="Normal 38 3 3" xfId="6872" xr:uid="{00000000-0005-0000-0000-000094B60000}"/>
    <cellStyle name="Normal 38 3 3 2" xfId="19503" xr:uid="{00000000-0005-0000-0000-000095B60000}"/>
    <cellStyle name="Normal 38 3 3 2 2" xfId="54719" xr:uid="{00000000-0005-0000-0000-000096B60000}"/>
    <cellStyle name="Normal 38 3 3 3" xfId="42122" xr:uid="{00000000-0005-0000-0000-000097B60000}"/>
    <cellStyle name="Normal 38 3 3 4" xfId="32108" xr:uid="{00000000-0005-0000-0000-000098B60000}"/>
    <cellStyle name="Normal 38 3 4" xfId="8331" xr:uid="{00000000-0005-0000-0000-000099B60000}"/>
    <cellStyle name="Normal 38 3 4 2" xfId="20957" xr:uid="{00000000-0005-0000-0000-00009AB60000}"/>
    <cellStyle name="Normal 38 3 4 2 2" xfId="56173" xr:uid="{00000000-0005-0000-0000-00009BB60000}"/>
    <cellStyle name="Normal 38 3 4 3" xfId="43576" xr:uid="{00000000-0005-0000-0000-00009CB60000}"/>
    <cellStyle name="Normal 38 3 4 4" xfId="33562" xr:uid="{00000000-0005-0000-0000-00009DB60000}"/>
    <cellStyle name="Normal 38 3 5" xfId="10112" xr:uid="{00000000-0005-0000-0000-00009EB60000}"/>
    <cellStyle name="Normal 38 3 5 2" xfId="22733" xr:uid="{00000000-0005-0000-0000-00009FB60000}"/>
    <cellStyle name="Normal 38 3 5 2 2" xfId="57949" xr:uid="{00000000-0005-0000-0000-0000A0B60000}"/>
    <cellStyle name="Normal 38 3 5 3" xfId="45352" xr:uid="{00000000-0005-0000-0000-0000A1B60000}"/>
    <cellStyle name="Normal 38 3 5 4" xfId="35338" xr:uid="{00000000-0005-0000-0000-0000A2B60000}"/>
    <cellStyle name="Normal 38 3 6" xfId="11906" xr:uid="{00000000-0005-0000-0000-0000A3B60000}"/>
    <cellStyle name="Normal 38 3 6 2" xfId="24509" xr:uid="{00000000-0005-0000-0000-0000A4B60000}"/>
    <cellStyle name="Normal 38 3 6 2 2" xfId="59725" xr:uid="{00000000-0005-0000-0000-0000A5B60000}"/>
    <cellStyle name="Normal 38 3 6 3" xfId="47128" xr:uid="{00000000-0005-0000-0000-0000A6B60000}"/>
    <cellStyle name="Normal 38 3 6 4" xfId="37114" xr:uid="{00000000-0005-0000-0000-0000A7B60000}"/>
    <cellStyle name="Normal 38 3 7" xfId="16273" xr:uid="{00000000-0005-0000-0000-0000A8B60000}"/>
    <cellStyle name="Normal 38 3 7 2" xfId="51489" xr:uid="{00000000-0005-0000-0000-0000A9B60000}"/>
    <cellStyle name="Normal 38 3 7 3" xfId="28878" xr:uid="{00000000-0005-0000-0000-0000AAB60000}"/>
    <cellStyle name="Normal 38 3 8" xfId="14495" xr:uid="{00000000-0005-0000-0000-0000ABB60000}"/>
    <cellStyle name="Normal 38 3 8 2" xfId="49713" xr:uid="{00000000-0005-0000-0000-0000ACB60000}"/>
    <cellStyle name="Normal 38 3 9" xfId="38892" xr:uid="{00000000-0005-0000-0000-0000ADB60000}"/>
    <cellStyle name="Normal 38 4" xfId="2767" xr:uid="{00000000-0005-0000-0000-0000AEB60000}"/>
    <cellStyle name="Normal 38 4 10" xfId="26293" xr:uid="{00000000-0005-0000-0000-0000AFB60000}"/>
    <cellStyle name="Normal 38 4 11" xfId="60697" xr:uid="{00000000-0005-0000-0000-0000B0B60000}"/>
    <cellStyle name="Normal 38 4 2" xfId="4593" xr:uid="{00000000-0005-0000-0000-0000B1B60000}"/>
    <cellStyle name="Normal 38 4 2 2" xfId="17240" xr:uid="{00000000-0005-0000-0000-0000B2B60000}"/>
    <cellStyle name="Normal 38 4 2 2 2" xfId="52456" xr:uid="{00000000-0005-0000-0000-0000B3B60000}"/>
    <cellStyle name="Normal 38 4 2 3" xfId="39859" xr:uid="{00000000-0005-0000-0000-0000B4B60000}"/>
    <cellStyle name="Normal 38 4 2 4" xfId="29845" xr:uid="{00000000-0005-0000-0000-0000B5B60000}"/>
    <cellStyle name="Normal 38 4 3" xfId="6063" xr:uid="{00000000-0005-0000-0000-0000B6B60000}"/>
    <cellStyle name="Normal 38 4 3 2" xfId="18694" xr:uid="{00000000-0005-0000-0000-0000B7B60000}"/>
    <cellStyle name="Normal 38 4 3 2 2" xfId="53910" xr:uid="{00000000-0005-0000-0000-0000B8B60000}"/>
    <cellStyle name="Normal 38 4 3 3" xfId="41313" xr:uid="{00000000-0005-0000-0000-0000B9B60000}"/>
    <cellStyle name="Normal 38 4 3 4" xfId="31299" xr:uid="{00000000-0005-0000-0000-0000BAB60000}"/>
    <cellStyle name="Normal 38 4 4" xfId="7522" xr:uid="{00000000-0005-0000-0000-0000BBB60000}"/>
    <cellStyle name="Normal 38 4 4 2" xfId="20148" xr:uid="{00000000-0005-0000-0000-0000BCB60000}"/>
    <cellStyle name="Normal 38 4 4 2 2" xfId="55364" xr:uid="{00000000-0005-0000-0000-0000BDB60000}"/>
    <cellStyle name="Normal 38 4 4 3" xfId="42767" xr:uid="{00000000-0005-0000-0000-0000BEB60000}"/>
    <cellStyle name="Normal 38 4 4 4" xfId="32753" xr:uid="{00000000-0005-0000-0000-0000BFB60000}"/>
    <cellStyle name="Normal 38 4 5" xfId="9303" xr:uid="{00000000-0005-0000-0000-0000C0B60000}"/>
    <cellStyle name="Normal 38 4 5 2" xfId="21924" xr:uid="{00000000-0005-0000-0000-0000C1B60000}"/>
    <cellStyle name="Normal 38 4 5 2 2" xfId="57140" xr:uid="{00000000-0005-0000-0000-0000C2B60000}"/>
    <cellStyle name="Normal 38 4 5 3" xfId="44543" xr:uid="{00000000-0005-0000-0000-0000C3B60000}"/>
    <cellStyle name="Normal 38 4 5 4" xfId="34529" xr:uid="{00000000-0005-0000-0000-0000C4B60000}"/>
    <cellStyle name="Normal 38 4 6" xfId="11097" xr:uid="{00000000-0005-0000-0000-0000C5B60000}"/>
    <cellStyle name="Normal 38 4 6 2" xfId="23700" xr:uid="{00000000-0005-0000-0000-0000C6B60000}"/>
    <cellStyle name="Normal 38 4 6 2 2" xfId="58916" xr:uid="{00000000-0005-0000-0000-0000C7B60000}"/>
    <cellStyle name="Normal 38 4 6 3" xfId="46319" xr:uid="{00000000-0005-0000-0000-0000C8B60000}"/>
    <cellStyle name="Normal 38 4 6 4" xfId="36305" xr:uid="{00000000-0005-0000-0000-0000C9B60000}"/>
    <cellStyle name="Normal 38 4 7" xfId="15464" xr:uid="{00000000-0005-0000-0000-0000CAB60000}"/>
    <cellStyle name="Normal 38 4 7 2" xfId="50680" xr:uid="{00000000-0005-0000-0000-0000CBB60000}"/>
    <cellStyle name="Normal 38 4 7 3" xfId="28069" xr:uid="{00000000-0005-0000-0000-0000CCB60000}"/>
    <cellStyle name="Normal 38 4 8" xfId="13686" xr:uid="{00000000-0005-0000-0000-0000CDB60000}"/>
    <cellStyle name="Normal 38 4 8 2" xfId="48904" xr:uid="{00000000-0005-0000-0000-0000CEB60000}"/>
    <cellStyle name="Normal 38 4 9" xfId="38083" xr:uid="{00000000-0005-0000-0000-0000CFB60000}"/>
    <cellStyle name="Normal 38 5" xfId="3931" xr:uid="{00000000-0005-0000-0000-0000D0B60000}"/>
    <cellStyle name="Normal 38 5 2" xfId="8654" xr:uid="{00000000-0005-0000-0000-0000D1B60000}"/>
    <cellStyle name="Normal 38 5 2 2" xfId="21280" xr:uid="{00000000-0005-0000-0000-0000D2B60000}"/>
    <cellStyle name="Normal 38 5 2 2 2" xfId="56496" xr:uid="{00000000-0005-0000-0000-0000D3B60000}"/>
    <cellStyle name="Normal 38 5 2 3" xfId="43899" xr:uid="{00000000-0005-0000-0000-0000D4B60000}"/>
    <cellStyle name="Normal 38 5 2 4" xfId="33885" xr:uid="{00000000-0005-0000-0000-0000D5B60000}"/>
    <cellStyle name="Normal 38 5 3" xfId="10435" xr:uid="{00000000-0005-0000-0000-0000D6B60000}"/>
    <cellStyle name="Normal 38 5 3 2" xfId="23056" xr:uid="{00000000-0005-0000-0000-0000D7B60000}"/>
    <cellStyle name="Normal 38 5 3 2 2" xfId="58272" xr:uid="{00000000-0005-0000-0000-0000D8B60000}"/>
    <cellStyle name="Normal 38 5 3 3" xfId="45675" xr:uid="{00000000-0005-0000-0000-0000D9B60000}"/>
    <cellStyle name="Normal 38 5 3 4" xfId="35661" xr:uid="{00000000-0005-0000-0000-0000DAB60000}"/>
    <cellStyle name="Normal 38 5 4" xfId="12231" xr:uid="{00000000-0005-0000-0000-0000DBB60000}"/>
    <cellStyle name="Normal 38 5 4 2" xfId="24832" xr:uid="{00000000-0005-0000-0000-0000DCB60000}"/>
    <cellStyle name="Normal 38 5 4 2 2" xfId="60048" xr:uid="{00000000-0005-0000-0000-0000DDB60000}"/>
    <cellStyle name="Normal 38 5 4 3" xfId="47451" xr:uid="{00000000-0005-0000-0000-0000DEB60000}"/>
    <cellStyle name="Normal 38 5 4 4" xfId="37437" xr:uid="{00000000-0005-0000-0000-0000DFB60000}"/>
    <cellStyle name="Normal 38 5 5" xfId="16596" xr:uid="{00000000-0005-0000-0000-0000E0B60000}"/>
    <cellStyle name="Normal 38 5 5 2" xfId="51812" xr:uid="{00000000-0005-0000-0000-0000E1B60000}"/>
    <cellStyle name="Normal 38 5 5 3" xfId="29201" xr:uid="{00000000-0005-0000-0000-0000E2B60000}"/>
    <cellStyle name="Normal 38 5 6" xfId="14818" xr:uid="{00000000-0005-0000-0000-0000E3B60000}"/>
    <cellStyle name="Normal 38 5 6 2" xfId="50036" xr:uid="{00000000-0005-0000-0000-0000E4B60000}"/>
    <cellStyle name="Normal 38 5 7" xfId="39215" xr:uid="{00000000-0005-0000-0000-0000E5B60000}"/>
    <cellStyle name="Normal 38 5 8" xfId="27425" xr:uid="{00000000-0005-0000-0000-0000E6B60000}"/>
    <cellStyle name="Normal 38 6" xfId="4271" xr:uid="{00000000-0005-0000-0000-0000E7B60000}"/>
    <cellStyle name="Normal 38 6 2" xfId="16918" xr:uid="{00000000-0005-0000-0000-0000E8B60000}"/>
    <cellStyle name="Normal 38 6 2 2" xfId="52134" xr:uid="{00000000-0005-0000-0000-0000E9B60000}"/>
    <cellStyle name="Normal 38 6 2 3" xfId="29523" xr:uid="{00000000-0005-0000-0000-0000EAB60000}"/>
    <cellStyle name="Normal 38 6 3" xfId="13364" xr:uid="{00000000-0005-0000-0000-0000EBB60000}"/>
    <cellStyle name="Normal 38 6 3 2" xfId="48582" xr:uid="{00000000-0005-0000-0000-0000ECB60000}"/>
    <cellStyle name="Normal 38 6 4" xfId="39537" xr:uid="{00000000-0005-0000-0000-0000EDB60000}"/>
    <cellStyle name="Normal 38 6 5" xfId="25971" xr:uid="{00000000-0005-0000-0000-0000EEB60000}"/>
    <cellStyle name="Normal 38 7" xfId="5741" xr:uid="{00000000-0005-0000-0000-0000EFB60000}"/>
    <cellStyle name="Normal 38 7 2" xfId="18372" xr:uid="{00000000-0005-0000-0000-0000F0B60000}"/>
    <cellStyle name="Normal 38 7 2 2" xfId="53588" xr:uid="{00000000-0005-0000-0000-0000F1B60000}"/>
    <cellStyle name="Normal 38 7 3" xfId="40991" xr:uid="{00000000-0005-0000-0000-0000F2B60000}"/>
    <cellStyle name="Normal 38 7 4" xfId="30977" xr:uid="{00000000-0005-0000-0000-0000F3B60000}"/>
    <cellStyle name="Normal 38 8" xfId="7200" xr:uid="{00000000-0005-0000-0000-0000F4B60000}"/>
    <cellStyle name="Normal 38 8 2" xfId="19826" xr:uid="{00000000-0005-0000-0000-0000F5B60000}"/>
    <cellStyle name="Normal 38 8 2 2" xfId="55042" xr:uid="{00000000-0005-0000-0000-0000F6B60000}"/>
    <cellStyle name="Normal 38 8 3" xfId="42445" xr:uid="{00000000-0005-0000-0000-0000F7B60000}"/>
    <cellStyle name="Normal 38 8 4" xfId="32431" xr:uid="{00000000-0005-0000-0000-0000F8B60000}"/>
    <cellStyle name="Normal 38 9" xfId="8981" xr:uid="{00000000-0005-0000-0000-0000F9B60000}"/>
    <cellStyle name="Normal 38 9 2" xfId="21602" xr:uid="{00000000-0005-0000-0000-0000FAB60000}"/>
    <cellStyle name="Normal 38 9 2 2" xfId="56818" xr:uid="{00000000-0005-0000-0000-0000FBB60000}"/>
    <cellStyle name="Normal 38 9 3" xfId="44221" xr:uid="{00000000-0005-0000-0000-0000FCB60000}"/>
    <cellStyle name="Normal 38 9 4" xfId="34207" xr:uid="{00000000-0005-0000-0000-0000FDB60000}"/>
    <cellStyle name="Normal 39" xfId="2438" xr:uid="{00000000-0005-0000-0000-0000FEB60000}"/>
    <cellStyle name="Normal 39 10" xfId="10699" xr:uid="{00000000-0005-0000-0000-0000FFB60000}"/>
    <cellStyle name="Normal 39 10 2" xfId="23310" xr:uid="{00000000-0005-0000-0000-000000B70000}"/>
    <cellStyle name="Normal 39 10 2 2" xfId="58526" xr:uid="{00000000-0005-0000-0000-000001B70000}"/>
    <cellStyle name="Normal 39 10 3" xfId="45929" xr:uid="{00000000-0005-0000-0000-000002B70000}"/>
    <cellStyle name="Normal 39 10 4" xfId="35915" xr:uid="{00000000-0005-0000-0000-000003B70000}"/>
    <cellStyle name="Normal 39 11" xfId="15143" xr:uid="{00000000-0005-0000-0000-000004B70000}"/>
    <cellStyle name="Normal 39 11 2" xfId="50359" xr:uid="{00000000-0005-0000-0000-000005B70000}"/>
    <cellStyle name="Normal 39 11 3" xfId="27748" xr:uid="{00000000-0005-0000-0000-000006B70000}"/>
    <cellStyle name="Normal 39 12" xfId="12556" xr:uid="{00000000-0005-0000-0000-000007B70000}"/>
    <cellStyle name="Normal 39 12 2" xfId="47774" xr:uid="{00000000-0005-0000-0000-000008B70000}"/>
    <cellStyle name="Normal 39 13" xfId="37762" xr:uid="{00000000-0005-0000-0000-000009B70000}"/>
    <cellStyle name="Normal 39 14" xfId="25163" xr:uid="{00000000-0005-0000-0000-00000AB70000}"/>
    <cellStyle name="Normal 39 15" xfId="60376" xr:uid="{00000000-0005-0000-0000-00000BB70000}"/>
    <cellStyle name="Normal 39 2" xfId="3278" xr:uid="{00000000-0005-0000-0000-00000CB70000}"/>
    <cellStyle name="Normal 39 2 10" xfId="25647" xr:uid="{00000000-0005-0000-0000-00000DB70000}"/>
    <cellStyle name="Normal 39 2 11" xfId="61182" xr:uid="{00000000-0005-0000-0000-00000EB70000}"/>
    <cellStyle name="Normal 39 2 2" xfId="5078" xr:uid="{00000000-0005-0000-0000-00000FB70000}"/>
    <cellStyle name="Normal 39 2 2 2" xfId="17725" xr:uid="{00000000-0005-0000-0000-000010B70000}"/>
    <cellStyle name="Normal 39 2 2 2 2" xfId="52941" xr:uid="{00000000-0005-0000-0000-000011B70000}"/>
    <cellStyle name="Normal 39 2 2 2 3" xfId="30330" xr:uid="{00000000-0005-0000-0000-000012B70000}"/>
    <cellStyle name="Normal 39 2 2 3" xfId="14171" xr:uid="{00000000-0005-0000-0000-000013B70000}"/>
    <cellStyle name="Normal 39 2 2 3 2" xfId="49389" xr:uid="{00000000-0005-0000-0000-000014B70000}"/>
    <cellStyle name="Normal 39 2 2 4" xfId="40344" xr:uid="{00000000-0005-0000-0000-000015B70000}"/>
    <cellStyle name="Normal 39 2 2 5" xfId="26778" xr:uid="{00000000-0005-0000-0000-000016B70000}"/>
    <cellStyle name="Normal 39 2 3" xfId="6548" xr:uid="{00000000-0005-0000-0000-000017B70000}"/>
    <cellStyle name="Normal 39 2 3 2" xfId="19179" xr:uid="{00000000-0005-0000-0000-000018B70000}"/>
    <cellStyle name="Normal 39 2 3 2 2" xfId="54395" xr:uid="{00000000-0005-0000-0000-000019B70000}"/>
    <cellStyle name="Normal 39 2 3 3" xfId="41798" xr:uid="{00000000-0005-0000-0000-00001AB70000}"/>
    <cellStyle name="Normal 39 2 3 4" xfId="31784" xr:uid="{00000000-0005-0000-0000-00001BB70000}"/>
    <cellStyle name="Normal 39 2 4" xfId="8007" xr:uid="{00000000-0005-0000-0000-00001CB70000}"/>
    <cellStyle name="Normal 39 2 4 2" xfId="20633" xr:uid="{00000000-0005-0000-0000-00001DB70000}"/>
    <cellStyle name="Normal 39 2 4 2 2" xfId="55849" xr:uid="{00000000-0005-0000-0000-00001EB70000}"/>
    <cellStyle name="Normal 39 2 4 3" xfId="43252" xr:uid="{00000000-0005-0000-0000-00001FB70000}"/>
    <cellStyle name="Normal 39 2 4 4" xfId="33238" xr:uid="{00000000-0005-0000-0000-000020B70000}"/>
    <cellStyle name="Normal 39 2 5" xfId="9788" xr:uid="{00000000-0005-0000-0000-000021B70000}"/>
    <cellStyle name="Normal 39 2 5 2" xfId="22409" xr:uid="{00000000-0005-0000-0000-000022B70000}"/>
    <cellStyle name="Normal 39 2 5 2 2" xfId="57625" xr:uid="{00000000-0005-0000-0000-000023B70000}"/>
    <cellStyle name="Normal 39 2 5 3" xfId="45028" xr:uid="{00000000-0005-0000-0000-000024B70000}"/>
    <cellStyle name="Normal 39 2 5 4" xfId="35014" xr:uid="{00000000-0005-0000-0000-000025B70000}"/>
    <cellStyle name="Normal 39 2 6" xfId="11582" xr:uid="{00000000-0005-0000-0000-000026B70000}"/>
    <cellStyle name="Normal 39 2 6 2" xfId="24185" xr:uid="{00000000-0005-0000-0000-000027B70000}"/>
    <cellStyle name="Normal 39 2 6 2 2" xfId="59401" xr:uid="{00000000-0005-0000-0000-000028B70000}"/>
    <cellStyle name="Normal 39 2 6 3" xfId="46804" xr:uid="{00000000-0005-0000-0000-000029B70000}"/>
    <cellStyle name="Normal 39 2 6 4" xfId="36790" xr:uid="{00000000-0005-0000-0000-00002AB70000}"/>
    <cellStyle name="Normal 39 2 7" xfId="15949" xr:uid="{00000000-0005-0000-0000-00002BB70000}"/>
    <cellStyle name="Normal 39 2 7 2" xfId="51165" xr:uid="{00000000-0005-0000-0000-00002CB70000}"/>
    <cellStyle name="Normal 39 2 7 3" xfId="28554" xr:uid="{00000000-0005-0000-0000-00002DB70000}"/>
    <cellStyle name="Normal 39 2 8" xfId="13040" xr:uid="{00000000-0005-0000-0000-00002EB70000}"/>
    <cellStyle name="Normal 39 2 8 2" xfId="48258" xr:uid="{00000000-0005-0000-0000-00002FB70000}"/>
    <cellStyle name="Normal 39 2 9" xfId="38568" xr:uid="{00000000-0005-0000-0000-000030B70000}"/>
    <cellStyle name="Normal 39 3" xfId="3607" xr:uid="{00000000-0005-0000-0000-000031B70000}"/>
    <cellStyle name="Normal 39 3 10" xfId="27103" xr:uid="{00000000-0005-0000-0000-000032B70000}"/>
    <cellStyle name="Normal 39 3 11" xfId="61507" xr:uid="{00000000-0005-0000-0000-000033B70000}"/>
    <cellStyle name="Normal 39 3 2" xfId="5403" xr:uid="{00000000-0005-0000-0000-000034B70000}"/>
    <cellStyle name="Normal 39 3 2 2" xfId="18050" xr:uid="{00000000-0005-0000-0000-000035B70000}"/>
    <cellStyle name="Normal 39 3 2 2 2" xfId="53266" xr:uid="{00000000-0005-0000-0000-000036B70000}"/>
    <cellStyle name="Normal 39 3 2 3" xfId="40669" xr:uid="{00000000-0005-0000-0000-000037B70000}"/>
    <cellStyle name="Normal 39 3 2 4" xfId="30655" xr:uid="{00000000-0005-0000-0000-000038B70000}"/>
    <cellStyle name="Normal 39 3 3" xfId="6873" xr:uid="{00000000-0005-0000-0000-000039B70000}"/>
    <cellStyle name="Normal 39 3 3 2" xfId="19504" xr:uid="{00000000-0005-0000-0000-00003AB70000}"/>
    <cellStyle name="Normal 39 3 3 2 2" xfId="54720" xr:uid="{00000000-0005-0000-0000-00003BB70000}"/>
    <cellStyle name="Normal 39 3 3 3" xfId="42123" xr:uid="{00000000-0005-0000-0000-00003CB70000}"/>
    <cellStyle name="Normal 39 3 3 4" xfId="32109" xr:uid="{00000000-0005-0000-0000-00003DB70000}"/>
    <cellStyle name="Normal 39 3 4" xfId="8332" xr:uid="{00000000-0005-0000-0000-00003EB70000}"/>
    <cellStyle name="Normal 39 3 4 2" xfId="20958" xr:uid="{00000000-0005-0000-0000-00003FB70000}"/>
    <cellStyle name="Normal 39 3 4 2 2" xfId="56174" xr:uid="{00000000-0005-0000-0000-000040B70000}"/>
    <cellStyle name="Normal 39 3 4 3" xfId="43577" xr:uid="{00000000-0005-0000-0000-000041B70000}"/>
    <cellStyle name="Normal 39 3 4 4" xfId="33563" xr:uid="{00000000-0005-0000-0000-000042B70000}"/>
    <cellStyle name="Normal 39 3 5" xfId="10113" xr:uid="{00000000-0005-0000-0000-000043B70000}"/>
    <cellStyle name="Normal 39 3 5 2" xfId="22734" xr:uid="{00000000-0005-0000-0000-000044B70000}"/>
    <cellStyle name="Normal 39 3 5 2 2" xfId="57950" xr:uid="{00000000-0005-0000-0000-000045B70000}"/>
    <cellStyle name="Normal 39 3 5 3" xfId="45353" xr:uid="{00000000-0005-0000-0000-000046B70000}"/>
    <cellStyle name="Normal 39 3 5 4" xfId="35339" xr:uid="{00000000-0005-0000-0000-000047B70000}"/>
    <cellStyle name="Normal 39 3 6" xfId="11907" xr:uid="{00000000-0005-0000-0000-000048B70000}"/>
    <cellStyle name="Normal 39 3 6 2" xfId="24510" xr:uid="{00000000-0005-0000-0000-000049B70000}"/>
    <cellStyle name="Normal 39 3 6 2 2" xfId="59726" xr:uid="{00000000-0005-0000-0000-00004AB70000}"/>
    <cellStyle name="Normal 39 3 6 3" xfId="47129" xr:uid="{00000000-0005-0000-0000-00004BB70000}"/>
    <cellStyle name="Normal 39 3 6 4" xfId="37115" xr:uid="{00000000-0005-0000-0000-00004CB70000}"/>
    <cellStyle name="Normal 39 3 7" xfId="16274" xr:uid="{00000000-0005-0000-0000-00004DB70000}"/>
    <cellStyle name="Normal 39 3 7 2" xfId="51490" xr:uid="{00000000-0005-0000-0000-00004EB70000}"/>
    <cellStyle name="Normal 39 3 7 3" xfId="28879" xr:uid="{00000000-0005-0000-0000-00004FB70000}"/>
    <cellStyle name="Normal 39 3 8" xfId="14496" xr:uid="{00000000-0005-0000-0000-000050B70000}"/>
    <cellStyle name="Normal 39 3 8 2" xfId="49714" xr:uid="{00000000-0005-0000-0000-000051B70000}"/>
    <cellStyle name="Normal 39 3 9" xfId="38893" xr:uid="{00000000-0005-0000-0000-000052B70000}"/>
    <cellStyle name="Normal 39 4" xfId="2768" xr:uid="{00000000-0005-0000-0000-000053B70000}"/>
    <cellStyle name="Normal 39 4 10" xfId="26294" xr:uid="{00000000-0005-0000-0000-000054B70000}"/>
    <cellStyle name="Normal 39 4 11" xfId="60698" xr:uid="{00000000-0005-0000-0000-000055B70000}"/>
    <cellStyle name="Normal 39 4 2" xfId="4594" xr:uid="{00000000-0005-0000-0000-000056B70000}"/>
    <cellStyle name="Normal 39 4 2 2" xfId="17241" xr:uid="{00000000-0005-0000-0000-000057B70000}"/>
    <cellStyle name="Normal 39 4 2 2 2" xfId="52457" xr:uid="{00000000-0005-0000-0000-000058B70000}"/>
    <cellStyle name="Normal 39 4 2 3" xfId="39860" xr:uid="{00000000-0005-0000-0000-000059B70000}"/>
    <cellStyle name="Normal 39 4 2 4" xfId="29846" xr:uid="{00000000-0005-0000-0000-00005AB70000}"/>
    <cellStyle name="Normal 39 4 3" xfId="6064" xr:uid="{00000000-0005-0000-0000-00005BB70000}"/>
    <cellStyle name="Normal 39 4 3 2" xfId="18695" xr:uid="{00000000-0005-0000-0000-00005CB70000}"/>
    <cellStyle name="Normal 39 4 3 2 2" xfId="53911" xr:uid="{00000000-0005-0000-0000-00005DB70000}"/>
    <cellStyle name="Normal 39 4 3 3" xfId="41314" xr:uid="{00000000-0005-0000-0000-00005EB70000}"/>
    <cellStyle name="Normal 39 4 3 4" xfId="31300" xr:uid="{00000000-0005-0000-0000-00005FB70000}"/>
    <cellStyle name="Normal 39 4 4" xfId="7523" xr:uid="{00000000-0005-0000-0000-000060B70000}"/>
    <cellStyle name="Normal 39 4 4 2" xfId="20149" xr:uid="{00000000-0005-0000-0000-000061B70000}"/>
    <cellStyle name="Normal 39 4 4 2 2" xfId="55365" xr:uid="{00000000-0005-0000-0000-000062B70000}"/>
    <cellStyle name="Normal 39 4 4 3" xfId="42768" xr:uid="{00000000-0005-0000-0000-000063B70000}"/>
    <cellStyle name="Normal 39 4 4 4" xfId="32754" xr:uid="{00000000-0005-0000-0000-000064B70000}"/>
    <cellStyle name="Normal 39 4 5" xfId="9304" xr:uid="{00000000-0005-0000-0000-000065B70000}"/>
    <cellStyle name="Normal 39 4 5 2" xfId="21925" xr:uid="{00000000-0005-0000-0000-000066B70000}"/>
    <cellStyle name="Normal 39 4 5 2 2" xfId="57141" xr:uid="{00000000-0005-0000-0000-000067B70000}"/>
    <cellStyle name="Normal 39 4 5 3" xfId="44544" xr:uid="{00000000-0005-0000-0000-000068B70000}"/>
    <cellStyle name="Normal 39 4 5 4" xfId="34530" xr:uid="{00000000-0005-0000-0000-000069B70000}"/>
    <cellStyle name="Normal 39 4 6" xfId="11098" xr:uid="{00000000-0005-0000-0000-00006AB70000}"/>
    <cellStyle name="Normal 39 4 6 2" xfId="23701" xr:uid="{00000000-0005-0000-0000-00006BB70000}"/>
    <cellStyle name="Normal 39 4 6 2 2" xfId="58917" xr:uid="{00000000-0005-0000-0000-00006CB70000}"/>
    <cellStyle name="Normal 39 4 6 3" xfId="46320" xr:uid="{00000000-0005-0000-0000-00006DB70000}"/>
    <cellStyle name="Normal 39 4 6 4" xfId="36306" xr:uid="{00000000-0005-0000-0000-00006EB70000}"/>
    <cellStyle name="Normal 39 4 7" xfId="15465" xr:uid="{00000000-0005-0000-0000-00006FB70000}"/>
    <cellStyle name="Normal 39 4 7 2" xfId="50681" xr:uid="{00000000-0005-0000-0000-000070B70000}"/>
    <cellStyle name="Normal 39 4 7 3" xfId="28070" xr:uid="{00000000-0005-0000-0000-000071B70000}"/>
    <cellStyle name="Normal 39 4 8" xfId="13687" xr:uid="{00000000-0005-0000-0000-000072B70000}"/>
    <cellStyle name="Normal 39 4 8 2" xfId="48905" xr:uid="{00000000-0005-0000-0000-000073B70000}"/>
    <cellStyle name="Normal 39 4 9" xfId="38084" xr:uid="{00000000-0005-0000-0000-000074B70000}"/>
    <cellStyle name="Normal 39 5" xfId="3932" xr:uid="{00000000-0005-0000-0000-000075B70000}"/>
    <cellStyle name="Normal 39 5 2" xfId="8655" xr:uid="{00000000-0005-0000-0000-000076B70000}"/>
    <cellStyle name="Normal 39 5 2 2" xfId="21281" xr:uid="{00000000-0005-0000-0000-000077B70000}"/>
    <cellStyle name="Normal 39 5 2 2 2" xfId="56497" xr:uid="{00000000-0005-0000-0000-000078B70000}"/>
    <cellStyle name="Normal 39 5 2 3" xfId="43900" xr:uid="{00000000-0005-0000-0000-000079B70000}"/>
    <cellStyle name="Normal 39 5 2 4" xfId="33886" xr:uid="{00000000-0005-0000-0000-00007AB70000}"/>
    <cellStyle name="Normal 39 5 3" xfId="10436" xr:uid="{00000000-0005-0000-0000-00007BB70000}"/>
    <cellStyle name="Normal 39 5 3 2" xfId="23057" xr:uid="{00000000-0005-0000-0000-00007CB70000}"/>
    <cellStyle name="Normal 39 5 3 2 2" xfId="58273" xr:uid="{00000000-0005-0000-0000-00007DB70000}"/>
    <cellStyle name="Normal 39 5 3 3" xfId="45676" xr:uid="{00000000-0005-0000-0000-00007EB70000}"/>
    <cellStyle name="Normal 39 5 3 4" xfId="35662" xr:uid="{00000000-0005-0000-0000-00007FB70000}"/>
    <cellStyle name="Normal 39 5 4" xfId="12232" xr:uid="{00000000-0005-0000-0000-000080B70000}"/>
    <cellStyle name="Normal 39 5 4 2" xfId="24833" xr:uid="{00000000-0005-0000-0000-000081B70000}"/>
    <cellStyle name="Normal 39 5 4 2 2" xfId="60049" xr:uid="{00000000-0005-0000-0000-000082B70000}"/>
    <cellStyle name="Normal 39 5 4 3" xfId="47452" xr:uid="{00000000-0005-0000-0000-000083B70000}"/>
    <cellStyle name="Normal 39 5 4 4" xfId="37438" xr:uid="{00000000-0005-0000-0000-000084B70000}"/>
    <cellStyle name="Normal 39 5 5" xfId="16597" xr:uid="{00000000-0005-0000-0000-000085B70000}"/>
    <cellStyle name="Normal 39 5 5 2" xfId="51813" xr:uid="{00000000-0005-0000-0000-000086B70000}"/>
    <cellStyle name="Normal 39 5 5 3" xfId="29202" xr:uid="{00000000-0005-0000-0000-000087B70000}"/>
    <cellStyle name="Normal 39 5 6" xfId="14819" xr:uid="{00000000-0005-0000-0000-000088B70000}"/>
    <cellStyle name="Normal 39 5 6 2" xfId="50037" xr:uid="{00000000-0005-0000-0000-000089B70000}"/>
    <cellStyle name="Normal 39 5 7" xfId="39216" xr:uid="{00000000-0005-0000-0000-00008AB70000}"/>
    <cellStyle name="Normal 39 5 8" xfId="27426" xr:uid="{00000000-0005-0000-0000-00008BB70000}"/>
    <cellStyle name="Normal 39 6" xfId="4272" xr:uid="{00000000-0005-0000-0000-00008CB70000}"/>
    <cellStyle name="Normal 39 6 2" xfId="16919" xr:uid="{00000000-0005-0000-0000-00008DB70000}"/>
    <cellStyle name="Normal 39 6 2 2" xfId="52135" xr:uid="{00000000-0005-0000-0000-00008EB70000}"/>
    <cellStyle name="Normal 39 6 2 3" xfId="29524" xr:uid="{00000000-0005-0000-0000-00008FB70000}"/>
    <cellStyle name="Normal 39 6 3" xfId="13365" xr:uid="{00000000-0005-0000-0000-000090B70000}"/>
    <cellStyle name="Normal 39 6 3 2" xfId="48583" xr:uid="{00000000-0005-0000-0000-000091B70000}"/>
    <cellStyle name="Normal 39 6 4" xfId="39538" xr:uid="{00000000-0005-0000-0000-000092B70000}"/>
    <cellStyle name="Normal 39 6 5" xfId="25972" xr:uid="{00000000-0005-0000-0000-000093B70000}"/>
    <cellStyle name="Normal 39 7" xfId="5742" xr:uid="{00000000-0005-0000-0000-000094B70000}"/>
    <cellStyle name="Normal 39 7 2" xfId="18373" xr:uid="{00000000-0005-0000-0000-000095B70000}"/>
    <cellStyle name="Normal 39 7 2 2" xfId="53589" xr:uid="{00000000-0005-0000-0000-000096B70000}"/>
    <cellStyle name="Normal 39 7 3" xfId="40992" xr:uid="{00000000-0005-0000-0000-000097B70000}"/>
    <cellStyle name="Normal 39 7 4" xfId="30978" xr:uid="{00000000-0005-0000-0000-000098B70000}"/>
    <cellStyle name="Normal 39 8" xfId="7201" xr:uid="{00000000-0005-0000-0000-000099B70000}"/>
    <cellStyle name="Normal 39 8 2" xfId="19827" xr:uid="{00000000-0005-0000-0000-00009AB70000}"/>
    <cellStyle name="Normal 39 8 2 2" xfId="55043" xr:uid="{00000000-0005-0000-0000-00009BB70000}"/>
    <cellStyle name="Normal 39 8 3" xfId="42446" xr:uid="{00000000-0005-0000-0000-00009CB70000}"/>
    <cellStyle name="Normal 39 8 4" xfId="32432" xr:uid="{00000000-0005-0000-0000-00009DB70000}"/>
    <cellStyle name="Normal 39 9" xfId="8982" xr:uid="{00000000-0005-0000-0000-00009EB70000}"/>
    <cellStyle name="Normal 39 9 2" xfId="21603" xr:uid="{00000000-0005-0000-0000-00009FB70000}"/>
    <cellStyle name="Normal 39 9 2 2" xfId="56819" xr:uid="{00000000-0005-0000-0000-0000A0B70000}"/>
    <cellStyle name="Normal 39 9 3" xfId="44222" xr:uid="{00000000-0005-0000-0000-0000A1B70000}"/>
    <cellStyle name="Normal 39 9 4" xfId="34208" xr:uid="{00000000-0005-0000-0000-0000A2B70000}"/>
    <cellStyle name="Normal 4" xfId="37" xr:uid="{00000000-0005-0000-0000-0000A3B70000}"/>
    <cellStyle name="Normal 4 10" xfId="3303" xr:uid="{00000000-0005-0000-0000-0000A4B70000}"/>
    <cellStyle name="Normal 4 10 10" xfId="26799" xr:uid="{00000000-0005-0000-0000-0000A5B70000}"/>
    <cellStyle name="Normal 4 10 11" xfId="61203" xr:uid="{00000000-0005-0000-0000-0000A6B70000}"/>
    <cellStyle name="Normal 4 10 2" xfId="5099" xr:uid="{00000000-0005-0000-0000-0000A7B70000}"/>
    <cellStyle name="Normal 4 10 2 2" xfId="17746" xr:uid="{00000000-0005-0000-0000-0000A8B70000}"/>
    <cellStyle name="Normal 4 10 2 2 2" xfId="52962" xr:uid="{00000000-0005-0000-0000-0000A9B70000}"/>
    <cellStyle name="Normal 4 10 2 3" xfId="40365" xr:uid="{00000000-0005-0000-0000-0000AAB70000}"/>
    <cellStyle name="Normal 4 10 2 4" xfId="30351" xr:uid="{00000000-0005-0000-0000-0000ABB70000}"/>
    <cellStyle name="Normal 4 10 3" xfId="6569" xr:uid="{00000000-0005-0000-0000-0000ACB70000}"/>
    <cellStyle name="Normal 4 10 3 2" xfId="19200" xr:uid="{00000000-0005-0000-0000-0000ADB70000}"/>
    <cellStyle name="Normal 4 10 3 2 2" xfId="54416" xr:uid="{00000000-0005-0000-0000-0000AEB70000}"/>
    <cellStyle name="Normal 4 10 3 3" xfId="41819" xr:uid="{00000000-0005-0000-0000-0000AFB70000}"/>
    <cellStyle name="Normal 4 10 3 4" xfId="31805" xr:uid="{00000000-0005-0000-0000-0000B0B70000}"/>
    <cellStyle name="Normal 4 10 4" xfId="8028" xr:uid="{00000000-0005-0000-0000-0000B1B70000}"/>
    <cellStyle name="Normal 4 10 4 2" xfId="20654" xr:uid="{00000000-0005-0000-0000-0000B2B70000}"/>
    <cellStyle name="Normal 4 10 4 2 2" xfId="55870" xr:uid="{00000000-0005-0000-0000-0000B3B70000}"/>
    <cellStyle name="Normal 4 10 4 3" xfId="43273" xr:uid="{00000000-0005-0000-0000-0000B4B70000}"/>
    <cellStyle name="Normal 4 10 4 4" xfId="33259" xr:uid="{00000000-0005-0000-0000-0000B5B70000}"/>
    <cellStyle name="Normal 4 10 5" xfId="9809" xr:uid="{00000000-0005-0000-0000-0000B6B70000}"/>
    <cellStyle name="Normal 4 10 5 2" xfId="22430" xr:uid="{00000000-0005-0000-0000-0000B7B70000}"/>
    <cellStyle name="Normal 4 10 5 2 2" xfId="57646" xr:uid="{00000000-0005-0000-0000-0000B8B70000}"/>
    <cellStyle name="Normal 4 10 5 3" xfId="45049" xr:uid="{00000000-0005-0000-0000-0000B9B70000}"/>
    <cellStyle name="Normal 4 10 5 4" xfId="35035" xr:uid="{00000000-0005-0000-0000-0000BAB70000}"/>
    <cellStyle name="Normal 4 10 6" xfId="11603" xr:uid="{00000000-0005-0000-0000-0000BBB70000}"/>
    <cellStyle name="Normal 4 10 6 2" xfId="24206" xr:uid="{00000000-0005-0000-0000-0000BCB70000}"/>
    <cellStyle name="Normal 4 10 6 2 2" xfId="59422" xr:uid="{00000000-0005-0000-0000-0000BDB70000}"/>
    <cellStyle name="Normal 4 10 6 3" xfId="46825" xr:uid="{00000000-0005-0000-0000-0000BEB70000}"/>
    <cellStyle name="Normal 4 10 6 4" xfId="36811" xr:uid="{00000000-0005-0000-0000-0000BFB70000}"/>
    <cellStyle name="Normal 4 10 7" xfId="15970" xr:uid="{00000000-0005-0000-0000-0000C0B70000}"/>
    <cellStyle name="Normal 4 10 7 2" xfId="51186" xr:uid="{00000000-0005-0000-0000-0000C1B70000}"/>
    <cellStyle name="Normal 4 10 7 3" xfId="28575" xr:uid="{00000000-0005-0000-0000-0000C2B70000}"/>
    <cellStyle name="Normal 4 10 8" xfId="14192" xr:uid="{00000000-0005-0000-0000-0000C3B70000}"/>
    <cellStyle name="Normal 4 10 8 2" xfId="49410" xr:uid="{00000000-0005-0000-0000-0000C4B70000}"/>
    <cellStyle name="Normal 4 10 9" xfId="38589" xr:uid="{00000000-0005-0000-0000-0000C5B70000}"/>
    <cellStyle name="Normal 4 11" xfId="2458" xr:uid="{00000000-0005-0000-0000-0000C6B70000}"/>
    <cellStyle name="Normal 4 11 10" xfId="25990" xr:uid="{00000000-0005-0000-0000-0000C7B70000}"/>
    <cellStyle name="Normal 4 11 11" xfId="60394" xr:uid="{00000000-0005-0000-0000-0000C8B70000}"/>
    <cellStyle name="Normal 4 11 2" xfId="4290" xr:uid="{00000000-0005-0000-0000-0000C9B70000}"/>
    <cellStyle name="Normal 4 11 2 2" xfId="16937" xr:uid="{00000000-0005-0000-0000-0000CAB70000}"/>
    <cellStyle name="Normal 4 11 2 2 2" xfId="52153" xr:uid="{00000000-0005-0000-0000-0000CBB70000}"/>
    <cellStyle name="Normal 4 11 2 3" xfId="39556" xr:uid="{00000000-0005-0000-0000-0000CCB70000}"/>
    <cellStyle name="Normal 4 11 2 4" xfId="29542" xr:uid="{00000000-0005-0000-0000-0000CDB70000}"/>
    <cellStyle name="Normal 4 11 3" xfId="5760" xr:uid="{00000000-0005-0000-0000-0000CEB70000}"/>
    <cellStyle name="Normal 4 11 3 2" xfId="18391" xr:uid="{00000000-0005-0000-0000-0000CFB70000}"/>
    <cellStyle name="Normal 4 11 3 2 2" xfId="53607" xr:uid="{00000000-0005-0000-0000-0000D0B70000}"/>
    <cellStyle name="Normal 4 11 3 3" xfId="41010" xr:uid="{00000000-0005-0000-0000-0000D1B70000}"/>
    <cellStyle name="Normal 4 11 3 4" xfId="30996" xr:uid="{00000000-0005-0000-0000-0000D2B70000}"/>
    <cellStyle name="Normal 4 11 4" xfId="7219" xr:uid="{00000000-0005-0000-0000-0000D3B70000}"/>
    <cellStyle name="Normal 4 11 4 2" xfId="19845" xr:uid="{00000000-0005-0000-0000-0000D4B70000}"/>
    <cellStyle name="Normal 4 11 4 2 2" xfId="55061" xr:uid="{00000000-0005-0000-0000-0000D5B70000}"/>
    <cellStyle name="Normal 4 11 4 3" xfId="42464" xr:uid="{00000000-0005-0000-0000-0000D6B70000}"/>
    <cellStyle name="Normal 4 11 4 4" xfId="32450" xr:uid="{00000000-0005-0000-0000-0000D7B70000}"/>
    <cellStyle name="Normal 4 11 5" xfId="9000" xr:uid="{00000000-0005-0000-0000-0000D8B70000}"/>
    <cellStyle name="Normal 4 11 5 2" xfId="21621" xr:uid="{00000000-0005-0000-0000-0000D9B70000}"/>
    <cellStyle name="Normal 4 11 5 2 2" xfId="56837" xr:uid="{00000000-0005-0000-0000-0000DAB70000}"/>
    <cellStyle name="Normal 4 11 5 3" xfId="44240" xr:uid="{00000000-0005-0000-0000-0000DBB70000}"/>
    <cellStyle name="Normal 4 11 5 4" xfId="34226" xr:uid="{00000000-0005-0000-0000-0000DCB70000}"/>
    <cellStyle name="Normal 4 11 6" xfId="10794" xr:uid="{00000000-0005-0000-0000-0000DDB70000}"/>
    <cellStyle name="Normal 4 11 6 2" xfId="23397" xr:uid="{00000000-0005-0000-0000-0000DEB70000}"/>
    <cellStyle name="Normal 4 11 6 2 2" xfId="58613" xr:uid="{00000000-0005-0000-0000-0000DFB70000}"/>
    <cellStyle name="Normal 4 11 6 3" xfId="46016" xr:uid="{00000000-0005-0000-0000-0000E0B70000}"/>
    <cellStyle name="Normal 4 11 6 4" xfId="36002" xr:uid="{00000000-0005-0000-0000-0000E1B70000}"/>
    <cellStyle name="Normal 4 11 7" xfId="15161" xr:uid="{00000000-0005-0000-0000-0000E2B70000}"/>
    <cellStyle name="Normal 4 11 7 2" xfId="50377" xr:uid="{00000000-0005-0000-0000-0000E3B70000}"/>
    <cellStyle name="Normal 4 11 7 3" xfId="27766" xr:uid="{00000000-0005-0000-0000-0000E4B70000}"/>
    <cellStyle name="Normal 4 11 8" xfId="13383" xr:uid="{00000000-0005-0000-0000-0000E5B70000}"/>
    <cellStyle name="Normal 4 11 8 2" xfId="48601" xr:uid="{00000000-0005-0000-0000-0000E6B70000}"/>
    <cellStyle name="Normal 4 11 9" xfId="37780" xr:uid="{00000000-0005-0000-0000-0000E7B70000}"/>
    <cellStyle name="Normal 4 12" xfId="3611" xr:uid="{00000000-0005-0000-0000-0000E8B70000}"/>
    <cellStyle name="Normal 4 12 10" xfId="27107" xr:uid="{00000000-0005-0000-0000-0000E9B70000}"/>
    <cellStyle name="Normal 4 12 11" xfId="61511" xr:uid="{00000000-0005-0000-0000-0000EAB70000}"/>
    <cellStyle name="Normal 4 12 2" xfId="5407" xr:uid="{00000000-0005-0000-0000-0000EBB70000}"/>
    <cellStyle name="Normal 4 12 2 2" xfId="18054" xr:uid="{00000000-0005-0000-0000-0000ECB70000}"/>
    <cellStyle name="Normal 4 12 2 2 2" xfId="53270" xr:uid="{00000000-0005-0000-0000-0000EDB70000}"/>
    <cellStyle name="Normal 4 12 2 3" xfId="40673" xr:uid="{00000000-0005-0000-0000-0000EEB70000}"/>
    <cellStyle name="Normal 4 12 2 4" xfId="30659" xr:uid="{00000000-0005-0000-0000-0000EFB70000}"/>
    <cellStyle name="Normal 4 12 3" xfId="6877" xr:uid="{00000000-0005-0000-0000-0000F0B70000}"/>
    <cellStyle name="Normal 4 12 3 2" xfId="19508" xr:uid="{00000000-0005-0000-0000-0000F1B70000}"/>
    <cellStyle name="Normal 4 12 3 2 2" xfId="54724" xr:uid="{00000000-0005-0000-0000-0000F2B70000}"/>
    <cellStyle name="Normal 4 12 3 3" xfId="42127" xr:uid="{00000000-0005-0000-0000-0000F3B70000}"/>
    <cellStyle name="Normal 4 12 3 4" xfId="32113" xr:uid="{00000000-0005-0000-0000-0000F4B70000}"/>
    <cellStyle name="Normal 4 12 4" xfId="8336" xr:uid="{00000000-0005-0000-0000-0000F5B70000}"/>
    <cellStyle name="Normal 4 12 4 2" xfId="20962" xr:uid="{00000000-0005-0000-0000-0000F6B70000}"/>
    <cellStyle name="Normal 4 12 4 2 2" xfId="56178" xr:uid="{00000000-0005-0000-0000-0000F7B70000}"/>
    <cellStyle name="Normal 4 12 4 3" xfId="43581" xr:uid="{00000000-0005-0000-0000-0000F8B70000}"/>
    <cellStyle name="Normal 4 12 4 4" xfId="33567" xr:uid="{00000000-0005-0000-0000-0000F9B70000}"/>
    <cellStyle name="Normal 4 12 5" xfId="10117" xr:uid="{00000000-0005-0000-0000-0000FAB70000}"/>
    <cellStyle name="Normal 4 12 5 2" xfId="22738" xr:uid="{00000000-0005-0000-0000-0000FBB70000}"/>
    <cellStyle name="Normal 4 12 5 2 2" xfId="57954" xr:uid="{00000000-0005-0000-0000-0000FCB70000}"/>
    <cellStyle name="Normal 4 12 5 3" xfId="45357" xr:uid="{00000000-0005-0000-0000-0000FDB70000}"/>
    <cellStyle name="Normal 4 12 5 4" xfId="35343" xr:uid="{00000000-0005-0000-0000-0000FEB70000}"/>
    <cellStyle name="Normal 4 12 6" xfId="11911" xr:uid="{00000000-0005-0000-0000-0000FFB70000}"/>
    <cellStyle name="Normal 4 12 6 2" xfId="24514" xr:uid="{00000000-0005-0000-0000-000000B80000}"/>
    <cellStyle name="Normal 4 12 6 2 2" xfId="59730" xr:uid="{00000000-0005-0000-0000-000001B80000}"/>
    <cellStyle name="Normal 4 12 6 3" xfId="47133" xr:uid="{00000000-0005-0000-0000-000002B80000}"/>
    <cellStyle name="Normal 4 12 6 4" xfId="37119" xr:uid="{00000000-0005-0000-0000-000003B80000}"/>
    <cellStyle name="Normal 4 12 7" xfId="16278" xr:uid="{00000000-0005-0000-0000-000004B80000}"/>
    <cellStyle name="Normal 4 12 7 2" xfId="51494" xr:uid="{00000000-0005-0000-0000-000005B80000}"/>
    <cellStyle name="Normal 4 12 7 3" xfId="28883" xr:uid="{00000000-0005-0000-0000-000006B80000}"/>
    <cellStyle name="Normal 4 12 8" xfId="14500" xr:uid="{00000000-0005-0000-0000-000007B80000}"/>
    <cellStyle name="Normal 4 12 8 2" xfId="49718" xr:uid="{00000000-0005-0000-0000-000008B80000}"/>
    <cellStyle name="Normal 4 12 9" xfId="38897" xr:uid="{00000000-0005-0000-0000-000009B80000}"/>
    <cellStyle name="Normal 4 13" xfId="3627" xr:uid="{00000000-0005-0000-0000-00000AB80000}"/>
    <cellStyle name="Normal 4 13 2" xfId="8351" xr:uid="{00000000-0005-0000-0000-00000BB80000}"/>
    <cellStyle name="Normal 4 13 2 2" xfId="20977" xr:uid="{00000000-0005-0000-0000-00000CB80000}"/>
    <cellStyle name="Normal 4 13 2 2 2" xfId="56193" xr:uid="{00000000-0005-0000-0000-00000DB80000}"/>
    <cellStyle name="Normal 4 13 2 3" xfId="43596" xr:uid="{00000000-0005-0000-0000-00000EB80000}"/>
    <cellStyle name="Normal 4 13 2 4" xfId="33582" xr:uid="{00000000-0005-0000-0000-00000FB80000}"/>
    <cellStyle name="Normal 4 13 3" xfId="10132" xr:uid="{00000000-0005-0000-0000-000010B80000}"/>
    <cellStyle name="Normal 4 13 3 2" xfId="22753" xr:uid="{00000000-0005-0000-0000-000011B80000}"/>
    <cellStyle name="Normal 4 13 3 2 2" xfId="57969" xr:uid="{00000000-0005-0000-0000-000012B80000}"/>
    <cellStyle name="Normal 4 13 3 3" xfId="45372" xr:uid="{00000000-0005-0000-0000-000013B80000}"/>
    <cellStyle name="Normal 4 13 3 4" xfId="35358" xr:uid="{00000000-0005-0000-0000-000014B80000}"/>
    <cellStyle name="Normal 4 13 4" xfId="11928" xr:uid="{00000000-0005-0000-0000-000015B80000}"/>
    <cellStyle name="Normal 4 13 4 2" xfId="24529" xr:uid="{00000000-0005-0000-0000-000016B80000}"/>
    <cellStyle name="Normal 4 13 4 2 2" xfId="59745" xr:uid="{00000000-0005-0000-0000-000017B80000}"/>
    <cellStyle name="Normal 4 13 4 3" xfId="47148" xr:uid="{00000000-0005-0000-0000-000018B80000}"/>
    <cellStyle name="Normal 4 13 4 4" xfId="37134" xr:uid="{00000000-0005-0000-0000-000019B80000}"/>
    <cellStyle name="Normal 4 13 5" xfId="16293" xr:uid="{00000000-0005-0000-0000-00001AB80000}"/>
    <cellStyle name="Normal 4 13 5 2" xfId="51509" xr:uid="{00000000-0005-0000-0000-00001BB80000}"/>
    <cellStyle name="Normal 4 13 5 3" xfId="28898" xr:uid="{00000000-0005-0000-0000-00001CB80000}"/>
    <cellStyle name="Normal 4 13 6" xfId="14515" xr:uid="{00000000-0005-0000-0000-00001DB80000}"/>
    <cellStyle name="Normal 4 13 6 2" xfId="49733" xr:uid="{00000000-0005-0000-0000-00001EB80000}"/>
    <cellStyle name="Normal 4 13 7" xfId="38912" xr:uid="{00000000-0005-0000-0000-00001FB80000}"/>
    <cellStyle name="Normal 4 13 8" xfId="27122" xr:uid="{00000000-0005-0000-0000-000020B80000}"/>
    <cellStyle name="Normal 4 14" xfId="3952" xr:uid="{00000000-0005-0000-0000-000021B80000}"/>
    <cellStyle name="Normal 4 14 2" xfId="16615" xr:uid="{00000000-0005-0000-0000-000022B80000}"/>
    <cellStyle name="Normal 4 14 2 2" xfId="51831" xr:uid="{00000000-0005-0000-0000-000023B80000}"/>
    <cellStyle name="Normal 4 14 2 3" xfId="29220" xr:uid="{00000000-0005-0000-0000-000024B80000}"/>
    <cellStyle name="Normal 4 14 3" xfId="13061" xr:uid="{00000000-0005-0000-0000-000025B80000}"/>
    <cellStyle name="Normal 4 14 3 2" xfId="48279" xr:uid="{00000000-0005-0000-0000-000026B80000}"/>
    <cellStyle name="Normal 4 14 4" xfId="39234" xr:uid="{00000000-0005-0000-0000-000027B80000}"/>
    <cellStyle name="Normal 4 14 5" xfId="25668" xr:uid="{00000000-0005-0000-0000-000028B80000}"/>
    <cellStyle name="Normal 4 15" xfId="5438" xr:uid="{00000000-0005-0000-0000-000029B80000}"/>
    <cellStyle name="Normal 4 15 2" xfId="18069" xr:uid="{00000000-0005-0000-0000-00002AB80000}"/>
    <cellStyle name="Normal 4 15 2 2" xfId="53285" xr:uid="{00000000-0005-0000-0000-00002BB80000}"/>
    <cellStyle name="Normal 4 15 3" xfId="40688" xr:uid="{00000000-0005-0000-0000-00002CB80000}"/>
    <cellStyle name="Normal 4 15 4" xfId="30674" xr:uid="{00000000-0005-0000-0000-00002DB80000}"/>
    <cellStyle name="Normal 4 16" xfId="6894" xr:uid="{00000000-0005-0000-0000-00002EB80000}"/>
    <cellStyle name="Normal 4 16 2" xfId="19523" xr:uid="{00000000-0005-0000-0000-00002FB80000}"/>
    <cellStyle name="Normal 4 16 2 2" xfId="54739" xr:uid="{00000000-0005-0000-0000-000030B80000}"/>
    <cellStyle name="Normal 4 16 3" xfId="42142" xr:uid="{00000000-0005-0000-0000-000031B80000}"/>
    <cellStyle name="Normal 4 16 4" xfId="32128" xr:uid="{00000000-0005-0000-0000-000032B80000}"/>
    <cellStyle name="Normal 4 17" xfId="8676" xr:uid="{00000000-0005-0000-0000-000033B80000}"/>
    <cellStyle name="Normal 4 17 2" xfId="21299" xr:uid="{00000000-0005-0000-0000-000034B80000}"/>
    <cellStyle name="Normal 4 17 2 2" xfId="56515" xr:uid="{00000000-0005-0000-0000-000035B80000}"/>
    <cellStyle name="Normal 4 17 3" xfId="43918" xr:uid="{00000000-0005-0000-0000-000036B80000}"/>
    <cellStyle name="Normal 4 17 4" xfId="33904" xr:uid="{00000000-0005-0000-0000-000037B80000}"/>
    <cellStyle name="Normal 4 18" xfId="10442" xr:uid="{00000000-0005-0000-0000-000038B80000}"/>
    <cellStyle name="Normal 4 18 2" xfId="23062" xr:uid="{00000000-0005-0000-0000-000039B80000}"/>
    <cellStyle name="Normal 4 18 2 2" xfId="58278" xr:uid="{00000000-0005-0000-0000-00003AB80000}"/>
    <cellStyle name="Normal 4 18 3" xfId="45681" xr:uid="{00000000-0005-0000-0000-00003BB80000}"/>
    <cellStyle name="Normal 4 18 4" xfId="35667" xr:uid="{00000000-0005-0000-0000-00003CB80000}"/>
    <cellStyle name="Normal 4 19" xfId="14838" xr:uid="{00000000-0005-0000-0000-00003DB80000}"/>
    <cellStyle name="Normal 4 19 2" xfId="50055" xr:uid="{00000000-0005-0000-0000-00003EB80000}"/>
    <cellStyle name="Normal 4 19 3" xfId="27444" xr:uid="{00000000-0005-0000-0000-00003FB80000}"/>
    <cellStyle name="Normal 4 2" xfId="622" xr:uid="{00000000-0005-0000-0000-000040B80000}"/>
    <cellStyle name="Normal 4 2 10" xfId="3672" xr:uid="{00000000-0005-0000-0000-000041B80000}"/>
    <cellStyle name="Normal 4 2 10 2" xfId="8396" xr:uid="{00000000-0005-0000-0000-000042B80000}"/>
    <cellStyle name="Normal 4 2 10 2 2" xfId="21022" xr:uid="{00000000-0005-0000-0000-000043B80000}"/>
    <cellStyle name="Normal 4 2 10 2 2 2" xfId="56238" xr:uid="{00000000-0005-0000-0000-000044B80000}"/>
    <cellStyle name="Normal 4 2 10 2 3" xfId="43641" xr:uid="{00000000-0005-0000-0000-000045B80000}"/>
    <cellStyle name="Normal 4 2 10 2 4" xfId="33627" xr:uid="{00000000-0005-0000-0000-000046B80000}"/>
    <cellStyle name="Normal 4 2 10 3" xfId="10177" xr:uid="{00000000-0005-0000-0000-000047B80000}"/>
    <cellStyle name="Normal 4 2 10 3 2" xfId="22798" xr:uid="{00000000-0005-0000-0000-000048B80000}"/>
    <cellStyle name="Normal 4 2 10 3 2 2" xfId="58014" xr:uid="{00000000-0005-0000-0000-000049B80000}"/>
    <cellStyle name="Normal 4 2 10 3 3" xfId="45417" xr:uid="{00000000-0005-0000-0000-00004AB80000}"/>
    <cellStyle name="Normal 4 2 10 3 4" xfId="35403" xr:uid="{00000000-0005-0000-0000-00004BB80000}"/>
    <cellStyle name="Normal 4 2 10 4" xfId="11973" xr:uid="{00000000-0005-0000-0000-00004CB80000}"/>
    <cellStyle name="Normal 4 2 10 4 2" xfId="24574" xr:uid="{00000000-0005-0000-0000-00004DB80000}"/>
    <cellStyle name="Normal 4 2 10 4 2 2" xfId="59790" xr:uid="{00000000-0005-0000-0000-00004EB80000}"/>
    <cellStyle name="Normal 4 2 10 4 3" xfId="47193" xr:uid="{00000000-0005-0000-0000-00004FB80000}"/>
    <cellStyle name="Normal 4 2 10 4 4" xfId="37179" xr:uid="{00000000-0005-0000-0000-000050B80000}"/>
    <cellStyle name="Normal 4 2 10 5" xfId="16338" xr:uid="{00000000-0005-0000-0000-000051B80000}"/>
    <cellStyle name="Normal 4 2 10 5 2" xfId="51554" xr:uid="{00000000-0005-0000-0000-000052B80000}"/>
    <cellStyle name="Normal 4 2 10 5 3" xfId="28943" xr:uid="{00000000-0005-0000-0000-000053B80000}"/>
    <cellStyle name="Normal 4 2 10 6" xfId="14560" xr:uid="{00000000-0005-0000-0000-000054B80000}"/>
    <cellStyle name="Normal 4 2 10 6 2" xfId="49778" xr:uid="{00000000-0005-0000-0000-000055B80000}"/>
    <cellStyle name="Normal 4 2 10 7" xfId="38957" xr:uid="{00000000-0005-0000-0000-000056B80000}"/>
    <cellStyle name="Normal 4 2 10 8" xfId="27167" xr:uid="{00000000-0005-0000-0000-000057B80000}"/>
    <cellStyle name="Normal 4 2 11" xfId="4004" xr:uid="{00000000-0005-0000-0000-000058B80000}"/>
    <cellStyle name="Normal 4 2 11 2" xfId="16660" xr:uid="{00000000-0005-0000-0000-000059B80000}"/>
    <cellStyle name="Normal 4 2 11 2 2" xfId="51876" xr:uid="{00000000-0005-0000-0000-00005AB80000}"/>
    <cellStyle name="Normal 4 2 11 2 3" xfId="29265" xr:uid="{00000000-0005-0000-0000-00005BB80000}"/>
    <cellStyle name="Normal 4 2 11 3" xfId="13106" xr:uid="{00000000-0005-0000-0000-00005CB80000}"/>
    <cellStyle name="Normal 4 2 11 3 2" xfId="48324" xr:uid="{00000000-0005-0000-0000-00005DB80000}"/>
    <cellStyle name="Normal 4 2 11 4" xfId="39279" xr:uid="{00000000-0005-0000-0000-00005EB80000}"/>
    <cellStyle name="Normal 4 2 11 5" xfId="25713" xr:uid="{00000000-0005-0000-0000-00005FB80000}"/>
    <cellStyle name="Normal 4 2 12" xfId="5483" xr:uid="{00000000-0005-0000-0000-000060B80000}"/>
    <cellStyle name="Normal 4 2 12 2" xfId="18114" xr:uid="{00000000-0005-0000-0000-000061B80000}"/>
    <cellStyle name="Normal 4 2 12 2 2" xfId="53330" xr:uid="{00000000-0005-0000-0000-000062B80000}"/>
    <cellStyle name="Normal 4 2 12 3" xfId="40733" xr:uid="{00000000-0005-0000-0000-000063B80000}"/>
    <cellStyle name="Normal 4 2 12 4" xfId="30719" xr:uid="{00000000-0005-0000-0000-000064B80000}"/>
    <cellStyle name="Normal 4 2 13" xfId="6939" xr:uid="{00000000-0005-0000-0000-000065B80000}"/>
    <cellStyle name="Normal 4 2 13 2" xfId="19568" xr:uid="{00000000-0005-0000-0000-000066B80000}"/>
    <cellStyle name="Normal 4 2 13 2 2" xfId="54784" xr:uid="{00000000-0005-0000-0000-000067B80000}"/>
    <cellStyle name="Normal 4 2 13 3" xfId="42187" xr:uid="{00000000-0005-0000-0000-000068B80000}"/>
    <cellStyle name="Normal 4 2 13 4" xfId="32173" xr:uid="{00000000-0005-0000-0000-000069B80000}"/>
    <cellStyle name="Normal 4 2 14" xfId="8721" xr:uid="{00000000-0005-0000-0000-00006AB80000}"/>
    <cellStyle name="Normal 4 2 14 2" xfId="21344" xr:uid="{00000000-0005-0000-0000-00006BB80000}"/>
    <cellStyle name="Normal 4 2 14 2 2" xfId="56560" xr:uid="{00000000-0005-0000-0000-00006CB80000}"/>
    <cellStyle name="Normal 4 2 14 3" xfId="43963" xr:uid="{00000000-0005-0000-0000-00006DB80000}"/>
    <cellStyle name="Normal 4 2 14 4" xfId="33949" xr:uid="{00000000-0005-0000-0000-00006EB80000}"/>
    <cellStyle name="Normal 4 2 15" xfId="10700" xr:uid="{00000000-0005-0000-0000-00006FB80000}"/>
    <cellStyle name="Normal 4 2 15 2" xfId="23311" xr:uid="{00000000-0005-0000-0000-000070B80000}"/>
    <cellStyle name="Normal 4 2 15 2 2" xfId="58527" xr:uid="{00000000-0005-0000-0000-000071B80000}"/>
    <cellStyle name="Normal 4 2 15 3" xfId="45930" xr:uid="{00000000-0005-0000-0000-000072B80000}"/>
    <cellStyle name="Normal 4 2 15 4" xfId="35916" xr:uid="{00000000-0005-0000-0000-000073B80000}"/>
    <cellStyle name="Normal 4 2 16" xfId="14883" xr:uid="{00000000-0005-0000-0000-000074B80000}"/>
    <cellStyle name="Normal 4 2 16 2" xfId="50100" xr:uid="{00000000-0005-0000-0000-000075B80000}"/>
    <cellStyle name="Normal 4 2 16 3" xfId="27489" xr:uid="{00000000-0005-0000-0000-000076B80000}"/>
    <cellStyle name="Normal 4 2 17" xfId="12297" xr:uid="{00000000-0005-0000-0000-000077B80000}"/>
    <cellStyle name="Normal 4 2 17 2" xfId="47515" xr:uid="{00000000-0005-0000-0000-000078B80000}"/>
    <cellStyle name="Normal 4 2 18" xfId="37502" xr:uid="{00000000-0005-0000-0000-000079B80000}"/>
    <cellStyle name="Normal 4 2 19" xfId="24904" xr:uid="{00000000-0005-0000-0000-00007AB80000}"/>
    <cellStyle name="Normal 4 2 2" xfId="623" xr:uid="{00000000-0005-0000-0000-00007BB80000}"/>
    <cellStyle name="Normal 4 2 20" xfId="60117" xr:uid="{00000000-0005-0000-0000-00007CB80000}"/>
    <cellStyle name="Normal 4 2 3" xfId="624" xr:uid="{00000000-0005-0000-0000-00007DB80000}"/>
    <cellStyle name="Normal 4 2 3 10" xfId="5484" xr:uid="{00000000-0005-0000-0000-00007EB80000}"/>
    <cellStyle name="Normal 4 2 3 10 2" xfId="18115" xr:uid="{00000000-0005-0000-0000-00007FB80000}"/>
    <cellStyle name="Normal 4 2 3 10 2 2" xfId="53331" xr:uid="{00000000-0005-0000-0000-000080B80000}"/>
    <cellStyle name="Normal 4 2 3 10 3" xfId="40734" xr:uid="{00000000-0005-0000-0000-000081B80000}"/>
    <cellStyle name="Normal 4 2 3 10 4" xfId="30720" xr:uid="{00000000-0005-0000-0000-000082B80000}"/>
    <cellStyle name="Normal 4 2 3 11" xfId="6940" xr:uid="{00000000-0005-0000-0000-000083B80000}"/>
    <cellStyle name="Normal 4 2 3 11 2" xfId="19569" xr:uid="{00000000-0005-0000-0000-000084B80000}"/>
    <cellStyle name="Normal 4 2 3 11 2 2" xfId="54785" xr:uid="{00000000-0005-0000-0000-000085B80000}"/>
    <cellStyle name="Normal 4 2 3 11 3" xfId="42188" xr:uid="{00000000-0005-0000-0000-000086B80000}"/>
    <cellStyle name="Normal 4 2 3 11 4" xfId="32174" xr:uid="{00000000-0005-0000-0000-000087B80000}"/>
    <cellStyle name="Normal 4 2 3 12" xfId="8722" xr:uid="{00000000-0005-0000-0000-000088B80000}"/>
    <cellStyle name="Normal 4 2 3 12 2" xfId="21345" xr:uid="{00000000-0005-0000-0000-000089B80000}"/>
    <cellStyle name="Normal 4 2 3 12 2 2" xfId="56561" xr:uid="{00000000-0005-0000-0000-00008AB80000}"/>
    <cellStyle name="Normal 4 2 3 12 3" xfId="43964" xr:uid="{00000000-0005-0000-0000-00008BB80000}"/>
    <cellStyle name="Normal 4 2 3 12 4" xfId="33950" xr:uid="{00000000-0005-0000-0000-00008CB80000}"/>
    <cellStyle name="Normal 4 2 3 13" xfId="10701" xr:uid="{00000000-0005-0000-0000-00008DB80000}"/>
    <cellStyle name="Normal 4 2 3 13 2" xfId="23312" xr:uid="{00000000-0005-0000-0000-00008EB80000}"/>
    <cellStyle name="Normal 4 2 3 13 2 2" xfId="58528" xr:uid="{00000000-0005-0000-0000-00008FB80000}"/>
    <cellStyle name="Normal 4 2 3 13 3" xfId="45931" xr:uid="{00000000-0005-0000-0000-000090B80000}"/>
    <cellStyle name="Normal 4 2 3 13 4" xfId="35917" xr:uid="{00000000-0005-0000-0000-000091B80000}"/>
    <cellStyle name="Normal 4 2 3 14" xfId="14884" xr:uid="{00000000-0005-0000-0000-000092B80000}"/>
    <cellStyle name="Normal 4 2 3 14 2" xfId="50101" xr:uid="{00000000-0005-0000-0000-000093B80000}"/>
    <cellStyle name="Normal 4 2 3 14 3" xfId="27490" xr:uid="{00000000-0005-0000-0000-000094B80000}"/>
    <cellStyle name="Normal 4 2 3 15" xfId="12298" xr:uid="{00000000-0005-0000-0000-000095B80000}"/>
    <cellStyle name="Normal 4 2 3 15 2" xfId="47516" xr:uid="{00000000-0005-0000-0000-000096B80000}"/>
    <cellStyle name="Normal 4 2 3 16" xfId="37503" xr:uid="{00000000-0005-0000-0000-000097B80000}"/>
    <cellStyle name="Normal 4 2 3 17" xfId="24905" xr:uid="{00000000-0005-0000-0000-000098B80000}"/>
    <cellStyle name="Normal 4 2 3 18" xfId="60118" xr:uid="{00000000-0005-0000-0000-000099B80000}"/>
    <cellStyle name="Normal 4 2 3 2" xfId="1797" xr:uid="{00000000-0005-0000-0000-00009AB80000}"/>
    <cellStyle name="Normal 4 2 3 2 10" xfId="7014" xr:uid="{00000000-0005-0000-0000-00009BB80000}"/>
    <cellStyle name="Normal 4 2 3 2 10 2" xfId="19641" xr:uid="{00000000-0005-0000-0000-00009CB80000}"/>
    <cellStyle name="Normal 4 2 3 2 10 2 2" xfId="54857" xr:uid="{00000000-0005-0000-0000-00009DB80000}"/>
    <cellStyle name="Normal 4 2 3 2 10 3" xfId="42260" xr:uid="{00000000-0005-0000-0000-00009EB80000}"/>
    <cellStyle name="Normal 4 2 3 2 10 4" xfId="32246" xr:uid="{00000000-0005-0000-0000-00009FB80000}"/>
    <cellStyle name="Normal 4 2 3 2 11" xfId="8795" xr:uid="{00000000-0005-0000-0000-0000A0B80000}"/>
    <cellStyle name="Normal 4 2 3 2 11 2" xfId="21417" xr:uid="{00000000-0005-0000-0000-0000A1B80000}"/>
    <cellStyle name="Normal 4 2 3 2 11 2 2" xfId="56633" xr:uid="{00000000-0005-0000-0000-0000A2B80000}"/>
    <cellStyle name="Normal 4 2 3 2 11 3" xfId="44036" xr:uid="{00000000-0005-0000-0000-0000A3B80000}"/>
    <cellStyle name="Normal 4 2 3 2 11 4" xfId="34022" xr:uid="{00000000-0005-0000-0000-0000A4B80000}"/>
    <cellStyle name="Normal 4 2 3 2 12" xfId="10702" xr:uid="{00000000-0005-0000-0000-0000A5B80000}"/>
    <cellStyle name="Normal 4 2 3 2 12 2" xfId="23313" xr:uid="{00000000-0005-0000-0000-0000A6B80000}"/>
    <cellStyle name="Normal 4 2 3 2 12 2 2" xfId="58529" xr:uid="{00000000-0005-0000-0000-0000A7B80000}"/>
    <cellStyle name="Normal 4 2 3 2 12 3" xfId="45932" xr:uid="{00000000-0005-0000-0000-0000A8B80000}"/>
    <cellStyle name="Normal 4 2 3 2 12 4" xfId="35918" xr:uid="{00000000-0005-0000-0000-0000A9B80000}"/>
    <cellStyle name="Normal 4 2 3 2 13" xfId="14956" xr:uid="{00000000-0005-0000-0000-0000AAB80000}"/>
    <cellStyle name="Normal 4 2 3 2 13 2" xfId="50173" xr:uid="{00000000-0005-0000-0000-0000ABB80000}"/>
    <cellStyle name="Normal 4 2 3 2 13 3" xfId="27562" xr:uid="{00000000-0005-0000-0000-0000ACB80000}"/>
    <cellStyle name="Normal 4 2 3 2 14" xfId="12370" xr:uid="{00000000-0005-0000-0000-0000ADB80000}"/>
    <cellStyle name="Normal 4 2 3 2 14 2" xfId="47588" xr:uid="{00000000-0005-0000-0000-0000AEB80000}"/>
    <cellStyle name="Normal 4 2 3 2 15" xfId="37575" xr:uid="{00000000-0005-0000-0000-0000AFB80000}"/>
    <cellStyle name="Normal 4 2 3 2 16" xfId="24977" xr:uid="{00000000-0005-0000-0000-0000B0B80000}"/>
    <cellStyle name="Normal 4 2 3 2 17" xfId="60190" xr:uid="{00000000-0005-0000-0000-0000B1B80000}"/>
    <cellStyle name="Normal 4 2 3 2 2" xfId="2400" xr:uid="{00000000-0005-0000-0000-0000B2B80000}"/>
    <cellStyle name="Normal 4 2 3 2 2 10" xfId="10703" xr:uid="{00000000-0005-0000-0000-0000B3B80000}"/>
    <cellStyle name="Normal 4 2 3 2 2 10 2" xfId="23314" xr:uid="{00000000-0005-0000-0000-0000B4B80000}"/>
    <cellStyle name="Normal 4 2 3 2 2 10 2 2" xfId="58530" xr:uid="{00000000-0005-0000-0000-0000B5B80000}"/>
    <cellStyle name="Normal 4 2 3 2 2 10 3" xfId="45933" xr:uid="{00000000-0005-0000-0000-0000B6B80000}"/>
    <cellStyle name="Normal 4 2 3 2 2 10 4" xfId="35919" xr:uid="{00000000-0005-0000-0000-0000B7B80000}"/>
    <cellStyle name="Normal 4 2 3 2 2 11" xfId="15111" xr:uid="{00000000-0005-0000-0000-0000B8B80000}"/>
    <cellStyle name="Normal 4 2 3 2 2 11 2" xfId="50327" xr:uid="{00000000-0005-0000-0000-0000B9B80000}"/>
    <cellStyle name="Normal 4 2 3 2 2 11 3" xfId="27716" xr:uid="{00000000-0005-0000-0000-0000BAB80000}"/>
    <cellStyle name="Normal 4 2 3 2 2 12" xfId="12524" xr:uid="{00000000-0005-0000-0000-0000BBB80000}"/>
    <cellStyle name="Normal 4 2 3 2 2 12 2" xfId="47742" xr:uid="{00000000-0005-0000-0000-0000BCB80000}"/>
    <cellStyle name="Normal 4 2 3 2 2 13" xfId="37730" xr:uid="{00000000-0005-0000-0000-0000BDB80000}"/>
    <cellStyle name="Normal 4 2 3 2 2 14" xfId="25131" xr:uid="{00000000-0005-0000-0000-0000BEB80000}"/>
    <cellStyle name="Normal 4 2 3 2 2 15" xfId="60344" xr:uid="{00000000-0005-0000-0000-0000BFB80000}"/>
    <cellStyle name="Normal 4 2 3 2 2 2" xfId="3246" xr:uid="{00000000-0005-0000-0000-0000C0B80000}"/>
    <cellStyle name="Normal 4 2 3 2 2 2 10" xfId="25615" xr:uid="{00000000-0005-0000-0000-0000C1B80000}"/>
    <cellStyle name="Normal 4 2 3 2 2 2 11" xfId="61150" xr:uid="{00000000-0005-0000-0000-0000C2B80000}"/>
    <cellStyle name="Normal 4 2 3 2 2 2 2" xfId="5046" xr:uid="{00000000-0005-0000-0000-0000C3B80000}"/>
    <cellStyle name="Normal 4 2 3 2 2 2 2 2" xfId="17693" xr:uid="{00000000-0005-0000-0000-0000C4B80000}"/>
    <cellStyle name="Normal 4 2 3 2 2 2 2 2 2" xfId="52909" xr:uid="{00000000-0005-0000-0000-0000C5B80000}"/>
    <cellStyle name="Normal 4 2 3 2 2 2 2 2 3" xfId="30298" xr:uid="{00000000-0005-0000-0000-0000C6B80000}"/>
    <cellStyle name="Normal 4 2 3 2 2 2 2 3" xfId="14139" xr:uid="{00000000-0005-0000-0000-0000C7B80000}"/>
    <cellStyle name="Normal 4 2 3 2 2 2 2 3 2" xfId="49357" xr:uid="{00000000-0005-0000-0000-0000C8B80000}"/>
    <cellStyle name="Normal 4 2 3 2 2 2 2 4" xfId="40312" xr:uid="{00000000-0005-0000-0000-0000C9B80000}"/>
    <cellStyle name="Normal 4 2 3 2 2 2 2 5" xfId="26746" xr:uid="{00000000-0005-0000-0000-0000CAB80000}"/>
    <cellStyle name="Normal 4 2 3 2 2 2 3" xfId="6516" xr:uid="{00000000-0005-0000-0000-0000CBB80000}"/>
    <cellStyle name="Normal 4 2 3 2 2 2 3 2" xfId="19147" xr:uid="{00000000-0005-0000-0000-0000CCB80000}"/>
    <cellStyle name="Normal 4 2 3 2 2 2 3 2 2" xfId="54363" xr:uid="{00000000-0005-0000-0000-0000CDB80000}"/>
    <cellStyle name="Normal 4 2 3 2 2 2 3 3" xfId="41766" xr:uid="{00000000-0005-0000-0000-0000CEB80000}"/>
    <cellStyle name="Normal 4 2 3 2 2 2 3 4" xfId="31752" xr:uid="{00000000-0005-0000-0000-0000CFB80000}"/>
    <cellStyle name="Normal 4 2 3 2 2 2 4" xfId="7975" xr:uid="{00000000-0005-0000-0000-0000D0B80000}"/>
    <cellStyle name="Normal 4 2 3 2 2 2 4 2" xfId="20601" xr:uid="{00000000-0005-0000-0000-0000D1B80000}"/>
    <cellStyle name="Normal 4 2 3 2 2 2 4 2 2" xfId="55817" xr:uid="{00000000-0005-0000-0000-0000D2B80000}"/>
    <cellStyle name="Normal 4 2 3 2 2 2 4 3" xfId="43220" xr:uid="{00000000-0005-0000-0000-0000D3B80000}"/>
    <cellStyle name="Normal 4 2 3 2 2 2 4 4" xfId="33206" xr:uid="{00000000-0005-0000-0000-0000D4B80000}"/>
    <cellStyle name="Normal 4 2 3 2 2 2 5" xfId="9756" xr:uid="{00000000-0005-0000-0000-0000D5B80000}"/>
    <cellStyle name="Normal 4 2 3 2 2 2 5 2" xfId="22377" xr:uid="{00000000-0005-0000-0000-0000D6B80000}"/>
    <cellStyle name="Normal 4 2 3 2 2 2 5 2 2" xfId="57593" xr:uid="{00000000-0005-0000-0000-0000D7B80000}"/>
    <cellStyle name="Normal 4 2 3 2 2 2 5 3" xfId="44996" xr:uid="{00000000-0005-0000-0000-0000D8B80000}"/>
    <cellStyle name="Normal 4 2 3 2 2 2 5 4" xfId="34982" xr:uid="{00000000-0005-0000-0000-0000D9B80000}"/>
    <cellStyle name="Normal 4 2 3 2 2 2 6" xfId="11550" xr:uid="{00000000-0005-0000-0000-0000DAB80000}"/>
    <cellStyle name="Normal 4 2 3 2 2 2 6 2" xfId="24153" xr:uid="{00000000-0005-0000-0000-0000DBB80000}"/>
    <cellStyle name="Normal 4 2 3 2 2 2 6 2 2" xfId="59369" xr:uid="{00000000-0005-0000-0000-0000DCB80000}"/>
    <cellStyle name="Normal 4 2 3 2 2 2 6 3" xfId="46772" xr:uid="{00000000-0005-0000-0000-0000DDB80000}"/>
    <cellStyle name="Normal 4 2 3 2 2 2 6 4" xfId="36758" xr:uid="{00000000-0005-0000-0000-0000DEB80000}"/>
    <cellStyle name="Normal 4 2 3 2 2 2 7" xfId="15917" xr:uid="{00000000-0005-0000-0000-0000DFB80000}"/>
    <cellStyle name="Normal 4 2 3 2 2 2 7 2" xfId="51133" xr:uid="{00000000-0005-0000-0000-0000E0B80000}"/>
    <cellStyle name="Normal 4 2 3 2 2 2 7 3" xfId="28522" xr:uid="{00000000-0005-0000-0000-0000E1B80000}"/>
    <cellStyle name="Normal 4 2 3 2 2 2 8" xfId="13008" xr:uid="{00000000-0005-0000-0000-0000E2B80000}"/>
    <cellStyle name="Normal 4 2 3 2 2 2 8 2" xfId="48226" xr:uid="{00000000-0005-0000-0000-0000E3B80000}"/>
    <cellStyle name="Normal 4 2 3 2 2 2 9" xfId="38536" xr:uid="{00000000-0005-0000-0000-0000E4B80000}"/>
    <cellStyle name="Normal 4 2 3 2 2 3" xfId="3575" xr:uid="{00000000-0005-0000-0000-0000E5B80000}"/>
    <cellStyle name="Normal 4 2 3 2 2 3 10" xfId="27071" xr:uid="{00000000-0005-0000-0000-0000E6B80000}"/>
    <cellStyle name="Normal 4 2 3 2 2 3 11" xfId="61475" xr:uid="{00000000-0005-0000-0000-0000E7B80000}"/>
    <cellStyle name="Normal 4 2 3 2 2 3 2" xfId="5371" xr:uid="{00000000-0005-0000-0000-0000E8B80000}"/>
    <cellStyle name="Normal 4 2 3 2 2 3 2 2" xfId="18018" xr:uid="{00000000-0005-0000-0000-0000E9B80000}"/>
    <cellStyle name="Normal 4 2 3 2 2 3 2 2 2" xfId="53234" xr:uid="{00000000-0005-0000-0000-0000EAB80000}"/>
    <cellStyle name="Normal 4 2 3 2 2 3 2 3" xfId="40637" xr:uid="{00000000-0005-0000-0000-0000EBB80000}"/>
    <cellStyle name="Normal 4 2 3 2 2 3 2 4" xfId="30623" xr:uid="{00000000-0005-0000-0000-0000ECB80000}"/>
    <cellStyle name="Normal 4 2 3 2 2 3 3" xfId="6841" xr:uid="{00000000-0005-0000-0000-0000EDB80000}"/>
    <cellStyle name="Normal 4 2 3 2 2 3 3 2" xfId="19472" xr:uid="{00000000-0005-0000-0000-0000EEB80000}"/>
    <cellStyle name="Normal 4 2 3 2 2 3 3 2 2" xfId="54688" xr:uid="{00000000-0005-0000-0000-0000EFB80000}"/>
    <cellStyle name="Normal 4 2 3 2 2 3 3 3" xfId="42091" xr:uid="{00000000-0005-0000-0000-0000F0B80000}"/>
    <cellStyle name="Normal 4 2 3 2 2 3 3 4" xfId="32077" xr:uid="{00000000-0005-0000-0000-0000F1B80000}"/>
    <cellStyle name="Normal 4 2 3 2 2 3 4" xfId="8300" xr:uid="{00000000-0005-0000-0000-0000F2B80000}"/>
    <cellStyle name="Normal 4 2 3 2 2 3 4 2" xfId="20926" xr:uid="{00000000-0005-0000-0000-0000F3B80000}"/>
    <cellStyle name="Normal 4 2 3 2 2 3 4 2 2" xfId="56142" xr:uid="{00000000-0005-0000-0000-0000F4B80000}"/>
    <cellStyle name="Normal 4 2 3 2 2 3 4 3" xfId="43545" xr:uid="{00000000-0005-0000-0000-0000F5B80000}"/>
    <cellStyle name="Normal 4 2 3 2 2 3 4 4" xfId="33531" xr:uid="{00000000-0005-0000-0000-0000F6B80000}"/>
    <cellStyle name="Normal 4 2 3 2 2 3 5" xfId="10081" xr:uid="{00000000-0005-0000-0000-0000F7B80000}"/>
    <cellStyle name="Normal 4 2 3 2 2 3 5 2" xfId="22702" xr:uid="{00000000-0005-0000-0000-0000F8B80000}"/>
    <cellStyle name="Normal 4 2 3 2 2 3 5 2 2" xfId="57918" xr:uid="{00000000-0005-0000-0000-0000F9B80000}"/>
    <cellStyle name="Normal 4 2 3 2 2 3 5 3" xfId="45321" xr:uid="{00000000-0005-0000-0000-0000FAB80000}"/>
    <cellStyle name="Normal 4 2 3 2 2 3 5 4" xfId="35307" xr:uid="{00000000-0005-0000-0000-0000FBB80000}"/>
    <cellStyle name="Normal 4 2 3 2 2 3 6" xfId="11875" xr:uid="{00000000-0005-0000-0000-0000FCB80000}"/>
    <cellStyle name="Normal 4 2 3 2 2 3 6 2" xfId="24478" xr:uid="{00000000-0005-0000-0000-0000FDB80000}"/>
    <cellStyle name="Normal 4 2 3 2 2 3 6 2 2" xfId="59694" xr:uid="{00000000-0005-0000-0000-0000FEB80000}"/>
    <cellStyle name="Normal 4 2 3 2 2 3 6 3" xfId="47097" xr:uid="{00000000-0005-0000-0000-0000FFB80000}"/>
    <cellStyle name="Normal 4 2 3 2 2 3 6 4" xfId="37083" xr:uid="{00000000-0005-0000-0000-000000B90000}"/>
    <cellStyle name="Normal 4 2 3 2 2 3 7" xfId="16242" xr:uid="{00000000-0005-0000-0000-000001B90000}"/>
    <cellStyle name="Normal 4 2 3 2 2 3 7 2" xfId="51458" xr:uid="{00000000-0005-0000-0000-000002B90000}"/>
    <cellStyle name="Normal 4 2 3 2 2 3 7 3" xfId="28847" xr:uid="{00000000-0005-0000-0000-000003B90000}"/>
    <cellStyle name="Normal 4 2 3 2 2 3 8" xfId="14464" xr:uid="{00000000-0005-0000-0000-000004B90000}"/>
    <cellStyle name="Normal 4 2 3 2 2 3 8 2" xfId="49682" xr:uid="{00000000-0005-0000-0000-000005B90000}"/>
    <cellStyle name="Normal 4 2 3 2 2 3 9" xfId="38861" xr:uid="{00000000-0005-0000-0000-000006B90000}"/>
    <cellStyle name="Normal 4 2 3 2 2 4" xfId="2736" xr:uid="{00000000-0005-0000-0000-000007B90000}"/>
    <cellStyle name="Normal 4 2 3 2 2 4 10" xfId="26262" xr:uid="{00000000-0005-0000-0000-000008B90000}"/>
    <cellStyle name="Normal 4 2 3 2 2 4 11" xfId="60666" xr:uid="{00000000-0005-0000-0000-000009B90000}"/>
    <cellStyle name="Normal 4 2 3 2 2 4 2" xfId="4562" xr:uid="{00000000-0005-0000-0000-00000AB90000}"/>
    <cellStyle name="Normal 4 2 3 2 2 4 2 2" xfId="17209" xr:uid="{00000000-0005-0000-0000-00000BB90000}"/>
    <cellStyle name="Normal 4 2 3 2 2 4 2 2 2" xfId="52425" xr:uid="{00000000-0005-0000-0000-00000CB90000}"/>
    <cellStyle name="Normal 4 2 3 2 2 4 2 3" xfId="39828" xr:uid="{00000000-0005-0000-0000-00000DB90000}"/>
    <cellStyle name="Normal 4 2 3 2 2 4 2 4" xfId="29814" xr:uid="{00000000-0005-0000-0000-00000EB90000}"/>
    <cellStyle name="Normal 4 2 3 2 2 4 3" xfId="6032" xr:uid="{00000000-0005-0000-0000-00000FB90000}"/>
    <cellStyle name="Normal 4 2 3 2 2 4 3 2" xfId="18663" xr:uid="{00000000-0005-0000-0000-000010B90000}"/>
    <cellStyle name="Normal 4 2 3 2 2 4 3 2 2" xfId="53879" xr:uid="{00000000-0005-0000-0000-000011B90000}"/>
    <cellStyle name="Normal 4 2 3 2 2 4 3 3" xfId="41282" xr:uid="{00000000-0005-0000-0000-000012B90000}"/>
    <cellStyle name="Normal 4 2 3 2 2 4 3 4" xfId="31268" xr:uid="{00000000-0005-0000-0000-000013B90000}"/>
    <cellStyle name="Normal 4 2 3 2 2 4 4" xfId="7491" xr:uid="{00000000-0005-0000-0000-000014B90000}"/>
    <cellStyle name="Normal 4 2 3 2 2 4 4 2" xfId="20117" xr:uid="{00000000-0005-0000-0000-000015B90000}"/>
    <cellStyle name="Normal 4 2 3 2 2 4 4 2 2" xfId="55333" xr:uid="{00000000-0005-0000-0000-000016B90000}"/>
    <cellStyle name="Normal 4 2 3 2 2 4 4 3" xfId="42736" xr:uid="{00000000-0005-0000-0000-000017B90000}"/>
    <cellStyle name="Normal 4 2 3 2 2 4 4 4" xfId="32722" xr:uid="{00000000-0005-0000-0000-000018B90000}"/>
    <cellStyle name="Normal 4 2 3 2 2 4 5" xfId="9272" xr:uid="{00000000-0005-0000-0000-000019B90000}"/>
    <cellStyle name="Normal 4 2 3 2 2 4 5 2" xfId="21893" xr:uid="{00000000-0005-0000-0000-00001AB90000}"/>
    <cellStyle name="Normal 4 2 3 2 2 4 5 2 2" xfId="57109" xr:uid="{00000000-0005-0000-0000-00001BB90000}"/>
    <cellStyle name="Normal 4 2 3 2 2 4 5 3" xfId="44512" xr:uid="{00000000-0005-0000-0000-00001CB90000}"/>
    <cellStyle name="Normal 4 2 3 2 2 4 5 4" xfId="34498" xr:uid="{00000000-0005-0000-0000-00001DB90000}"/>
    <cellStyle name="Normal 4 2 3 2 2 4 6" xfId="11066" xr:uid="{00000000-0005-0000-0000-00001EB90000}"/>
    <cellStyle name="Normal 4 2 3 2 2 4 6 2" xfId="23669" xr:uid="{00000000-0005-0000-0000-00001FB90000}"/>
    <cellStyle name="Normal 4 2 3 2 2 4 6 2 2" xfId="58885" xr:uid="{00000000-0005-0000-0000-000020B90000}"/>
    <cellStyle name="Normal 4 2 3 2 2 4 6 3" xfId="46288" xr:uid="{00000000-0005-0000-0000-000021B90000}"/>
    <cellStyle name="Normal 4 2 3 2 2 4 6 4" xfId="36274" xr:uid="{00000000-0005-0000-0000-000022B90000}"/>
    <cellStyle name="Normal 4 2 3 2 2 4 7" xfId="15433" xr:uid="{00000000-0005-0000-0000-000023B90000}"/>
    <cellStyle name="Normal 4 2 3 2 2 4 7 2" xfId="50649" xr:uid="{00000000-0005-0000-0000-000024B90000}"/>
    <cellStyle name="Normal 4 2 3 2 2 4 7 3" xfId="28038" xr:uid="{00000000-0005-0000-0000-000025B90000}"/>
    <cellStyle name="Normal 4 2 3 2 2 4 8" xfId="13655" xr:uid="{00000000-0005-0000-0000-000026B90000}"/>
    <cellStyle name="Normal 4 2 3 2 2 4 8 2" xfId="48873" xr:uid="{00000000-0005-0000-0000-000027B90000}"/>
    <cellStyle name="Normal 4 2 3 2 2 4 9" xfId="38052" xr:uid="{00000000-0005-0000-0000-000028B90000}"/>
    <cellStyle name="Normal 4 2 3 2 2 5" xfId="3900" xr:uid="{00000000-0005-0000-0000-000029B90000}"/>
    <cellStyle name="Normal 4 2 3 2 2 5 2" xfId="8623" xr:uid="{00000000-0005-0000-0000-00002AB90000}"/>
    <cellStyle name="Normal 4 2 3 2 2 5 2 2" xfId="21249" xr:uid="{00000000-0005-0000-0000-00002BB90000}"/>
    <cellStyle name="Normal 4 2 3 2 2 5 2 2 2" xfId="56465" xr:uid="{00000000-0005-0000-0000-00002CB90000}"/>
    <cellStyle name="Normal 4 2 3 2 2 5 2 3" xfId="43868" xr:uid="{00000000-0005-0000-0000-00002DB90000}"/>
    <cellStyle name="Normal 4 2 3 2 2 5 2 4" xfId="33854" xr:uid="{00000000-0005-0000-0000-00002EB90000}"/>
    <cellStyle name="Normal 4 2 3 2 2 5 3" xfId="10404" xr:uid="{00000000-0005-0000-0000-00002FB90000}"/>
    <cellStyle name="Normal 4 2 3 2 2 5 3 2" xfId="23025" xr:uid="{00000000-0005-0000-0000-000030B90000}"/>
    <cellStyle name="Normal 4 2 3 2 2 5 3 2 2" xfId="58241" xr:uid="{00000000-0005-0000-0000-000031B90000}"/>
    <cellStyle name="Normal 4 2 3 2 2 5 3 3" xfId="45644" xr:uid="{00000000-0005-0000-0000-000032B90000}"/>
    <cellStyle name="Normal 4 2 3 2 2 5 3 4" xfId="35630" xr:uid="{00000000-0005-0000-0000-000033B90000}"/>
    <cellStyle name="Normal 4 2 3 2 2 5 4" xfId="12200" xr:uid="{00000000-0005-0000-0000-000034B90000}"/>
    <cellStyle name="Normal 4 2 3 2 2 5 4 2" xfId="24801" xr:uid="{00000000-0005-0000-0000-000035B90000}"/>
    <cellStyle name="Normal 4 2 3 2 2 5 4 2 2" xfId="60017" xr:uid="{00000000-0005-0000-0000-000036B90000}"/>
    <cellStyle name="Normal 4 2 3 2 2 5 4 3" xfId="47420" xr:uid="{00000000-0005-0000-0000-000037B90000}"/>
    <cellStyle name="Normal 4 2 3 2 2 5 4 4" xfId="37406" xr:uid="{00000000-0005-0000-0000-000038B90000}"/>
    <cellStyle name="Normal 4 2 3 2 2 5 5" xfId="16565" xr:uid="{00000000-0005-0000-0000-000039B90000}"/>
    <cellStyle name="Normal 4 2 3 2 2 5 5 2" xfId="51781" xr:uid="{00000000-0005-0000-0000-00003AB90000}"/>
    <cellStyle name="Normal 4 2 3 2 2 5 5 3" xfId="29170" xr:uid="{00000000-0005-0000-0000-00003BB90000}"/>
    <cellStyle name="Normal 4 2 3 2 2 5 6" xfId="14787" xr:uid="{00000000-0005-0000-0000-00003CB90000}"/>
    <cellStyle name="Normal 4 2 3 2 2 5 6 2" xfId="50005" xr:uid="{00000000-0005-0000-0000-00003DB90000}"/>
    <cellStyle name="Normal 4 2 3 2 2 5 7" xfId="39184" xr:uid="{00000000-0005-0000-0000-00003EB90000}"/>
    <cellStyle name="Normal 4 2 3 2 2 5 8" xfId="27394" xr:uid="{00000000-0005-0000-0000-00003FB90000}"/>
    <cellStyle name="Normal 4 2 3 2 2 6" xfId="4240" xr:uid="{00000000-0005-0000-0000-000040B90000}"/>
    <cellStyle name="Normal 4 2 3 2 2 6 2" xfId="16887" xr:uid="{00000000-0005-0000-0000-000041B90000}"/>
    <cellStyle name="Normal 4 2 3 2 2 6 2 2" xfId="52103" xr:uid="{00000000-0005-0000-0000-000042B90000}"/>
    <cellStyle name="Normal 4 2 3 2 2 6 2 3" xfId="29492" xr:uid="{00000000-0005-0000-0000-000043B90000}"/>
    <cellStyle name="Normal 4 2 3 2 2 6 3" xfId="13333" xr:uid="{00000000-0005-0000-0000-000044B90000}"/>
    <cellStyle name="Normal 4 2 3 2 2 6 3 2" xfId="48551" xr:uid="{00000000-0005-0000-0000-000045B90000}"/>
    <cellStyle name="Normal 4 2 3 2 2 6 4" xfId="39506" xr:uid="{00000000-0005-0000-0000-000046B90000}"/>
    <cellStyle name="Normal 4 2 3 2 2 6 5" xfId="25940" xr:uid="{00000000-0005-0000-0000-000047B90000}"/>
    <cellStyle name="Normal 4 2 3 2 2 7" xfId="5710" xr:uid="{00000000-0005-0000-0000-000048B90000}"/>
    <cellStyle name="Normal 4 2 3 2 2 7 2" xfId="18341" xr:uid="{00000000-0005-0000-0000-000049B90000}"/>
    <cellStyle name="Normal 4 2 3 2 2 7 2 2" xfId="53557" xr:uid="{00000000-0005-0000-0000-00004AB90000}"/>
    <cellStyle name="Normal 4 2 3 2 2 7 3" xfId="40960" xr:uid="{00000000-0005-0000-0000-00004BB90000}"/>
    <cellStyle name="Normal 4 2 3 2 2 7 4" xfId="30946" xr:uid="{00000000-0005-0000-0000-00004CB90000}"/>
    <cellStyle name="Normal 4 2 3 2 2 8" xfId="7169" xr:uid="{00000000-0005-0000-0000-00004DB90000}"/>
    <cellStyle name="Normal 4 2 3 2 2 8 2" xfId="19795" xr:uid="{00000000-0005-0000-0000-00004EB90000}"/>
    <cellStyle name="Normal 4 2 3 2 2 8 2 2" xfId="55011" xr:uid="{00000000-0005-0000-0000-00004FB90000}"/>
    <cellStyle name="Normal 4 2 3 2 2 8 3" xfId="42414" xr:uid="{00000000-0005-0000-0000-000050B90000}"/>
    <cellStyle name="Normal 4 2 3 2 2 8 4" xfId="32400" xr:uid="{00000000-0005-0000-0000-000051B90000}"/>
    <cellStyle name="Normal 4 2 3 2 2 9" xfId="8950" xr:uid="{00000000-0005-0000-0000-000052B90000}"/>
    <cellStyle name="Normal 4 2 3 2 2 9 2" xfId="21571" xr:uid="{00000000-0005-0000-0000-000053B90000}"/>
    <cellStyle name="Normal 4 2 3 2 2 9 2 2" xfId="56787" xr:uid="{00000000-0005-0000-0000-000054B90000}"/>
    <cellStyle name="Normal 4 2 3 2 2 9 3" xfId="44190" xr:uid="{00000000-0005-0000-0000-000055B90000}"/>
    <cellStyle name="Normal 4 2 3 2 2 9 4" xfId="34176" xr:uid="{00000000-0005-0000-0000-000056B90000}"/>
    <cellStyle name="Normal 4 2 3 2 3" xfId="3086" xr:uid="{00000000-0005-0000-0000-000057B90000}"/>
    <cellStyle name="Normal 4 2 3 2 3 10" xfId="25458" xr:uid="{00000000-0005-0000-0000-000058B90000}"/>
    <cellStyle name="Normal 4 2 3 2 3 11" xfId="60993" xr:uid="{00000000-0005-0000-0000-000059B90000}"/>
    <cellStyle name="Normal 4 2 3 2 3 2" xfId="4889" xr:uid="{00000000-0005-0000-0000-00005AB90000}"/>
    <cellStyle name="Normal 4 2 3 2 3 2 2" xfId="17536" xr:uid="{00000000-0005-0000-0000-00005BB90000}"/>
    <cellStyle name="Normal 4 2 3 2 3 2 2 2" xfId="52752" xr:uid="{00000000-0005-0000-0000-00005CB90000}"/>
    <cellStyle name="Normal 4 2 3 2 3 2 2 3" xfId="30141" xr:uid="{00000000-0005-0000-0000-00005DB90000}"/>
    <cellStyle name="Normal 4 2 3 2 3 2 3" xfId="13982" xr:uid="{00000000-0005-0000-0000-00005EB90000}"/>
    <cellStyle name="Normal 4 2 3 2 3 2 3 2" xfId="49200" xr:uid="{00000000-0005-0000-0000-00005FB90000}"/>
    <cellStyle name="Normal 4 2 3 2 3 2 4" xfId="40155" xr:uid="{00000000-0005-0000-0000-000060B90000}"/>
    <cellStyle name="Normal 4 2 3 2 3 2 5" xfId="26589" xr:uid="{00000000-0005-0000-0000-000061B90000}"/>
    <cellStyle name="Normal 4 2 3 2 3 3" xfId="6359" xr:uid="{00000000-0005-0000-0000-000062B90000}"/>
    <cellStyle name="Normal 4 2 3 2 3 3 2" xfId="18990" xr:uid="{00000000-0005-0000-0000-000063B90000}"/>
    <cellStyle name="Normal 4 2 3 2 3 3 2 2" xfId="54206" xr:uid="{00000000-0005-0000-0000-000064B90000}"/>
    <cellStyle name="Normal 4 2 3 2 3 3 3" xfId="41609" xr:uid="{00000000-0005-0000-0000-000065B90000}"/>
    <cellStyle name="Normal 4 2 3 2 3 3 4" xfId="31595" xr:uid="{00000000-0005-0000-0000-000066B90000}"/>
    <cellStyle name="Normal 4 2 3 2 3 4" xfId="7818" xr:uid="{00000000-0005-0000-0000-000067B90000}"/>
    <cellStyle name="Normal 4 2 3 2 3 4 2" xfId="20444" xr:uid="{00000000-0005-0000-0000-000068B90000}"/>
    <cellStyle name="Normal 4 2 3 2 3 4 2 2" xfId="55660" xr:uid="{00000000-0005-0000-0000-000069B90000}"/>
    <cellStyle name="Normal 4 2 3 2 3 4 3" xfId="43063" xr:uid="{00000000-0005-0000-0000-00006AB90000}"/>
    <cellStyle name="Normal 4 2 3 2 3 4 4" xfId="33049" xr:uid="{00000000-0005-0000-0000-00006BB90000}"/>
    <cellStyle name="Normal 4 2 3 2 3 5" xfId="9599" xr:uid="{00000000-0005-0000-0000-00006CB90000}"/>
    <cellStyle name="Normal 4 2 3 2 3 5 2" xfId="22220" xr:uid="{00000000-0005-0000-0000-00006DB90000}"/>
    <cellStyle name="Normal 4 2 3 2 3 5 2 2" xfId="57436" xr:uid="{00000000-0005-0000-0000-00006EB90000}"/>
    <cellStyle name="Normal 4 2 3 2 3 5 3" xfId="44839" xr:uid="{00000000-0005-0000-0000-00006FB90000}"/>
    <cellStyle name="Normal 4 2 3 2 3 5 4" xfId="34825" xr:uid="{00000000-0005-0000-0000-000070B90000}"/>
    <cellStyle name="Normal 4 2 3 2 3 6" xfId="11393" xr:uid="{00000000-0005-0000-0000-000071B90000}"/>
    <cellStyle name="Normal 4 2 3 2 3 6 2" xfId="23996" xr:uid="{00000000-0005-0000-0000-000072B90000}"/>
    <cellStyle name="Normal 4 2 3 2 3 6 2 2" xfId="59212" xr:uid="{00000000-0005-0000-0000-000073B90000}"/>
    <cellStyle name="Normal 4 2 3 2 3 6 3" xfId="46615" xr:uid="{00000000-0005-0000-0000-000074B90000}"/>
    <cellStyle name="Normal 4 2 3 2 3 6 4" xfId="36601" xr:uid="{00000000-0005-0000-0000-000075B90000}"/>
    <cellStyle name="Normal 4 2 3 2 3 7" xfId="15760" xr:uid="{00000000-0005-0000-0000-000076B90000}"/>
    <cellStyle name="Normal 4 2 3 2 3 7 2" xfId="50976" xr:uid="{00000000-0005-0000-0000-000077B90000}"/>
    <cellStyle name="Normal 4 2 3 2 3 7 3" xfId="28365" xr:uid="{00000000-0005-0000-0000-000078B90000}"/>
    <cellStyle name="Normal 4 2 3 2 3 8" xfId="12851" xr:uid="{00000000-0005-0000-0000-000079B90000}"/>
    <cellStyle name="Normal 4 2 3 2 3 8 2" xfId="48069" xr:uid="{00000000-0005-0000-0000-00007AB90000}"/>
    <cellStyle name="Normal 4 2 3 2 3 9" xfId="38379" xr:uid="{00000000-0005-0000-0000-00007BB90000}"/>
    <cellStyle name="Normal 4 2 3 2 4" xfId="2912" xr:uid="{00000000-0005-0000-0000-00007CB90000}"/>
    <cellStyle name="Normal 4 2 3 2 4 10" xfId="25299" xr:uid="{00000000-0005-0000-0000-00007DB90000}"/>
    <cellStyle name="Normal 4 2 3 2 4 11" xfId="60834" xr:uid="{00000000-0005-0000-0000-00007EB90000}"/>
    <cellStyle name="Normal 4 2 3 2 4 2" xfId="4730" xr:uid="{00000000-0005-0000-0000-00007FB90000}"/>
    <cellStyle name="Normal 4 2 3 2 4 2 2" xfId="17377" xr:uid="{00000000-0005-0000-0000-000080B90000}"/>
    <cellStyle name="Normal 4 2 3 2 4 2 2 2" xfId="52593" xr:uid="{00000000-0005-0000-0000-000081B90000}"/>
    <cellStyle name="Normal 4 2 3 2 4 2 2 3" xfId="29982" xr:uid="{00000000-0005-0000-0000-000082B90000}"/>
    <cellStyle name="Normal 4 2 3 2 4 2 3" xfId="13823" xr:uid="{00000000-0005-0000-0000-000083B90000}"/>
    <cellStyle name="Normal 4 2 3 2 4 2 3 2" xfId="49041" xr:uid="{00000000-0005-0000-0000-000084B90000}"/>
    <cellStyle name="Normal 4 2 3 2 4 2 4" xfId="39996" xr:uid="{00000000-0005-0000-0000-000085B90000}"/>
    <cellStyle name="Normal 4 2 3 2 4 2 5" xfId="26430" xr:uid="{00000000-0005-0000-0000-000086B90000}"/>
    <cellStyle name="Normal 4 2 3 2 4 3" xfId="6200" xr:uid="{00000000-0005-0000-0000-000087B90000}"/>
    <cellStyle name="Normal 4 2 3 2 4 3 2" xfId="18831" xr:uid="{00000000-0005-0000-0000-000088B90000}"/>
    <cellStyle name="Normal 4 2 3 2 4 3 2 2" xfId="54047" xr:uid="{00000000-0005-0000-0000-000089B90000}"/>
    <cellStyle name="Normal 4 2 3 2 4 3 3" xfId="41450" xr:uid="{00000000-0005-0000-0000-00008AB90000}"/>
    <cellStyle name="Normal 4 2 3 2 4 3 4" xfId="31436" xr:uid="{00000000-0005-0000-0000-00008BB90000}"/>
    <cellStyle name="Normal 4 2 3 2 4 4" xfId="7659" xr:uid="{00000000-0005-0000-0000-00008CB90000}"/>
    <cellStyle name="Normal 4 2 3 2 4 4 2" xfId="20285" xr:uid="{00000000-0005-0000-0000-00008DB90000}"/>
    <cellStyle name="Normal 4 2 3 2 4 4 2 2" xfId="55501" xr:uid="{00000000-0005-0000-0000-00008EB90000}"/>
    <cellStyle name="Normal 4 2 3 2 4 4 3" xfId="42904" xr:uid="{00000000-0005-0000-0000-00008FB90000}"/>
    <cellStyle name="Normal 4 2 3 2 4 4 4" xfId="32890" xr:uid="{00000000-0005-0000-0000-000090B90000}"/>
    <cellStyle name="Normal 4 2 3 2 4 5" xfId="9440" xr:uid="{00000000-0005-0000-0000-000091B90000}"/>
    <cellStyle name="Normal 4 2 3 2 4 5 2" xfId="22061" xr:uid="{00000000-0005-0000-0000-000092B90000}"/>
    <cellStyle name="Normal 4 2 3 2 4 5 2 2" xfId="57277" xr:uid="{00000000-0005-0000-0000-000093B90000}"/>
    <cellStyle name="Normal 4 2 3 2 4 5 3" xfId="44680" xr:uid="{00000000-0005-0000-0000-000094B90000}"/>
    <cellStyle name="Normal 4 2 3 2 4 5 4" xfId="34666" xr:uid="{00000000-0005-0000-0000-000095B90000}"/>
    <cellStyle name="Normal 4 2 3 2 4 6" xfId="11234" xr:uid="{00000000-0005-0000-0000-000096B90000}"/>
    <cellStyle name="Normal 4 2 3 2 4 6 2" xfId="23837" xr:uid="{00000000-0005-0000-0000-000097B90000}"/>
    <cellStyle name="Normal 4 2 3 2 4 6 2 2" xfId="59053" xr:uid="{00000000-0005-0000-0000-000098B90000}"/>
    <cellStyle name="Normal 4 2 3 2 4 6 3" xfId="46456" xr:uid="{00000000-0005-0000-0000-000099B90000}"/>
    <cellStyle name="Normal 4 2 3 2 4 6 4" xfId="36442" xr:uid="{00000000-0005-0000-0000-00009AB90000}"/>
    <cellStyle name="Normal 4 2 3 2 4 7" xfId="15601" xr:uid="{00000000-0005-0000-0000-00009BB90000}"/>
    <cellStyle name="Normal 4 2 3 2 4 7 2" xfId="50817" xr:uid="{00000000-0005-0000-0000-00009CB90000}"/>
    <cellStyle name="Normal 4 2 3 2 4 7 3" xfId="28206" xr:uid="{00000000-0005-0000-0000-00009DB90000}"/>
    <cellStyle name="Normal 4 2 3 2 4 8" xfId="12692" xr:uid="{00000000-0005-0000-0000-00009EB90000}"/>
    <cellStyle name="Normal 4 2 3 2 4 8 2" xfId="47910" xr:uid="{00000000-0005-0000-0000-00009FB90000}"/>
    <cellStyle name="Normal 4 2 3 2 4 9" xfId="38220" xr:uid="{00000000-0005-0000-0000-0000A0B90000}"/>
    <cellStyle name="Normal 4 2 3 2 5" xfId="3421" xr:uid="{00000000-0005-0000-0000-0000A1B90000}"/>
    <cellStyle name="Normal 4 2 3 2 5 10" xfId="26917" xr:uid="{00000000-0005-0000-0000-0000A2B90000}"/>
    <cellStyle name="Normal 4 2 3 2 5 11" xfId="61321" xr:uid="{00000000-0005-0000-0000-0000A3B90000}"/>
    <cellStyle name="Normal 4 2 3 2 5 2" xfId="5217" xr:uid="{00000000-0005-0000-0000-0000A4B90000}"/>
    <cellStyle name="Normal 4 2 3 2 5 2 2" xfId="17864" xr:uid="{00000000-0005-0000-0000-0000A5B90000}"/>
    <cellStyle name="Normal 4 2 3 2 5 2 2 2" xfId="53080" xr:uid="{00000000-0005-0000-0000-0000A6B90000}"/>
    <cellStyle name="Normal 4 2 3 2 5 2 3" xfId="40483" xr:uid="{00000000-0005-0000-0000-0000A7B90000}"/>
    <cellStyle name="Normal 4 2 3 2 5 2 4" xfId="30469" xr:uid="{00000000-0005-0000-0000-0000A8B90000}"/>
    <cellStyle name="Normal 4 2 3 2 5 3" xfId="6687" xr:uid="{00000000-0005-0000-0000-0000A9B90000}"/>
    <cellStyle name="Normal 4 2 3 2 5 3 2" xfId="19318" xr:uid="{00000000-0005-0000-0000-0000AAB90000}"/>
    <cellStyle name="Normal 4 2 3 2 5 3 2 2" xfId="54534" xr:uid="{00000000-0005-0000-0000-0000ABB90000}"/>
    <cellStyle name="Normal 4 2 3 2 5 3 3" xfId="41937" xr:uid="{00000000-0005-0000-0000-0000ACB90000}"/>
    <cellStyle name="Normal 4 2 3 2 5 3 4" xfId="31923" xr:uid="{00000000-0005-0000-0000-0000ADB90000}"/>
    <cellStyle name="Normal 4 2 3 2 5 4" xfId="8146" xr:uid="{00000000-0005-0000-0000-0000AEB90000}"/>
    <cellStyle name="Normal 4 2 3 2 5 4 2" xfId="20772" xr:uid="{00000000-0005-0000-0000-0000AFB90000}"/>
    <cellStyle name="Normal 4 2 3 2 5 4 2 2" xfId="55988" xr:uid="{00000000-0005-0000-0000-0000B0B90000}"/>
    <cellStyle name="Normal 4 2 3 2 5 4 3" xfId="43391" xr:uid="{00000000-0005-0000-0000-0000B1B90000}"/>
    <cellStyle name="Normal 4 2 3 2 5 4 4" xfId="33377" xr:uid="{00000000-0005-0000-0000-0000B2B90000}"/>
    <cellStyle name="Normal 4 2 3 2 5 5" xfId="9927" xr:uid="{00000000-0005-0000-0000-0000B3B90000}"/>
    <cellStyle name="Normal 4 2 3 2 5 5 2" xfId="22548" xr:uid="{00000000-0005-0000-0000-0000B4B90000}"/>
    <cellStyle name="Normal 4 2 3 2 5 5 2 2" xfId="57764" xr:uid="{00000000-0005-0000-0000-0000B5B90000}"/>
    <cellStyle name="Normal 4 2 3 2 5 5 3" xfId="45167" xr:uid="{00000000-0005-0000-0000-0000B6B90000}"/>
    <cellStyle name="Normal 4 2 3 2 5 5 4" xfId="35153" xr:uid="{00000000-0005-0000-0000-0000B7B90000}"/>
    <cellStyle name="Normal 4 2 3 2 5 6" xfId="11721" xr:uid="{00000000-0005-0000-0000-0000B8B90000}"/>
    <cellStyle name="Normal 4 2 3 2 5 6 2" xfId="24324" xr:uid="{00000000-0005-0000-0000-0000B9B90000}"/>
    <cellStyle name="Normal 4 2 3 2 5 6 2 2" xfId="59540" xr:uid="{00000000-0005-0000-0000-0000BAB90000}"/>
    <cellStyle name="Normal 4 2 3 2 5 6 3" xfId="46943" xr:uid="{00000000-0005-0000-0000-0000BBB90000}"/>
    <cellStyle name="Normal 4 2 3 2 5 6 4" xfId="36929" xr:uid="{00000000-0005-0000-0000-0000BCB90000}"/>
    <cellStyle name="Normal 4 2 3 2 5 7" xfId="16088" xr:uid="{00000000-0005-0000-0000-0000BDB90000}"/>
    <cellStyle name="Normal 4 2 3 2 5 7 2" xfId="51304" xr:uid="{00000000-0005-0000-0000-0000BEB90000}"/>
    <cellStyle name="Normal 4 2 3 2 5 7 3" xfId="28693" xr:uid="{00000000-0005-0000-0000-0000BFB90000}"/>
    <cellStyle name="Normal 4 2 3 2 5 8" xfId="14310" xr:uid="{00000000-0005-0000-0000-0000C0B90000}"/>
    <cellStyle name="Normal 4 2 3 2 5 8 2" xfId="49528" xr:uid="{00000000-0005-0000-0000-0000C1B90000}"/>
    <cellStyle name="Normal 4 2 3 2 5 9" xfId="38707" xr:uid="{00000000-0005-0000-0000-0000C2B90000}"/>
    <cellStyle name="Normal 4 2 3 2 6" xfId="2581" xr:uid="{00000000-0005-0000-0000-0000C3B90000}"/>
    <cellStyle name="Normal 4 2 3 2 6 10" xfId="26108" xr:uid="{00000000-0005-0000-0000-0000C4B90000}"/>
    <cellStyle name="Normal 4 2 3 2 6 11" xfId="60512" xr:uid="{00000000-0005-0000-0000-0000C5B90000}"/>
    <cellStyle name="Normal 4 2 3 2 6 2" xfId="4408" xr:uid="{00000000-0005-0000-0000-0000C6B90000}"/>
    <cellStyle name="Normal 4 2 3 2 6 2 2" xfId="17055" xr:uid="{00000000-0005-0000-0000-0000C7B90000}"/>
    <cellStyle name="Normal 4 2 3 2 6 2 2 2" xfId="52271" xr:uid="{00000000-0005-0000-0000-0000C8B90000}"/>
    <cellStyle name="Normal 4 2 3 2 6 2 3" xfId="39674" xr:uid="{00000000-0005-0000-0000-0000C9B90000}"/>
    <cellStyle name="Normal 4 2 3 2 6 2 4" xfId="29660" xr:uid="{00000000-0005-0000-0000-0000CAB90000}"/>
    <cellStyle name="Normal 4 2 3 2 6 3" xfId="5878" xr:uid="{00000000-0005-0000-0000-0000CBB90000}"/>
    <cellStyle name="Normal 4 2 3 2 6 3 2" xfId="18509" xr:uid="{00000000-0005-0000-0000-0000CCB90000}"/>
    <cellStyle name="Normal 4 2 3 2 6 3 2 2" xfId="53725" xr:uid="{00000000-0005-0000-0000-0000CDB90000}"/>
    <cellStyle name="Normal 4 2 3 2 6 3 3" xfId="41128" xr:uid="{00000000-0005-0000-0000-0000CEB90000}"/>
    <cellStyle name="Normal 4 2 3 2 6 3 4" xfId="31114" xr:uid="{00000000-0005-0000-0000-0000CFB90000}"/>
    <cellStyle name="Normal 4 2 3 2 6 4" xfId="7337" xr:uid="{00000000-0005-0000-0000-0000D0B90000}"/>
    <cellStyle name="Normal 4 2 3 2 6 4 2" xfId="19963" xr:uid="{00000000-0005-0000-0000-0000D1B90000}"/>
    <cellStyle name="Normal 4 2 3 2 6 4 2 2" xfId="55179" xr:uid="{00000000-0005-0000-0000-0000D2B90000}"/>
    <cellStyle name="Normal 4 2 3 2 6 4 3" xfId="42582" xr:uid="{00000000-0005-0000-0000-0000D3B90000}"/>
    <cellStyle name="Normal 4 2 3 2 6 4 4" xfId="32568" xr:uid="{00000000-0005-0000-0000-0000D4B90000}"/>
    <cellStyle name="Normal 4 2 3 2 6 5" xfId="9118" xr:uid="{00000000-0005-0000-0000-0000D5B90000}"/>
    <cellStyle name="Normal 4 2 3 2 6 5 2" xfId="21739" xr:uid="{00000000-0005-0000-0000-0000D6B90000}"/>
    <cellStyle name="Normal 4 2 3 2 6 5 2 2" xfId="56955" xr:uid="{00000000-0005-0000-0000-0000D7B90000}"/>
    <cellStyle name="Normal 4 2 3 2 6 5 3" xfId="44358" xr:uid="{00000000-0005-0000-0000-0000D8B90000}"/>
    <cellStyle name="Normal 4 2 3 2 6 5 4" xfId="34344" xr:uid="{00000000-0005-0000-0000-0000D9B90000}"/>
    <cellStyle name="Normal 4 2 3 2 6 6" xfId="10912" xr:uid="{00000000-0005-0000-0000-0000DAB90000}"/>
    <cellStyle name="Normal 4 2 3 2 6 6 2" xfId="23515" xr:uid="{00000000-0005-0000-0000-0000DBB90000}"/>
    <cellStyle name="Normal 4 2 3 2 6 6 2 2" xfId="58731" xr:uid="{00000000-0005-0000-0000-0000DCB90000}"/>
    <cellStyle name="Normal 4 2 3 2 6 6 3" xfId="46134" xr:uid="{00000000-0005-0000-0000-0000DDB90000}"/>
    <cellStyle name="Normal 4 2 3 2 6 6 4" xfId="36120" xr:uid="{00000000-0005-0000-0000-0000DEB90000}"/>
    <cellStyle name="Normal 4 2 3 2 6 7" xfId="15279" xr:uid="{00000000-0005-0000-0000-0000DFB90000}"/>
    <cellStyle name="Normal 4 2 3 2 6 7 2" xfId="50495" xr:uid="{00000000-0005-0000-0000-0000E0B90000}"/>
    <cellStyle name="Normal 4 2 3 2 6 7 3" xfId="27884" xr:uid="{00000000-0005-0000-0000-0000E1B90000}"/>
    <cellStyle name="Normal 4 2 3 2 6 8" xfId="13501" xr:uid="{00000000-0005-0000-0000-0000E2B90000}"/>
    <cellStyle name="Normal 4 2 3 2 6 8 2" xfId="48719" xr:uid="{00000000-0005-0000-0000-0000E3B90000}"/>
    <cellStyle name="Normal 4 2 3 2 6 9" xfId="37898" xr:uid="{00000000-0005-0000-0000-0000E4B90000}"/>
    <cellStyle name="Normal 4 2 3 2 7" xfId="3745" xr:uid="{00000000-0005-0000-0000-0000E5B90000}"/>
    <cellStyle name="Normal 4 2 3 2 7 2" xfId="8469" xr:uid="{00000000-0005-0000-0000-0000E6B90000}"/>
    <cellStyle name="Normal 4 2 3 2 7 2 2" xfId="21095" xr:uid="{00000000-0005-0000-0000-0000E7B90000}"/>
    <cellStyle name="Normal 4 2 3 2 7 2 2 2" xfId="56311" xr:uid="{00000000-0005-0000-0000-0000E8B90000}"/>
    <cellStyle name="Normal 4 2 3 2 7 2 3" xfId="43714" xr:uid="{00000000-0005-0000-0000-0000E9B90000}"/>
    <cellStyle name="Normal 4 2 3 2 7 2 4" xfId="33700" xr:uid="{00000000-0005-0000-0000-0000EAB90000}"/>
    <cellStyle name="Normal 4 2 3 2 7 3" xfId="10250" xr:uid="{00000000-0005-0000-0000-0000EBB90000}"/>
    <cellStyle name="Normal 4 2 3 2 7 3 2" xfId="22871" xr:uid="{00000000-0005-0000-0000-0000ECB90000}"/>
    <cellStyle name="Normal 4 2 3 2 7 3 2 2" xfId="58087" xr:uid="{00000000-0005-0000-0000-0000EDB90000}"/>
    <cellStyle name="Normal 4 2 3 2 7 3 3" xfId="45490" xr:uid="{00000000-0005-0000-0000-0000EEB90000}"/>
    <cellStyle name="Normal 4 2 3 2 7 3 4" xfId="35476" xr:uid="{00000000-0005-0000-0000-0000EFB90000}"/>
    <cellStyle name="Normal 4 2 3 2 7 4" xfId="12046" xr:uid="{00000000-0005-0000-0000-0000F0B90000}"/>
    <cellStyle name="Normal 4 2 3 2 7 4 2" xfId="24647" xr:uid="{00000000-0005-0000-0000-0000F1B90000}"/>
    <cellStyle name="Normal 4 2 3 2 7 4 2 2" xfId="59863" xr:uid="{00000000-0005-0000-0000-0000F2B90000}"/>
    <cellStyle name="Normal 4 2 3 2 7 4 3" xfId="47266" xr:uid="{00000000-0005-0000-0000-0000F3B90000}"/>
    <cellStyle name="Normal 4 2 3 2 7 4 4" xfId="37252" xr:uid="{00000000-0005-0000-0000-0000F4B90000}"/>
    <cellStyle name="Normal 4 2 3 2 7 5" xfId="16411" xr:uid="{00000000-0005-0000-0000-0000F5B90000}"/>
    <cellStyle name="Normal 4 2 3 2 7 5 2" xfId="51627" xr:uid="{00000000-0005-0000-0000-0000F6B90000}"/>
    <cellStyle name="Normal 4 2 3 2 7 5 3" xfId="29016" xr:uid="{00000000-0005-0000-0000-0000F7B90000}"/>
    <cellStyle name="Normal 4 2 3 2 7 6" xfId="14633" xr:uid="{00000000-0005-0000-0000-0000F8B90000}"/>
    <cellStyle name="Normal 4 2 3 2 7 6 2" xfId="49851" xr:uid="{00000000-0005-0000-0000-0000F9B90000}"/>
    <cellStyle name="Normal 4 2 3 2 7 7" xfId="39030" xr:uid="{00000000-0005-0000-0000-0000FAB90000}"/>
    <cellStyle name="Normal 4 2 3 2 7 8" xfId="27240" xr:uid="{00000000-0005-0000-0000-0000FBB90000}"/>
    <cellStyle name="Normal 4 2 3 2 8" xfId="4083" xr:uid="{00000000-0005-0000-0000-0000FCB90000}"/>
    <cellStyle name="Normal 4 2 3 2 8 2" xfId="16733" xr:uid="{00000000-0005-0000-0000-0000FDB90000}"/>
    <cellStyle name="Normal 4 2 3 2 8 2 2" xfId="51949" xr:uid="{00000000-0005-0000-0000-0000FEB90000}"/>
    <cellStyle name="Normal 4 2 3 2 8 2 3" xfId="29338" xr:uid="{00000000-0005-0000-0000-0000FFB90000}"/>
    <cellStyle name="Normal 4 2 3 2 8 3" xfId="13179" xr:uid="{00000000-0005-0000-0000-000000BA0000}"/>
    <cellStyle name="Normal 4 2 3 2 8 3 2" xfId="48397" xr:uid="{00000000-0005-0000-0000-000001BA0000}"/>
    <cellStyle name="Normal 4 2 3 2 8 4" xfId="39352" xr:uid="{00000000-0005-0000-0000-000002BA0000}"/>
    <cellStyle name="Normal 4 2 3 2 8 5" xfId="25786" xr:uid="{00000000-0005-0000-0000-000003BA0000}"/>
    <cellStyle name="Normal 4 2 3 2 9" xfId="5556" xr:uid="{00000000-0005-0000-0000-000004BA0000}"/>
    <cellStyle name="Normal 4 2 3 2 9 2" xfId="18187" xr:uid="{00000000-0005-0000-0000-000005BA0000}"/>
    <cellStyle name="Normal 4 2 3 2 9 2 2" xfId="53403" xr:uid="{00000000-0005-0000-0000-000006BA0000}"/>
    <cellStyle name="Normal 4 2 3 2 9 3" xfId="40806" xr:uid="{00000000-0005-0000-0000-000007BA0000}"/>
    <cellStyle name="Normal 4 2 3 2 9 4" xfId="30792" xr:uid="{00000000-0005-0000-0000-000008BA0000}"/>
    <cellStyle name="Normal 4 2 3 3" xfId="2325" xr:uid="{00000000-0005-0000-0000-000009BA0000}"/>
    <cellStyle name="Normal 4 2 3 3 10" xfId="10704" xr:uid="{00000000-0005-0000-0000-00000ABA0000}"/>
    <cellStyle name="Normal 4 2 3 3 10 2" xfId="23315" xr:uid="{00000000-0005-0000-0000-00000BBA0000}"/>
    <cellStyle name="Normal 4 2 3 3 10 2 2" xfId="58531" xr:uid="{00000000-0005-0000-0000-00000CBA0000}"/>
    <cellStyle name="Normal 4 2 3 3 10 3" xfId="45934" xr:uid="{00000000-0005-0000-0000-00000DBA0000}"/>
    <cellStyle name="Normal 4 2 3 3 10 4" xfId="35920" xr:uid="{00000000-0005-0000-0000-00000EBA0000}"/>
    <cellStyle name="Normal 4 2 3 3 11" xfId="15037" xr:uid="{00000000-0005-0000-0000-00000FBA0000}"/>
    <cellStyle name="Normal 4 2 3 3 11 2" xfId="50253" xr:uid="{00000000-0005-0000-0000-000010BA0000}"/>
    <cellStyle name="Normal 4 2 3 3 11 3" xfId="27642" xr:uid="{00000000-0005-0000-0000-000011BA0000}"/>
    <cellStyle name="Normal 4 2 3 3 12" xfId="12450" xr:uid="{00000000-0005-0000-0000-000012BA0000}"/>
    <cellStyle name="Normal 4 2 3 3 12 2" xfId="47668" xr:uid="{00000000-0005-0000-0000-000013BA0000}"/>
    <cellStyle name="Normal 4 2 3 3 13" xfId="37656" xr:uid="{00000000-0005-0000-0000-000014BA0000}"/>
    <cellStyle name="Normal 4 2 3 3 14" xfId="25057" xr:uid="{00000000-0005-0000-0000-000015BA0000}"/>
    <cellStyle name="Normal 4 2 3 3 15" xfId="60270" xr:uid="{00000000-0005-0000-0000-000016BA0000}"/>
    <cellStyle name="Normal 4 2 3 3 2" xfId="3172" xr:uid="{00000000-0005-0000-0000-000017BA0000}"/>
    <cellStyle name="Normal 4 2 3 3 2 10" xfId="25541" xr:uid="{00000000-0005-0000-0000-000018BA0000}"/>
    <cellStyle name="Normal 4 2 3 3 2 11" xfId="61076" xr:uid="{00000000-0005-0000-0000-000019BA0000}"/>
    <cellStyle name="Normal 4 2 3 3 2 2" xfId="4972" xr:uid="{00000000-0005-0000-0000-00001ABA0000}"/>
    <cellStyle name="Normal 4 2 3 3 2 2 2" xfId="17619" xr:uid="{00000000-0005-0000-0000-00001BBA0000}"/>
    <cellStyle name="Normal 4 2 3 3 2 2 2 2" xfId="52835" xr:uid="{00000000-0005-0000-0000-00001CBA0000}"/>
    <cellStyle name="Normal 4 2 3 3 2 2 2 3" xfId="30224" xr:uid="{00000000-0005-0000-0000-00001DBA0000}"/>
    <cellStyle name="Normal 4 2 3 3 2 2 3" xfId="14065" xr:uid="{00000000-0005-0000-0000-00001EBA0000}"/>
    <cellStyle name="Normal 4 2 3 3 2 2 3 2" xfId="49283" xr:uid="{00000000-0005-0000-0000-00001FBA0000}"/>
    <cellStyle name="Normal 4 2 3 3 2 2 4" xfId="40238" xr:uid="{00000000-0005-0000-0000-000020BA0000}"/>
    <cellStyle name="Normal 4 2 3 3 2 2 5" xfId="26672" xr:uid="{00000000-0005-0000-0000-000021BA0000}"/>
    <cellStyle name="Normal 4 2 3 3 2 3" xfId="6442" xr:uid="{00000000-0005-0000-0000-000022BA0000}"/>
    <cellStyle name="Normal 4 2 3 3 2 3 2" xfId="19073" xr:uid="{00000000-0005-0000-0000-000023BA0000}"/>
    <cellStyle name="Normal 4 2 3 3 2 3 2 2" xfId="54289" xr:uid="{00000000-0005-0000-0000-000024BA0000}"/>
    <cellStyle name="Normal 4 2 3 3 2 3 3" xfId="41692" xr:uid="{00000000-0005-0000-0000-000025BA0000}"/>
    <cellStyle name="Normal 4 2 3 3 2 3 4" xfId="31678" xr:uid="{00000000-0005-0000-0000-000026BA0000}"/>
    <cellStyle name="Normal 4 2 3 3 2 4" xfId="7901" xr:uid="{00000000-0005-0000-0000-000027BA0000}"/>
    <cellStyle name="Normal 4 2 3 3 2 4 2" xfId="20527" xr:uid="{00000000-0005-0000-0000-000028BA0000}"/>
    <cellStyle name="Normal 4 2 3 3 2 4 2 2" xfId="55743" xr:uid="{00000000-0005-0000-0000-000029BA0000}"/>
    <cellStyle name="Normal 4 2 3 3 2 4 3" xfId="43146" xr:uid="{00000000-0005-0000-0000-00002ABA0000}"/>
    <cellStyle name="Normal 4 2 3 3 2 4 4" xfId="33132" xr:uid="{00000000-0005-0000-0000-00002BBA0000}"/>
    <cellStyle name="Normal 4 2 3 3 2 5" xfId="9682" xr:uid="{00000000-0005-0000-0000-00002CBA0000}"/>
    <cellStyle name="Normal 4 2 3 3 2 5 2" xfId="22303" xr:uid="{00000000-0005-0000-0000-00002DBA0000}"/>
    <cellStyle name="Normal 4 2 3 3 2 5 2 2" xfId="57519" xr:uid="{00000000-0005-0000-0000-00002EBA0000}"/>
    <cellStyle name="Normal 4 2 3 3 2 5 3" xfId="44922" xr:uid="{00000000-0005-0000-0000-00002FBA0000}"/>
    <cellStyle name="Normal 4 2 3 3 2 5 4" xfId="34908" xr:uid="{00000000-0005-0000-0000-000030BA0000}"/>
    <cellStyle name="Normal 4 2 3 3 2 6" xfId="11476" xr:uid="{00000000-0005-0000-0000-000031BA0000}"/>
    <cellStyle name="Normal 4 2 3 3 2 6 2" xfId="24079" xr:uid="{00000000-0005-0000-0000-000032BA0000}"/>
    <cellStyle name="Normal 4 2 3 3 2 6 2 2" xfId="59295" xr:uid="{00000000-0005-0000-0000-000033BA0000}"/>
    <cellStyle name="Normal 4 2 3 3 2 6 3" xfId="46698" xr:uid="{00000000-0005-0000-0000-000034BA0000}"/>
    <cellStyle name="Normal 4 2 3 3 2 6 4" xfId="36684" xr:uid="{00000000-0005-0000-0000-000035BA0000}"/>
    <cellStyle name="Normal 4 2 3 3 2 7" xfId="15843" xr:uid="{00000000-0005-0000-0000-000036BA0000}"/>
    <cellStyle name="Normal 4 2 3 3 2 7 2" xfId="51059" xr:uid="{00000000-0005-0000-0000-000037BA0000}"/>
    <cellStyle name="Normal 4 2 3 3 2 7 3" xfId="28448" xr:uid="{00000000-0005-0000-0000-000038BA0000}"/>
    <cellStyle name="Normal 4 2 3 3 2 8" xfId="12934" xr:uid="{00000000-0005-0000-0000-000039BA0000}"/>
    <cellStyle name="Normal 4 2 3 3 2 8 2" xfId="48152" xr:uid="{00000000-0005-0000-0000-00003ABA0000}"/>
    <cellStyle name="Normal 4 2 3 3 2 9" xfId="38462" xr:uid="{00000000-0005-0000-0000-00003BBA0000}"/>
    <cellStyle name="Normal 4 2 3 3 3" xfId="3501" xr:uid="{00000000-0005-0000-0000-00003CBA0000}"/>
    <cellStyle name="Normal 4 2 3 3 3 10" xfId="26997" xr:uid="{00000000-0005-0000-0000-00003DBA0000}"/>
    <cellStyle name="Normal 4 2 3 3 3 11" xfId="61401" xr:uid="{00000000-0005-0000-0000-00003EBA0000}"/>
    <cellStyle name="Normal 4 2 3 3 3 2" xfId="5297" xr:uid="{00000000-0005-0000-0000-00003FBA0000}"/>
    <cellStyle name="Normal 4 2 3 3 3 2 2" xfId="17944" xr:uid="{00000000-0005-0000-0000-000040BA0000}"/>
    <cellStyle name="Normal 4 2 3 3 3 2 2 2" xfId="53160" xr:uid="{00000000-0005-0000-0000-000041BA0000}"/>
    <cellStyle name="Normal 4 2 3 3 3 2 3" xfId="40563" xr:uid="{00000000-0005-0000-0000-000042BA0000}"/>
    <cellStyle name="Normal 4 2 3 3 3 2 4" xfId="30549" xr:uid="{00000000-0005-0000-0000-000043BA0000}"/>
    <cellStyle name="Normal 4 2 3 3 3 3" xfId="6767" xr:uid="{00000000-0005-0000-0000-000044BA0000}"/>
    <cellStyle name="Normal 4 2 3 3 3 3 2" xfId="19398" xr:uid="{00000000-0005-0000-0000-000045BA0000}"/>
    <cellStyle name="Normal 4 2 3 3 3 3 2 2" xfId="54614" xr:uid="{00000000-0005-0000-0000-000046BA0000}"/>
    <cellStyle name="Normal 4 2 3 3 3 3 3" xfId="42017" xr:uid="{00000000-0005-0000-0000-000047BA0000}"/>
    <cellStyle name="Normal 4 2 3 3 3 3 4" xfId="32003" xr:uid="{00000000-0005-0000-0000-000048BA0000}"/>
    <cellStyle name="Normal 4 2 3 3 3 4" xfId="8226" xr:uid="{00000000-0005-0000-0000-000049BA0000}"/>
    <cellStyle name="Normal 4 2 3 3 3 4 2" xfId="20852" xr:uid="{00000000-0005-0000-0000-00004ABA0000}"/>
    <cellStyle name="Normal 4 2 3 3 3 4 2 2" xfId="56068" xr:uid="{00000000-0005-0000-0000-00004BBA0000}"/>
    <cellStyle name="Normal 4 2 3 3 3 4 3" xfId="43471" xr:uid="{00000000-0005-0000-0000-00004CBA0000}"/>
    <cellStyle name="Normal 4 2 3 3 3 4 4" xfId="33457" xr:uid="{00000000-0005-0000-0000-00004DBA0000}"/>
    <cellStyle name="Normal 4 2 3 3 3 5" xfId="10007" xr:uid="{00000000-0005-0000-0000-00004EBA0000}"/>
    <cellStyle name="Normal 4 2 3 3 3 5 2" xfId="22628" xr:uid="{00000000-0005-0000-0000-00004FBA0000}"/>
    <cellStyle name="Normal 4 2 3 3 3 5 2 2" xfId="57844" xr:uid="{00000000-0005-0000-0000-000050BA0000}"/>
    <cellStyle name="Normal 4 2 3 3 3 5 3" xfId="45247" xr:uid="{00000000-0005-0000-0000-000051BA0000}"/>
    <cellStyle name="Normal 4 2 3 3 3 5 4" xfId="35233" xr:uid="{00000000-0005-0000-0000-000052BA0000}"/>
    <cellStyle name="Normal 4 2 3 3 3 6" xfId="11801" xr:uid="{00000000-0005-0000-0000-000053BA0000}"/>
    <cellStyle name="Normal 4 2 3 3 3 6 2" xfId="24404" xr:uid="{00000000-0005-0000-0000-000054BA0000}"/>
    <cellStyle name="Normal 4 2 3 3 3 6 2 2" xfId="59620" xr:uid="{00000000-0005-0000-0000-000055BA0000}"/>
    <cellStyle name="Normal 4 2 3 3 3 6 3" xfId="47023" xr:uid="{00000000-0005-0000-0000-000056BA0000}"/>
    <cellStyle name="Normal 4 2 3 3 3 6 4" xfId="37009" xr:uid="{00000000-0005-0000-0000-000057BA0000}"/>
    <cellStyle name="Normal 4 2 3 3 3 7" xfId="16168" xr:uid="{00000000-0005-0000-0000-000058BA0000}"/>
    <cellStyle name="Normal 4 2 3 3 3 7 2" xfId="51384" xr:uid="{00000000-0005-0000-0000-000059BA0000}"/>
    <cellStyle name="Normal 4 2 3 3 3 7 3" xfId="28773" xr:uid="{00000000-0005-0000-0000-00005ABA0000}"/>
    <cellStyle name="Normal 4 2 3 3 3 8" xfId="14390" xr:uid="{00000000-0005-0000-0000-00005BBA0000}"/>
    <cellStyle name="Normal 4 2 3 3 3 8 2" xfId="49608" xr:uid="{00000000-0005-0000-0000-00005CBA0000}"/>
    <cellStyle name="Normal 4 2 3 3 3 9" xfId="38787" xr:uid="{00000000-0005-0000-0000-00005DBA0000}"/>
    <cellStyle name="Normal 4 2 3 3 4" xfId="2662" xr:uid="{00000000-0005-0000-0000-00005EBA0000}"/>
    <cellStyle name="Normal 4 2 3 3 4 10" xfId="26188" xr:uid="{00000000-0005-0000-0000-00005FBA0000}"/>
    <cellStyle name="Normal 4 2 3 3 4 11" xfId="60592" xr:uid="{00000000-0005-0000-0000-000060BA0000}"/>
    <cellStyle name="Normal 4 2 3 3 4 2" xfId="4488" xr:uid="{00000000-0005-0000-0000-000061BA0000}"/>
    <cellStyle name="Normal 4 2 3 3 4 2 2" xfId="17135" xr:uid="{00000000-0005-0000-0000-000062BA0000}"/>
    <cellStyle name="Normal 4 2 3 3 4 2 2 2" xfId="52351" xr:uid="{00000000-0005-0000-0000-000063BA0000}"/>
    <cellStyle name="Normal 4 2 3 3 4 2 3" xfId="39754" xr:uid="{00000000-0005-0000-0000-000064BA0000}"/>
    <cellStyle name="Normal 4 2 3 3 4 2 4" xfId="29740" xr:uid="{00000000-0005-0000-0000-000065BA0000}"/>
    <cellStyle name="Normal 4 2 3 3 4 3" xfId="5958" xr:uid="{00000000-0005-0000-0000-000066BA0000}"/>
    <cellStyle name="Normal 4 2 3 3 4 3 2" xfId="18589" xr:uid="{00000000-0005-0000-0000-000067BA0000}"/>
    <cellStyle name="Normal 4 2 3 3 4 3 2 2" xfId="53805" xr:uid="{00000000-0005-0000-0000-000068BA0000}"/>
    <cellStyle name="Normal 4 2 3 3 4 3 3" xfId="41208" xr:uid="{00000000-0005-0000-0000-000069BA0000}"/>
    <cellStyle name="Normal 4 2 3 3 4 3 4" xfId="31194" xr:uid="{00000000-0005-0000-0000-00006ABA0000}"/>
    <cellStyle name="Normal 4 2 3 3 4 4" xfId="7417" xr:uid="{00000000-0005-0000-0000-00006BBA0000}"/>
    <cellStyle name="Normal 4 2 3 3 4 4 2" xfId="20043" xr:uid="{00000000-0005-0000-0000-00006CBA0000}"/>
    <cellStyle name="Normal 4 2 3 3 4 4 2 2" xfId="55259" xr:uid="{00000000-0005-0000-0000-00006DBA0000}"/>
    <cellStyle name="Normal 4 2 3 3 4 4 3" xfId="42662" xr:uid="{00000000-0005-0000-0000-00006EBA0000}"/>
    <cellStyle name="Normal 4 2 3 3 4 4 4" xfId="32648" xr:uid="{00000000-0005-0000-0000-00006FBA0000}"/>
    <cellStyle name="Normal 4 2 3 3 4 5" xfId="9198" xr:uid="{00000000-0005-0000-0000-000070BA0000}"/>
    <cellStyle name="Normal 4 2 3 3 4 5 2" xfId="21819" xr:uid="{00000000-0005-0000-0000-000071BA0000}"/>
    <cellStyle name="Normal 4 2 3 3 4 5 2 2" xfId="57035" xr:uid="{00000000-0005-0000-0000-000072BA0000}"/>
    <cellStyle name="Normal 4 2 3 3 4 5 3" xfId="44438" xr:uid="{00000000-0005-0000-0000-000073BA0000}"/>
    <cellStyle name="Normal 4 2 3 3 4 5 4" xfId="34424" xr:uid="{00000000-0005-0000-0000-000074BA0000}"/>
    <cellStyle name="Normal 4 2 3 3 4 6" xfId="10992" xr:uid="{00000000-0005-0000-0000-000075BA0000}"/>
    <cellStyle name="Normal 4 2 3 3 4 6 2" xfId="23595" xr:uid="{00000000-0005-0000-0000-000076BA0000}"/>
    <cellStyle name="Normal 4 2 3 3 4 6 2 2" xfId="58811" xr:uid="{00000000-0005-0000-0000-000077BA0000}"/>
    <cellStyle name="Normal 4 2 3 3 4 6 3" xfId="46214" xr:uid="{00000000-0005-0000-0000-000078BA0000}"/>
    <cellStyle name="Normal 4 2 3 3 4 6 4" xfId="36200" xr:uid="{00000000-0005-0000-0000-000079BA0000}"/>
    <cellStyle name="Normal 4 2 3 3 4 7" xfId="15359" xr:uid="{00000000-0005-0000-0000-00007ABA0000}"/>
    <cellStyle name="Normal 4 2 3 3 4 7 2" xfId="50575" xr:uid="{00000000-0005-0000-0000-00007BBA0000}"/>
    <cellStyle name="Normal 4 2 3 3 4 7 3" xfId="27964" xr:uid="{00000000-0005-0000-0000-00007CBA0000}"/>
    <cellStyle name="Normal 4 2 3 3 4 8" xfId="13581" xr:uid="{00000000-0005-0000-0000-00007DBA0000}"/>
    <cellStyle name="Normal 4 2 3 3 4 8 2" xfId="48799" xr:uid="{00000000-0005-0000-0000-00007EBA0000}"/>
    <cellStyle name="Normal 4 2 3 3 4 9" xfId="37978" xr:uid="{00000000-0005-0000-0000-00007FBA0000}"/>
    <cellStyle name="Normal 4 2 3 3 5" xfId="3826" xr:uid="{00000000-0005-0000-0000-000080BA0000}"/>
    <cellStyle name="Normal 4 2 3 3 5 2" xfId="8549" xr:uid="{00000000-0005-0000-0000-000081BA0000}"/>
    <cellStyle name="Normal 4 2 3 3 5 2 2" xfId="21175" xr:uid="{00000000-0005-0000-0000-000082BA0000}"/>
    <cellStyle name="Normal 4 2 3 3 5 2 2 2" xfId="56391" xr:uid="{00000000-0005-0000-0000-000083BA0000}"/>
    <cellStyle name="Normal 4 2 3 3 5 2 3" xfId="43794" xr:uid="{00000000-0005-0000-0000-000084BA0000}"/>
    <cellStyle name="Normal 4 2 3 3 5 2 4" xfId="33780" xr:uid="{00000000-0005-0000-0000-000085BA0000}"/>
    <cellStyle name="Normal 4 2 3 3 5 3" xfId="10330" xr:uid="{00000000-0005-0000-0000-000086BA0000}"/>
    <cellStyle name="Normal 4 2 3 3 5 3 2" xfId="22951" xr:uid="{00000000-0005-0000-0000-000087BA0000}"/>
    <cellStyle name="Normal 4 2 3 3 5 3 2 2" xfId="58167" xr:uid="{00000000-0005-0000-0000-000088BA0000}"/>
    <cellStyle name="Normal 4 2 3 3 5 3 3" xfId="45570" xr:uid="{00000000-0005-0000-0000-000089BA0000}"/>
    <cellStyle name="Normal 4 2 3 3 5 3 4" xfId="35556" xr:uid="{00000000-0005-0000-0000-00008ABA0000}"/>
    <cellStyle name="Normal 4 2 3 3 5 4" xfId="12126" xr:uid="{00000000-0005-0000-0000-00008BBA0000}"/>
    <cellStyle name="Normal 4 2 3 3 5 4 2" xfId="24727" xr:uid="{00000000-0005-0000-0000-00008CBA0000}"/>
    <cellStyle name="Normal 4 2 3 3 5 4 2 2" xfId="59943" xr:uid="{00000000-0005-0000-0000-00008DBA0000}"/>
    <cellStyle name="Normal 4 2 3 3 5 4 3" xfId="47346" xr:uid="{00000000-0005-0000-0000-00008EBA0000}"/>
    <cellStyle name="Normal 4 2 3 3 5 4 4" xfId="37332" xr:uid="{00000000-0005-0000-0000-00008FBA0000}"/>
    <cellStyle name="Normal 4 2 3 3 5 5" xfId="16491" xr:uid="{00000000-0005-0000-0000-000090BA0000}"/>
    <cellStyle name="Normal 4 2 3 3 5 5 2" xfId="51707" xr:uid="{00000000-0005-0000-0000-000091BA0000}"/>
    <cellStyle name="Normal 4 2 3 3 5 5 3" xfId="29096" xr:uid="{00000000-0005-0000-0000-000092BA0000}"/>
    <cellStyle name="Normal 4 2 3 3 5 6" xfId="14713" xr:uid="{00000000-0005-0000-0000-000093BA0000}"/>
    <cellStyle name="Normal 4 2 3 3 5 6 2" xfId="49931" xr:uid="{00000000-0005-0000-0000-000094BA0000}"/>
    <cellStyle name="Normal 4 2 3 3 5 7" xfId="39110" xr:uid="{00000000-0005-0000-0000-000095BA0000}"/>
    <cellStyle name="Normal 4 2 3 3 5 8" xfId="27320" xr:uid="{00000000-0005-0000-0000-000096BA0000}"/>
    <cellStyle name="Normal 4 2 3 3 6" xfId="4166" xr:uid="{00000000-0005-0000-0000-000097BA0000}"/>
    <cellStyle name="Normal 4 2 3 3 6 2" xfId="16813" xr:uid="{00000000-0005-0000-0000-000098BA0000}"/>
    <cellStyle name="Normal 4 2 3 3 6 2 2" xfId="52029" xr:uid="{00000000-0005-0000-0000-000099BA0000}"/>
    <cellStyle name="Normal 4 2 3 3 6 2 3" xfId="29418" xr:uid="{00000000-0005-0000-0000-00009ABA0000}"/>
    <cellStyle name="Normal 4 2 3 3 6 3" xfId="13259" xr:uid="{00000000-0005-0000-0000-00009BBA0000}"/>
    <cellStyle name="Normal 4 2 3 3 6 3 2" xfId="48477" xr:uid="{00000000-0005-0000-0000-00009CBA0000}"/>
    <cellStyle name="Normal 4 2 3 3 6 4" xfId="39432" xr:uid="{00000000-0005-0000-0000-00009DBA0000}"/>
    <cellStyle name="Normal 4 2 3 3 6 5" xfId="25866" xr:uid="{00000000-0005-0000-0000-00009EBA0000}"/>
    <cellStyle name="Normal 4 2 3 3 7" xfId="5636" xr:uid="{00000000-0005-0000-0000-00009FBA0000}"/>
    <cellStyle name="Normal 4 2 3 3 7 2" xfId="18267" xr:uid="{00000000-0005-0000-0000-0000A0BA0000}"/>
    <cellStyle name="Normal 4 2 3 3 7 2 2" xfId="53483" xr:uid="{00000000-0005-0000-0000-0000A1BA0000}"/>
    <cellStyle name="Normal 4 2 3 3 7 3" xfId="40886" xr:uid="{00000000-0005-0000-0000-0000A2BA0000}"/>
    <cellStyle name="Normal 4 2 3 3 7 4" xfId="30872" xr:uid="{00000000-0005-0000-0000-0000A3BA0000}"/>
    <cellStyle name="Normal 4 2 3 3 8" xfId="7095" xr:uid="{00000000-0005-0000-0000-0000A4BA0000}"/>
    <cellStyle name="Normal 4 2 3 3 8 2" xfId="19721" xr:uid="{00000000-0005-0000-0000-0000A5BA0000}"/>
    <cellStyle name="Normal 4 2 3 3 8 2 2" xfId="54937" xr:uid="{00000000-0005-0000-0000-0000A6BA0000}"/>
    <cellStyle name="Normal 4 2 3 3 8 3" xfId="42340" xr:uid="{00000000-0005-0000-0000-0000A7BA0000}"/>
    <cellStyle name="Normal 4 2 3 3 8 4" xfId="32326" xr:uid="{00000000-0005-0000-0000-0000A8BA0000}"/>
    <cellStyle name="Normal 4 2 3 3 9" xfId="8876" xr:uid="{00000000-0005-0000-0000-0000A9BA0000}"/>
    <cellStyle name="Normal 4 2 3 3 9 2" xfId="21497" xr:uid="{00000000-0005-0000-0000-0000AABA0000}"/>
    <cellStyle name="Normal 4 2 3 3 9 2 2" xfId="56713" xr:uid="{00000000-0005-0000-0000-0000ABBA0000}"/>
    <cellStyle name="Normal 4 2 3 3 9 3" xfId="44116" xr:uid="{00000000-0005-0000-0000-0000ACBA0000}"/>
    <cellStyle name="Normal 4 2 3 3 9 4" xfId="34102" xr:uid="{00000000-0005-0000-0000-0000ADBA0000}"/>
    <cellStyle name="Normal 4 2 3 4" xfId="3007" xr:uid="{00000000-0005-0000-0000-0000AEBA0000}"/>
    <cellStyle name="Normal 4 2 3 4 10" xfId="25382" xr:uid="{00000000-0005-0000-0000-0000AFBA0000}"/>
    <cellStyle name="Normal 4 2 3 4 11" xfId="60917" xr:uid="{00000000-0005-0000-0000-0000B0BA0000}"/>
    <cellStyle name="Normal 4 2 3 4 2" xfId="4813" xr:uid="{00000000-0005-0000-0000-0000B1BA0000}"/>
    <cellStyle name="Normal 4 2 3 4 2 2" xfId="17460" xr:uid="{00000000-0005-0000-0000-0000B2BA0000}"/>
    <cellStyle name="Normal 4 2 3 4 2 2 2" xfId="52676" xr:uid="{00000000-0005-0000-0000-0000B3BA0000}"/>
    <cellStyle name="Normal 4 2 3 4 2 2 3" xfId="30065" xr:uid="{00000000-0005-0000-0000-0000B4BA0000}"/>
    <cellStyle name="Normal 4 2 3 4 2 3" xfId="13906" xr:uid="{00000000-0005-0000-0000-0000B5BA0000}"/>
    <cellStyle name="Normal 4 2 3 4 2 3 2" xfId="49124" xr:uid="{00000000-0005-0000-0000-0000B6BA0000}"/>
    <cellStyle name="Normal 4 2 3 4 2 4" xfId="40079" xr:uid="{00000000-0005-0000-0000-0000B7BA0000}"/>
    <cellStyle name="Normal 4 2 3 4 2 5" xfId="26513" xr:uid="{00000000-0005-0000-0000-0000B8BA0000}"/>
    <cellStyle name="Normal 4 2 3 4 3" xfId="6283" xr:uid="{00000000-0005-0000-0000-0000B9BA0000}"/>
    <cellStyle name="Normal 4 2 3 4 3 2" xfId="18914" xr:uid="{00000000-0005-0000-0000-0000BABA0000}"/>
    <cellStyle name="Normal 4 2 3 4 3 2 2" xfId="54130" xr:uid="{00000000-0005-0000-0000-0000BBBA0000}"/>
    <cellStyle name="Normal 4 2 3 4 3 3" xfId="41533" xr:uid="{00000000-0005-0000-0000-0000BCBA0000}"/>
    <cellStyle name="Normal 4 2 3 4 3 4" xfId="31519" xr:uid="{00000000-0005-0000-0000-0000BDBA0000}"/>
    <cellStyle name="Normal 4 2 3 4 4" xfId="7742" xr:uid="{00000000-0005-0000-0000-0000BEBA0000}"/>
    <cellStyle name="Normal 4 2 3 4 4 2" xfId="20368" xr:uid="{00000000-0005-0000-0000-0000BFBA0000}"/>
    <cellStyle name="Normal 4 2 3 4 4 2 2" xfId="55584" xr:uid="{00000000-0005-0000-0000-0000C0BA0000}"/>
    <cellStyle name="Normal 4 2 3 4 4 3" xfId="42987" xr:uid="{00000000-0005-0000-0000-0000C1BA0000}"/>
    <cellStyle name="Normal 4 2 3 4 4 4" xfId="32973" xr:uid="{00000000-0005-0000-0000-0000C2BA0000}"/>
    <cellStyle name="Normal 4 2 3 4 5" xfId="9523" xr:uid="{00000000-0005-0000-0000-0000C3BA0000}"/>
    <cellStyle name="Normal 4 2 3 4 5 2" xfId="22144" xr:uid="{00000000-0005-0000-0000-0000C4BA0000}"/>
    <cellStyle name="Normal 4 2 3 4 5 2 2" xfId="57360" xr:uid="{00000000-0005-0000-0000-0000C5BA0000}"/>
    <cellStyle name="Normal 4 2 3 4 5 3" xfId="44763" xr:uid="{00000000-0005-0000-0000-0000C6BA0000}"/>
    <cellStyle name="Normal 4 2 3 4 5 4" xfId="34749" xr:uid="{00000000-0005-0000-0000-0000C7BA0000}"/>
    <cellStyle name="Normal 4 2 3 4 6" xfId="11317" xr:uid="{00000000-0005-0000-0000-0000C8BA0000}"/>
    <cellStyle name="Normal 4 2 3 4 6 2" xfId="23920" xr:uid="{00000000-0005-0000-0000-0000C9BA0000}"/>
    <cellStyle name="Normal 4 2 3 4 6 2 2" xfId="59136" xr:uid="{00000000-0005-0000-0000-0000CABA0000}"/>
    <cellStyle name="Normal 4 2 3 4 6 3" xfId="46539" xr:uid="{00000000-0005-0000-0000-0000CBBA0000}"/>
    <cellStyle name="Normal 4 2 3 4 6 4" xfId="36525" xr:uid="{00000000-0005-0000-0000-0000CCBA0000}"/>
    <cellStyle name="Normal 4 2 3 4 7" xfId="15684" xr:uid="{00000000-0005-0000-0000-0000CDBA0000}"/>
    <cellStyle name="Normal 4 2 3 4 7 2" xfId="50900" xr:uid="{00000000-0005-0000-0000-0000CEBA0000}"/>
    <cellStyle name="Normal 4 2 3 4 7 3" xfId="28289" xr:uid="{00000000-0005-0000-0000-0000CFBA0000}"/>
    <cellStyle name="Normal 4 2 3 4 8" xfId="12775" xr:uid="{00000000-0005-0000-0000-0000D0BA0000}"/>
    <cellStyle name="Normal 4 2 3 4 8 2" xfId="47993" xr:uid="{00000000-0005-0000-0000-0000D1BA0000}"/>
    <cellStyle name="Normal 4 2 3 4 9" xfId="38303" xr:uid="{00000000-0005-0000-0000-0000D2BA0000}"/>
    <cellStyle name="Normal 4 2 3 5" xfId="2839" xr:uid="{00000000-0005-0000-0000-0000D3BA0000}"/>
    <cellStyle name="Normal 4 2 3 5 10" xfId="25227" xr:uid="{00000000-0005-0000-0000-0000D4BA0000}"/>
    <cellStyle name="Normal 4 2 3 5 11" xfId="60762" xr:uid="{00000000-0005-0000-0000-0000D5BA0000}"/>
    <cellStyle name="Normal 4 2 3 5 2" xfId="4658" xr:uid="{00000000-0005-0000-0000-0000D6BA0000}"/>
    <cellStyle name="Normal 4 2 3 5 2 2" xfId="17305" xr:uid="{00000000-0005-0000-0000-0000D7BA0000}"/>
    <cellStyle name="Normal 4 2 3 5 2 2 2" xfId="52521" xr:uid="{00000000-0005-0000-0000-0000D8BA0000}"/>
    <cellStyle name="Normal 4 2 3 5 2 2 3" xfId="29910" xr:uid="{00000000-0005-0000-0000-0000D9BA0000}"/>
    <cellStyle name="Normal 4 2 3 5 2 3" xfId="13751" xr:uid="{00000000-0005-0000-0000-0000DABA0000}"/>
    <cellStyle name="Normal 4 2 3 5 2 3 2" xfId="48969" xr:uid="{00000000-0005-0000-0000-0000DBBA0000}"/>
    <cellStyle name="Normal 4 2 3 5 2 4" xfId="39924" xr:uid="{00000000-0005-0000-0000-0000DCBA0000}"/>
    <cellStyle name="Normal 4 2 3 5 2 5" xfId="26358" xr:uid="{00000000-0005-0000-0000-0000DDBA0000}"/>
    <cellStyle name="Normal 4 2 3 5 3" xfId="6128" xr:uid="{00000000-0005-0000-0000-0000DEBA0000}"/>
    <cellStyle name="Normal 4 2 3 5 3 2" xfId="18759" xr:uid="{00000000-0005-0000-0000-0000DFBA0000}"/>
    <cellStyle name="Normal 4 2 3 5 3 2 2" xfId="53975" xr:uid="{00000000-0005-0000-0000-0000E0BA0000}"/>
    <cellStyle name="Normal 4 2 3 5 3 3" xfId="41378" xr:uid="{00000000-0005-0000-0000-0000E1BA0000}"/>
    <cellStyle name="Normal 4 2 3 5 3 4" xfId="31364" xr:uid="{00000000-0005-0000-0000-0000E2BA0000}"/>
    <cellStyle name="Normal 4 2 3 5 4" xfId="7587" xr:uid="{00000000-0005-0000-0000-0000E3BA0000}"/>
    <cellStyle name="Normal 4 2 3 5 4 2" xfId="20213" xr:uid="{00000000-0005-0000-0000-0000E4BA0000}"/>
    <cellStyle name="Normal 4 2 3 5 4 2 2" xfId="55429" xr:uid="{00000000-0005-0000-0000-0000E5BA0000}"/>
    <cellStyle name="Normal 4 2 3 5 4 3" xfId="42832" xr:uid="{00000000-0005-0000-0000-0000E6BA0000}"/>
    <cellStyle name="Normal 4 2 3 5 4 4" xfId="32818" xr:uid="{00000000-0005-0000-0000-0000E7BA0000}"/>
    <cellStyle name="Normal 4 2 3 5 5" xfId="9368" xr:uid="{00000000-0005-0000-0000-0000E8BA0000}"/>
    <cellStyle name="Normal 4 2 3 5 5 2" xfId="21989" xr:uid="{00000000-0005-0000-0000-0000E9BA0000}"/>
    <cellStyle name="Normal 4 2 3 5 5 2 2" xfId="57205" xr:uid="{00000000-0005-0000-0000-0000EABA0000}"/>
    <cellStyle name="Normal 4 2 3 5 5 3" xfId="44608" xr:uid="{00000000-0005-0000-0000-0000EBBA0000}"/>
    <cellStyle name="Normal 4 2 3 5 5 4" xfId="34594" xr:uid="{00000000-0005-0000-0000-0000ECBA0000}"/>
    <cellStyle name="Normal 4 2 3 5 6" xfId="11162" xr:uid="{00000000-0005-0000-0000-0000EDBA0000}"/>
    <cellStyle name="Normal 4 2 3 5 6 2" xfId="23765" xr:uid="{00000000-0005-0000-0000-0000EEBA0000}"/>
    <cellStyle name="Normal 4 2 3 5 6 2 2" xfId="58981" xr:uid="{00000000-0005-0000-0000-0000EFBA0000}"/>
    <cellStyle name="Normal 4 2 3 5 6 3" xfId="46384" xr:uid="{00000000-0005-0000-0000-0000F0BA0000}"/>
    <cellStyle name="Normal 4 2 3 5 6 4" xfId="36370" xr:uid="{00000000-0005-0000-0000-0000F1BA0000}"/>
    <cellStyle name="Normal 4 2 3 5 7" xfId="15529" xr:uid="{00000000-0005-0000-0000-0000F2BA0000}"/>
    <cellStyle name="Normal 4 2 3 5 7 2" xfId="50745" xr:uid="{00000000-0005-0000-0000-0000F3BA0000}"/>
    <cellStyle name="Normal 4 2 3 5 7 3" xfId="28134" xr:uid="{00000000-0005-0000-0000-0000F4BA0000}"/>
    <cellStyle name="Normal 4 2 3 5 8" xfId="12620" xr:uid="{00000000-0005-0000-0000-0000F5BA0000}"/>
    <cellStyle name="Normal 4 2 3 5 8 2" xfId="47838" xr:uid="{00000000-0005-0000-0000-0000F6BA0000}"/>
    <cellStyle name="Normal 4 2 3 5 9" xfId="38148" xr:uid="{00000000-0005-0000-0000-0000F7BA0000}"/>
    <cellStyle name="Normal 4 2 3 6" xfId="3349" xr:uid="{00000000-0005-0000-0000-0000F8BA0000}"/>
    <cellStyle name="Normal 4 2 3 6 10" xfId="26845" xr:uid="{00000000-0005-0000-0000-0000F9BA0000}"/>
    <cellStyle name="Normal 4 2 3 6 11" xfId="61249" xr:uid="{00000000-0005-0000-0000-0000FABA0000}"/>
    <cellStyle name="Normal 4 2 3 6 2" xfId="5145" xr:uid="{00000000-0005-0000-0000-0000FBBA0000}"/>
    <cellStyle name="Normal 4 2 3 6 2 2" xfId="17792" xr:uid="{00000000-0005-0000-0000-0000FCBA0000}"/>
    <cellStyle name="Normal 4 2 3 6 2 2 2" xfId="53008" xr:uid="{00000000-0005-0000-0000-0000FDBA0000}"/>
    <cellStyle name="Normal 4 2 3 6 2 3" xfId="40411" xr:uid="{00000000-0005-0000-0000-0000FEBA0000}"/>
    <cellStyle name="Normal 4 2 3 6 2 4" xfId="30397" xr:uid="{00000000-0005-0000-0000-0000FFBA0000}"/>
    <cellStyle name="Normal 4 2 3 6 3" xfId="6615" xr:uid="{00000000-0005-0000-0000-000000BB0000}"/>
    <cellStyle name="Normal 4 2 3 6 3 2" xfId="19246" xr:uid="{00000000-0005-0000-0000-000001BB0000}"/>
    <cellStyle name="Normal 4 2 3 6 3 2 2" xfId="54462" xr:uid="{00000000-0005-0000-0000-000002BB0000}"/>
    <cellStyle name="Normal 4 2 3 6 3 3" xfId="41865" xr:uid="{00000000-0005-0000-0000-000003BB0000}"/>
    <cellStyle name="Normal 4 2 3 6 3 4" xfId="31851" xr:uid="{00000000-0005-0000-0000-000004BB0000}"/>
    <cellStyle name="Normal 4 2 3 6 4" xfId="8074" xr:uid="{00000000-0005-0000-0000-000005BB0000}"/>
    <cellStyle name="Normal 4 2 3 6 4 2" xfId="20700" xr:uid="{00000000-0005-0000-0000-000006BB0000}"/>
    <cellStyle name="Normal 4 2 3 6 4 2 2" xfId="55916" xr:uid="{00000000-0005-0000-0000-000007BB0000}"/>
    <cellStyle name="Normal 4 2 3 6 4 3" xfId="43319" xr:uid="{00000000-0005-0000-0000-000008BB0000}"/>
    <cellStyle name="Normal 4 2 3 6 4 4" xfId="33305" xr:uid="{00000000-0005-0000-0000-000009BB0000}"/>
    <cellStyle name="Normal 4 2 3 6 5" xfId="9855" xr:uid="{00000000-0005-0000-0000-00000ABB0000}"/>
    <cellStyle name="Normal 4 2 3 6 5 2" xfId="22476" xr:uid="{00000000-0005-0000-0000-00000BBB0000}"/>
    <cellStyle name="Normal 4 2 3 6 5 2 2" xfId="57692" xr:uid="{00000000-0005-0000-0000-00000CBB0000}"/>
    <cellStyle name="Normal 4 2 3 6 5 3" xfId="45095" xr:uid="{00000000-0005-0000-0000-00000DBB0000}"/>
    <cellStyle name="Normal 4 2 3 6 5 4" xfId="35081" xr:uid="{00000000-0005-0000-0000-00000EBB0000}"/>
    <cellStyle name="Normal 4 2 3 6 6" xfId="11649" xr:uid="{00000000-0005-0000-0000-00000FBB0000}"/>
    <cellStyle name="Normal 4 2 3 6 6 2" xfId="24252" xr:uid="{00000000-0005-0000-0000-000010BB0000}"/>
    <cellStyle name="Normal 4 2 3 6 6 2 2" xfId="59468" xr:uid="{00000000-0005-0000-0000-000011BB0000}"/>
    <cellStyle name="Normal 4 2 3 6 6 3" xfId="46871" xr:uid="{00000000-0005-0000-0000-000012BB0000}"/>
    <cellStyle name="Normal 4 2 3 6 6 4" xfId="36857" xr:uid="{00000000-0005-0000-0000-000013BB0000}"/>
    <cellStyle name="Normal 4 2 3 6 7" xfId="16016" xr:uid="{00000000-0005-0000-0000-000014BB0000}"/>
    <cellStyle name="Normal 4 2 3 6 7 2" xfId="51232" xr:uid="{00000000-0005-0000-0000-000015BB0000}"/>
    <cellStyle name="Normal 4 2 3 6 7 3" xfId="28621" xr:uid="{00000000-0005-0000-0000-000016BB0000}"/>
    <cellStyle name="Normal 4 2 3 6 8" xfId="14238" xr:uid="{00000000-0005-0000-0000-000017BB0000}"/>
    <cellStyle name="Normal 4 2 3 6 8 2" xfId="49456" xr:uid="{00000000-0005-0000-0000-000018BB0000}"/>
    <cellStyle name="Normal 4 2 3 6 9" xfId="38635" xr:uid="{00000000-0005-0000-0000-000019BB0000}"/>
    <cellStyle name="Normal 4 2 3 7" xfId="2509" xr:uid="{00000000-0005-0000-0000-00001ABB0000}"/>
    <cellStyle name="Normal 4 2 3 7 10" xfId="26036" xr:uid="{00000000-0005-0000-0000-00001BBB0000}"/>
    <cellStyle name="Normal 4 2 3 7 11" xfId="60440" xr:uid="{00000000-0005-0000-0000-00001CBB0000}"/>
    <cellStyle name="Normal 4 2 3 7 2" xfId="4336" xr:uid="{00000000-0005-0000-0000-00001DBB0000}"/>
    <cellStyle name="Normal 4 2 3 7 2 2" xfId="16983" xr:uid="{00000000-0005-0000-0000-00001EBB0000}"/>
    <cellStyle name="Normal 4 2 3 7 2 2 2" xfId="52199" xr:uid="{00000000-0005-0000-0000-00001FBB0000}"/>
    <cellStyle name="Normal 4 2 3 7 2 3" xfId="39602" xr:uid="{00000000-0005-0000-0000-000020BB0000}"/>
    <cellStyle name="Normal 4 2 3 7 2 4" xfId="29588" xr:uid="{00000000-0005-0000-0000-000021BB0000}"/>
    <cellStyle name="Normal 4 2 3 7 3" xfId="5806" xr:uid="{00000000-0005-0000-0000-000022BB0000}"/>
    <cellStyle name="Normal 4 2 3 7 3 2" xfId="18437" xr:uid="{00000000-0005-0000-0000-000023BB0000}"/>
    <cellStyle name="Normal 4 2 3 7 3 2 2" xfId="53653" xr:uid="{00000000-0005-0000-0000-000024BB0000}"/>
    <cellStyle name="Normal 4 2 3 7 3 3" xfId="41056" xr:uid="{00000000-0005-0000-0000-000025BB0000}"/>
    <cellStyle name="Normal 4 2 3 7 3 4" xfId="31042" xr:uid="{00000000-0005-0000-0000-000026BB0000}"/>
    <cellStyle name="Normal 4 2 3 7 4" xfId="7265" xr:uid="{00000000-0005-0000-0000-000027BB0000}"/>
    <cellStyle name="Normal 4 2 3 7 4 2" xfId="19891" xr:uid="{00000000-0005-0000-0000-000028BB0000}"/>
    <cellStyle name="Normal 4 2 3 7 4 2 2" xfId="55107" xr:uid="{00000000-0005-0000-0000-000029BB0000}"/>
    <cellStyle name="Normal 4 2 3 7 4 3" xfId="42510" xr:uid="{00000000-0005-0000-0000-00002ABB0000}"/>
    <cellStyle name="Normal 4 2 3 7 4 4" xfId="32496" xr:uid="{00000000-0005-0000-0000-00002BBB0000}"/>
    <cellStyle name="Normal 4 2 3 7 5" xfId="9046" xr:uid="{00000000-0005-0000-0000-00002CBB0000}"/>
    <cellStyle name="Normal 4 2 3 7 5 2" xfId="21667" xr:uid="{00000000-0005-0000-0000-00002DBB0000}"/>
    <cellStyle name="Normal 4 2 3 7 5 2 2" xfId="56883" xr:uid="{00000000-0005-0000-0000-00002EBB0000}"/>
    <cellStyle name="Normal 4 2 3 7 5 3" xfId="44286" xr:uid="{00000000-0005-0000-0000-00002FBB0000}"/>
    <cellStyle name="Normal 4 2 3 7 5 4" xfId="34272" xr:uid="{00000000-0005-0000-0000-000030BB0000}"/>
    <cellStyle name="Normal 4 2 3 7 6" xfId="10840" xr:uid="{00000000-0005-0000-0000-000031BB0000}"/>
    <cellStyle name="Normal 4 2 3 7 6 2" xfId="23443" xr:uid="{00000000-0005-0000-0000-000032BB0000}"/>
    <cellStyle name="Normal 4 2 3 7 6 2 2" xfId="58659" xr:uid="{00000000-0005-0000-0000-000033BB0000}"/>
    <cellStyle name="Normal 4 2 3 7 6 3" xfId="46062" xr:uid="{00000000-0005-0000-0000-000034BB0000}"/>
    <cellStyle name="Normal 4 2 3 7 6 4" xfId="36048" xr:uid="{00000000-0005-0000-0000-000035BB0000}"/>
    <cellStyle name="Normal 4 2 3 7 7" xfId="15207" xr:uid="{00000000-0005-0000-0000-000036BB0000}"/>
    <cellStyle name="Normal 4 2 3 7 7 2" xfId="50423" xr:uid="{00000000-0005-0000-0000-000037BB0000}"/>
    <cellStyle name="Normal 4 2 3 7 7 3" xfId="27812" xr:uid="{00000000-0005-0000-0000-000038BB0000}"/>
    <cellStyle name="Normal 4 2 3 7 8" xfId="13429" xr:uid="{00000000-0005-0000-0000-000039BB0000}"/>
    <cellStyle name="Normal 4 2 3 7 8 2" xfId="48647" xr:uid="{00000000-0005-0000-0000-00003ABB0000}"/>
    <cellStyle name="Normal 4 2 3 7 9" xfId="37826" xr:uid="{00000000-0005-0000-0000-00003BBB0000}"/>
    <cellStyle name="Normal 4 2 3 8" xfId="3673" xr:uid="{00000000-0005-0000-0000-00003CBB0000}"/>
    <cellStyle name="Normal 4 2 3 8 2" xfId="8397" xr:uid="{00000000-0005-0000-0000-00003DBB0000}"/>
    <cellStyle name="Normal 4 2 3 8 2 2" xfId="21023" xr:uid="{00000000-0005-0000-0000-00003EBB0000}"/>
    <cellStyle name="Normal 4 2 3 8 2 2 2" xfId="56239" xr:uid="{00000000-0005-0000-0000-00003FBB0000}"/>
    <cellStyle name="Normal 4 2 3 8 2 3" xfId="43642" xr:uid="{00000000-0005-0000-0000-000040BB0000}"/>
    <cellStyle name="Normal 4 2 3 8 2 4" xfId="33628" xr:uid="{00000000-0005-0000-0000-000041BB0000}"/>
    <cellStyle name="Normal 4 2 3 8 3" xfId="10178" xr:uid="{00000000-0005-0000-0000-000042BB0000}"/>
    <cellStyle name="Normal 4 2 3 8 3 2" xfId="22799" xr:uid="{00000000-0005-0000-0000-000043BB0000}"/>
    <cellStyle name="Normal 4 2 3 8 3 2 2" xfId="58015" xr:uid="{00000000-0005-0000-0000-000044BB0000}"/>
    <cellStyle name="Normal 4 2 3 8 3 3" xfId="45418" xr:uid="{00000000-0005-0000-0000-000045BB0000}"/>
    <cellStyle name="Normal 4 2 3 8 3 4" xfId="35404" xr:uid="{00000000-0005-0000-0000-000046BB0000}"/>
    <cellStyle name="Normal 4 2 3 8 4" xfId="11974" xr:uid="{00000000-0005-0000-0000-000047BB0000}"/>
    <cellStyle name="Normal 4 2 3 8 4 2" xfId="24575" xr:uid="{00000000-0005-0000-0000-000048BB0000}"/>
    <cellStyle name="Normal 4 2 3 8 4 2 2" xfId="59791" xr:uid="{00000000-0005-0000-0000-000049BB0000}"/>
    <cellStyle name="Normal 4 2 3 8 4 3" xfId="47194" xr:uid="{00000000-0005-0000-0000-00004ABB0000}"/>
    <cellStyle name="Normal 4 2 3 8 4 4" xfId="37180" xr:uid="{00000000-0005-0000-0000-00004BBB0000}"/>
    <cellStyle name="Normal 4 2 3 8 5" xfId="16339" xr:uid="{00000000-0005-0000-0000-00004CBB0000}"/>
    <cellStyle name="Normal 4 2 3 8 5 2" xfId="51555" xr:uid="{00000000-0005-0000-0000-00004DBB0000}"/>
    <cellStyle name="Normal 4 2 3 8 5 3" xfId="28944" xr:uid="{00000000-0005-0000-0000-00004EBB0000}"/>
    <cellStyle name="Normal 4 2 3 8 6" xfId="14561" xr:uid="{00000000-0005-0000-0000-00004FBB0000}"/>
    <cellStyle name="Normal 4 2 3 8 6 2" xfId="49779" xr:uid="{00000000-0005-0000-0000-000050BB0000}"/>
    <cellStyle name="Normal 4 2 3 8 7" xfId="38958" xr:uid="{00000000-0005-0000-0000-000051BB0000}"/>
    <cellStyle name="Normal 4 2 3 8 8" xfId="27168" xr:uid="{00000000-0005-0000-0000-000052BB0000}"/>
    <cellStyle name="Normal 4 2 3 9" xfId="4005" xr:uid="{00000000-0005-0000-0000-000053BB0000}"/>
    <cellStyle name="Normal 4 2 3 9 2" xfId="16661" xr:uid="{00000000-0005-0000-0000-000054BB0000}"/>
    <cellStyle name="Normal 4 2 3 9 2 2" xfId="51877" xr:uid="{00000000-0005-0000-0000-000055BB0000}"/>
    <cellStyle name="Normal 4 2 3 9 2 3" xfId="29266" xr:uid="{00000000-0005-0000-0000-000056BB0000}"/>
    <cellStyle name="Normal 4 2 3 9 3" xfId="13107" xr:uid="{00000000-0005-0000-0000-000057BB0000}"/>
    <cellStyle name="Normal 4 2 3 9 3 2" xfId="48325" xr:uid="{00000000-0005-0000-0000-000058BB0000}"/>
    <cellStyle name="Normal 4 2 3 9 4" xfId="39280" xr:uid="{00000000-0005-0000-0000-000059BB0000}"/>
    <cellStyle name="Normal 4 2 3 9 5" xfId="25714" xr:uid="{00000000-0005-0000-0000-00005ABB0000}"/>
    <cellStyle name="Normal 4 2 3_District Target Attainment" xfId="1173" xr:uid="{00000000-0005-0000-0000-00005BBB0000}"/>
    <cellStyle name="Normal 4 2 4" xfId="1796" xr:uid="{00000000-0005-0000-0000-00005CBB0000}"/>
    <cellStyle name="Normal 4 2 4 10" xfId="7013" xr:uid="{00000000-0005-0000-0000-00005DBB0000}"/>
    <cellStyle name="Normal 4 2 4 10 2" xfId="19640" xr:uid="{00000000-0005-0000-0000-00005EBB0000}"/>
    <cellStyle name="Normal 4 2 4 10 2 2" xfId="54856" xr:uid="{00000000-0005-0000-0000-00005FBB0000}"/>
    <cellStyle name="Normal 4 2 4 10 3" xfId="42259" xr:uid="{00000000-0005-0000-0000-000060BB0000}"/>
    <cellStyle name="Normal 4 2 4 10 4" xfId="32245" xr:uid="{00000000-0005-0000-0000-000061BB0000}"/>
    <cellStyle name="Normal 4 2 4 11" xfId="8794" xr:uid="{00000000-0005-0000-0000-000062BB0000}"/>
    <cellStyle name="Normal 4 2 4 11 2" xfId="21416" xr:uid="{00000000-0005-0000-0000-000063BB0000}"/>
    <cellStyle name="Normal 4 2 4 11 2 2" xfId="56632" xr:uid="{00000000-0005-0000-0000-000064BB0000}"/>
    <cellStyle name="Normal 4 2 4 11 3" xfId="44035" xr:uid="{00000000-0005-0000-0000-000065BB0000}"/>
    <cellStyle name="Normal 4 2 4 11 4" xfId="34021" xr:uid="{00000000-0005-0000-0000-000066BB0000}"/>
    <cellStyle name="Normal 4 2 4 12" xfId="10705" xr:uid="{00000000-0005-0000-0000-000067BB0000}"/>
    <cellStyle name="Normal 4 2 4 12 2" xfId="23316" xr:uid="{00000000-0005-0000-0000-000068BB0000}"/>
    <cellStyle name="Normal 4 2 4 12 2 2" xfId="58532" xr:uid="{00000000-0005-0000-0000-000069BB0000}"/>
    <cellStyle name="Normal 4 2 4 12 3" xfId="45935" xr:uid="{00000000-0005-0000-0000-00006ABB0000}"/>
    <cellStyle name="Normal 4 2 4 12 4" xfId="35921" xr:uid="{00000000-0005-0000-0000-00006BBB0000}"/>
    <cellStyle name="Normal 4 2 4 13" xfId="14955" xr:uid="{00000000-0005-0000-0000-00006CBB0000}"/>
    <cellStyle name="Normal 4 2 4 13 2" xfId="50172" xr:uid="{00000000-0005-0000-0000-00006DBB0000}"/>
    <cellStyle name="Normal 4 2 4 13 3" xfId="27561" xr:uid="{00000000-0005-0000-0000-00006EBB0000}"/>
    <cellStyle name="Normal 4 2 4 14" xfId="12369" xr:uid="{00000000-0005-0000-0000-00006FBB0000}"/>
    <cellStyle name="Normal 4 2 4 14 2" xfId="47587" xr:uid="{00000000-0005-0000-0000-000070BB0000}"/>
    <cellStyle name="Normal 4 2 4 15" xfId="37574" xr:uid="{00000000-0005-0000-0000-000071BB0000}"/>
    <cellStyle name="Normal 4 2 4 16" xfId="24976" xr:uid="{00000000-0005-0000-0000-000072BB0000}"/>
    <cellStyle name="Normal 4 2 4 17" xfId="60189" xr:uid="{00000000-0005-0000-0000-000073BB0000}"/>
    <cellStyle name="Normal 4 2 4 2" xfId="2399" xr:uid="{00000000-0005-0000-0000-000074BB0000}"/>
    <cellStyle name="Normal 4 2 4 2 10" xfId="10706" xr:uid="{00000000-0005-0000-0000-000075BB0000}"/>
    <cellStyle name="Normal 4 2 4 2 10 2" xfId="23317" xr:uid="{00000000-0005-0000-0000-000076BB0000}"/>
    <cellStyle name="Normal 4 2 4 2 10 2 2" xfId="58533" xr:uid="{00000000-0005-0000-0000-000077BB0000}"/>
    <cellStyle name="Normal 4 2 4 2 10 3" xfId="45936" xr:uid="{00000000-0005-0000-0000-000078BB0000}"/>
    <cellStyle name="Normal 4 2 4 2 10 4" xfId="35922" xr:uid="{00000000-0005-0000-0000-000079BB0000}"/>
    <cellStyle name="Normal 4 2 4 2 11" xfId="15110" xr:uid="{00000000-0005-0000-0000-00007ABB0000}"/>
    <cellStyle name="Normal 4 2 4 2 11 2" xfId="50326" xr:uid="{00000000-0005-0000-0000-00007BBB0000}"/>
    <cellStyle name="Normal 4 2 4 2 11 3" xfId="27715" xr:uid="{00000000-0005-0000-0000-00007CBB0000}"/>
    <cellStyle name="Normal 4 2 4 2 12" xfId="12523" xr:uid="{00000000-0005-0000-0000-00007DBB0000}"/>
    <cellStyle name="Normal 4 2 4 2 12 2" xfId="47741" xr:uid="{00000000-0005-0000-0000-00007EBB0000}"/>
    <cellStyle name="Normal 4 2 4 2 13" xfId="37729" xr:uid="{00000000-0005-0000-0000-00007FBB0000}"/>
    <cellStyle name="Normal 4 2 4 2 14" xfId="25130" xr:uid="{00000000-0005-0000-0000-000080BB0000}"/>
    <cellStyle name="Normal 4 2 4 2 15" xfId="60343" xr:uid="{00000000-0005-0000-0000-000081BB0000}"/>
    <cellStyle name="Normal 4 2 4 2 2" xfId="3245" xr:uid="{00000000-0005-0000-0000-000082BB0000}"/>
    <cellStyle name="Normal 4 2 4 2 2 10" xfId="25614" xr:uid="{00000000-0005-0000-0000-000083BB0000}"/>
    <cellStyle name="Normal 4 2 4 2 2 11" xfId="61149" xr:uid="{00000000-0005-0000-0000-000084BB0000}"/>
    <cellStyle name="Normal 4 2 4 2 2 2" xfId="5045" xr:uid="{00000000-0005-0000-0000-000085BB0000}"/>
    <cellStyle name="Normal 4 2 4 2 2 2 2" xfId="17692" xr:uid="{00000000-0005-0000-0000-000086BB0000}"/>
    <cellStyle name="Normal 4 2 4 2 2 2 2 2" xfId="52908" xr:uid="{00000000-0005-0000-0000-000087BB0000}"/>
    <cellStyle name="Normal 4 2 4 2 2 2 2 3" xfId="30297" xr:uid="{00000000-0005-0000-0000-000088BB0000}"/>
    <cellStyle name="Normal 4 2 4 2 2 2 3" xfId="14138" xr:uid="{00000000-0005-0000-0000-000089BB0000}"/>
    <cellStyle name="Normal 4 2 4 2 2 2 3 2" xfId="49356" xr:uid="{00000000-0005-0000-0000-00008ABB0000}"/>
    <cellStyle name="Normal 4 2 4 2 2 2 4" xfId="40311" xr:uid="{00000000-0005-0000-0000-00008BBB0000}"/>
    <cellStyle name="Normal 4 2 4 2 2 2 5" xfId="26745" xr:uid="{00000000-0005-0000-0000-00008CBB0000}"/>
    <cellStyle name="Normal 4 2 4 2 2 3" xfId="6515" xr:uid="{00000000-0005-0000-0000-00008DBB0000}"/>
    <cellStyle name="Normal 4 2 4 2 2 3 2" xfId="19146" xr:uid="{00000000-0005-0000-0000-00008EBB0000}"/>
    <cellStyle name="Normal 4 2 4 2 2 3 2 2" xfId="54362" xr:uid="{00000000-0005-0000-0000-00008FBB0000}"/>
    <cellStyle name="Normal 4 2 4 2 2 3 3" xfId="41765" xr:uid="{00000000-0005-0000-0000-000090BB0000}"/>
    <cellStyle name="Normal 4 2 4 2 2 3 4" xfId="31751" xr:uid="{00000000-0005-0000-0000-000091BB0000}"/>
    <cellStyle name="Normal 4 2 4 2 2 4" xfId="7974" xr:uid="{00000000-0005-0000-0000-000092BB0000}"/>
    <cellStyle name="Normal 4 2 4 2 2 4 2" xfId="20600" xr:uid="{00000000-0005-0000-0000-000093BB0000}"/>
    <cellStyle name="Normal 4 2 4 2 2 4 2 2" xfId="55816" xr:uid="{00000000-0005-0000-0000-000094BB0000}"/>
    <cellStyle name="Normal 4 2 4 2 2 4 3" xfId="43219" xr:uid="{00000000-0005-0000-0000-000095BB0000}"/>
    <cellStyle name="Normal 4 2 4 2 2 4 4" xfId="33205" xr:uid="{00000000-0005-0000-0000-000096BB0000}"/>
    <cellStyle name="Normal 4 2 4 2 2 5" xfId="9755" xr:uid="{00000000-0005-0000-0000-000097BB0000}"/>
    <cellStyle name="Normal 4 2 4 2 2 5 2" xfId="22376" xr:uid="{00000000-0005-0000-0000-000098BB0000}"/>
    <cellStyle name="Normal 4 2 4 2 2 5 2 2" xfId="57592" xr:uid="{00000000-0005-0000-0000-000099BB0000}"/>
    <cellStyle name="Normal 4 2 4 2 2 5 3" xfId="44995" xr:uid="{00000000-0005-0000-0000-00009ABB0000}"/>
    <cellStyle name="Normal 4 2 4 2 2 5 4" xfId="34981" xr:uid="{00000000-0005-0000-0000-00009BBB0000}"/>
    <cellStyle name="Normal 4 2 4 2 2 6" xfId="11549" xr:uid="{00000000-0005-0000-0000-00009CBB0000}"/>
    <cellStyle name="Normal 4 2 4 2 2 6 2" xfId="24152" xr:uid="{00000000-0005-0000-0000-00009DBB0000}"/>
    <cellStyle name="Normal 4 2 4 2 2 6 2 2" xfId="59368" xr:uid="{00000000-0005-0000-0000-00009EBB0000}"/>
    <cellStyle name="Normal 4 2 4 2 2 6 3" xfId="46771" xr:uid="{00000000-0005-0000-0000-00009FBB0000}"/>
    <cellStyle name="Normal 4 2 4 2 2 6 4" xfId="36757" xr:uid="{00000000-0005-0000-0000-0000A0BB0000}"/>
    <cellStyle name="Normal 4 2 4 2 2 7" xfId="15916" xr:uid="{00000000-0005-0000-0000-0000A1BB0000}"/>
    <cellStyle name="Normal 4 2 4 2 2 7 2" xfId="51132" xr:uid="{00000000-0005-0000-0000-0000A2BB0000}"/>
    <cellStyle name="Normal 4 2 4 2 2 7 3" xfId="28521" xr:uid="{00000000-0005-0000-0000-0000A3BB0000}"/>
    <cellStyle name="Normal 4 2 4 2 2 8" xfId="13007" xr:uid="{00000000-0005-0000-0000-0000A4BB0000}"/>
    <cellStyle name="Normal 4 2 4 2 2 8 2" xfId="48225" xr:uid="{00000000-0005-0000-0000-0000A5BB0000}"/>
    <cellStyle name="Normal 4 2 4 2 2 9" xfId="38535" xr:uid="{00000000-0005-0000-0000-0000A6BB0000}"/>
    <cellStyle name="Normal 4 2 4 2 3" xfId="3574" xr:uid="{00000000-0005-0000-0000-0000A7BB0000}"/>
    <cellStyle name="Normal 4 2 4 2 3 10" xfId="27070" xr:uid="{00000000-0005-0000-0000-0000A8BB0000}"/>
    <cellStyle name="Normal 4 2 4 2 3 11" xfId="61474" xr:uid="{00000000-0005-0000-0000-0000A9BB0000}"/>
    <cellStyle name="Normal 4 2 4 2 3 2" xfId="5370" xr:uid="{00000000-0005-0000-0000-0000AABB0000}"/>
    <cellStyle name="Normal 4 2 4 2 3 2 2" xfId="18017" xr:uid="{00000000-0005-0000-0000-0000ABBB0000}"/>
    <cellStyle name="Normal 4 2 4 2 3 2 2 2" xfId="53233" xr:uid="{00000000-0005-0000-0000-0000ACBB0000}"/>
    <cellStyle name="Normal 4 2 4 2 3 2 3" xfId="40636" xr:uid="{00000000-0005-0000-0000-0000ADBB0000}"/>
    <cellStyle name="Normal 4 2 4 2 3 2 4" xfId="30622" xr:uid="{00000000-0005-0000-0000-0000AEBB0000}"/>
    <cellStyle name="Normal 4 2 4 2 3 3" xfId="6840" xr:uid="{00000000-0005-0000-0000-0000AFBB0000}"/>
    <cellStyle name="Normal 4 2 4 2 3 3 2" xfId="19471" xr:uid="{00000000-0005-0000-0000-0000B0BB0000}"/>
    <cellStyle name="Normal 4 2 4 2 3 3 2 2" xfId="54687" xr:uid="{00000000-0005-0000-0000-0000B1BB0000}"/>
    <cellStyle name="Normal 4 2 4 2 3 3 3" xfId="42090" xr:uid="{00000000-0005-0000-0000-0000B2BB0000}"/>
    <cellStyle name="Normal 4 2 4 2 3 3 4" xfId="32076" xr:uid="{00000000-0005-0000-0000-0000B3BB0000}"/>
    <cellStyle name="Normal 4 2 4 2 3 4" xfId="8299" xr:uid="{00000000-0005-0000-0000-0000B4BB0000}"/>
    <cellStyle name="Normal 4 2 4 2 3 4 2" xfId="20925" xr:uid="{00000000-0005-0000-0000-0000B5BB0000}"/>
    <cellStyle name="Normal 4 2 4 2 3 4 2 2" xfId="56141" xr:uid="{00000000-0005-0000-0000-0000B6BB0000}"/>
    <cellStyle name="Normal 4 2 4 2 3 4 3" xfId="43544" xr:uid="{00000000-0005-0000-0000-0000B7BB0000}"/>
    <cellStyle name="Normal 4 2 4 2 3 4 4" xfId="33530" xr:uid="{00000000-0005-0000-0000-0000B8BB0000}"/>
    <cellStyle name="Normal 4 2 4 2 3 5" xfId="10080" xr:uid="{00000000-0005-0000-0000-0000B9BB0000}"/>
    <cellStyle name="Normal 4 2 4 2 3 5 2" xfId="22701" xr:uid="{00000000-0005-0000-0000-0000BABB0000}"/>
    <cellStyle name="Normal 4 2 4 2 3 5 2 2" xfId="57917" xr:uid="{00000000-0005-0000-0000-0000BBBB0000}"/>
    <cellStyle name="Normal 4 2 4 2 3 5 3" xfId="45320" xr:uid="{00000000-0005-0000-0000-0000BCBB0000}"/>
    <cellStyle name="Normal 4 2 4 2 3 5 4" xfId="35306" xr:uid="{00000000-0005-0000-0000-0000BDBB0000}"/>
    <cellStyle name="Normal 4 2 4 2 3 6" xfId="11874" xr:uid="{00000000-0005-0000-0000-0000BEBB0000}"/>
    <cellStyle name="Normal 4 2 4 2 3 6 2" xfId="24477" xr:uid="{00000000-0005-0000-0000-0000BFBB0000}"/>
    <cellStyle name="Normal 4 2 4 2 3 6 2 2" xfId="59693" xr:uid="{00000000-0005-0000-0000-0000C0BB0000}"/>
    <cellStyle name="Normal 4 2 4 2 3 6 3" xfId="47096" xr:uid="{00000000-0005-0000-0000-0000C1BB0000}"/>
    <cellStyle name="Normal 4 2 4 2 3 6 4" xfId="37082" xr:uid="{00000000-0005-0000-0000-0000C2BB0000}"/>
    <cellStyle name="Normal 4 2 4 2 3 7" xfId="16241" xr:uid="{00000000-0005-0000-0000-0000C3BB0000}"/>
    <cellStyle name="Normal 4 2 4 2 3 7 2" xfId="51457" xr:uid="{00000000-0005-0000-0000-0000C4BB0000}"/>
    <cellStyle name="Normal 4 2 4 2 3 7 3" xfId="28846" xr:uid="{00000000-0005-0000-0000-0000C5BB0000}"/>
    <cellStyle name="Normal 4 2 4 2 3 8" xfId="14463" xr:uid="{00000000-0005-0000-0000-0000C6BB0000}"/>
    <cellStyle name="Normal 4 2 4 2 3 8 2" xfId="49681" xr:uid="{00000000-0005-0000-0000-0000C7BB0000}"/>
    <cellStyle name="Normal 4 2 4 2 3 9" xfId="38860" xr:uid="{00000000-0005-0000-0000-0000C8BB0000}"/>
    <cellStyle name="Normal 4 2 4 2 4" xfId="2735" xr:uid="{00000000-0005-0000-0000-0000C9BB0000}"/>
    <cellStyle name="Normal 4 2 4 2 4 10" xfId="26261" xr:uid="{00000000-0005-0000-0000-0000CABB0000}"/>
    <cellStyle name="Normal 4 2 4 2 4 11" xfId="60665" xr:uid="{00000000-0005-0000-0000-0000CBBB0000}"/>
    <cellStyle name="Normal 4 2 4 2 4 2" xfId="4561" xr:uid="{00000000-0005-0000-0000-0000CCBB0000}"/>
    <cellStyle name="Normal 4 2 4 2 4 2 2" xfId="17208" xr:uid="{00000000-0005-0000-0000-0000CDBB0000}"/>
    <cellStyle name="Normal 4 2 4 2 4 2 2 2" xfId="52424" xr:uid="{00000000-0005-0000-0000-0000CEBB0000}"/>
    <cellStyle name="Normal 4 2 4 2 4 2 3" xfId="39827" xr:uid="{00000000-0005-0000-0000-0000CFBB0000}"/>
    <cellStyle name="Normal 4 2 4 2 4 2 4" xfId="29813" xr:uid="{00000000-0005-0000-0000-0000D0BB0000}"/>
    <cellStyle name="Normal 4 2 4 2 4 3" xfId="6031" xr:uid="{00000000-0005-0000-0000-0000D1BB0000}"/>
    <cellStyle name="Normal 4 2 4 2 4 3 2" xfId="18662" xr:uid="{00000000-0005-0000-0000-0000D2BB0000}"/>
    <cellStyle name="Normal 4 2 4 2 4 3 2 2" xfId="53878" xr:uid="{00000000-0005-0000-0000-0000D3BB0000}"/>
    <cellStyle name="Normal 4 2 4 2 4 3 3" xfId="41281" xr:uid="{00000000-0005-0000-0000-0000D4BB0000}"/>
    <cellStyle name="Normal 4 2 4 2 4 3 4" xfId="31267" xr:uid="{00000000-0005-0000-0000-0000D5BB0000}"/>
    <cellStyle name="Normal 4 2 4 2 4 4" xfId="7490" xr:uid="{00000000-0005-0000-0000-0000D6BB0000}"/>
    <cellStyle name="Normal 4 2 4 2 4 4 2" xfId="20116" xr:uid="{00000000-0005-0000-0000-0000D7BB0000}"/>
    <cellStyle name="Normal 4 2 4 2 4 4 2 2" xfId="55332" xr:uid="{00000000-0005-0000-0000-0000D8BB0000}"/>
    <cellStyle name="Normal 4 2 4 2 4 4 3" xfId="42735" xr:uid="{00000000-0005-0000-0000-0000D9BB0000}"/>
    <cellStyle name="Normal 4 2 4 2 4 4 4" xfId="32721" xr:uid="{00000000-0005-0000-0000-0000DABB0000}"/>
    <cellStyle name="Normal 4 2 4 2 4 5" xfId="9271" xr:uid="{00000000-0005-0000-0000-0000DBBB0000}"/>
    <cellStyle name="Normal 4 2 4 2 4 5 2" xfId="21892" xr:uid="{00000000-0005-0000-0000-0000DCBB0000}"/>
    <cellStyle name="Normal 4 2 4 2 4 5 2 2" xfId="57108" xr:uid="{00000000-0005-0000-0000-0000DDBB0000}"/>
    <cellStyle name="Normal 4 2 4 2 4 5 3" xfId="44511" xr:uid="{00000000-0005-0000-0000-0000DEBB0000}"/>
    <cellStyle name="Normal 4 2 4 2 4 5 4" xfId="34497" xr:uid="{00000000-0005-0000-0000-0000DFBB0000}"/>
    <cellStyle name="Normal 4 2 4 2 4 6" xfId="11065" xr:uid="{00000000-0005-0000-0000-0000E0BB0000}"/>
    <cellStyle name="Normal 4 2 4 2 4 6 2" xfId="23668" xr:uid="{00000000-0005-0000-0000-0000E1BB0000}"/>
    <cellStyle name="Normal 4 2 4 2 4 6 2 2" xfId="58884" xr:uid="{00000000-0005-0000-0000-0000E2BB0000}"/>
    <cellStyle name="Normal 4 2 4 2 4 6 3" xfId="46287" xr:uid="{00000000-0005-0000-0000-0000E3BB0000}"/>
    <cellStyle name="Normal 4 2 4 2 4 6 4" xfId="36273" xr:uid="{00000000-0005-0000-0000-0000E4BB0000}"/>
    <cellStyle name="Normal 4 2 4 2 4 7" xfId="15432" xr:uid="{00000000-0005-0000-0000-0000E5BB0000}"/>
    <cellStyle name="Normal 4 2 4 2 4 7 2" xfId="50648" xr:uid="{00000000-0005-0000-0000-0000E6BB0000}"/>
    <cellStyle name="Normal 4 2 4 2 4 7 3" xfId="28037" xr:uid="{00000000-0005-0000-0000-0000E7BB0000}"/>
    <cellStyle name="Normal 4 2 4 2 4 8" xfId="13654" xr:uid="{00000000-0005-0000-0000-0000E8BB0000}"/>
    <cellStyle name="Normal 4 2 4 2 4 8 2" xfId="48872" xr:uid="{00000000-0005-0000-0000-0000E9BB0000}"/>
    <cellStyle name="Normal 4 2 4 2 4 9" xfId="38051" xr:uid="{00000000-0005-0000-0000-0000EABB0000}"/>
    <cellStyle name="Normal 4 2 4 2 5" xfId="3899" xr:uid="{00000000-0005-0000-0000-0000EBBB0000}"/>
    <cellStyle name="Normal 4 2 4 2 5 2" xfId="8622" xr:uid="{00000000-0005-0000-0000-0000ECBB0000}"/>
    <cellStyle name="Normal 4 2 4 2 5 2 2" xfId="21248" xr:uid="{00000000-0005-0000-0000-0000EDBB0000}"/>
    <cellStyle name="Normal 4 2 4 2 5 2 2 2" xfId="56464" xr:uid="{00000000-0005-0000-0000-0000EEBB0000}"/>
    <cellStyle name="Normal 4 2 4 2 5 2 3" xfId="43867" xr:uid="{00000000-0005-0000-0000-0000EFBB0000}"/>
    <cellStyle name="Normal 4 2 4 2 5 2 4" xfId="33853" xr:uid="{00000000-0005-0000-0000-0000F0BB0000}"/>
    <cellStyle name="Normal 4 2 4 2 5 3" xfId="10403" xr:uid="{00000000-0005-0000-0000-0000F1BB0000}"/>
    <cellStyle name="Normal 4 2 4 2 5 3 2" xfId="23024" xr:uid="{00000000-0005-0000-0000-0000F2BB0000}"/>
    <cellStyle name="Normal 4 2 4 2 5 3 2 2" xfId="58240" xr:uid="{00000000-0005-0000-0000-0000F3BB0000}"/>
    <cellStyle name="Normal 4 2 4 2 5 3 3" xfId="45643" xr:uid="{00000000-0005-0000-0000-0000F4BB0000}"/>
    <cellStyle name="Normal 4 2 4 2 5 3 4" xfId="35629" xr:uid="{00000000-0005-0000-0000-0000F5BB0000}"/>
    <cellStyle name="Normal 4 2 4 2 5 4" xfId="12199" xr:uid="{00000000-0005-0000-0000-0000F6BB0000}"/>
    <cellStyle name="Normal 4 2 4 2 5 4 2" xfId="24800" xr:uid="{00000000-0005-0000-0000-0000F7BB0000}"/>
    <cellStyle name="Normal 4 2 4 2 5 4 2 2" xfId="60016" xr:uid="{00000000-0005-0000-0000-0000F8BB0000}"/>
    <cellStyle name="Normal 4 2 4 2 5 4 3" xfId="47419" xr:uid="{00000000-0005-0000-0000-0000F9BB0000}"/>
    <cellStyle name="Normal 4 2 4 2 5 4 4" xfId="37405" xr:uid="{00000000-0005-0000-0000-0000FABB0000}"/>
    <cellStyle name="Normal 4 2 4 2 5 5" xfId="16564" xr:uid="{00000000-0005-0000-0000-0000FBBB0000}"/>
    <cellStyle name="Normal 4 2 4 2 5 5 2" xfId="51780" xr:uid="{00000000-0005-0000-0000-0000FCBB0000}"/>
    <cellStyle name="Normal 4 2 4 2 5 5 3" xfId="29169" xr:uid="{00000000-0005-0000-0000-0000FDBB0000}"/>
    <cellStyle name="Normal 4 2 4 2 5 6" xfId="14786" xr:uid="{00000000-0005-0000-0000-0000FEBB0000}"/>
    <cellStyle name="Normal 4 2 4 2 5 6 2" xfId="50004" xr:uid="{00000000-0005-0000-0000-0000FFBB0000}"/>
    <cellStyle name="Normal 4 2 4 2 5 7" xfId="39183" xr:uid="{00000000-0005-0000-0000-000000BC0000}"/>
    <cellStyle name="Normal 4 2 4 2 5 8" xfId="27393" xr:uid="{00000000-0005-0000-0000-000001BC0000}"/>
    <cellStyle name="Normal 4 2 4 2 6" xfId="4239" xr:uid="{00000000-0005-0000-0000-000002BC0000}"/>
    <cellStyle name="Normal 4 2 4 2 6 2" xfId="16886" xr:uid="{00000000-0005-0000-0000-000003BC0000}"/>
    <cellStyle name="Normal 4 2 4 2 6 2 2" xfId="52102" xr:uid="{00000000-0005-0000-0000-000004BC0000}"/>
    <cellStyle name="Normal 4 2 4 2 6 2 3" xfId="29491" xr:uid="{00000000-0005-0000-0000-000005BC0000}"/>
    <cellStyle name="Normal 4 2 4 2 6 3" xfId="13332" xr:uid="{00000000-0005-0000-0000-000006BC0000}"/>
    <cellStyle name="Normal 4 2 4 2 6 3 2" xfId="48550" xr:uid="{00000000-0005-0000-0000-000007BC0000}"/>
    <cellStyle name="Normal 4 2 4 2 6 4" xfId="39505" xr:uid="{00000000-0005-0000-0000-000008BC0000}"/>
    <cellStyle name="Normal 4 2 4 2 6 5" xfId="25939" xr:uid="{00000000-0005-0000-0000-000009BC0000}"/>
    <cellStyle name="Normal 4 2 4 2 7" xfId="5709" xr:uid="{00000000-0005-0000-0000-00000ABC0000}"/>
    <cellStyle name="Normal 4 2 4 2 7 2" xfId="18340" xr:uid="{00000000-0005-0000-0000-00000BBC0000}"/>
    <cellStyle name="Normal 4 2 4 2 7 2 2" xfId="53556" xr:uid="{00000000-0005-0000-0000-00000CBC0000}"/>
    <cellStyle name="Normal 4 2 4 2 7 3" xfId="40959" xr:uid="{00000000-0005-0000-0000-00000DBC0000}"/>
    <cellStyle name="Normal 4 2 4 2 7 4" xfId="30945" xr:uid="{00000000-0005-0000-0000-00000EBC0000}"/>
    <cellStyle name="Normal 4 2 4 2 8" xfId="7168" xr:uid="{00000000-0005-0000-0000-00000FBC0000}"/>
    <cellStyle name="Normal 4 2 4 2 8 2" xfId="19794" xr:uid="{00000000-0005-0000-0000-000010BC0000}"/>
    <cellStyle name="Normal 4 2 4 2 8 2 2" xfId="55010" xr:uid="{00000000-0005-0000-0000-000011BC0000}"/>
    <cellStyle name="Normal 4 2 4 2 8 3" xfId="42413" xr:uid="{00000000-0005-0000-0000-000012BC0000}"/>
    <cellStyle name="Normal 4 2 4 2 8 4" xfId="32399" xr:uid="{00000000-0005-0000-0000-000013BC0000}"/>
    <cellStyle name="Normal 4 2 4 2 9" xfId="8949" xr:uid="{00000000-0005-0000-0000-000014BC0000}"/>
    <cellStyle name="Normal 4 2 4 2 9 2" xfId="21570" xr:uid="{00000000-0005-0000-0000-000015BC0000}"/>
    <cellStyle name="Normal 4 2 4 2 9 2 2" xfId="56786" xr:uid="{00000000-0005-0000-0000-000016BC0000}"/>
    <cellStyle name="Normal 4 2 4 2 9 3" xfId="44189" xr:uid="{00000000-0005-0000-0000-000017BC0000}"/>
    <cellStyle name="Normal 4 2 4 2 9 4" xfId="34175" xr:uid="{00000000-0005-0000-0000-000018BC0000}"/>
    <cellStyle name="Normal 4 2 4 3" xfId="3085" xr:uid="{00000000-0005-0000-0000-000019BC0000}"/>
    <cellStyle name="Normal 4 2 4 3 10" xfId="25457" xr:uid="{00000000-0005-0000-0000-00001ABC0000}"/>
    <cellStyle name="Normal 4 2 4 3 11" xfId="60992" xr:uid="{00000000-0005-0000-0000-00001BBC0000}"/>
    <cellStyle name="Normal 4 2 4 3 2" xfId="4888" xr:uid="{00000000-0005-0000-0000-00001CBC0000}"/>
    <cellStyle name="Normal 4 2 4 3 2 2" xfId="17535" xr:uid="{00000000-0005-0000-0000-00001DBC0000}"/>
    <cellStyle name="Normal 4 2 4 3 2 2 2" xfId="52751" xr:uid="{00000000-0005-0000-0000-00001EBC0000}"/>
    <cellStyle name="Normal 4 2 4 3 2 2 3" xfId="30140" xr:uid="{00000000-0005-0000-0000-00001FBC0000}"/>
    <cellStyle name="Normal 4 2 4 3 2 3" xfId="13981" xr:uid="{00000000-0005-0000-0000-000020BC0000}"/>
    <cellStyle name="Normal 4 2 4 3 2 3 2" xfId="49199" xr:uid="{00000000-0005-0000-0000-000021BC0000}"/>
    <cellStyle name="Normal 4 2 4 3 2 4" xfId="40154" xr:uid="{00000000-0005-0000-0000-000022BC0000}"/>
    <cellStyle name="Normal 4 2 4 3 2 5" xfId="26588" xr:uid="{00000000-0005-0000-0000-000023BC0000}"/>
    <cellStyle name="Normal 4 2 4 3 3" xfId="6358" xr:uid="{00000000-0005-0000-0000-000024BC0000}"/>
    <cellStyle name="Normal 4 2 4 3 3 2" xfId="18989" xr:uid="{00000000-0005-0000-0000-000025BC0000}"/>
    <cellStyle name="Normal 4 2 4 3 3 2 2" xfId="54205" xr:uid="{00000000-0005-0000-0000-000026BC0000}"/>
    <cellStyle name="Normal 4 2 4 3 3 3" xfId="41608" xr:uid="{00000000-0005-0000-0000-000027BC0000}"/>
    <cellStyle name="Normal 4 2 4 3 3 4" xfId="31594" xr:uid="{00000000-0005-0000-0000-000028BC0000}"/>
    <cellStyle name="Normal 4 2 4 3 4" xfId="7817" xr:uid="{00000000-0005-0000-0000-000029BC0000}"/>
    <cellStyle name="Normal 4 2 4 3 4 2" xfId="20443" xr:uid="{00000000-0005-0000-0000-00002ABC0000}"/>
    <cellStyle name="Normal 4 2 4 3 4 2 2" xfId="55659" xr:uid="{00000000-0005-0000-0000-00002BBC0000}"/>
    <cellStyle name="Normal 4 2 4 3 4 3" xfId="43062" xr:uid="{00000000-0005-0000-0000-00002CBC0000}"/>
    <cellStyle name="Normal 4 2 4 3 4 4" xfId="33048" xr:uid="{00000000-0005-0000-0000-00002DBC0000}"/>
    <cellStyle name="Normal 4 2 4 3 5" xfId="9598" xr:uid="{00000000-0005-0000-0000-00002EBC0000}"/>
    <cellStyle name="Normal 4 2 4 3 5 2" xfId="22219" xr:uid="{00000000-0005-0000-0000-00002FBC0000}"/>
    <cellStyle name="Normal 4 2 4 3 5 2 2" xfId="57435" xr:uid="{00000000-0005-0000-0000-000030BC0000}"/>
    <cellStyle name="Normal 4 2 4 3 5 3" xfId="44838" xr:uid="{00000000-0005-0000-0000-000031BC0000}"/>
    <cellStyle name="Normal 4 2 4 3 5 4" xfId="34824" xr:uid="{00000000-0005-0000-0000-000032BC0000}"/>
    <cellStyle name="Normal 4 2 4 3 6" xfId="11392" xr:uid="{00000000-0005-0000-0000-000033BC0000}"/>
    <cellStyle name="Normal 4 2 4 3 6 2" xfId="23995" xr:uid="{00000000-0005-0000-0000-000034BC0000}"/>
    <cellStyle name="Normal 4 2 4 3 6 2 2" xfId="59211" xr:uid="{00000000-0005-0000-0000-000035BC0000}"/>
    <cellStyle name="Normal 4 2 4 3 6 3" xfId="46614" xr:uid="{00000000-0005-0000-0000-000036BC0000}"/>
    <cellStyle name="Normal 4 2 4 3 6 4" xfId="36600" xr:uid="{00000000-0005-0000-0000-000037BC0000}"/>
    <cellStyle name="Normal 4 2 4 3 7" xfId="15759" xr:uid="{00000000-0005-0000-0000-000038BC0000}"/>
    <cellStyle name="Normal 4 2 4 3 7 2" xfId="50975" xr:uid="{00000000-0005-0000-0000-000039BC0000}"/>
    <cellStyle name="Normal 4 2 4 3 7 3" xfId="28364" xr:uid="{00000000-0005-0000-0000-00003ABC0000}"/>
    <cellStyle name="Normal 4 2 4 3 8" xfId="12850" xr:uid="{00000000-0005-0000-0000-00003BBC0000}"/>
    <cellStyle name="Normal 4 2 4 3 8 2" xfId="48068" xr:uid="{00000000-0005-0000-0000-00003CBC0000}"/>
    <cellStyle name="Normal 4 2 4 3 9" xfId="38378" xr:uid="{00000000-0005-0000-0000-00003DBC0000}"/>
    <cellStyle name="Normal 4 2 4 4" xfId="2911" xr:uid="{00000000-0005-0000-0000-00003EBC0000}"/>
    <cellStyle name="Normal 4 2 4 4 10" xfId="25298" xr:uid="{00000000-0005-0000-0000-00003FBC0000}"/>
    <cellStyle name="Normal 4 2 4 4 11" xfId="60833" xr:uid="{00000000-0005-0000-0000-000040BC0000}"/>
    <cellStyle name="Normal 4 2 4 4 2" xfId="4729" xr:uid="{00000000-0005-0000-0000-000041BC0000}"/>
    <cellStyle name="Normal 4 2 4 4 2 2" xfId="17376" xr:uid="{00000000-0005-0000-0000-000042BC0000}"/>
    <cellStyle name="Normal 4 2 4 4 2 2 2" xfId="52592" xr:uid="{00000000-0005-0000-0000-000043BC0000}"/>
    <cellStyle name="Normal 4 2 4 4 2 2 3" xfId="29981" xr:uid="{00000000-0005-0000-0000-000044BC0000}"/>
    <cellStyle name="Normal 4 2 4 4 2 3" xfId="13822" xr:uid="{00000000-0005-0000-0000-000045BC0000}"/>
    <cellStyle name="Normal 4 2 4 4 2 3 2" xfId="49040" xr:uid="{00000000-0005-0000-0000-000046BC0000}"/>
    <cellStyle name="Normal 4 2 4 4 2 4" xfId="39995" xr:uid="{00000000-0005-0000-0000-000047BC0000}"/>
    <cellStyle name="Normal 4 2 4 4 2 5" xfId="26429" xr:uid="{00000000-0005-0000-0000-000048BC0000}"/>
    <cellStyle name="Normal 4 2 4 4 3" xfId="6199" xr:uid="{00000000-0005-0000-0000-000049BC0000}"/>
    <cellStyle name="Normal 4 2 4 4 3 2" xfId="18830" xr:uid="{00000000-0005-0000-0000-00004ABC0000}"/>
    <cellStyle name="Normal 4 2 4 4 3 2 2" xfId="54046" xr:uid="{00000000-0005-0000-0000-00004BBC0000}"/>
    <cellStyle name="Normal 4 2 4 4 3 3" xfId="41449" xr:uid="{00000000-0005-0000-0000-00004CBC0000}"/>
    <cellStyle name="Normal 4 2 4 4 3 4" xfId="31435" xr:uid="{00000000-0005-0000-0000-00004DBC0000}"/>
    <cellStyle name="Normal 4 2 4 4 4" xfId="7658" xr:uid="{00000000-0005-0000-0000-00004EBC0000}"/>
    <cellStyle name="Normal 4 2 4 4 4 2" xfId="20284" xr:uid="{00000000-0005-0000-0000-00004FBC0000}"/>
    <cellStyle name="Normal 4 2 4 4 4 2 2" xfId="55500" xr:uid="{00000000-0005-0000-0000-000050BC0000}"/>
    <cellStyle name="Normal 4 2 4 4 4 3" xfId="42903" xr:uid="{00000000-0005-0000-0000-000051BC0000}"/>
    <cellStyle name="Normal 4 2 4 4 4 4" xfId="32889" xr:uid="{00000000-0005-0000-0000-000052BC0000}"/>
    <cellStyle name="Normal 4 2 4 4 5" xfId="9439" xr:uid="{00000000-0005-0000-0000-000053BC0000}"/>
    <cellStyle name="Normal 4 2 4 4 5 2" xfId="22060" xr:uid="{00000000-0005-0000-0000-000054BC0000}"/>
    <cellStyle name="Normal 4 2 4 4 5 2 2" xfId="57276" xr:uid="{00000000-0005-0000-0000-000055BC0000}"/>
    <cellStyle name="Normal 4 2 4 4 5 3" xfId="44679" xr:uid="{00000000-0005-0000-0000-000056BC0000}"/>
    <cellStyle name="Normal 4 2 4 4 5 4" xfId="34665" xr:uid="{00000000-0005-0000-0000-000057BC0000}"/>
    <cellStyle name="Normal 4 2 4 4 6" xfId="11233" xr:uid="{00000000-0005-0000-0000-000058BC0000}"/>
    <cellStyle name="Normal 4 2 4 4 6 2" xfId="23836" xr:uid="{00000000-0005-0000-0000-000059BC0000}"/>
    <cellStyle name="Normal 4 2 4 4 6 2 2" xfId="59052" xr:uid="{00000000-0005-0000-0000-00005ABC0000}"/>
    <cellStyle name="Normal 4 2 4 4 6 3" xfId="46455" xr:uid="{00000000-0005-0000-0000-00005BBC0000}"/>
    <cellStyle name="Normal 4 2 4 4 6 4" xfId="36441" xr:uid="{00000000-0005-0000-0000-00005CBC0000}"/>
    <cellStyle name="Normal 4 2 4 4 7" xfId="15600" xr:uid="{00000000-0005-0000-0000-00005DBC0000}"/>
    <cellStyle name="Normal 4 2 4 4 7 2" xfId="50816" xr:uid="{00000000-0005-0000-0000-00005EBC0000}"/>
    <cellStyle name="Normal 4 2 4 4 7 3" xfId="28205" xr:uid="{00000000-0005-0000-0000-00005FBC0000}"/>
    <cellStyle name="Normal 4 2 4 4 8" xfId="12691" xr:uid="{00000000-0005-0000-0000-000060BC0000}"/>
    <cellStyle name="Normal 4 2 4 4 8 2" xfId="47909" xr:uid="{00000000-0005-0000-0000-000061BC0000}"/>
    <cellStyle name="Normal 4 2 4 4 9" xfId="38219" xr:uid="{00000000-0005-0000-0000-000062BC0000}"/>
    <cellStyle name="Normal 4 2 4 5" xfId="3420" xr:uid="{00000000-0005-0000-0000-000063BC0000}"/>
    <cellStyle name="Normal 4 2 4 5 10" xfId="26916" xr:uid="{00000000-0005-0000-0000-000064BC0000}"/>
    <cellStyle name="Normal 4 2 4 5 11" xfId="61320" xr:uid="{00000000-0005-0000-0000-000065BC0000}"/>
    <cellStyle name="Normal 4 2 4 5 2" xfId="5216" xr:uid="{00000000-0005-0000-0000-000066BC0000}"/>
    <cellStyle name="Normal 4 2 4 5 2 2" xfId="17863" xr:uid="{00000000-0005-0000-0000-000067BC0000}"/>
    <cellStyle name="Normal 4 2 4 5 2 2 2" xfId="53079" xr:uid="{00000000-0005-0000-0000-000068BC0000}"/>
    <cellStyle name="Normal 4 2 4 5 2 3" xfId="40482" xr:uid="{00000000-0005-0000-0000-000069BC0000}"/>
    <cellStyle name="Normal 4 2 4 5 2 4" xfId="30468" xr:uid="{00000000-0005-0000-0000-00006ABC0000}"/>
    <cellStyle name="Normal 4 2 4 5 3" xfId="6686" xr:uid="{00000000-0005-0000-0000-00006BBC0000}"/>
    <cellStyle name="Normal 4 2 4 5 3 2" xfId="19317" xr:uid="{00000000-0005-0000-0000-00006CBC0000}"/>
    <cellStyle name="Normal 4 2 4 5 3 2 2" xfId="54533" xr:uid="{00000000-0005-0000-0000-00006DBC0000}"/>
    <cellStyle name="Normal 4 2 4 5 3 3" xfId="41936" xr:uid="{00000000-0005-0000-0000-00006EBC0000}"/>
    <cellStyle name="Normal 4 2 4 5 3 4" xfId="31922" xr:uid="{00000000-0005-0000-0000-00006FBC0000}"/>
    <cellStyle name="Normal 4 2 4 5 4" xfId="8145" xr:uid="{00000000-0005-0000-0000-000070BC0000}"/>
    <cellStyle name="Normal 4 2 4 5 4 2" xfId="20771" xr:uid="{00000000-0005-0000-0000-000071BC0000}"/>
    <cellStyle name="Normal 4 2 4 5 4 2 2" xfId="55987" xr:uid="{00000000-0005-0000-0000-000072BC0000}"/>
    <cellStyle name="Normal 4 2 4 5 4 3" xfId="43390" xr:uid="{00000000-0005-0000-0000-000073BC0000}"/>
    <cellStyle name="Normal 4 2 4 5 4 4" xfId="33376" xr:uid="{00000000-0005-0000-0000-000074BC0000}"/>
    <cellStyle name="Normal 4 2 4 5 5" xfId="9926" xr:uid="{00000000-0005-0000-0000-000075BC0000}"/>
    <cellStyle name="Normal 4 2 4 5 5 2" xfId="22547" xr:uid="{00000000-0005-0000-0000-000076BC0000}"/>
    <cellStyle name="Normal 4 2 4 5 5 2 2" xfId="57763" xr:uid="{00000000-0005-0000-0000-000077BC0000}"/>
    <cellStyle name="Normal 4 2 4 5 5 3" xfId="45166" xr:uid="{00000000-0005-0000-0000-000078BC0000}"/>
    <cellStyle name="Normal 4 2 4 5 5 4" xfId="35152" xr:uid="{00000000-0005-0000-0000-000079BC0000}"/>
    <cellStyle name="Normal 4 2 4 5 6" xfId="11720" xr:uid="{00000000-0005-0000-0000-00007ABC0000}"/>
    <cellStyle name="Normal 4 2 4 5 6 2" xfId="24323" xr:uid="{00000000-0005-0000-0000-00007BBC0000}"/>
    <cellStyle name="Normal 4 2 4 5 6 2 2" xfId="59539" xr:uid="{00000000-0005-0000-0000-00007CBC0000}"/>
    <cellStyle name="Normal 4 2 4 5 6 3" xfId="46942" xr:uid="{00000000-0005-0000-0000-00007DBC0000}"/>
    <cellStyle name="Normal 4 2 4 5 6 4" xfId="36928" xr:uid="{00000000-0005-0000-0000-00007EBC0000}"/>
    <cellStyle name="Normal 4 2 4 5 7" xfId="16087" xr:uid="{00000000-0005-0000-0000-00007FBC0000}"/>
    <cellStyle name="Normal 4 2 4 5 7 2" xfId="51303" xr:uid="{00000000-0005-0000-0000-000080BC0000}"/>
    <cellStyle name="Normal 4 2 4 5 7 3" xfId="28692" xr:uid="{00000000-0005-0000-0000-000081BC0000}"/>
    <cellStyle name="Normal 4 2 4 5 8" xfId="14309" xr:uid="{00000000-0005-0000-0000-000082BC0000}"/>
    <cellStyle name="Normal 4 2 4 5 8 2" xfId="49527" xr:uid="{00000000-0005-0000-0000-000083BC0000}"/>
    <cellStyle name="Normal 4 2 4 5 9" xfId="38706" xr:uid="{00000000-0005-0000-0000-000084BC0000}"/>
    <cellStyle name="Normal 4 2 4 6" xfId="2580" xr:uid="{00000000-0005-0000-0000-000085BC0000}"/>
    <cellStyle name="Normal 4 2 4 6 10" xfId="26107" xr:uid="{00000000-0005-0000-0000-000086BC0000}"/>
    <cellStyle name="Normal 4 2 4 6 11" xfId="60511" xr:uid="{00000000-0005-0000-0000-000087BC0000}"/>
    <cellStyle name="Normal 4 2 4 6 2" xfId="4407" xr:uid="{00000000-0005-0000-0000-000088BC0000}"/>
    <cellStyle name="Normal 4 2 4 6 2 2" xfId="17054" xr:uid="{00000000-0005-0000-0000-000089BC0000}"/>
    <cellStyle name="Normal 4 2 4 6 2 2 2" xfId="52270" xr:uid="{00000000-0005-0000-0000-00008ABC0000}"/>
    <cellStyle name="Normal 4 2 4 6 2 3" xfId="39673" xr:uid="{00000000-0005-0000-0000-00008BBC0000}"/>
    <cellStyle name="Normal 4 2 4 6 2 4" xfId="29659" xr:uid="{00000000-0005-0000-0000-00008CBC0000}"/>
    <cellStyle name="Normal 4 2 4 6 3" xfId="5877" xr:uid="{00000000-0005-0000-0000-00008DBC0000}"/>
    <cellStyle name="Normal 4 2 4 6 3 2" xfId="18508" xr:uid="{00000000-0005-0000-0000-00008EBC0000}"/>
    <cellStyle name="Normal 4 2 4 6 3 2 2" xfId="53724" xr:uid="{00000000-0005-0000-0000-00008FBC0000}"/>
    <cellStyle name="Normal 4 2 4 6 3 3" xfId="41127" xr:uid="{00000000-0005-0000-0000-000090BC0000}"/>
    <cellStyle name="Normal 4 2 4 6 3 4" xfId="31113" xr:uid="{00000000-0005-0000-0000-000091BC0000}"/>
    <cellStyle name="Normal 4 2 4 6 4" xfId="7336" xr:uid="{00000000-0005-0000-0000-000092BC0000}"/>
    <cellStyle name="Normal 4 2 4 6 4 2" xfId="19962" xr:uid="{00000000-0005-0000-0000-000093BC0000}"/>
    <cellStyle name="Normal 4 2 4 6 4 2 2" xfId="55178" xr:uid="{00000000-0005-0000-0000-000094BC0000}"/>
    <cellStyle name="Normal 4 2 4 6 4 3" xfId="42581" xr:uid="{00000000-0005-0000-0000-000095BC0000}"/>
    <cellStyle name="Normal 4 2 4 6 4 4" xfId="32567" xr:uid="{00000000-0005-0000-0000-000096BC0000}"/>
    <cellStyle name="Normal 4 2 4 6 5" xfId="9117" xr:uid="{00000000-0005-0000-0000-000097BC0000}"/>
    <cellStyle name="Normal 4 2 4 6 5 2" xfId="21738" xr:uid="{00000000-0005-0000-0000-000098BC0000}"/>
    <cellStyle name="Normal 4 2 4 6 5 2 2" xfId="56954" xr:uid="{00000000-0005-0000-0000-000099BC0000}"/>
    <cellStyle name="Normal 4 2 4 6 5 3" xfId="44357" xr:uid="{00000000-0005-0000-0000-00009ABC0000}"/>
    <cellStyle name="Normal 4 2 4 6 5 4" xfId="34343" xr:uid="{00000000-0005-0000-0000-00009BBC0000}"/>
    <cellStyle name="Normal 4 2 4 6 6" xfId="10911" xr:uid="{00000000-0005-0000-0000-00009CBC0000}"/>
    <cellStyle name="Normal 4 2 4 6 6 2" xfId="23514" xr:uid="{00000000-0005-0000-0000-00009DBC0000}"/>
    <cellStyle name="Normal 4 2 4 6 6 2 2" xfId="58730" xr:uid="{00000000-0005-0000-0000-00009EBC0000}"/>
    <cellStyle name="Normal 4 2 4 6 6 3" xfId="46133" xr:uid="{00000000-0005-0000-0000-00009FBC0000}"/>
    <cellStyle name="Normal 4 2 4 6 6 4" xfId="36119" xr:uid="{00000000-0005-0000-0000-0000A0BC0000}"/>
    <cellStyle name="Normal 4 2 4 6 7" xfId="15278" xr:uid="{00000000-0005-0000-0000-0000A1BC0000}"/>
    <cellStyle name="Normal 4 2 4 6 7 2" xfId="50494" xr:uid="{00000000-0005-0000-0000-0000A2BC0000}"/>
    <cellStyle name="Normal 4 2 4 6 7 3" xfId="27883" xr:uid="{00000000-0005-0000-0000-0000A3BC0000}"/>
    <cellStyle name="Normal 4 2 4 6 8" xfId="13500" xr:uid="{00000000-0005-0000-0000-0000A4BC0000}"/>
    <cellStyle name="Normal 4 2 4 6 8 2" xfId="48718" xr:uid="{00000000-0005-0000-0000-0000A5BC0000}"/>
    <cellStyle name="Normal 4 2 4 6 9" xfId="37897" xr:uid="{00000000-0005-0000-0000-0000A6BC0000}"/>
    <cellStyle name="Normal 4 2 4 7" xfId="3744" xr:uid="{00000000-0005-0000-0000-0000A7BC0000}"/>
    <cellStyle name="Normal 4 2 4 7 2" xfId="8468" xr:uid="{00000000-0005-0000-0000-0000A8BC0000}"/>
    <cellStyle name="Normal 4 2 4 7 2 2" xfId="21094" xr:uid="{00000000-0005-0000-0000-0000A9BC0000}"/>
    <cellStyle name="Normal 4 2 4 7 2 2 2" xfId="56310" xr:uid="{00000000-0005-0000-0000-0000AABC0000}"/>
    <cellStyle name="Normal 4 2 4 7 2 3" xfId="43713" xr:uid="{00000000-0005-0000-0000-0000ABBC0000}"/>
    <cellStyle name="Normal 4 2 4 7 2 4" xfId="33699" xr:uid="{00000000-0005-0000-0000-0000ACBC0000}"/>
    <cellStyle name="Normal 4 2 4 7 3" xfId="10249" xr:uid="{00000000-0005-0000-0000-0000ADBC0000}"/>
    <cellStyle name="Normal 4 2 4 7 3 2" xfId="22870" xr:uid="{00000000-0005-0000-0000-0000AEBC0000}"/>
    <cellStyle name="Normal 4 2 4 7 3 2 2" xfId="58086" xr:uid="{00000000-0005-0000-0000-0000AFBC0000}"/>
    <cellStyle name="Normal 4 2 4 7 3 3" xfId="45489" xr:uid="{00000000-0005-0000-0000-0000B0BC0000}"/>
    <cellStyle name="Normal 4 2 4 7 3 4" xfId="35475" xr:uid="{00000000-0005-0000-0000-0000B1BC0000}"/>
    <cellStyle name="Normal 4 2 4 7 4" xfId="12045" xr:uid="{00000000-0005-0000-0000-0000B2BC0000}"/>
    <cellStyle name="Normal 4 2 4 7 4 2" xfId="24646" xr:uid="{00000000-0005-0000-0000-0000B3BC0000}"/>
    <cellStyle name="Normal 4 2 4 7 4 2 2" xfId="59862" xr:uid="{00000000-0005-0000-0000-0000B4BC0000}"/>
    <cellStyle name="Normal 4 2 4 7 4 3" xfId="47265" xr:uid="{00000000-0005-0000-0000-0000B5BC0000}"/>
    <cellStyle name="Normal 4 2 4 7 4 4" xfId="37251" xr:uid="{00000000-0005-0000-0000-0000B6BC0000}"/>
    <cellStyle name="Normal 4 2 4 7 5" xfId="16410" xr:uid="{00000000-0005-0000-0000-0000B7BC0000}"/>
    <cellStyle name="Normal 4 2 4 7 5 2" xfId="51626" xr:uid="{00000000-0005-0000-0000-0000B8BC0000}"/>
    <cellStyle name="Normal 4 2 4 7 5 3" xfId="29015" xr:uid="{00000000-0005-0000-0000-0000B9BC0000}"/>
    <cellStyle name="Normal 4 2 4 7 6" xfId="14632" xr:uid="{00000000-0005-0000-0000-0000BABC0000}"/>
    <cellStyle name="Normal 4 2 4 7 6 2" xfId="49850" xr:uid="{00000000-0005-0000-0000-0000BBBC0000}"/>
    <cellStyle name="Normal 4 2 4 7 7" xfId="39029" xr:uid="{00000000-0005-0000-0000-0000BCBC0000}"/>
    <cellStyle name="Normal 4 2 4 7 8" xfId="27239" xr:uid="{00000000-0005-0000-0000-0000BDBC0000}"/>
    <cellStyle name="Normal 4 2 4 8" xfId="4082" xr:uid="{00000000-0005-0000-0000-0000BEBC0000}"/>
    <cellStyle name="Normal 4 2 4 8 2" xfId="16732" xr:uid="{00000000-0005-0000-0000-0000BFBC0000}"/>
    <cellStyle name="Normal 4 2 4 8 2 2" xfId="51948" xr:uid="{00000000-0005-0000-0000-0000C0BC0000}"/>
    <cellStyle name="Normal 4 2 4 8 2 3" xfId="29337" xr:uid="{00000000-0005-0000-0000-0000C1BC0000}"/>
    <cellStyle name="Normal 4 2 4 8 3" xfId="13178" xr:uid="{00000000-0005-0000-0000-0000C2BC0000}"/>
    <cellStyle name="Normal 4 2 4 8 3 2" xfId="48396" xr:uid="{00000000-0005-0000-0000-0000C3BC0000}"/>
    <cellStyle name="Normal 4 2 4 8 4" xfId="39351" xr:uid="{00000000-0005-0000-0000-0000C4BC0000}"/>
    <cellStyle name="Normal 4 2 4 8 5" xfId="25785" xr:uid="{00000000-0005-0000-0000-0000C5BC0000}"/>
    <cellStyle name="Normal 4 2 4 9" xfId="5555" xr:uid="{00000000-0005-0000-0000-0000C6BC0000}"/>
    <cellStyle name="Normal 4 2 4 9 2" xfId="18186" xr:uid="{00000000-0005-0000-0000-0000C7BC0000}"/>
    <cellStyle name="Normal 4 2 4 9 2 2" xfId="53402" xr:uid="{00000000-0005-0000-0000-0000C8BC0000}"/>
    <cellStyle name="Normal 4 2 4 9 3" xfId="40805" xr:uid="{00000000-0005-0000-0000-0000C9BC0000}"/>
    <cellStyle name="Normal 4 2 4 9 4" xfId="30791" xr:uid="{00000000-0005-0000-0000-0000CABC0000}"/>
    <cellStyle name="Normal 4 2 5" xfId="2324" xr:uid="{00000000-0005-0000-0000-0000CBBC0000}"/>
    <cellStyle name="Normal 4 2 5 10" xfId="10707" xr:uid="{00000000-0005-0000-0000-0000CCBC0000}"/>
    <cellStyle name="Normal 4 2 5 10 2" xfId="23318" xr:uid="{00000000-0005-0000-0000-0000CDBC0000}"/>
    <cellStyle name="Normal 4 2 5 10 2 2" xfId="58534" xr:uid="{00000000-0005-0000-0000-0000CEBC0000}"/>
    <cellStyle name="Normal 4 2 5 10 3" xfId="45937" xr:uid="{00000000-0005-0000-0000-0000CFBC0000}"/>
    <cellStyle name="Normal 4 2 5 10 4" xfId="35923" xr:uid="{00000000-0005-0000-0000-0000D0BC0000}"/>
    <cellStyle name="Normal 4 2 5 11" xfId="15036" xr:uid="{00000000-0005-0000-0000-0000D1BC0000}"/>
    <cellStyle name="Normal 4 2 5 11 2" xfId="50252" xr:uid="{00000000-0005-0000-0000-0000D2BC0000}"/>
    <cellStyle name="Normal 4 2 5 11 3" xfId="27641" xr:uid="{00000000-0005-0000-0000-0000D3BC0000}"/>
    <cellStyle name="Normal 4 2 5 12" xfId="12449" xr:uid="{00000000-0005-0000-0000-0000D4BC0000}"/>
    <cellStyle name="Normal 4 2 5 12 2" xfId="47667" xr:uid="{00000000-0005-0000-0000-0000D5BC0000}"/>
    <cellStyle name="Normal 4 2 5 13" xfId="37655" xr:uid="{00000000-0005-0000-0000-0000D6BC0000}"/>
    <cellStyle name="Normal 4 2 5 14" xfId="25056" xr:uid="{00000000-0005-0000-0000-0000D7BC0000}"/>
    <cellStyle name="Normal 4 2 5 15" xfId="60269" xr:uid="{00000000-0005-0000-0000-0000D8BC0000}"/>
    <cellStyle name="Normal 4 2 5 2" xfId="3171" xr:uid="{00000000-0005-0000-0000-0000D9BC0000}"/>
    <cellStyle name="Normal 4 2 5 2 10" xfId="25540" xr:uid="{00000000-0005-0000-0000-0000DABC0000}"/>
    <cellStyle name="Normal 4 2 5 2 11" xfId="61075" xr:uid="{00000000-0005-0000-0000-0000DBBC0000}"/>
    <cellStyle name="Normal 4 2 5 2 2" xfId="4971" xr:uid="{00000000-0005-0000-0000-0000DCBC0000}"/>
    <cellStyle name="Normal 4 2 5 2 2 2" xfId="17618" xr:uid="{00000000-0005-0000-0000-0000DDBC0000}"/>
    <cellStyle name="Normal 4 2 5 2 2 2 2" xfId="52834" xr:uid="{00000000-0005-0000-0000-0000DEBC0000}"/>
    <cellStyle name="Normal 4 2 5 2 2 2 3" xfId="30223" xr:uid="{00000000-0005-0000-0000-0000DFBC0000}"/>
    <cellStyle name="Normal 4 2 5 2 2 3" xfId="14064" xr:uid="{00000000-0005-0000-0000-0000E0BC0000}"/>
    <cellStyle name="Normal 4 2 5 2 2 3 2" xfId="49282" xr:uid="{00000000-0005-0000-0000-0000E1BC0000}"/>
    <cellStyle name="Normal 4 2 5 2 2 4" xfId="40237" xr:uid="{00000000-0005-0000-0000-0000E2BC0000}"/>
    <cellStyle name="Normal 4 2 5 2 2 5" xfId="26671" xr:uid="{00000000-0005-0000-0000-0000E3BC0000}"/>
    <cellStyle name="Normal 4 2 5 2 3" xfId="6441" xr:uid="{00000000-0005-0000-0000-0000E4BC0000}"/>
    <cellStyle name="Normal 4 2 5 2 3 2" xfId="19072" xr:uid="{00000000-0005-0000-0000-0000E5BC0000}"/>
    <cellStyle name="Normal 4 2 5 2 3 2 2" xfId="54288" xr:uid="{00000000-0005-0000-0000-0000E6BC0000}"/>
    <cellStyle name="Normal 4 2 5 2 3 3" xfId="41691" xr:uid="{00000000-0005-0000-0000-0000E7BC0000}"/>
    <cellStyle name="Normal 4 2 5 2 3 4" xfId="31677" xr:uid="{00000000-0005-0000-0000-0000E8BC0000}"/>
    <cellStyle name="Normal 4 2 5 2 4" xfId="7900" xr:uid="{00000000-0005-0000-0000-0000E9BC0000}"/>
    <cellStyle name="Normal 4 2 5 2 4 2" xfId="20526" xr:uid="{00000000-0005-0000-0000-0000EABC0000}"/>
    <cellStyle name="Normal 4 2 5 2 4 2 2" xfId="55742" xr:uid="{00000000-0005-0000-0000-0000EBBC0000}"/>
    <cellStyle name="Normal 4 2 5 2 4 3" xfId="43145" xr:uid="{00000000-0005-0000-0000-0000ECBC0000}"/>
    <cellStyle name="Normal 4 2 5 2 4 4" xfId="33131" xr:uid="{00000000-0005-0000-0000-0000EDBC0000}"/>
    <cellStyle name="Normal 4 2 5 2 5" xfId="9681" xr:uid="{00000000-0005-0000-0000-0000EEBC0000}"/>
    <cellStyle name="Normal 4 2 5 2 5 2" xfId="22302" xr:uid="{00000000-0005-0000-0000-0000EFBC0000}"/>
    <cellStyle name="Normal 4 2 5 2 5 2 2" xfId="57518" xr:uid="{00000000-0005-0000-0000-0000F0BC0000}"/>
    <cellStyle name="Normal 4 2 5 2 5 3" xfId="44921" xr:uid="{00000000-0005-0000-0000-0000F1BC0000}"/>
    <cellStyle name="Normal 4 2 5 2 5 4" xfId="34907" xr:uid="{00000000-0005-0000-0000-0000F2BC0000}"/>
    <cellStyle name="Normal 4 2 5 2 6" xfId="11475" xr:uid="{00000000-0005-0000-0000-0000F3BC0000}"/>
    <cellStyle name="Normal 4 2 5 2 6 2" xfId="24078" xr:uid="{00000000-0005-0000-0000-0000F4BC0000}"/>
    <cellStyle name="Normal 4 2 5 2 6 2 2" xfId="59294" xr:uid="{00000000-0005-0000-0000-0000F5BC0000}"/>
    <cellStyle name="Normal 4 2 5 2 6 3" xfId="46697" xr:uid="{00000000-0005-0000-0000-0000F6BC0000}"/>
    <cellStyle name="Normal 4 2 5 2 6 4" xfId="36683" xr:uid="{00000000-0005-0000-0000-0000F7BC0000}"/>
    <cellStyle name="Normal 4 2 5 2 7" xfId="15842" xr:uid="{00000000-0005-0000-0000-0000F8BC0000}"/>
    <cellStyle name="Normal 4 2 5 2 7 2" xfId="51058" xr:uid="{00000000-0005-0000-0000-0000F9BC0000}"/>
    <cellStyle name="Normal 4 2 5 2 7 3" xfId="28447" xr:uid="{00000000-0005-0000-0000-0000FABC0000}"/>
    <cellStyle name="Normal 4 2 5 2 8" xfId="12933" xr:uid="{00000000-0005-0000-0000-0000FBBC0000}"/>
    <cellStyle name="Normal 4 2 5 2 8 2" xfId="48151" xr:uid="{00000000-0005-0000-0000-0000FCBC0000}"/>
    <cellStyle name="Normal 4 2 5 2 9" xfId="38461" xr:uid="{00000000-0005-0000-0000-0000FDBC0000}"/>
    <cellStyle name="Normal 4 2 5 3" xfId="3500" xr:uid="{00000000-0005-0000-0000-0000FEBC0000}"/>
    <cellStyle name="Normal 4 2 5 3 10" xfId="26996" xr:uid="{00000000-0005-0000-0000-0000FFBC0000}"/>
    <cellStyle name="Normal 4 2 5 3 11" xfId="61400" xr:uid="{00000000-0005-0000-0000-000000BD0000}"/>
    <cellStyle name="Normal 4 2 5 3 2" xfId="5296" xr:uid="{00000000-0005-0000-0000-000001BD0000}"/>
    <cellStyle name="Normal 4 2 5 3 2 2" xfId="17943" xr:uid="{00000000-0005-0000-0000-000002BD0000}"/>
    <cellStyle name="Normal 4 2 5 3 2 2 2" xfId="53159" xr:uid="{00000000-0005-0000-0000-000003BD0000}"/>
    <cellStyle name="Normal 4 2 5 3 2 3" xfId="40562" xr:uid="{00000000-0005-0000-0000-000004BD0000}"/>
    <cellStyle name="Normal 4 2 5 3 2 4" xfId="30548" xr:uid="{00000000-0005-0000-0000-000005BD0000}"/>
    <cellStyle name="Normal 4 2 5 3 3" xfId="6766" xr:uid="{00000000-0005-0000-0000-000006BD0000}"/>
    <cellStyle name="Normal 4 2 5 3 3 2" xfId="19397" xr:uid="{00000000-0005-0000-0000-000007BD0000}"/>
    <cellStyle name="Normal 4 2 5 3 3 2 2" xfId="54613" xr:uid="{00000000-0005-0000-0000-000008BD0000}"/>
    <cellStyle name="Normal 4 2 5 3 3 3" xfId="42016" xr:uid="{00000000-0005-0000-0000-000009BD0000}"/>
    <cellStyle name="Normal 4 2 5 3 3 4" xfId="32002" xr:uid="{00000000-0005-0000-0000-00000ABD0000}"/>
    <cellStyle name="Normal 4 2 5 3 4" xfId="8225" xr:uid="{00000000-0005-0000-0000-00000BBD0000}"/>
    <cellStyle name="Normal 4 2 5 3 4 2" xfId="20851" xr:uid="{00000000-0005-0000-0000-00000CBD0000}"/>
    <cellStyle name="Normal 4 2 5 3 4 2 2" xfId="56067" xr:uid="{00000000-0005-0000-0000-00000DBD0000}"/>
    <cellStyle name="Normal 4 2 5 3 4 3" xfId="43470" xr:uid="{00000000-0005-0000-0000-00000EBD0000}"/>
    <cellStyle name="Normal 4 2 5 3 4 4" xfId="33456" xr:uid="{00000000-0005-0000-0000-00000FBD0000}"/>
    <cellStyle name="Normal 4 2 5 3 5" xfId="10006" xr:uid="{00000000-0005-0000-0000-000010BD0000}"/>
    <cellStyle name="Normal 4 2 5 3 5 2" xfId="22627" xr:uid="{00000000-0005-0000-0000-000011BD0000}"/>
    <cellStyle name="Normal 4 2 5 3 5 2 2" xfId="57843" xr:uid="{00000000-0005-0000-0000-000012BD0000}"/>
    <cellStyle name="Normal 4 2 5 3 5 3" xfId="45246" xr:uid="{00000000-0005-0000-0000-000013BD0000}"/>
    <cellStyle name="Normal 4 2 5 3 5 4" xfId="35232" xr:uid="{00000000-0005-0000-0000-000014BD0000}"/>
    <cellStyle name="Normal 4 2 5 3 6" xfId="11800" xr:uid="{00000000-0005-0000-0000-000015BD0000}"/>
    <cellStyle name="Normal 4 2 5 3 6 2" xfId="24403" xr:uid="{00000000-0005-0000-0000-000016BD0000}"/>
    <cellStyle name="Normal 4 2 5 3 6 2 2" xfId="59619" xr:uid="{00000000-0005-0000-0000-000017BD0000}"/>
    <cellStyle name="Normal 4 2 5 3 6 3" xfId="47022" xr:uid="{00000000-0005-0000-0000-000018BD0000}"/>
    <cellStyle name="Normal 4 2 5 3 6 4" xfId="37008" xr:uid="{00000000-0005-0000-0000-000019BD0000}"/>
    <cellStyle name="Normal 4 2 5 3 7" xfId="16167" xr:uid="{00000000-0005-0000-0000-00001ABD0000}"/>
    <cellStyle name="Normal 4 2 5 3 7 2" xfId="51383" xr:uid="{00000000-0005-0000-0000-00001BBD0000}"/>
    <cellStyle name="Normal 4 2 5 3 7 3" xfId="28772" xr:uid="{00000000-0005-0000-0000-00001CBD0000}"/>
    <cellStyle name="Normal 4 2 5 3 8" xfId="14389" xr:uid="{00000000-0005-0000-0000-00001DBD0000}"/>
    <cellStyle name="Normal 4 2 5 3 8 2" xfId="49607" xr:uid="{00000000-0005-0000-0000-00001EBD0000}"/>
    <cellStyle name="Normal 4 2 5 3 9" xfId="38786" xr:uid="{00000000-0005-0000-0000-00001FBD0000}"/>
    <cellStyle name="Normal 4 2 5 4" xfId="2661" xr:uid="{00000000-0005-0000-0000-000020BD0000}"/>
    <cellStyle name="Normal 4 2 5 4 10" xfId="26187" xr:uid="{00000000-0005-0000-0000-000021BD0000}"/>
    <cellStyle name="Normal 4 2 5 4 11" xfId="60591" xr:uid="{00000000-0005-0000-0000-000022BD0000}"/>
    <cellStyle name="Normal 4 2 5 4 2" xfId="4487" xr:uid="{00000000-0005-0000-0000-000023BD0000}"/>
    <cellStyle name="Normal 4 2 5 4 2 2" xfId="17134" xr:uid="{00000000-0005-0000-0000-000024BD0000}"/>
    <cellStyle name="Normal 4 2 5 4 2 2 2" xfId="52350" xr:uid="{00000000-0005-0000-0000-000025BD0000}"/>
    <cellStyle name="Normal 4 2 5 4 2 3" xfId="39753" xr:uid="{00000000-0005-0000-0000-000026BD0000}"/>
    <cellStyle name="Normal 4 2 5 4 2 4" xfId="29739" xr:uid="{00000000-0005-0000-0000-000027BD0000}"/>
    <cellStyle name="Normal 4 2 5 4 3" xfId="5957" xr:uid="{00000000-0005-0000-0000-000028BD0000}"/>
    <cellStyle name="Normal 4 2 5 4 3 2" xfId="18588" xr:uid="{00000000-0005-0000-0000-000029BD0000}"/>
    <cellStyle name="Normal 4 2 5 4 3 2 2" xfId="53804" xr:uid="{00000000-0005-0000-0000-00002ABD0000}"/>
    <cellStyle name="Normal 4 2 5 4 3 3" xfId="41207" xr:uid="{00000000-0005-0000-0000-00002BBD0000}"/>
    <cellStyle name="Normal 4 2 5 4 3 4" xfId="31193" xr:uid="{00000000-0005-0000-0000-00002CBD0000}"/>
    <cellStyle name="Normal 4 2 5 4 4" xfId="7416" xr:uid="{00000000-0005-0000-0000-00002DBD0000}"/>
    <cellStyle name="Normal 4 2 5 4 4 2" xfId="20042" xr:uid="{00000000-0005-0000-0000-00002EBD0000}"/>
    <cellStyle name="Normal 4 2 5 4 4 2 2" xfId="55258" xr:uid="{00000000-0005-0000-0000-00002FBD0000}"/>
    <cellStyle name="Normal 4 2 5 4 4 3" xfId="42661" xr:uid="{00000000-0005-0000-0000-000030BD0000}"/>
    <cellStyle name="Normal 4 2 5 4 4 4" xfId="32647" xr:uid="{00000000-0005-0000-0000-000031BD0000}"/>
    <cellStyle name="Normal 4 2 5 4 5" xfId="9197" xr:uid="{00000000-0005-0000-0000-000032BD0000}"/>
    <cellStyle name="Normal 4 2 5 4 5 2" xfId="21818" xr:uid="{00000000-0005-0000-0000-000033BD0000}"/>
    <cellStyle name="Normal 4 2 5 4 5 2 2" xfId="57034" xr:uid="{00000000-0005-0000-0000-000034BD0000}"/>
    <cellStyle name="Normal 4 2 5 4 5 3" xfId="44437" xr:uid="{00000000-0005-0000-0000-000035BD0000}"/>
    <cellStyle name="Normal 4 2 5 4 5 4" xfId="34423" xr:uid="{00000000-0005-0000-0000-000036BD0000}"/>
    <cellStyle name="Normal 4 2 5 4 6" xfId="10991" xr:uid="{00000000-0005-0000-0000-000037BD0000}"/>
    <cellStyle name="Normal 4 2 5 4 6 2" xfId="23594" xr:uid="{00000000-0005-0000-0000-000038BD0000}"/>
    <cellStyle name="Normal 4 2 5 4 6 2 2" xfId="58810" xr:uid="{00000000-0005-0000-0000-000039BD0000}"/>
    <cellStyle name="Normal 4 2 5 4 6 3" xfId="46213" xr:uid="{00000000-0005-0000-0000-00003ABD0000}"/>
    <cellStyle name="Normal 4 2 5 4 6 4" xfId="36199" xr:uid="{00000000-0005-0000-0000-00003BBD0000}"/>
    <cellStyle name="Normal 4 2 5 4 7" xfId="15358" xr:uid="{00000000-0005-0000-0000-00003CBD0000}"/>
    <cellStyle name="Normal 4 2 5 4 7 2" xfId="50574" xr:uid="{00000000-0005-0000-0000-00003DBD0000}"/>
    <cellStyle name="Normal 4 2 5 4 7 3" xfId="27963" xr:uid="{00000000-0005-0000-0000-00003EBD0000}"/>
    <cellStyle name="Normal 4 2 5 4 8" xfId="13580" xr:uid="{00000000-0005-0000-0000-00003FBD0000}"/>
    <cellStyle name="Normal 4 2 5 4 8 2" xfId="48798" xr:uid="{00000000-0005-0000-0000-000040BD0000}"/>
    <cellStyle name="Normal 4 2 5 4 9" xfId="37977" xr:uid="{00000000-0005-0000-0000-000041BD0000}"/>
    <cellStyle name="Normal 4 2 5 5" xfId="3825" xr:uid="{00000000-0005-0000-0000-000042BD0000}"/>
    <cellStyle name="Normal 4 2 5 5 2" xfId="8548" xr:uid="{00000000-0005-0000-0000-000043BD0000}"/>
    <cellStyle name="Normal 4 2 5 5 2 2" xfId="21174" xr:uid="{00000000-0005-0000-0000-000044BD0000}"/>
    <cellStyle name="Normal 4 2 5 5 2 2 2" xfId="56390" xr:uid="{00000000-0005-0000-0000-000045BD0000}"/>
    <cellStyle name="Normal 4 2 5 5 2 3" xfId="43793" xr:uid="{00000000-0005-0000-0000-000046BD0000}"/>
    <cellStyle name="Normal 4 2 5 5 2 4" xfId="33779" xr:uid="{00000000-0005-0000-0000-000047BD0000}"/>
    <cellStyle name="Normal 4 2 5 5 3" xfId="10329" xr:uid="{00000000-0005-0000-0000-000048BD0000}"/>
    <cellStyle name="Normal 4 2 5 5 3 2" xfId="22950" xr:uid="{00000000-0005-0000-0000-000049BD0000}"/>
    <cellStyle name="Normal 4 2 5 5 3 2 2" xfId="58166" xr:uid="{00000000-0005-0000-0000-00004ABD0000}"/>
    <cellStyle name="Normal 4 2 5 5 3 3" xfId="45569" xr:uid="{00000000-0005-0000-0000-00004BBD0000}"/>
    <cellStyle name="Normal 4 2 5 5 3 4" xfId="35555" xr:uid="{00000000-0005-0000-0000-00004CBD0000}"/>
    <cellStyle name="Normal 4 2 5 5 4" xfId="12125" xr:uid="{00000000-0005-0000-0000-00004DBD0000}"/>
    <cellStyle name="Normal 4 2 5 5 4 2" xfId="24726" xr:uid="{00000000-0005-0000-0000-00004EBD0000}"/>
    <cellStyle name="Normal 4 2 5 5 4 2 2" xfId="59942" xr:uid="{00000000-0005-0000-0000-00004FBD0000}"/>
    <cellStyle name="Normal 4 2 5 5 4 3" xfId="47345" xr:uid="{00000000-0005-0000-0000-000050BD0000}"/>
    <cellStyle name="Normal 4 2 5 5 4 4" xfId="37331" xr:uid="{00000000-0005-0000-0000-000051BD0000}"/>
    <cellStyle name="Normal 4 2 5 5 5" xfId="16490" xr:uid="{00000000-0005-0000-0000-000052BD0000}"/>
    <cellStyle name="Normal 4 2 5 5 5 2" xfId="51706" xr:uid="{00000000-0005-0000-0000-000053BD0000}"/>
    <cellStyle name="Normal 4 2 5 5 5 3" xfId="29095" xr:uid="{00000000-0005-0000-0000-000054BD0000}"/>
    <cellStyle name="Normal 4 2 5 5 6" xfId="14712" xr:uid="{00000000-0005-0000-0000-000055BD0000}"/>
    <cellStyle name="Normal 4 2 5 5 6 2" xfId="49930" xr:uid="{00000000-0005-0000-0000-000056BD0000}"/>
    <cellStyle name="Normal 4 2 5 5 7" xfId="39109" xr:uid="{00000000-0005-0000-0000-000057BD0000}"/>
    <cellStyle name="Normal 4 2 5 5 8" xfId="27319" xr:uid="{00000000-0005-0000-0000-000058BD0000}"/>
    <cellStyle name="Normal 4 2 5 6" xfId="4165" xr:uid="{00000000-0005-0000-0000-000059BD0000}"/>
    <cellStyle name="Normal 4 2 5 6 2" xfId="16812" xr:uid="{00000000-0005-0000-0000-00005ABD0000}"/>
    <cellStyle name="Normal 4 2 5 6 2 2" xfId="52028" xr:uid="{00000000-0005-0000-0000-00005BBD0000}"/>
    <cellStyle name="Normal 4 2 5 6 2 3" xfId="29417" xr:uid="{00000000-0005-0000-0000-00005CBD0000}"/>
    <cellStyle name="Normal 4 2 5 6 3" xfId="13258" xr:uid="{00000000-0005-0000-0000-00005DBD0000}"/>
    <cellStyle name="Normal 4 2 5 6 3 2" xfId="48476" xr:uid="{00000000-0005-0000-0000-00005EBD0000}"/>
    <cellStyle name="Normal 4 2 5 6 4" xfId="39431" xr:uid="{00000000-0005-0000-0000-00005FBD0000}"/>
    <cellStyle name="Normal 4 2 5 6 5" xfId="25865" xr:uid="{00000000-0005-0000-0000-000060BD0000}"/>
    <cellStyle name="Normal 4 2 5 7" xfId="5635" xr:uid="{00000000-0005-0000-0000-000061BD0000}"/>
    <cellStyle name="Normal 4 2 5 7 2" xfId="18266" xr:uid="{00000000-0005-0000-0000-000062BD0000}"/>
    <cellStyle name="Normal 4 2 5 7 2 2" xfId="53482" xr:uid="{00000000-0005-0000-0000-000063BD0000}"/>
    <cellStyle name="Normal 4 2 5 7 3" xfId="40885" xr:uid="{00000000-0005-0000-0000-000064BD0000}"/>
    <cellStyle name="Normal 4 2 5 7 4" xfId="30871" xr:uid="{00000000-0005-0000-0000-000065BD0000}"/>
    <cellStyle name="Normal 4 2 5 8" xfId="7094" xr:uid="{00000000-0005-0000-0000-000066BD0000}"/>
    <cellStyle name="Normal 4 2 5 8 2" xfId="19720" xr:uid="{00000000-0005-0000-0000-000067BD0000}"/>
    <cellStyle name="Normal 4 2 5 8 2 2" xfId="54936" xr:uid="{00000000-0005-0000-0000-000068BD0000}"/>
    <cellStyle name="Normal 4 2 5 8 3" xfId="42339" xr:uid="{00000000-0005-0000-0000-000069BD0000}"/>
    <cellStyle name="Normal 4 2 5 8 4" xfId="32325" xr:uid="{00000000-0005-0000-0000-00006ABD0000}"/>
    <cellStyle name="Normal 4 2 5 9" xfId="8875" xr:uid="{00000000-0005-0000-0000-00006BBD0000}"/>
    <cellStyle name="Normal 4 2 5 9 2" xfId="21496" xr:uid="{00000000-0005-0000-0000-00006CBD0000}"/>
    <cellStyle name="Normal 4 2 5 9 2 2" xfId="56712" xr:uid="{00000000-0005-0000-0000-00006DBD0000}"/>
    <cellStyle name="Normal 4 2 5 9 3" xfId="44115" xr:uid="{00000000-0005-0000-0000-00006EBD0000}"/>
    <cellStyle name="Normal 4 2 5 9 4" xfId="34101" xr:uid="{00000000-0005-0000-0000-00006FBD0000}"/>
    <cellStyle name="Normal 4 2 6" xfId="3006" xr:uid="{00000000-0005-0000-0000-000070BD0000}"/>
    <cellStyle name="Normal 4 2 6 10" xfId="25381" xr:uid="{00000000-0005-0000-0000-000071BD0000}"/>
    <cellStyle name="Normal 4 2 6 11" xfId="60916" xr:uid="{00000000-0005-0000-0000-000072BD0000}"/>
    <cellStyle name="Normal 4 2 6 2" xfId="4812" xr:uid="{00000000-0005-0000-0000-000073BD0000}"/>
    <cellStyle name="Normal 4 2 6 2 2" xfId="17459" xr:uid="{00000000-0005-0000-0000-000074BD0000}"/>
    <cellStyle name="Normal 4 2 6 2 2 2" xfId="52675" xr:uid="{00000000-0005-0000-0000-000075BD0000}"/>
    <cellStyle name="Normal 4 2 6 2 2 3" xfId="30064" xr:uid="{00000000-0005-0000-0000-000076BD0000}"/>
    <cellStyle name="Normal 4 2 6 2 3" xfId="13905" xr:uid="{00000000-0005-0000-0000-000077BD0000}"/>
    <cellStyle name="Normal 4 2 6 2 3 2" xfId="49123" xr:uid="{00000000-0005-0000-0000-000078BD0000}"/>
    <cellStyle name="Normal 4 2 6 2 4" xfId="40078" xr:uid="{00000000-0005-0000-0000-000079BD0000}"/>
    <cellStyle name="Normal 4 2 6 2 5" xfId="26512" xr:uid="{00000000-0005-0000-0000-00007ABD0000}"/>
    <cellStyle name="Normal 4 2 6 3" xfId="6282" xr:uid="{00000000-0005-0000-0000-00007BBD0000}"/>
    <cellStyle name="Normal 4 2 6 3 2" xfId="18913" xr:uid="{00000000-0005-0000-0000-00007CBD0000}"/>
    <cellStyle name="Normal 4 2 6 3 2 2" xfId="54129" xr:uid="{00000000-0005-0000-0000-00007DBD0000}"/>
    <cellStyle name="Normal 4 2 6 3 3" xfId="41532" xr:uid="{00000000-0005-0000-0000-00007EBD0000}"/>
    <cellStyle name="Normal 4 2 6 3 4" xfId="31518" xr:uid="{00000000-0005-0000-0000-00007FBD0000}"/>
    <cellStyle name="Normal 4 2 6 4" xfId="7741" xr:uid="{00000000-0005-0000-0000-000080BD0000}"/>
    <cellStyle name="Normal 4 2 6 4 2" xfId="20367" xr:uid="{00000000-0005-0000-0000-000081BD0000}"/>
    <cellStyle name="Normal 4 2 6 4 2 2" xfId="55583" xr:uid="{00000000-0005-0000-0000-000082BD0000}"/>
    <cellStyle name="Normal 4 2 6 4 3" xfId="42986" xr:uid="{00000000-0005-0000-0000-000083BD0000}"/>
    <cellStyle name="Normal 4 2 6 4 4" xfId="32972" xr:uid="{00000000-0005-0000-0000-000084BD0000}"/>
    <cellStyle name="Normal 4 2 6 5" xfId="9522" xr:uid="{00000000-0005-0000-0000-000085BD0000}"/>
    <cellStyle name="Normal 4 2 6 5 2" xfId="22143" xr:uid="{00000000-0005-0000-0000-000086BD0000}"/>
    <cellStyle name="Normal 4 2 6 5 2 2" xfId="57359" xr:uid="{00000000-0005-0000-0000-000087BD0000}"/>
    <cellStyle name="Normal 4 2 6 5 3" xfId="44762" xr:uid="{00000000-0005-0000-0000-000088BD0000}"/>
    <cellStyle name="Normal 4 2 6 5 4" xfId="34748" xr:uid="{00000000-0005-0000-0000-000089BD0000}"/>
    <cellStyle name="Normal 4 2 6 6" xfId="11316" xr:uid="{00000000-0005-0000-0000-00008ABD0000}"/>
    <cellStyle name="Normal 4 2 6 6 2" xfId="23919" xr:uid="{00000000-0005-0000-0000-00008BBD0000}"/>
    <cellStyle name="Normal 4 2 6 6 2 2" xfId="59135" xr:uid="{00000000-0005-0000-0000-00008CBD0000}"/>
    <cellStyle name="Normal 4 2 6 6 3" xfId="46538" xr:uid="{00000000-0005-0000-0000-00008DBD0000}"/>
    <cellStyle name="Normal 4 2 6 6 4" xfId="36524" xr:uid="{00000000-0005-0000-0000-00008EBD0000}"/>
    <cellStyle name="Normal 4 2 6 7" xfId="15683" xr:uid="{00000000-0005-0000-0000-00008FBD0000}"/>
    <cellStyle name="Normal 4 2 6 7 2" xfId="50899" xr:uid="{00000000-0005-0000-0000-000090BD0000}"/>
    <cellStyle name="Normal 4 2 6 7 3" xfId="28288" xr:uid="{00000000-0005-0000-0000-000091BD0000}"/>
    <cellStyle name="Normal 4 2 6 8" xfId="12774" xr:uid="{00000000-0005-0000-0000-000092BD0000}"/>
    <cellStyle name="Normal 4 2 6 8 2" xfId="47992" xr:uid="{00000000-0005-0000-0000-000093BD0000}"/>
    <cellStyle name="Normal 4 2 6 9" xfId="38302" xr:uid="{00000000-0005-0000-0000-000094BD0000}"/>
    <cellStyle name="Normal 4 2 7" xfId="2838" xr:uid="{00000000-0005-0000-0000-000095BD0000}"/>
    <cellStyle name="Normal 4 2 7 10" xfId="25226" xr:uid="{00000000-0005-0000-0000-000096BD0000}"/>
    <cellStyle name="Normal 4 2 7 11" xfId="60761" xr:uid="{00000000-0005-0000-0000-000097BD0000}"/>
    <cellStyle name="Normal 4 2 7 2" xfId="4657" xr:uid="{00000000-0005-0000-0000-000098BD0000}"/>
    <cellStyle name="Normal 4 2 7 2 2" xfId="17304" xr:uid="{00000000-0005-0000-0000-000099BD0000}"/>
    <cellStyle name="Normal 4 2 7 2 2 2" xfId="52520" xr:uid="{00000000-0005-0000-0000-00009ABD0000}"/>
    <cellStyle name="Normal 4 2 7 2 2 3" xfId="29909" xr:uid="{00000000-0005-0000-0000-00009BBD0000}"/>
    <cellStyle name="Normal 4 2 7 2 3" xfId="13750" xr:uid="{00000000-0005-0000-0000-00009CBD0000}"/>
    <cellStyle name="Normal 4 2 7 2 3 2" xfId="48968" xr:uid="{00000000-0005-0000-0000-00009DBD0000}"/>
    <cellStyle name="Normal 4 2 7 2 4" xfId="39923" xr:uid="{00000000-0005-0000-0000-00009EBD0000}"/>
    <cellStyle name="Normal 4 2 7 2 5" xfId="26357" xr:uid="{00000000-0005-0000-0000-00009FBD0000}"/>
    <cellStyle name="Normal 4 2 7 3" xfId="6127" xr:uid="{00000000-0005-0000-0000-0000A0BD0000}"/>
    <cellStyle name="Normal 4 2 7 3 2" xfId="18758" xr:uid="{00000000-0005-0000-0000-0000A1BD0000}"/>
    <cellStyle name="Normal 4 2 7 3 2 2" xfId="53974" xr:uid="{00000000-0005-0000-0000-0000A2BD0000}"/>
    <cellStyle name="Normal 4 2 7 3 3" xfId="41377" xr:uid="{00000000-0005-0000-0000-0000A3BD0000}"/>
    <cellStyle name="Normal 4 2 7 3 4" xfId="31363" xr:uid="{00000000-0005-0000-0000-0000A4BD0000}"/>
    <cellStyle name="Normal 4 2 7 4" xfId="7586" xr:uid="{00000000-0005-0000-0000-0000A5BD0000}"/>
    <cellStyle name="Normal 4 2 7 4 2" xfId="20212" xr:uid="{00000000-0005-0000-0000-0000A6BD0000}"/>
    <cellStyle name="Normal 4 2 7 4 2 2" xfId="55428" xr:uid="{00000000-0005-0000-0000-0000A7BD0000}"/>
    <cellStyle name="Normal 4 2 7 4 3" xfId="42831" xr:uid="{00000000-0005-0000-0000-0000A8BD0000}"/>
    <cellStyle name="Normal 4 2 7 4 4" xfId="32817" xr:uid="{00000000-0005-0000-0000-0000A9BD0000}"/>
    <cellStyle name="Normal 4 2 7 5" xfId="9367" xr:uid="{00000000-0005-0000-0000-0000AABD0000}"/>
    <cellStyle name="Normal 4 2 7 5 2" xfId="21988" xr:uid="{00000000-0005-0000-0000-0000ABBD0000}"/>
    <cellStyle name="Normal 4 2 7 5 2 2" xfId="57204" xr:uid="{00000000-0005-0000-0000-0000ACBD0000}"/>
    <cellStyle name="Normal 4 2 7 5 3" xfId="44607" xr:uid="{00000000-0005-0000-0000-0000ADBD0000}"/>
    <cellStyle name="Normal 4 2 7 5 4" xfId="34593" xr:uid="{00000000-0005-0000-0000-0000AEBD0000}"/>
    <cellStyle name="Normal 4 2 7 6" xfId="11161" xr:uid="{00000000-0005-0000-0000-0000AFBD0000}"/>
    <cellStyle name="Normal 4 2 7 6 2" xfId="23764" xr:uid="{00000000-0005-0000-0000-0000B0BD0000}"/>
    <cellStyle name="Normal 4 2 7 6 2 2" xfId="58980" xr:uid="{00000000-0005-0000-0000-0000B1BD0000}"/>
    <cellStyle name="Normal 4 2 7 6 3" xfId="46383" xr:uid="{00000000-0005-0000-0000-0000B2BD0000}"/>
    <cellStyle name="Normal 4 2 7 6 4" xfId="36369" xr:uid="{00000000-0005-0000-0000-0000B3BD0000}"/>
    <cellStyle name="Normal 4 2 7 7" xfId="15528" xr:uid="{00000000-0005-0000-0000-0000B4BD0000}"/>
    <cellStyle name="Normal 4 2 7 7 2" xfId="50744" xr:uid="{00000000-0005-0000-0000-0000B5BD0000}"/>
    <cellStyle name="Normal 4 2 7 7 3" xfId="28133" xr:uid="{00000000-0005-0000-0000-0000B6BD0000}"/>
    <cellStyle name="Normal 4 2 7 8" xfId="12619" xr:uid="{00000000-0005-0000-0000-0000B7BD0000}"/>
    <cellStyle name="Normal 4 2 7 8 2" xfId="47837" xr:uid="{00000000-0005-0000-0000-0000B8BD0000}"/>
    <cellStyle name="Normal 4 2 7 9" xfId="38147" xr:uid="{00000000-0005-0000-0000-0000B9BD0000}"/>
    <cellStyle name="Normal 4 2 8" xfId="3348" xr:uid="{00000000-0005-0000-0000-0000BABD0000}"/>
    <cellStyle name="Normal 4 2 8 10" xfId="26844" xr:uid="{00000000-0005-0000-0000-0000BBBD0000}"/>
    <cellStyle name="Normal 4 2 8 11" xfId="61248" xr:uid="{00000000-0005-0000-0000-0000BCBD0000}"/>
    <cellStyle name="Normal 4 2 8 2" xfId="5144" xr:uid="{00000000-0005-0000-0000-0000BDBD0000}"/>
    <cellStyle name="Normal 4 2 8 2 2" xfId="17791" xr:uid="{00000000-0005-0000-0000-0000BEBD0000}"/>
    <cellStyle name="Normal 4 2 8 2 2 2" xfId="53007" xr:uid="{00000000-0005-0000-0000-0000BFBD0000}"/>
    <cellStyle name="Normal 4 2 8 2 3" xfId="40410" xr:uid="{00000000-0005-0000-0000-0000C0BD0000}"/>
    <cellStyle name="Normal 4 2 8 2 4" xfId="30396" xr:uid="{00000000-0005-0000-0000-0000C1BD0000}"/>
    <cellStyle name="Normal 4 2 8 3" xfId="6614" xr:uid="{00000000-0005-0000-0000-0000C2BD0000}"/>
    <cellStyle name="Normal 4 2 8 3 2" xfId="19245" xr:uid="{00000000-0005-0000-0000-0000C3BD0000}"/>
    <cellStyle name="Normal 4 2 8 3 2 2" xfId="54461" xr:uid="{00000000-0005-0000-0000-0000C4BD0000}"/>
    <cellStyle name="Normal 4 2 8 3 3" xfId="41864" xr:uid="{00000000-0005-0000-0000-0000C5BD0000}"/>
    <cellStyle name="Normal 4 2 8 3 4" xfId="31850" xr:uid="{00000000-0005-0000-0000-0000C6BD0000}"/>
    <cellStyle name="Normal 4 2 8 4" xfId="8073" xr:uid="{00000000-0005-0000-0000-0000C7BD0000}"/>
    <cellStyle name="Normal 4 2 8 4 2" xfId="20699" xr:uid="{00000000-0005-0000-0000-0000C8BD0000}"/>
    <cellStyle name="Normal 4 2 8 4 2 2" xfId="55915" xr:uid="{00000000-0005-0000-0000-0000C9BD0000}"/>
    <cellStyle name="Normal 4 2 8 4 3" xfId="43318" xr:uid="{00000000-0005-0000-0000-0000CABD0000}"/>
    <cellStyle name="Normal 4 2 8 4 4" xfId="33304" xr:uid="{00000000-0005-0000-0000-0000CBBD0000}"/>
    <cellStyle name="Normal 4 2 8 5" xfId="9854" xr:uid="{00000000-0005-0000-0000-0000CCBD0000}"/>
    <cellStyle name="Normal 4 2 8 5 2" xfId="22475" xr:uid="{00000000-0005-0000-0000-0000CDBD0000}"/>
    <cellStyle name="Normal 4 2 8 5 2 2" xfId="57691" xr:uid="{00000000-0005-0000-0000-0000CEBD0000}"/>
    <cellStyle name="Normal 4 2 8 5 3" xfId="45094" xr:uid="{00000000-0005-0000-0000-0000CFBD0000}"/>
    <cellStyle name="Normal 4 2 8 5 4" xfId="35080" xr:uid="{00000000-0005-0000-0000-0000D0BD0000}"/>
    <cellStyle name="Normal 4 2 8 6" xfId="11648" xr:uid="{00000000-0005-0000-0000-0000D1BD0000}"/>
    <cellStyle name="Normal 4 2 8 6 2" xfId="24251" xr:uid="{00000000-0005-0000-0000-0000D2BD0000}"/>
    <cellStyle name="Normal 4 2 8 6 2 2" xfId="59467" xr:uid="{00000000-0005-0000-0000-0000D3BD0000}"/>
    <cellStyle name="Normal 4 2 8 6 3" xfId="46870" xr:uid="{00000000-0005-0000-0000-0000D4BD0000}"/>
    <cellStyle name="Normal 4 2 8 6 4" xfId="36856" xr:uid="{00000000-0005-0000-0000-0000D5BD0000}"/>
    <cellStyle name="Normal 4 2 8 7" xfId="16015" xr:uid="{00000000-0005-0000-0000-0000D6BD0000}"/>
    <cellStyle name="Normal 4 2 8 7 2" xfId="51231" xr:uid="{00000000-0005-0000-0000-0000D7BD0000}"/>
    <cellStyle name="Normal 4 2 8 7 3" xfId="28620" xr:uid="{00000000-0005-0000-0000-0000D8BD0000}"/>
    <cellStyle name="Normal 4 2 8 8" xfId="14237" xr:uid="{00000000-0005-0000-0000-0000D9BD0000}"/>
    <cellStyle name="Normal 4 2 8 8 2" xfId="49455" xr:uid="{00000000-0005-0000-0000-0000DABD0000}"/>
    <cellStyle name="Normal 4 2 8 9" xfId="38634" xr:uid="{00000000-0005-0000-0000-0000DBBD0000}"/>
    <cellStyle name="Normal 4 2 9" xfId="2508" xr:uid="{00000000-0005-0000-0000-0000DCBD0000}"/>
    <cellStyle name="Normal 4 2 9 10" xfId="26035" xr:uid="{00000000-0005-0000-0000-0000DDBD0000}"/>
    <cellStyle name="Normal 4 2 9 11" xfId="60439" xr:uid="{00000000-0005-0000-0000-0000DEBD0000}"/>
    <cellStyle name="Normal 4 2 9 2" xfId="4335" xr:uid="{00000000-0005-0000-0000-0000DFBD0000}"/>
    <cellStyle name="Normal 4 2 9 2 2" xfId="16982" xr:uid="{00000000-0005-0000-0000-0000E0BD0000}"/>
    <cellStyle name="Normal 4 2 9 2 2 2" xfId="52198" xr:uid="{00000000-0005-0000-0000-0000E1BD0000}"/>
    <cellStyle name="Normal 4 2 9 2 3" xfId="39601" xr:uid="{00000000-0005-0000-0000-0000E2BD0000}"/>
    <cellStyle name="Normal 4 2 9 2 4" xfId="29587" xr:uid="{00000000-0005-0000-0000-0000E3BD0000}"/>
    <cellStyle name="Normal 4 2 9 3" xfId="5805" xr:uid="{00000000-0005-0000-0000-0000E4BD0000}"/>
    <cellStyle name="Normal 4 2 9 3 2" xfId="18436" xr:uid="{00000000-0005-0000-0000-0000E5BD0000}"/>
    <cellStyle name="Normal 4 2 9 3 2 2" xfId="53652" xr:uid="{00000000-0005-0000-0000-0000E6BD0000}"/>
    <cellStyle name="Normal 4 2 9 3 3" xfId="41055" xr:uid="{00000000-0005-0000-0000-0000E7BD0000}"/>
    <cellStyle name="Normal 4 2 9 3 4" xfId="31041" xr:uid="{00000000-0005-0000-0000-0000E8BD0000}"/>
    <cellStyle name="Normal 4 2 9 4" xfId="7264" xr:uid="{00000000-0005-0000-0000-0000E9BD0000}"/>
    <cellStyle name="Normal 4 2 9 4 2" xfId="19890" xr:uid="{00000000-0005-0000-0000-0000EABD0000}"/>
    <cellStyle name="Normal 4 2 9 4 2 2" xfId="55106" xr:uid="{00000000-0005-0000-0000-0000EBBD0000}"/>
    <cellStyle name="Normal 4 2 9 4 3" xfId="42509" xr:uid="{00000000-0005-0000-0000-0000ECBD0000}"/>
    <cellStyle name="Normal 4 2 9 4 4" xfId="32495" xr:uid="{00000000-0005-0000-0000-0000EDBD0000}"/>
    <cellStyle name="Normal 4 2 9 5" xfId="9045" xr:uid="{00000000-0005-0000-0000-0000EEBD0000}"/>
    <cellStyle name="Normal 4 2 9 5 2" xfId="21666" xr:uid="{00000000-0005-0000-0000-0000EFBD0000}"/>
    <cellStyle name="Normal 4 2 9 5 2 2" xfId="56882" xr:uid="{00000000-0005-0000-0000-0000F0BD0000}"/>
    <cellStyle name="Normal 4 2 9 5 3" xfId="44285" xr:uid="{00000000-0005-0000-0000-0000F1BD0000}"/>
    <cellStyle name="Normal 4 2 9 5 4" xfId="34271" xr:uid="{00000000-0005-0000-0000-0000F2BD0000}"/>
    <cellStyle name="Normal 4 2 9 6" xfId="10839" xr:uid="{00000000-0005-0000-0000-0000F3BD0000}"/>
    <cellStyle name="Normal 4 2 9 6 2" xfId="23442" xr:uid="{00000000-0005-0000-0000-0000F4BD0000}"/>
    <cellStyle name="Normal 4 2 9 6 2 2" xfId="58658" xr:uid="{00000000-0005-0000-0000-0000F5BD0000}"/>
    <cellStyle name="Normal 4 2 9 6 3" xfId="46061" xr:uid="{00000000-0005-0000-0000-0000F6BD0000}"/>
    <cellStyle name="Normal 4 2 9 6 4" xfId="36047" xr:uid="{00000000-0005-0000-0000-0000F7BD0000}"/>
    <cellStyle name="Normal 4 2 9 7" xfId="15206" xr:uid="{00000000-0005-0000-0000-0000F8BD0000}"/>
    <cellStyle name="Normal 4 2 9 7 2" xfId="50422" xr:uid="{00000000-0005-0000-0000-0000F9BD0000}"/>
    <cellStyle name="Normal 4 2 9 7 3" xfId="27811" xr:uid="{00000000-0005-0000-0000-0000FABD0000}"/>
    <cellStyle name="Normal 4 2 9 8" xfId="13428" xr:uid="{00000000-0005-0000-0000-0000FBBD0000}"/>
    <cellStyle name="Normal 4 2 9 8 2" xfId="48646" xr:uid="{00000000-0005-0000-0000-0000FCBD0000}"/>
    <cellStyle name="Normal 4 2 9 9" xfId="37825" xr:uid="{00000000-0005-0000-0000-0000FDBD0000}"/>
    <cellStyle name="Normal 4 2_District Target Attainment" xfId="1172" xr:uid="{00000000-0005-0000-0000-0000FEBD0000}"/>
    <cellStyle name="Normal 4 20" xfId="12252" xr:uid="{00000000-0005-0000-0000-0000FFBD0000}"/>
    <cellStyle name="Normal 4 20 2" xfId="47470" xr:uid="{00000000-0005-0000-0000-000000BE0000}"/>
    <cellStyle name="Normal 4 21" xfId="37457" xr:uid="{00000000-0005-0000-0000-000001BE0000}"/>
    <cellStyle name="Normal 4 22" xfId="24859" xr:uid="{00000000-0005-0000-0000-000002BE0000}"/>
    <cellStyle name="Normal 4 23" xfId="60072" xr:uid="{00000000-0005-0000-0000-000003BE0000}"/>
    <cellStyle name="Normal 4 24" xfId="61512" xr:uid="{00000000-0005-0000-0000-000004BE0000}"/>
    <cellStyle name="Normal 4 3" xfId="625" xr:uid="{00000000-0005-0000-0000-000005BE0000}"/>
    <cellStyle name="Normal 4 3 2" xfId="626" xr:uid="{00000000-0005-0000-0000-000006BE0000}"/>
    <cellStyle name="Normal 4 3 3" xfId="627" xr:uid="{00000000-0005-0000-0000-000007BE0000}"/>
    <cellStyle name="Normal 4 3 3 2" xfId="1799" xr:uid="{00000000-0005-0000-0000-000008BE0000}"/>
    <cellStyle name="Normal 4 3 3_District Target Attainment" xfId="1175" xr:uid="{00000000-0005-0000-0000-000009BE0000}"/>
    <cellStyle name="Normal 4 3 4" xfId="1798" xr:uid="{00000000-0005-0000-0000-00000ABE0000}"/>
    <cellStyle name="Normal 4 3_District Target Attainment" xfId="1174" xr:uid="{00000000-0005-0000-0000-00000BBE0000}"/>
    <cellStyle name="Normal 4 4" xfId="628" xr:uid="{00000000-0005-0000-0000-00000CBE0000}"/>
    <cellStyle name="Normal 4 5" xfId="629" xr:uid="{00000000-0005-0000-0000-00000DBE0000}"/>
    <cellStyle name="Normal 4 6" xfId="1289" xr:uid="{00000000-0005-0000-0000-00000EBE0000}"/>
    <cellStyle name="Normal 4 6 10" xfId="6968" xr:uid="{00000000-0005-0000-0000-00000FBE0000}"/>
    <cellStyle name="Normal 4 6 10 2" xfId="19595" xr:uid="{00000000-0005-0000-0000-000010BE0000}"/>
    <cellStyle name="Normal 4 6 10 2 2" xfId="54811" xr:uid="{00000000-0005-0000-0000-000011BE0000}"/>
    <cellStyle name="Normal 4 6 10 3" xfId="42214" xr:uid="{00000000-0005-0000-0000-000012BE0000}"/>
    <cellStyle name="Normal 4 6 10 4" xfId="32200" xr:uid="{00000000-0005-0000-0000-000013BE0000}"/>
    <cellStyle name="Normal 4 6 11" xfId="8749" xr:uid="{00000000-0005-0000-0000-000014BE0000}"/>
    <cellStyle name="Normal 4 6 11 2" xfId="21371" xr:uid="{00000000-0005-0000-0000-000015BE0000}"/>
    <cellStyle name="Normal 4 6 11 2 2" xfId="56587" xr:uid="{00000000-0005-0000-0000-000016BE0000}"/>
    <cellStyle name="Normal 4 6 11 3" xfId="43990" xr:uid="{00000000-0005-0000-0000-000017BE0000}"/>
    <cellStyle name="Normal 4 6 11 4" xfId="33976" xr:uid="{00000000-0005-0000-0000-000018BE0000}"/>
    <cellStyle name="Normal 4 6 12" xfId="10708" xr:uid="{00000000-0005-0000-0000-000019BE0000}"/>
    <cellStyle name="Normal 4 6 12 2" xfId="23319" xr:uid="{00000000-0005-0000-0000-00001ABE0000}"/>
    <cellStyle name="Normal 4 6 12 2 2" xfId="58535" xr:uid="{00000000-0005-0000-0000-00001BBE0000}"/>
    <cellStyle name="Normal 4 6 12 3" xfId="45938" xr:uid="{00000000-0005-0000-0000-00001CBE0000}"/>
    <cellStyle name="Normal 4 6 12 4" xfId="35924" xr:uid="{00000000-0005-0000-0000-00001DBE0000}"/>
    <cellStyle name="Normal 4 6 13" xfId="14910" xr:uid="{00000000-0005-0000-0000-00001EBE0000}"/>
    <cellStyle name="Normal 4 6 13 2" xfId="50127" xr:uid="{00000000-0005-0000-0000-00001FBE0000}"/>
    <cellStyle name="Normal 4 6 13 3" xfId="27516" xr:uid="{00000000-0005-0000-0000-000020BE0000}"/>
    <cellStyle name="Normal 4 6 14" xfId="12324" xr:uid="{00000000-0005-0000-0000-000021BE0000}"/>
    <cellStyle name="Normal 4 6 14 2" xfId="47542" xr:uid="{00000000-0005-0000-0000-000022BE0000}"/>
    <cellStyle name="Normal 4 6 15" xfId="37529" xr:uid="{00000000-0005-0000-0000-000023BE0000}"/>
    <cellStyle name="Normal 4 6 16" xfId="24931" xr:uid="{00000000-0005-0000-0000-000024BE0000}"/>
    <cellStyle name="Normal 4 6 17" xfId="60144" xr:uid="{00000000-0005-0000-0000-000025BE0000}"/>
    <cellStyle name="Normal 4 6 2" xfId="2354" xr:uid="{00000000-0005-0000-0000-000026BE0000}"/>
    <cellStyle name="Normal 4 6 2 10" xfId="10709" xr:uid="{00000000-0005-0000-0000-000027BE0000}"/>
    <cellStyle name="Normal 4 6 2 10 2" xfId="23320" xr:uid="{00000000-0005-0000-0000-000028BE0000}"/>
    <cellStyle name="Normal 4 6 2 10 2 2" xfId="58536" xr:uid="{00000000-0005-0000-0000-000029BE0000}"/>
    <cellStyle name="Normal 4 6 2 10 3" xfId="45939" xr:uid="{00000000-0005-0000-0000-00002ABE0000}"/>
    <cellStyle name="Normal 4 6 2 10 4" xfId="35925" xr:uid="{00000000-0005-0000-0000-00002BBE0000}"/>
    <cellStyle name="Normal 4 6 2 11" xfId="15065" xr:uid="{00000000-0005-0000-0000-00002CBE0000}"/>
    <cellStyle name="Normal 4 6 2 11 2" xfId="50281" xr:uid="{00000000-0005-0000-0000-00002DBE0000}"/>
    <cellStyle name="Normal 4 6 2 11 3" xfId="27670" xr:uid="{00000000-0005-0000-0000-00002EBE0000}"/>
    <cellStyle name="Normal 4 6 2 12" xfId="12478" xr:uid="{00000000-0005-0000-0000-00002FBE0000}"/>
    <cellStyle name="Normal 4 6 2 12 2" xfId="47696" xr:uid="{00000000-0005-0000-0000-000030BE0000}"/>
    <cellStyle name="Normal 4 6 2 13" xfId="37684" xr:uid="{00000000-0005-0000-0000-000031BE0000}"/>
    <cellStyle name="Normal 4 6 2 14" xfId="25085" xr:uid="{00000000-0005-0000-0000-000032BE0000}"/>
    <cellStyle name="Normal 4 6 2 15" xfId="60298" xr:uid="{00000000-0005-0000-0000-000033BE0000}"/>
    <cellStyle name="Normal 4 6 2 2" xfId="3200" xr:uid="{00000000-0005-0000-0000-000034BE0000}"/>
    <cellStyle name="Normal 4 6 2 2 10" xfId="25569" xr:uid="{00000000-0005-0000-0000-000035BE0000}"/>
    <cellStyle name="Normal 4 6 2 2 11" xfId="61104" xr:uid="{00000000-0005-0000-0000-000036BE0000}"/>
    <cellStyle name="Normal 4 6 2 2 2" xfId="5000" xr:uid="{00000000-0005-0000-0000-000037BE0000}"/>
    <cellStyle name="Normal 4 6 2 2 2 2" xfId="17647" xr:uid="{00000000-0005-0000-0000-000038BE0000}"/>
    <cellStyle name="Normal 4 6 2 2 2 2 2" xfId="52863" xr:uid="{00000000-0005-0000-0000-000039BE0000}"/>
    <cellStyle name="Normal 4 6 2 2 2 2 3" xfId="30252" xr:uid="{00000000-0005-0000-0000-00003ABE0000}"/>
    <cellStyle name="Normal 4 6 2 2 2 3" xfId="14093" xr:uid="{00000000-0005-0000-0000-00003BBE0000}"/>
    <cellStyle name="Normal 4 6 2 2 2 3 2" xfId="49311" xr:uid="{00000000-0005-0000-0000-00003CBE0000}"/>
    <cellStyle name="Normal 4 6 2 2 2 4" xfId="40266" xr:uid="{00000000-0005-0000-0000-00003DBE0000}"/>
    <cellStyle name="Normal 4 6 2 2 2 5" xfId="26700" xr:uid="{00000000-0005-0000-0000-00003EBE0000}"/>
    <cellStyle name="Normal 4 6 2 2 3" xfId="6470" xr:uid="{00000000-0005-0000-0000-00003FBE0000}"/>
    <cellStyle name="Normal 4 6 2 2 3 2" xfId="19101" xr:uid="{00000000-0005-0000-0000-000040BE0000}"/>
    <cellStyle name="Normal 4 6 2 2 3 2 2" xfId="54317" xr:uid="{00000000-0005-0000-0000-000041BE0000}"/>
    <cellStyle name="Normal 4 6 2 2 3 3" xfId="41720" xr:uid="{00000000-0005-0000-0000-000042BE0000}"/>
    <cellStyle name="Normal 4 6 2 2 3 4" xfId="31706" xr:uid="{00000000-0005-0000-0000-000043BE0000}"/>
    <cellStyle name="Normal 4 6 2 2 4" xfId="7929" xr:uid="{00000000-0005-0000-0000-000044BE0000}"/>
    <cellStyle name="Normal 4 6 2 2 4 2" xfId="20555" xr:uid="{00000000-0005-0000-0000-000045BE0000}"/>
    <cellStyle name="Normal 4 6 2 2 4 2 2" xfId="55771" xr:uid="{00000000-0005-0000-0000-000046BE0000}"/>
    <cellStyle name="Normal 4 6 2 2 4 3" xfId="43174" xr:uid="{00000000-0005-0000-0000-000047BE0000}"/>
    <cellStyle name="Normal 4 6 2 2 4 4" xfId="33160" xr:uid="{00000000-0005-0000-0000-000048BE0000}"/>
    <cellStyle name="Normal 4 6 2 2 5" xfId="9710" xr:uid="{00000000-0005-0000-0000-000049BE0000}"/>
    <cellStyle name="Normal 4 6 2 2 5 2" xfId="22331" xr:uid="{00000000-0005-0000-0000-00004ABE0000}"/>
    <cellStyle name="Normal 4 6 2 2 5 2 2" xfId="57547" xr:uid="{00000000-0005-0000-0000-00004BBE0000}"/>
    <cellStyle name="Normal 4 6 2 2 5 3" xfId="44950" xr:uid="{00000000-0005-0000-0000-00004CBE0000}"/>
    <cellStyle name="Normal 4 6 2 2 5 4" xfId="34936" xr:uid="{00000000-0005-0000-0000-00004DBE0000}"/>
    <cellStyle name="Normal 4 6 2 2 6" xfId="11504" xr:uid="{00000000-0005-0000-0000-00004EBE0000}"/>
    <cellStyle name="Normal 4 6 2 2 6 2" xfId="24107" xr:uid="{00000000-0005-0000-0000-00004FBE0000}"/>
    <cellStyle name="Normal 4 6 2 2 6 2 2" xfId="59323" xr:uid="{00000000-0005-0000-0000-000050BE0000}"/>
    <cellStyle name="Normal 4 6 2 2 6 3" xfId="46726" xr:uid="{00000000-0005-0000-0000-000051BE0000}"/>
    <cellStyle name="Normal 4 6 2 2 6 4" xfId="36712" xr:uid="{00000000-0005-0000-0000-000052BE0000}"/>
    <cellStyle name="Normal 4 6 2 2 7" xfId="15871" xr:uid="{00000000-0005-0000-0000-000053BE0000}"/>
    <cellStyle name="Normal 4 6 2 2 7 2" xfId="51087" xr:uid="{00000000-0005-0000-0000-000054BE0000}"/>
    <cellStyle name="Normal 4 6 2 2 7 3" xfId="28476" xr:uid="{00000000-0005-0000-0000-000055BE0000}"/>
    <cellStyle name="Normal 4 6 2 2 8" xfId="12962" xr:uid="{00000000-0005-0000-0000-000056BE0000}"/>
    <cellStyle name="Normal 4 6 2 2 8 2" xfId="48180" xr:uid="{00000000-0005-0000-0000-000057BE0000}"/>
    <cellStyle name="Normal 4 6 2 2 9" xfId="38490" xr:uid="{00000000-0005-0000-0000-000058BE0000}"/>
    <cellStyle name="Normal 4 6 2 3" xfId="3529" xr:uid="{00000000-0005-0000-0000-000059BE0000}"/>
    <cellStyle name="Normal 4 6 2 3 10" xfId="27025" xr:uid="{00000000-0005-0000-0000-00005ABE0000}"/>
    <cellStyle name="Normal 4 6 2 3 11" xfId="61429" xr:uid="{00000000-0005-0000-0000-00005BBE0000}"/>
    <cellStyle name="Normal 4 6 2 3 2" xfId="5325" xr:uid="{00000000-0005-0000-0000-00005CBE0000}"/>
    <cellStyle name="Normal 4 6 2 3 2 2" xfId="17972" xr:uid="{00000000-0005-0000-0000-00005DBE0000}"/>
    <cellStyle name="Normal 4 6 2 3 2 2 2" xfId="53188" xr:uid="{00000000-0005-0000-0000-00005EBE0000}"/>
    <cellStyle name="Normal 4 6 2 3 2 3" xfId="40591" xr:uid="{00000000-0005-0000-0000-00005FBE0000}"/>
    <cellStyle name="Normal 4 6 2 3 2 4" xfId="30577" xr:uid="{00000000-0005-0000-0000-000060BE0000}"/>
    <cellStyle name="Normal 4 6 2 3 3" xfId="6795" xr:uid="{00000000-0005-0000-0000-000061BE0000}"/>
    <cellStyle name="Normal 4 6 2 3 3 2" xfId="19426" xr:uid="{00000000-0005-0000-0000-000062BE0000}"/>
    <cellStyle name="Normal 4 6 2 3 3 2 2" xfId="54642" xr:uid="{00000000-0005-0000-0000-000063BE0000}"/>
    <cellStyle name="Normal 4 6 2 3 3 3" xfId="42045" xr:uid="{00000000-0005-0000-0000-000064BE0000}"/>
    <cellStyle name="Normal 4 6 2 3 3 4" xfId="32031" xr:uid="{00000000-0005-0000-0000-000065BE0000}"/>
    <cellStyle name="Normal 4 6 2 3 4" xfId="8254" xr:uid="{00000000-0005-0000-0000-000066BE0000}"/>
    <cellStyle name="Normal 4 6 2 3 4 2" xfId="20880" xr:uid="{00000000-0005-0000-0000-000067BE0000}"/>
    <cellStyle name="Normal 4 6 2 3 4 2 2" xfId="56096" xr:uid="{00000000-0005-0000-0000-000068BE0000}"/>
    <cellStyle name="Normal 4 6 2 3 4 3" xfId="43499" xr:uid="{00000000-0005-0000-0000-000069BE0000}"/>
    <cellStyle name="Normal 4 6 2 3 4 4" xfId="33485" xr:uid="{00000000-0005-0000-0000-00006ABE0000}"/>
    <cellStyle name="Normal 4 6 2 3 5" xfId="10035" xr:uid="{00000000-0005-0000-0000-00006BBE0000}"/>
    <cellStyle name="Normal 4 6 2 3 5 2" xfId="22656" xr:uid="{00000000-0005-0000-0000-00006CBE0000}"/>
    <cellStyle name="Normal 4 6 2 3 5 2 2" xfId="57872" xr:uid="{00000000-0005-0000-0000-00006DBE0000}"/>
    <cellStyle name="Normal 4 6 2 3 5 3" xfId="45275" xr:uid="{00000000-0005-0000-0000-00006EBE0000}"/>
    <cellStyle name="Normal 4 6 2 3 5 4" xfId="35261" xr:uid="{00000000-0005-0000-0000-00006FBE0000}"/>
    <cellStyle name="Normal 4 6 2 3 6" xfId="11829" xr:uid="{00000000-0005-0000-0000-000070BE0000}"/>
    <cellStyle name="Normal 4 6 2 3 6 2" xfId="24432" xr:uid="{00000000-0005-0000-0000-000071BE0000}"/>
    <cellStyle name="Normal 4 6 2 3 6 2 2" xfId="59648" xr:uid="{00000000-0005-0000-0000-000072BE0000}"/>
    <cellStyle name="Normal 4 6 2 3 6 3" xfId="47051" xr:uid="{00000000-0005-0000-0000-000073BE0000}"/>
    <cellStyle name="Normal 4 6 2 3 6 4" xfId="37037" xr:uid="{00000000-0005-0000-0000-000074BE0000}"/>
    <cellStyle name="Normal 4 6 2 3 7" xfId="16196" xr:uid="{00000000-0005-0000-0000-000075BE0000}"/>
    <cellStyle name="Normal 4 6 2 3 7 2" xfId="51412" xr:uid="{00000000-0005-0000-0000-000076BE0000}"/>
    <cellStyle name="Normal 4 6 2 3 7 3" xfId="28801" xr:uid="{00000000-0005-0000-0000-000077BE0000}"/>
    <cellStyle name="Normal 4 6 2 3 8" xfId="14418" xr:uid="{00000000-0005-0000-0000-000078BE0000}"/>
    <cellStyle name="Normal 4 6 2 3 8 2" xfId="49636" xr:uid="{00000000-0005-0000-0000-000079BE0000}"/>
    <cellStyle name="Normal 4 6 2 3 9" xfId="38815" xr:uid="{00000000-0005-0000-0000-00007ABE0000}"/>
    <cellStyle name="Normal 4 6 2 4" xfId="2690" xr:uid="{00000000-0005-0000-0000-00007BBE0000}"/>
    <cellStyle name="Normal 4 6 2 4 10" xfId="26216" xr:uid="{00000000-0005-0000-0000-00007CBE0000}"/>
    <cellStyle name="Normal 4 6 2 4 11" xfId="60620" xr:uid="{00000000-0005-0000-0000-00007DBE0000}"/>
    <cellStyle name="Normal 4 6 2 4 2" xfId="4516" xr:uid="{00000000-0005-0000-0000-00007EBE0000}"/>
    <cellStyle name="Normal 4 6 2 4 2 2" xfId="17163" xr:uid="{00000000-0005-0000-0000-00007FBE0000}"/>
    <cellStyle name="Normal 4 6 2 4 2 2 2" xfId="52379" xr:uid="{00000000-0005-0000-0000-000080BE0000}"/>
    <cellStyle name="Normal 4 6 2 4 2 3" xfId="39782" xr:uid="{00000000-0005-0000-0000-000081BE0000}"/>
    <cellStyle name="Normal 4 6 2 4 2 4" xfId="29768" xr:uid="{00000000-0005-0000-0000-000082BE0000}"/>
    <cellStyle name="Normal 4 6 2 4 3" xfId="5986" xr:uid="{00000000-0005-0000-0000-000083BE0000}"/>
    <cellStyle name="Normal 4 6 2 4 3 2" xfId="18617" xr:uid="{00000000-0005-0000-0000-000084BE0000}"/>
    <cellStyle name="Normal 4 6 2 4 3 2 2" xfId="53833" xr:uid="{00000000-0005-0000-0000-000085BE0000}"/>
    <cellStyle name="Normal 4 6 2 4 3 3" xfId="41236" xr:uid="{00000000-0005-0000-0000-000086BE0000}"/>
    <cellStyle name="Normal 4 6 2 4 3 4" xfId="31222" xr:uid="{00000000-0005-0000-0000-000087BE0000}"/>
    <cellStyle name="Normal 4 6 2 4 4" xfId="7445" xr:uid="{00000000-0005-0000-0000-000088BE0000}"/>
    <cellStyle name="Normal 4 6 2 4 4 2" xfId="20071" xr:uid="{00000000-0005-0000-0000-000089BE0000}"/>
    <cellStyle name="Normal 4 6 2 4 4 2 2" xfId="55287" xr:uid="{00000000-0005-0000-0000-00008ABE0000}"/>
    <cellStyle name="Normal 4 6 2 4 4 3" xfId="42690" xr:uid="{00000000-0005-0000-0000-00008BBE0000}"/>
    <cellStyle name="Normal 4 6 2 4 4 4" xfId="32676" xr:uid="{00000000-0005-0000-0000-00008CBE0000}"/>
    <cellStyle name="Normal 4 6 2 4 5" xfId="9226" xr:uid="{00000000-0005-0000-0000-00008DBE0000}"/>
    <cellStyle name="Normal 4 6 2 4 5 2" xfId="21847" xr:uid="{00000000-0005-0000-0000-00008EBE0000}"/>
    <cellStyle name="Normal 4 6 2 4 5 2 2" xfId="57063" xr:uid="{00000000-0005-0000-0000-00008FBE0000}"/>
    <cellStyle name="Normal 4 6 2 4 5 3" xfId="44466" xr:uid="{00000000-0005-0000-0000-000090BE0000}"/>
    <cellStyle name="Normal 4 6 2 4 5 4" xfId="34452" xr:uid="{00000000-0005-0000-0000-000091BE0000}"/>
    <cellStyle name="Normal 4 6 2 4 6" xfId="11020" xr:uid="{00000000-0005-0000-0000-000092BE0000}"/>
    <cellStyle name="Normal 4 6 2 4 6 2" xfId="23623" xr:uid="{00000000-0005-0000-0000-000093BE0000}"/>
    <cellStyle name="Normal 4 6 2 4 6 2 2" xfId="58839" xr:uid="{00000000-0005-0000-0000-000094BE0000}"/>
    <cellStyle name="Normal 4 6 2 4 6 3" xfId="46242" xr:uid="{00000000-0005-0000-0000-000095BE0000}"/>
    <cellStyle name="Normal 4 6 2 4 6 4" xfId="36228" xr:uid="{00000000-0005-0000-0000-000096BE0000}"/>
    <cellStyle name="Normal 4 6 2 4 7" xfId="15387" xr:uid="{00000000-0005-0000-0000-000097BE0000}"/>
    <cellStyle name="Normal 4 6 2 4 7 2" xfId="50603" xr:uid="{00000000-0005-0000-0000-000098BE0000}"/>
    <cellStyle name="Normal 4 6 2 4 7 3" xfId="27992" xr:uid="{00000000-0005-0000-0000-000099BE0000}"/>
    <cellStyle name="Normal 4 6 2 4 8" xfId="13609" xr:uid="{00000000-0005-0000-0000-00009ABE0000}"/>
    <cellStyle name="Normal 4 6 2 4 8 2" xfId="48827" xr:uid="{00000000-0005-0000-0000-00009BBE0000}"/>
    <cellStyle name="Normal 4 6 2 4 9" xfId="38006" xr:uid="{00000000-0005-0000-0000-00009CBE0000}"/>
    <cellStyle name="Normal 4 6 2 5" xfId="3854" xr:uid="{00000000-0005-0000-0000-00009DBE0000}"/>
    <cellStyle name="Normal 4 6 2 5 2" xfId="8577" xr:uid="{00000000-0005-0000-0000-00009EBE0000}"/>
    <cellStyle name="Normal 4 6 2 5 2 2" xfId="21203" xr:uid="{00000000-0005-0000-0000-00009FBE0000}"/>
    <cellStyle name="Normal 4 6 2 5 2 2 2" xfId="56419" xr:uid="{00000000-0005-0000-0000-0000A0BE0000}"/>
    <cellStyle name="Normal 4 6 2 5 2 3" xfId="43822" xr:uid="{00000000-0005-0000-0000-0000A1BE0000}"/>
    <cellStyle name="Normal 4 6 2 5 2 4" xfId="33808" xr:uid="{00000000-0005-0000-0000-0000A2BE0000}"/>
    <cellStyle name="Normal 4 6 2 5 3" xfId="10358" xr:uid="{00000000-0005-0000-0000-0000A3BE0000}"/>
    <cellStyle name="Normal 4 6 2 5 3 2" xfId="22979" xr:uid="{00000000-0005-0000-0000-0000A4BE0000}"/>
    <cellStyle name="Normal 4 6 2 5 3 2 2" xfId="58195" xr:uid="{00000000-0005-0000-0000-0000A5BE0000}"/>
    <cellStyle name="Normal 4 6 2 5 3 3" xfId="45598" xr:uid="{00000000-0005-0000-0000-0000A6BE0000}"/>
    <cellStyle name="Normal 4 6 2 5 3 4" xfId="35584" xr:uid="{00000000-0005-0000-0000-0000A7BE0000}"/>
    <cellStyle name="Normal 4 6 2 5 4" xfId="12154" xr:uid="{00000000-0005-0000-0000-0000A8BE0000}"/>
    <cellStyle name="Normal 4 6 2 5 4 2" xfId="24755" xr:uid="{00000000-0005-0000-0000-0000A9BE0000}"/>
    <cellStyle name="Normal 4 6 2 5 4 2 2" xfId="59971" xr:uid="{00000000-0005-0000-0000-0000AABE0000}"/>
    <cellStyle name="Normal 4 6 2 5 4 3" xfId="47374" xr:uid="{00000000-0005-0000-0000-0000ABBE0000}"/>
    <cellStyle name="Normal 4 6 2 5 4 4" xfId="37360" xr:uid="{00000000-0005-0000-0000-0000ACBE0000}"/>
    <cellStyle name="Normal 4 6 2 5 5" xfId="16519" xr:uid="{00000000-0005-0000-0000-0000ADBE0000}"/>
    <cellStyle name="Normal 4 6 2 5 5 2" xfId="51735" xr:uid="{00000000-0005-0000-0000-0000AEBE0000}"/>
    <cellStyle name="Normal 4 6 2 5 5 3" xfId="29124" xr:uid="{00000000-0005-0000-0000-0000AFBE0000}"/>
    <cellStyle name="Normal 4 6 2 5 6" xfId="14741" xr:uid="{00000000-0005-0000-0000-0000B0BE0000}"/>
    <cellStyle name="Normal 4 6 2 5 6 2" xfId="49959" xr:uid="{00000000-0005-0000-0000-0000B1BE0000}"/>
    <cellStyle name="Normal 4 6 2 5 7" xfId="39138" xr:uid="{00000000-0005-0000-0000-0000B2BE0000}"/>
    <cellStyle name="Normal 4 6 2 5 8" xfId="27348" xr:uid="{00000000-0005-0000-0000-0000B3BE0000}"/>
    <cellStyle name="Normal 4 6 2 6" xfId="4194" xr:uid="{00000000-0005-0000-0000-0000B4BE0000}"/>
    <cellStyle name="Normal 4 6 2 6 2" xfId="16841" xr:uid="{00000000-0005-0000-0000-0000B5BE0000}"/>
    <cellStyle name="Normal 4 6 2 6 2 2" xfId="52057" xr:uid="{00000000-0005-0000-0000-0000B6BE0000}"/>
    <cellStyle name="Normal 4 6 2 6 2 3" xfId="29446" xr:uid="{00000000-0005-0000-0000-0000B7BE0000}"/>
    <cellStyle name="Normal 4 6 2 6 3" xfId="13287" xr:uid="{00000000-0005-0000-0000-0000B8BE0000}"/>
    <cellStyle name="Normal 4 6 2 6 3 2" xfId="48505" xr:uid="{00000000-0005-0000-0000-0000B9BE0000}"/>
    <cellStyle name="Normal 4 6 2 6 4" xfId="39460" xr:uid="{00000000-0005-0000-0000-0000BABE0000}"/>
    <cellStyle name="Normal 4 6 2 6 5" xfId="25894" xr:uid="{00000000-0005-0000-0000-0000BBBE0000}"/>
    <cellStyle name="Normal 4 6 2 7" xfId="5664" xr:uid="{00000000-0005-0000-0000-0000BCBE0000}"/>
    <cellStyle name="Normal 4 6 2 7 2" xfId="18295" xr:uid="{00000000-0005-0000-0000-0000BDBE0000}"/>
    <cellStyle name="Normal 4 6 2 7 2 2" xfId="53511" xr:uid="{00000000-0005-0000-0000-0000BEBE0000}"/>
    <cellStyle name="Normal 4 6 2 7 3" xfId="40914" xr:uid="{00000000-0005-0000-0000-0000BFBE0000}"/>
    <cellStyle name="Normal 4 6 2 7 4" xfId="30900" xr:uid="{00000000-0005-0000-0000-0000C0BE0000}"/>
    <cellStyle name="Normal 4 6 2 8" xfId="7123" xr:uid="{00000000-0005-0000-0000-0000C1BE0000}"/>
    <cellStyle name="Normal 4 6 2 8 2" xfId="19749" xr:uid="{00000000-0005-0000-0000-0000C2BE0000}"/>
    <cellStyle name="Normal 4 6 2 8 2 2" xfId="54965" xr:uid="{00000000-0005-0000-0000-0000C3BE0000}"/>
    <cellStyle name="Normal 4 6 2 8 3" xfId="42368" xr:uid="{00000000-0005-0000-0000-0000C4BE0000}"/>
    <cellStyle name="Normal 4 6 2 8 4" xfId="32354" xr:uid="{00000000-0005-0000-0000-0000C5BE0000}"/>
    <cellStyle name="Normal 4 6 2 9" xfId="8904" xr:uid="{00000000-0005-0000-0000-0000C6BE0000}"/>
    <cellStyle name="Normal 4 6 2 9 2" xfId="21525" xr:uid="{00000000-0005-0000-0000-0000C7BE0000}"/>
    <cellStyle name="Normal 4 6 2 9 2 2" xfId="56741" xr:uid="{00000000-0005-0000-0000-0000C8BE0000}"/>
    <cellStyle name="Normal 4 6 2 9 3" xfId="44144" xr:uid="{00000000-0005-0000-0000-0000C9BE0000}"/>
    <cellStyle name="Normal 4 6 2 9 4" xfId="34130" xr:uid="{00000000-0005-0000-0000-0000CABE0000}"/>
    <cellStyle name="Normal 4 6 3" xfId="3039" xr:uid="{00000000-0005-0000-0000-0000CBBE0000}"/>
    <cellStyle name="Normal 4 6 3 10" xfId="25412" xr:uid="{00000000-0005-0000-0000-0000CCBE0000}"/>
    <cellStyle name="Normal 4 6 3 11" xfId="60947" xr:uid="{00000000-0005-0000-0000-0000CDBE0000}"/>
    <cellStyle name="Normal 4 6 3 2" xfId="4843" xr:uid="{00000000-0005-0000-0000-0000CEBE0000}"/>
    <cellStyle name="Normal 4 6 3 2 2" xfId="17490" xr:uid="{00000000-0005-0000-0000-0000CFBE0000}"/>
    <cellStyle name="Normal 4 6 3 2 2 2" xfId="52706" xr:uid="{00000000-0005-0000-0000-0000D0BE0000}"/>
    <cellStyle name="Normal 4 6 3 2 2 3" xfId="30095" xr:uid="{00000000-0005-0000-0000-0000D1BE0000}"/>
    <cellStyle name="Normal 4 6 3 2 3" xfId="13936" xr:uid="{00000000-0005-0000-0000-0000D2BE0000}"/>
    <cellStyle name="Normal 4 6 3 2 3 2" xfId="49154" xr:uid="{00000000-0005-0000-0000-0000D3BE0000}"/>
    <cellStyle name="Normal 4 6 3 2 4" xfId="40109" xr:uid="{00000000-0005-0000-0000-0000D4BE0000}"/>
    <cellStyle name="Normal 4 6 3 2 5" xfId="26543" xr:uid="{00000000-0005-0000-0000-0000D5BE0000}"/>
    <cellStyle name="Normal 4 6 3 3" xfId="6313" xr:uid="{00000000-0005-0000-0000-0000D6BE0000}"/>
    <cellStyle name="Normal 4 6 3 3 2" xfId="18944" xr:uid="{00000000-0005-0000-0000-0000D7BE0000}"/>
    <cellStyle name="Normal 4 6 3 3 2 2" xfId="54160" xr:uid="{00000000-0005-0000-0000-0000D8BE0000}"/>
    <cellStyle name="Normal 4 6 3 3 3" xfId="41563" xr:uid="{00000000-0005-0000-0000-0000D9BE0000}"/>
    <cellStyle name="Normal 4 6 3 3 4" xfId="31549" xr:uid="{00000000-0005-0000-0000-0000DABE0000}"/>
    <cellStyle name="Normal 4 6 3 4" xfId="7772" xr:uid="{00000000-0005-0000-0000-0000DBBE0000}"/>
    <cellStyle name="Normal 4 6 3 4 2" xfId="20398" xr:uid="{00000000-0005-0000-0000-0000DCBE0000}"/>
    <cellStyle name="Normal 4 6 3 4 2 2" xfId="55614" xr:uid="{00000000-0005-0000-0000-0000DDBE0000}"/>
    <cellStyle name="Normal 4 6 3 4 3" xfId="43017" xr:uid="{00000000-0005-0000-0000-0000DEBE0000}"/>
    <cellStyle name="Normal 4 6 3 4 4" xfId="33003" xr:uid="{00000000-0005-0000-0000-0000DFBE0000}"/>
    <cellStyle name="Normal 4 6 3 5" xfId="9553" xr:uid="{00000000-0005-0000-0000-0000E0BE0000}"/>
    <cellStyle name="Normal 4 6 3 5 2" xfId="22174" xr:uid="{00000000-0005-0000-0000-0000E1BE0000}"/>
    <cellStyle name="Normal 4 6 3 5 2 2" xfId="57390" xr:uid="{00000000-0005-0000-0000-0000E2BE0000}"/>
    <cellStyle name="Normal 4 6 3 5 3" xfId="44793" xr:uid="{00000000-0005-0000-0000-0000E3BE0000}"/>
    <cellStyle name="Normal 4 6 3 5 4" xfId="34779" xr:uid="{00000000-0005-0000-0000-0000E4BE0000}"/>
    <cellStyle name="Normal 4 6 3 6" xfId="11347" xr:uid="{00000000-0005-0000-0000-0000E5BE0000}"/>
    <cellStyle name="Normal 4 6 3 6 2" xfId="23950" xr:uid="{00000000-0005-0000-0000-0000E6BE0000}"/>
    <cellStyle name="Normal 4 6 3 6 2 2" xfId="59166" xr:uid="{00000000-0005-0000-0000-0000E7BE0000}"/>
    <cellStyle name="Normal 4 6 3 6 3" xfId="46569" xr:uid="{00000000-0005-0000-0000-0000E8BE0000}"/>
    <cellStyle name="Normal 4 6 3 6 4" xfId="36555" xr:uid="{00000000-0005-0000-0000-0000E9BE0000}"/>
    <cellStyle name="Normal 4 6 3 7" xfId="15714" xr:uid="{00000000-0005-0000-0000-0000EABE0000}"/>
    <cellStyle name="Normal 4 6 3 7 2" xfId="50930" xr:uid="{00000000-0005-0000-0000-0000EBBE0000}"/>
    <cellStyle name="Normal 4 6 3 7 3" xfId="28319" xr:uid="{00000000-0005-0000-0000-0000ECBE0000}"/>
    <cellStyle name="Normal 4 6 3 8" xfId="12805" xr:uid="{00000000-0005-0000-0000-0000EDBE0000}"/>
    <cellStyle name="Normal 4 6 3 8 2" xfId="48023" xr:uid="{00000000-0005-0000-0000-0000EEBE0000}"/>
    <cellStyle name="Normal 4 6 3 9" xfId="38333" xr:uid="{00000000-0005-0000-0000-0000EFBE0000}"/>
    <cellStyle name="Normal 4 6 4" xfId="2866" xr:uid="{00000000-0005-0000-0000-0000F0BE0000}"/>
    <cellStyle name="Normal 4 6 4 10" xfId="25253" xr:uid="{00000000-0005-0000-0000-0000F1BE0000}"/>
    <cellStyle name="Normal 4 6 4 11" xfId="60788" xr:uid="{00000000-0005-0000-0000-0000F2BE0000}"/>
    <cellStyle name="Normal 4 6 4 2" xfId="4684" xr:uid="{00000000-0005-0000-0000-0000F3BE0000}"/>
    <cellStyle name="Normal 4 6 4 2 2" xfId="17331" xr:uid="{00000000-0005-0000-0000-0000F4BE0000}"/>
    <cellStyle name="Normal 4 6 4 2 2 2" xfId="52547" xr:uid="{00000000-0005-0000-0000-0000F5BE0000}"/>
    <cellStyle name="Normal 4 6 4 2 2 3" xfId="29936" xr:uid="{00000000-0005-0000-0000-0000F6BE0000}"/>
    <cellStyle name="Normal 4 6 4 2 3" xfId="13777" xr:uid="{00000000-0005-0000-0000-0000F7BE0000}"/>
    <cellStyle name="Normal 4 6 4 2 3 2" xfId="48995" xr:uid="{00000000-0005-0000-0000-0000F8BE0000}"/>
    <cellStyle name="Normal 4 6 4 2 4" xfId="39950" xr:uid="{00000000-0005-0000-0000-0000F9BE0000}"/>
    <cellStyle name="Normal 4 6 4 2 5" xfId="26384" xr:uid="{00000000-0005-0000-0000-0000FABE0000}"/>
    <cellStyle name="Normal 4 6 4 3" xfId="6154" xr:uid="{00000000-0005-0000-0000-0000FBBE0000}"/>
    <cellStyle name="Normal 4 6 4 3 2" xfId="18785" xr:uid="{00000000-0005-0000-0000-0000FCBE0000}"/>
    <cellStyle name="Normal 4 6 4 3 2 2" xfId="54001" xr:uid="{00000000-0005-0000-0000-0000FDBE0000}"/>
    <cellStyle name="Normal 4 6 4 3 3" xfId="41404" xr:uid="{00000000-0005-0000-0000-0000FEBE0000}"/>
    <cellStyle name="Normal 4 6 4 3 4" xfId="31390" xr:uid="{00000000-0005-0000-0000-0000FFBE0000}"/>
    <cellStyle name="Normal 4 6 4 4" xfId="7613" xr:uid="{00000000-0005-0000-0000-000000BF0000}"/>
    <cellStyle name="Normal 4 6 4 4 2" xfId="20239" xr:uid="{00000000-0005-0000-0000-000001BF0000}"/>
    <cellStyle name="Normal 4 6 4 4 2 2" xfId="55455" xr:uid="{00000000-0005-0000-0000-000002BF0000}"/>
    <cellStyle name="Normal 4 6 4 4 3" xfId="42858" xr:uid="{00000000-0005-0000-0000-000003BF0000}"/>
    <cellStyle name="Normal 4 6 4 4 4" xfId="32844" xr:uid="{00000000-0005-0000-0000-000004BF0000}"/>
    <cellStyle name="Normal 4 6 4 5" xfId="9394" xr:uid="{00000000-0005-0000-0000-000005BF0000}"/>
    <cellStyle name="Normal 4 6 4 5 2" xfId="22015" xr:uid="{00000000-0005-0000-0000-000006BF0000}"/>
    <cellStyle name="Normal 4 6 4 5 2 2" xfId="57231" xr:uid="{00000000-0005-0000-0000-000007BF0000}"/>
    <cellStyle name="Normal 4 6 4 5 3" xfId="44634" xr:uid="{00000000-0005-0000-0000-000008BF0000}"/>
    <cellStyle name="Normal 4 6 4 5 4" xfId="34620" xr:uid="{00000000-0005-0000-0000-000009BF0000}"/>
    <cellStyle name="Normal 4 6 4 6" xfId="11188" xr:uid="{00000000-0005-0000-0000-00000ABF0000}"/>
    <cellStyle name="Normal 4 6 4 6 2" xfId="23791" xr:uid="{00000000-0005-0000-0000-00000BBF0000}"/>
    <cellStyle name="Normal 4 6 4 6 2 2" xfId="59007" xr:uid="{00000000-0005-0000-0000-00000CBF0000}"/>
    <cellStyle name="Normal 4 6 4 6 3" xfId="46410" xr:uid="{00000000-0005-0000-0000-00000DBF0000}"/>
    <cellStyle name="Normal 4 6 4 6 4" xfId="36396" xr:uid="{00000000-0005-0000-0000-00000EBF0000}"/>
    <cellStyle name="Normal 4 6 4 7" xfId="15555" xr:uid="{00000000-0005-0000-0000-00000FBF0000}"/>
    <cellStyle name="Normal 4 6 4 7 2" xfId="50771" xr:uid="{00000000-0005-0000-0000-000010BF0000}"/>
    <cellStyle name="Normal 4 6 4 7 3" xfId="28160" xr:uid="{00000000-0005-0000-0000-000011BF0000}"/>
    <cellStyle name="Normal 4 6 4 8" xfId="12646" xr:uid="{00000000-0005-0000-0000-000012BF0000}"/>
    <cellStyle name="Normal 4 6 4 8 2" xfId="47864" xr:uid="{00000000-0005-0000-0000-000013BF0000}"/>
    <cellStyle name="Normal 4 6 4 9" xfId="38174" xr:uid="{00000000-0005-0000-0000-000014BF0000}"/>
    <cellStyle name="Normal 4 6 5" xfId="3375" xr:uid="{00000000-0005-0000-0000-000015BF0000}"/>
    <cellStyle name="Normal 4 6 5 10" xfId="26871" xr:uid="{00000000-0005-0000-0000-000016BF0000}"/>
    <cellStyle name="Normal 4 6 5 11" xfId="61275" xr:uid="{00000000-0005-0000-0000-000017BF0000}"/>
    <cellStyle name="Normal 4 6 5 2" xfId="5171" xr:uid="{00000000-0005-0000-0000-000018BF0000}"/>
    <cellStyle name="Normal 4 6 5 2 2" xfId="17818" xr:uid="{00000000-0005-0000-0000-000019BF0000}"/>
    <cellStyle name="Normal 4 6 5 2 2 2" xfId="53034" xr:uid="{00000000-0005-0000-0000-00001ABF0000}"/>
    <cellStyle name="Normal 4 6 5 2 3" xfId="40437" xr:uid="{00000000-0005-0000-0000-00001BBF0000}"/>
    <cellStyle name="Normal 4 6 5 2 4" xfId="30423" xr:uid="{00000000-0005-0000-0000-00001CBF0000}"/>
    <cellStyle name="Normal 4 6 5 3" xfId="6641" xr:uid="{00000000-0005-0000-0000-00001DBF0000}"/>
    <cellStyle name="Normal 4 6 5 3 2" xfId="19272" xr:uid="{00000000-0005-0000-0000-00001EBF0000}"/>
    <cellStyle name="Normal 4 6 5 3 2 2" xfId="54488" xr:uid="{00000000-0005-0000-0000-00001FBF0000}"/>
    <cellStyle name="Normal 4 6 5 3 3" xfId="41891" xr:uid="{00000000-0005-0000-0000-000020BF0000}"/>
    <cellStyle name="Normal 4 6 5 3 4" xfId="31877" xr:uid="{00000000-0005-0000-0000-000021BF0000}"/>
    <cellStyle name="Normal 4 6 5 4" xfId="8100" xr:uid="{00000000-0005-0000-0000-000022BF0000}"/>
    <cellStyle name="Normal 4 6 5 4 2" xfId="20726" xr:uid="{00000000-0005-0000-0000-000023BF0000}"/>
    <cellStyle name="Normal 4 6 5 4 2 2" xfId="55942" xr:uid="{00000000-0005-0000-0000-000024BF0000}"/>
    <cellStyle name="Normal 4 6 5 4 3" xfId="43345" xr:uid="{00000000-0005-0000-0000-000025BF0000}"/>
    <cellStyle name="Normal 4 6 5 4 4" xfId="33331" xr:uid="{00000000-0005-0000-0000-000026BF0000}"/>
    <cellStyle name="Normal 4 6 5 5" xfId="9881" xr:uid="{00000000-0005-0000-0000-000027BF0000}"/>
    <cellStyle name="Normal 4 6 5 5 2" xfId="22502" xr:uid="{00000000-0005-0000-0000-000028BF0000}"/>
    <cellStyle name="Normal 4 6 5 5 2 2" xfId="57718" xr:uid="{00000000-0005-0000-0000-000029BF0000}"/>
    <cellStyle name="Normal 4 6 5 5 3" xfId="45121" xr:uid="{00000000-0005-0000-0000-00002ABF0000}"/>
    <cellStyle name="Normal 4 6 5 5 4" xfId="35107" xr:uid="{00000000-0005-0000-0000-00002BBF0000}"/>
    <cellStyle name="Normal 4 6 5 6" xfId="11675" xr:uid="{00000000-0005-0000-0000-00002CBF0000}"/>
    <cellStyle name="Normal 4 6 5 6 2" xfId="24278" xr:uid="{00000000-0005-0000-0000-00002DBF0000}"/>
    <cellStyle name="Normal 4 6 5 6 2 2" xfId="59494" xr:uid="{00000000-0005-0000-0000-00002EBF0000}"/>
    <cellStyle name="Normal 4 6 5 6 3" xfId="46897" xr:uid="{00000000-0005-0000-0000-00002FBF0000}"/>
    <cellStyle name="Normal 4 6 5 6 4" xfId="36883" xr:uid="{00000000-0005-0000-0000-000030BF0000}"/>
    <cellStyle name="Normal 4 6 5 7" xfId="16042" xr:uid="{00000000-0005-0000-0000-000031BF0000}"/>
    <cellStyle name="Normal 4 6 5 7 2" xfId="51258" xr:uid="{00000000-0005-0000-0000-000032BF0000}"/>
    <cellStyle name="Normal 4 6 5 7 3" xfId="28647" xr:uid="{00000000-0005-0000-0000-000033BF0000}"/>
    <cellStyle name="Normal 4 6 5 8" xfId="14264" xr:uid="{00000000-0005-0000-0000-000034BF0000}"/>
    <cellStyle name="Normal 4 6 5 8 2" xfId="49482" xr:uid="{00000000-0005-0000-0000-000035BF0000}"/>
    <cellStyle name="Normal 4 6 5 9" xfId="38661" xr:uid="{00000000-0005-0000-0000-000036BF0000}"/>
    <cellStyle name="Normal 4 6 6" xfId="2535" xr:uid="{00000000-0005-0000-0000-000037BF0000}"/>
    <cellStyle name="Normal 4 6 6 10" xfId="26062" xr:uid="{00000000-0005-0000-0000-000038BF0000}"/>
    <cellStyle name="Normal 4 6 6 11" xfId="60466" xr:uid="{00000000-0005-0000-0000-000039BF0000}"/>
    <cellStyle name="Normal 4 6 6 2" xfId="4362" xr:uid="{00000000-0005-0000-0000-00003ABF0000}"/>
    <cellStyle name="Normal 4 6 6 2 2" xfId="17009" xr:uid="{00000000-0005-0000-0000-00003BBF0000}"/>
    <cellStyle name="Normal 4 6 6 2 2 2" xfId="52225" xr:uid="{00000000-0005-0000-0000-00003CBF0000}"/>
    <cellStyle name="Normal 4 6 6 2 3" xfId="39628" xr:uid="{00000000-0005-0000-0000-00003DBF0000}"/>
    <cellStyle name="Normal 4 6 6 2 4" xfId="29614" xr:uid="{00000000-0005-0000-0000-00003EBF0000}"/>
    <cellStyle name="Normal 4 6 6 3" xfId="5832" xr:uid="{00000000-0005-0000-0000-00003FBF0000}"/>
    <cellStyle name="Normal 4 6 6 3 2" xfId="18463" xr:uid="{00000000-0005-0000-0000-000040BF0000}"/>
    <cellStyle name="Normal 4 6 6 3 2 2" xfId="53679" xr:uid="{00000000-0005-0000-0000-000041BF0000}"/>
    <cellStyle name="Normal 4 6 6 3 3" xfId="41082" xr:uid="{00000000-0005-0000-0000-000042BF0000}"/>
    <cellStyle name="Normal 4 6 6 3 4" xfId="31068" xr:uid="{00000000-0005-0000-0000-000043BF0000}"/>
    <cellStyle name="Normal 4 6 6 4" xfId="7291" xr:uid="{00000000-0005-0000-0000-000044BF0000}"/>
    <cellStyle name="Normal 4 6 6 4 2" xfId="19917" xr:uid="{00000000-0005-0000-0000-000045BF0000}"/>
    <cellStyle name="Normal 4 6 6 4 2 2" xfId="55133" xr:uid="{00000000-0005-0000-0000-000046BF0000}"/>
    <cellStyle name="Normal 4 6 6 4 3" xfId="42536" xr:uid="{00000000-0005-0000-0000-000047BF0000}"/>
    <cellStyle name="Normal 4 6 6 4 4" xfId="32522" xr:uid="{00000000-0005-0000-0000-000048BF0000}"/>
    <cellStyle name="Normal 4 6 6 5" xfId="9072" xr:uid="{00000000-0005-0000-0000-000049BF0000}"/>
    <cellStyle name="Normal 4 6 6 5 2" xfId="21693" xr:uid="{00000000-0005-0000-0000-00004ABF0000}"/>
    <cellStyle name="Normal 4 6 6 5 2 2" xfId="56909" xr:uid="{00000000-0005-0000-0000-00004BBF0000}"/>
    <cellStyle name="Normal 4 6 6 5 3" xfId="44312" xr:uid="{00000000-0005-0000-0000-00004CBF0000}"/>
    <cellStyle name="Normal 4 6 6 5 4" xfId="34298" xr:uid="{00000000-0005-0000-0000-00004DBF0000}"/>
    <cellStyle name="Normal 4 6 6 6" xfId="10866" xr:uid="{00000000-0005-0000-0000-00004EBF0000}"/>
    <cellStyle name="Normal 4 6 6 6 2" xfId="23469" xr:uid="{00000000-0005-0000-0000-00004FBF0000}"/>
    <cellStyle name="Normal 4 6 6 6 2 2" xfId="58685" xr:uid="{00000000-0005-0000-0000-000050BF0000}"/>
    <cellStyle name="Normal 4 6 6 6 3" xfId="46088" xr:uid="{00000000-0005-0000-0000-000051BF0000}"/>
    <cellStyle name="Normal 4 6 6 6 4" xfId="36074" xr:uid="{00000000-0005-0000-0000-000052BF0000}"/>
    <cellStyle name="Normal 4 6 6 7" xfId="15233" xr:uid="{00000000-0005-0000-0000-000053BF0000}"/>
    <cellStyle name="Normal 4 6 6 7 2" xfId="50449" xr:uid="{00000000-0005-0000-0000-000054BF0000}"/>
    <cellStyle name="Normal 4 6 6 7 3" xfId="27838" xr:uid="{00000000-0005-0000-0000-000055BF0000}"/>
    <cellStyle name="Normal 4 6 6 8" xfId="13455" xr:uid="{00000000-0005-0000-0000-000056BF0000}"/>
    <cellStyle name="Normal 4 6 6 8 2" xfId="48673" xr:uid="{00000000-0005-0000-0000-000057BF0000}"/>
    <cellStyle name="Normal 4 6 6 9" xfId="37852" xr:uid="{00000000-0005-0000-0000-000058BF0000}"/>
    <cellStyle name="Normal 4 6 7" xfId="3699" xr:uid="{00000000-0005-0000-0000-000059BF0000}"/>
    <cellStyle name="Normal 4 6 7 2" xfId="8423" xr:uid="{00000000-0005-0000-0000-00005ABF0000}"/>
    <cellStyle name="Normal 4 6 7 2 2" xfId="21049" xr:uid="{00000000-0005-0000-0000-00005BBF0000}"/>
    <cellStyle name="Normal 4 6 7 2 2 2" xfId="56265" xr:uid="{00000000-0005-0000-0000-00005CBF0000}"/>
    <cellStyle name="Normal 4 6 7 2 3" xfId="43668" xr:uid="{00000000-0005-0000-0000-00005DBF0000}"/>
    <cellStyle name="Normal 4 6 7 2 4" xfId="33654" xr:uid="{00000000-0005-0000-0000-00005EBF0000}"/>
    <cellStyle name="Normal 4 6 7 3" xfId="10204" xr:uid="{00000000-0005-0000-0000-00005FBF0000}"/>
    <cellStyle name="Normal 4 6 7 3 2" xfId="22825" xr:uid="{00000000-0005-0000-0000-000060BF0000}"/>
    <cellStyle name="Normal 4 6 7 3 2 2" xfId="58041" xr:uid="{00000000-0005-0000-0000-000061BF0000}"/>
    <cellStyle name="Normal 4 6 7 3 3" xfId="45444" xr:uid="{00000000-0005-0000-0000-000062BF0000}"/>
    <cellStyle name="Normal 4 6 7 3 4" xfId="35430" xr:uid="{00000000-0005-0000-0000-000063BF0000}"/>
    <cellStyle name="Normal 4 6 7 4" xfId="12000" xr:uid="{00000000-0005-0000-0000-000064BF0000}"/>
    <cellStyle name="Normal 4 6 7 4 2" xfId="24601" xr:uid="{00000000-0005-0000-0000-000065BF0000}"/>
    <cellStyle name="Normal 4 6 7 4 2 2" xfId="59817" xr:uid="{00000000-0005-0000-0000-000066BF0000}"/>
    <cellStyle name="Normal 4 6 7 4 3" xfId="47220" xr:uid="{00000000-0005-0000-0000-000067BF0000}"/>
    <cellStyle name="Normal 4 6 7 4 4" xfId="37206" xr:uid="{00000000-0005-0000-0000-000068BF0000}"/>
    <cellStyle name="Normal 4 6 7 5" xfId="16365" xr:uid="{00000000-0005-0000-0000-000069BF0000}"/>
    <cellStyle name="Normal 4 6 7 5 2" xfId="51581" xr:uid="{00000000-0005-0000-0000-00006ABF0000}"/>
    <cellStyle name="Normal 4 6 7 5 3" xfId="28970" xr:uid="{00000000-0005-0000-0000-00006BBF0000}"/>
    <cellStyle name="Normal 4 6 7 6" xfId="14587" xr:uid="{00000000-0005-0000-0000-00006CBF0000}"/>
    <cellStyle name="Normal 4 6 7 6 2" xfId="49805" xr:uid="{00000000-0005-0000-0000-00006DBF0000}"/>
    <cellStyle name="Normal 4 6 7 7" xfId="38984" xr:uid="{00000000-0005-0000-0000-00006EBF0000}"/>
    <cellStyle name="Normal 4 6 7 8" xfId="27194" xr:uid="{00000000-0005-0000-0000-00006FBF0000}"/>
    <cellStyle name="Normal 4 6 8" xfId="4035" xr:uid="{00000000-0005-0000-0000-000070BF0000}"/>
    <cellStyle name="Normal 4 6 8 2" xfId="16687" xr:uid="{00000000-0005-0000-0000-000071BF0000}"/>
    <cellStyle name="Normal 4 6 8 2 2" xfId="51903" xr:uid="{00000000-0005-0000-0000-000072BF0000}"/>
    <cellStyle name="Normal 4 6 8 2 3" xfId="29292" xr:uid="{00000000-0005-0000-0000-000073BF0000}"/>
    <cellStyle name="Normal 4 6 8 3" xfId="13133" xr:uid="{00000000-0005-0000-0000-000074BF0000}"/>
    <cellStyle name="Normal 4 6 8 3 2" xfId="48351" xr:uid="{00000000-0005-0000-0000-000075BF0000}"/>
    <cellStyle name="Normal 4 6 8 4" xfId="39306" xr:uid="{00000000-0005-0000-0000-000076BF0000}"/>
    <cellStyle name="Normal 4 6 8 5" xfId="25740" xr:uid="{00000000-0005-0000-0000-000077BF0000}"/>
    <cellStyle name="Normal 4 6 9" xfId="5510" xr:uid="{00000000-0005-0000-0000-000078BF0000}"/>
    <cellStyle name="Normal 4 6 9 2" xfId="18141" xr:uid="{00000000-0005-0000-0000-000079BF0000}"/>
    <cellStyle name="Normal 4 6 9 2 2" xfId="53357" xr:uid="{00000000-0005-0000-0000-00007ABF0000}"/>
    <cellStyle name="Normal 4 6 9 3" xfId="40760" xr:uid="{00000000-0005-0000-0000-00007BBF0000}"/>
    <cellStyle name="Normal 4 6 9 4" xfId="30746" xr:uid="{00000000-0005-0000-0000-00007CBF0000}"/>
    <cellStyle name="Normal 4 7" xfId="2274" xr:uid="{00000000-0005-0000-0000-00007DBF0000}"/>
    <cellStyle name="Normal 4 7 10" xfId="10710" xr:uid="{00000000-0005-0000-0000-00007EBF0000}"/>
    <cellStyle name="Normal 4 7 10 2" xfId="23321" xr:uid="{00000000-0005-0000-0000-00007FBF0000}"/>
    <cellStyle name="Normal 4 7 10 2 2" xfId="58537" xr:uid="{00000000-0005-0000-0000-000080BF0000}"/>
    <cellStyle name="Normal 4 7 10 3" xfId="45940" xr:uid="{00000000-0005-0000-0000-000081BF0000}"/>
    <cellStyle name="Normal 4 7 10 4" xfId="35926" xr:uid="{00000000-0005-0000-0000-000082BF0000}"/>
    <cellStyle name="Normal 4 7 11" xfId="14991" xr:uid="{00000000-0005-0000-0000-000083BF0000}"/>
    <cellStyle name="Normal 4 7 11 2" xfId="50207" xr:uid="{00000000-0005-0000-0000-000084BF0000}"/>
    <cellStyle name="Normal 4 7 11 3" xfId="27596" xr:uid="{00000000-0005-0000-0000-000085BF0000}"/>
    <cellStyle name="Normal 4 7 12" xfId="12404" xr:uid="{00000000-0005-0000-0000-000086BF0000}"/>
    <cellStyle name="Normal 4 7 12 2" xfId="47622" xr:uid="{00000000-0005-0000-0000-000087BF0000}"/>
    <cellStyle name="Normal 4 7 13" xfId="37610" xr:uid="{00000000-0005-0000-0000-000088BF0000}"/>
    <cellStyle name="Normal 4 7 14" xfId="25011" xr:uid="{00000000-0005-0000-0000-000089BF0000}"/>
    <cellStyle name="Normal 4 7 15" xfId="60224" xr:uid="{00000000-0005-0000-0000-00008ABF0000}"/>
    <cellStyle name="Normal 4 7 2" xfId="3126" xr:uid="{00000000-0005-0000-0000-00008BBF0000}"/>
    <cellStyle name="Normal 4 7 2 10" xfId="25495" xr:uid="{00000000-0005-0000-0000-00008CBF0000}"/>
    <cellStyle name="Normal 4 7 2 11" xfId="61030" xr:uid="{00000000-0005-0000-0000-00008DBF0000}"/>
    <cellStyle name="Normal 4 7 2 2" xfId="4926" xr:uid="{00000000-0005-0000-0000-00008EBF0000}"/>
    <cellStyle name="Normal 4 7 2 2 2" xfId="17573" xr:uid="{00000000-0005-0000-0000-00008FBF0000}"/>
    <cellStyle name="Normal 4 7 2 2 2 2" xfId="52789" xr:uid="{00000000-0005-0000-0000-000090BF0000}"/>
    <cellStyle name="Normal 4 7 2 2 2 3" xfId="30178" xr:uid="{00000000-0005-0000-0000-000091BF0000}"/>
    <cellStyle name="Normal 4 7 2 2 3" xfId="14019" xr:uid="{00000000-0005-0000-0000-000092BF0000}"/>
    <cellStyle name="Normal 4 7 2 2 3 2" xfId="49237" xr:uid="{00000000-0005-0000-0000-000093BF0000}"/>
    <cellStyle name="Normal 4 7 2 2 4" xfId="40192" xr:uid="{00000000-0005-0000-0000-000094BF0000}"/>
    <cellStyle name="Normal 4 7 2 2 5" xfId="26626" xr:uid="{00000000-0005-0000-0000-000095BF0000}"/>
    <cellStyle name="Normal 4 7 2 3" xfId="6396" xr:uid="{00000000-0005-0000-0000-000096BF0000}"/>
    <cellStyle name="Normal 4 7 2 3 2" xfId="19027" xr:uid="{00000000-0005-0000-0000-000097BF0000}"/>
    <cellStyle name="Normal 4 7 2 3 2 2" xfId="54243" xr:uid="{00000000-0005-0000-0000-000098BF0000}"/>
    <cellStyle name="Normal 4 7 2 3 3" xfId="41646" xr:uid="{00000000-0005-0000-0000-000099BF0000}"/>
    <cellStyle name="Normal 4 7 2 3 4" xfId="31632" xr:uid="{00000000-0005-0000-0000-00009ABF0000}"/>
    <cellStyle name="Normal 4 7 2 4" xfId="7855" xr:uid="{00000000-0005-0000-0000-00009BBF0000}"/>
    <cellStyle name="Normal 4 7 2 4 2" xfId="20481" xr:uid="{00000000-0005-0000-0000-00009CBF0000}"/>
    <cellStyle name="Normal 4 7 2 4 2 2" xfId="55697" xr:uid="{00000000-0005-0000-0000-00009DBF0000}"/>
    <cellStyle name="Normal 4 7 2 4 3" xfId="43100" xr:uid="{00000000-0005-0000-0000-00009EBF0000}"/>
    <cellStyle name="Normal 4 7 2 4 4" xfId="33086" xr:uid="{00000000-0005-0000-0000-00009FBF0000}"/>
    <cellStyle name="Normal 4 7 2 5" xfId="9636" xr:uid="{00000000-0005-0000-0000-0000A0BF0000}"/>
    <cellStyle name="Normal 4 7 2 5 2" xfId="22257" xr:uid="{00000000-0005-0000-0000-0000A1BF0000}"/>
    <cellStyle name="Normal 4 7 2 5 2 2" xfId="57473" xr:uid="{00000000-0005-0000-0000-0000A2BF0000}"/>
    <cellStyle name="Normal 4 7 2 5 3" xfId="44876" xr:uid="{00000000-0005-0000-0000-0000A3BF0000}"/>
    <cellStyle name="Normal 4 7 2 5 4" xfId="34862" xr:uid="{00000000-0005-0000-0000-0000A4BF0000}"/>
    <cellStyle name="Normal 4 7 2 6" xfId="11430" xr:uid="{00000000-0005-0000-0000-0000A5BF0000}"/>
    <cellStyle name="Normal 4 7 2 6 2" xfId="24033" xr:uid="{00000000-0005-0000-0000-0000A6BF0000}"/>
    <cellStyle name="Normal 4 7 2 6 2 2" xfId="59249" xr:uid="{00000000-0005-0000-0000-0000A7BF0000}"/>
    <cellStyle name="Normal 4 7 2 6 3" xfId="46652" xr:uid="{00000000-0005-0000-0000-0000A8BF0000}"/>
    <cellStyle name="Normal 4 7 2 6 4" xfId="36638" xr:uid="{00000000-0005-0000-0000-0000A9BF0000}"/>
    <cellStyle name="Normal 4 7 2 7" xfId="15797" xr:uid="{00000000-0005-0000-0000-0000AABF0000}"/>
    <cellStyle name="Normal 4 7 2 7 2" xfId="51013" xr:uid="{00000000-0005-0000-0000-0000ABBF0000}"/>
    <cellStyle name="Normal 4 7 2 7 3" xfId="28402" xr:uid="{00000000-0005-0000-0000-0000ACBF0000}"/>
    <cellStyle name="Normal 4 7 2 8" xfId="12888" xr:uid="{00000000-0005-0000-0000-0000ADBF0000}"/>
    <cellStyle name="Normal 4 7 2 8 2" xfId="48106" xr:uid="{00000000-0005-0000-0000-0000AEBF0000}"/>
    <cellStyle name="Normal 4 7 2 9" xfId="38416" xr:uid="{00000000-0005-0000-0000-0000AFBF0000}"/>
    <cellStyle name="Normal 4 7 3" xfId="3455" xr:uid="{00000000-0005-0000-0000-0000B0BF0000}"/>
    <cellStyle name="Normal 4 7 3 10" xfId="26951" xr:uid="{00000000-0005-0000-0000-0000B1BF0000}"/>
    <cellStyle name="Normal 4 7 3 11" xfId="61355" xr:uid="{00000000-0005-0000-0000-0000B2BF0000}"/>
    <cellStyle name="Normal 4 7 3 2" xfId="5251" xr:uid="{00000000-0005-0000-0000-0000B3BF0000}"/>
    <cellStyle name="Normal 4 7 3 2 2" xfId="17898" xr:uid="{00000000-0005-0000-0000-0000B4BF0000}"/>
    <cellStyle name="Normal 4 7 3 2 2 2" xfId="53114" xr:uid="{00000000-0005-0000-0000-0000B5BF0000}"/>
    <cellStyle name="Normal 4 7 3 2 3" xfId="40517" xr:uid="{00000000-0005-0000-0000-0000B6BF0000}"/>
    <cellStyle name="Normal 4 7 3 2 4" xfId="30503" xr:uid="{00000000-0005-0000-0000-0000B7BF0000}"/>
    <cellStyle name="Normal 4 7 3 3" xfId="6721" xr:uid="{00000000-0005-0000-0000-0000B8BF0000}"/>
    <cellStyle name="Normal 4 7 3 3 2" xfId="19352" xr:uid="{00000000-0005-0000-0000-0000B9BF0000}"/>
    <cellStyle name="Normal 4 7 3 3 2 2" xfId="54568" xr:uid="{00000000-0005-0000-0000-0000BABF0000}"/>
    <cellStyle name="Normal 4 7 3 3 3" xfId="41971" xr:uid="{00000000-0005-0000-0000-0000BBBF0000}"/>
    <cellStyle name="Normal 4 7 3 3 4" xfId="31957" xr:uid="{00000000-0005-0000-0000-0000BCBF0000}"/>
    <cellStyle name="Normal 4 7 3 4" xfId="8180" xr:uid="{00000000-0005-0000-0000-0000BDBF0000}"/>
    <cellStyle name="Normal 4 7 3 4 2" xfId="20806" xr:uid="{00000000-0005-0000-0000-0000BEBF0000}"/>
    <cellStyle name="Normal 4 7 3 4 2 2" xfId="56022" xr:uid="{00000000-0005-0000-0000-0000BFBF0000}"/>
    <cellStyle name="Normal 4 7 3 4 3" xfId="43425" xr:uid="{00000000-0005-0000-0000-0000C0BF0000}"/>
    <cellStyle name="Normal 4 7 3 4 4" xfId="33411" xr:uid="{00000000-0005-0000-0000-0000C1BF0000}"/>
    <cellStyle name="Normal 4 7 3 5" xfId="9961" xr:uid="{00000000-0005-0000-0000-0000C2BF0000}"/>
    <cellStyle name="Normal 4 7 3 5 2" xfId="22582" xr:uid="{00000000-0005-0000-0000-0000C3BF0000}"/>
    <cellStyle name="Normal 4 7 3 5 2 2" xfId="57798" xr:uid="{00000000-0005-0000-0000-0000C4BF0000}"/>
    <cellStyle name="Normal 4 7 3 5 3" xfId="45201" xr:uid="{00000000-0005-0000-0000-0000C5BF0000}"/>
    <cellStyle name="Normal 4 7 3 5 4" xfId="35187" xr:uid="{00000000-0005-0000-0000-0000C6BF0000}"/>
    <cellStyle name="Normal 4 7 3 6" xfId="11755" xr:uid="{00000000-0005-0000-0000-0000C7BF0000}"/>
    <cellStyle name="Normal 4 7 3 6 2" xfId="24358" xr:uid="{00000000-0005-0000-0000-0000C8BF0000}"/>
    <cellStyle name="Normal 4 7 3 6 2 2" xfId="59574" xr:uid="{00000000-0005-0000-0000-0000C9BF0000}"/>
    <cellStyle name="Normal 4 7 3 6 3" xfId="46977" xr:uid="{00000000-0005-0000-0000-0000CABF0000}"/>
    <cellStyle name="Normal 4 7 3 6 4" xfId="36963" xr:uid="{00000000-0005-0000-0000-0000CBBF0000}"/>
    <cellStyle name="Normal 4 7 3 7" xfId="16122" xr:uid="{00000000-0005-0000-0000-0000CCBF0000}"/>
    <cellStyle name="Normal 4 7 3 7 2" xfId="51338" xr:uid="{00000000-0005-0000-0000-0000CDBF0000}"/>
    <cellStyle name="Normal 4 7 3 7 3" xfId="28727" xr:uid="{00000000-0005-0000-0000-0000CEBF0000}"/>
    <cellStyle name="Normal 4 7 3 8" xfId="14344" xr:uid="{00000000-0005-0000-0000-0000CFBF0000}"/>
    <cellStyle name="Normal 4 7 3 8 2" xfId="49562" xr:uid="{00000000-0005-0000-0000-0000D0BF0000}"/>
    <cellStyle name="Normal 4 7 3 9" xfId="38741" xr:uid="{00000000-0005-0000-0000-0000D1BF0000}"/>
    <cellStyle name="Normal 4 7 4" xfId="2616" xr:uid="{00000000-0005-0000-0000-0000D2BF0000}"/>
    <cellStyle name="Normal 4 7 4 10" xfId="26142" xr:uid="{00000000-0005-0000-0000-0000D3BF0000}"/>
    <cellStyle name="Normal 4 7 4 11" xfId="60546" xr:uid="{00000000-0005-0000-0000-0000D4BF0000}"/>
    <cellStyle name="Normal 4 7 4 2" xfId="4442" xr:uid="{00000000-0005-0000-0000-0000D5BF0000}"/>
    <cellStyle name="Normal 4 7 4 2 2" xfId="17089" xr:uid="{00000000-0005-0000-0000-0000D6BF0000}"/>
    <cellStyle name="Normal 4 7 4 2 2 2" xfId="52305" xr:uid="{00000000-0005-0000-0000-0000D7BF0000}"/>
    <cellStyle name="Normal 4 7 4 2 3" xfId="39708" xr:uid="{00000000-0005-0000-0000-0000D8BF0000}"/>
    <cellStyle name="Normal 4 7 4 2 4" xfId="29694" xr:uid="{00000000-0005-0000-0000-0000D9BF0000}"/>
    <cellStyle name="Normal 4 7 4 3" xfId="5912" xr:uid="{00000000-0005-0000-0000-0000DABF0000}"/>
    <cellStyle name="Normal 4 7 4 3 2" xfId="18543" xr:uid="{00000000-0005-0000-0000-0000DBBF0000}"/>
    <cellStyle name="Normal 4 7 4 3 2 2" xfId="53759" xr:uid="{00000000-0005-0000-0000-0000DCBF0000}"/>
    <cellStyle name="Normal 4 7 4 3 3" xfId="41162" xr:uid="{00000000-0005-0000-0000-0000DDBF0000}"/>
    <cellStyle name="Normal 4 7 4 3 4" xfId="31148" xr:uid="{00000000-0005-0000-0000-0000DEBF0000}"/>
    <cellStyle name="Normal 4 7 4 4" xfId="7371" xr:uid="{00000000-0005-0000-0000-0000DFBF0000}"/>
    <cellStyle name="Normal 4 7 4 4 2" xfId="19997" xr:uid="{00000000-0005-0000-0000-0000E0BF0000}"/>
    <cellStyle name="Normal 4 7 4 4 2 2" xfId="55213" xr:uid="{00000000-0005-0000-0000-0000E1BF0000}"/>
    <cellStyle name="Normal 4 7 4 4 3" xfId="42616" xr:uid="{00000000-0005-0000-0000-0000E2BF0000}"/>
    <cellStyle name="Normal 4 7 4 4 4" xfId="32602" xr:uid="{00000000-0005-0000-0000-0000E3BF0000}"/>
    <cellStyle name="Normal 4 7 4 5" xfId="9152" xr:uid="{00000000-0005-0000-0000-0000E4BF0000}"/>
    <cellStyle name="Normal 4 7 4 5 2" xfId="21773" xr:uid="{00000000-0005-0000-0000-0000E5BF0000}"/>
    <cellStyle name="Normal 4 7 4 5 2 2" xfId="56989" xr:uid="{00000000-0005-0000-0000-0000E6BF0000}"/>
    <cellStyle name="Normal 4 7 4 5 3" xfId="44392" xr:uid="{00000000-0005-0000-0000-0000E7BF0000}"/>
    <cellStyle name="Normal 4 7 4 5 4" xfId="34378" xr:uid="{00000000-0005-0000-0000-0000E8BF0000}"/>
    <cellStyle name="Normal 4 7 4 6" xfId="10946" xr:uid="{00000000-0005-0000-0000-0000E9BF0000}"/>
    <cellStyle name="Normal 4 7 4 6 2" xfId="23549" xr:uid="{00000000-0005-0000-0000-0000EABF0000}"/>
    <cellStyle name="Normal 4 7 4 6 2 2" xfId="58765" xr:uid="{00000000-0005-0000-0000-0000EBBF0000}"/>
    <cellStyle name="Normal 4 7 4 6 3" xfId="46168" xr:uid="{00000000-0005-0000-0000-0000ECBF0000}"/>
    <cellStyle name="Normal 4 7 4 6 4" xfId="36154" xr:uid="{00000000-0005-0000-0000-0000EDBF0000}"/>
    <cellStyle name="Normal 4 7 4 7" xfId="15313" xr:uid="{00000000-0005-0000-0000-0000EEBF0000}"/>
    <cellStyle name="Normal 4 7 4 7 2" xfId="50529" xr:uid="{00000000-0005-0000-0000-0000EFBF0000}"/>
    <cellStyle name="Normal 4 7 4 7 3" xfId="27918" xr:uid="{00000000-0005-0000-0000-0000F0BF0000}"/>
    <cellStyle name="Normal 4 7 4 8" xfId="13535" xr:uid="{00000000-0005-0000-0000-0000F1BF0000}"/>
    <cellStyle name="Normal 4 7 4 8 2" xfId="48753" xr:uid="{00000000-0005-0000-0000-0000F2BF0000}"/>
    <cellStyle name="Normal 4 7 4 9" xfId="37932" xr:uid="{00000000-0005-0000-0000-0000F3BF0000}"/>
    <cellStyle name="Normal 4 7 5" xfId="3780" xr:uid="{00000000-0005-0000-0000-0000F4BF0000}"/>
    <cellStyle name="Normal 4 7 5 2" xfId="8503" xr:uid="{00000000-0005-0000-0000-0000F5BF0000}"/>
    <cellStyle name="Normal 4 7 5 2 2" xfId="21129" xr:uid="{00000000-0005-0000-0000-0000F6BF0000}"/>
    <cellStyle name="Normal 4 7 5 2 2 2" xfId="56345" xr:uid="{00000000-0005-0000-0000-0000F7BF0000}"/>
    <cellStyle name="Normal 4 7 5 2 3" xfId="43748" xr:uid="{00000000-0005-0000-0000-0000F8BF0000}"/>
    <cellStyle name="Normal 4 7 5 2 4" xfId="33734" xr:uid="{00000000-0005-0000-0000-0000F9BF0000}"/>
    <cellStyle name="Normal 4 7 5 3" xfId="10284" xr:uid="{00000000-0005-0000-0000-0000FABF0000}"/>
    <cellStyle name="Normal 4 7 5 3 2" xfId="22905" xr:uid="{00000000-0005-0000-0000-0000FBBF0000}"/>
    <cellStyle name="Normal 4 7 5 3 2 2" xfId="58121" xr:uid="{00000000-0005-0000-0000-0000FCBF0000}"/>
    <cellStyle name="Normal 4 7 5 3 3" xfId="45524" xr:uid="{00000000-0005-0000-0000-0000FDBF0000}"/>
    <cellStyle name="Normal 4 7 5 3 4" xfId="35510" xr:uid="{00000000-0005-0000-0000-0000FEBF0000}"/>
    <cellStyle name="Normal 4 7 5 4" xfId="12080" xr:uid="{00000000-0005-0000-0000-0000FFBF0000}"/>
    <cellStyle name="Normal 4 7 5 4 2" xfId="24681" xr:uid="{00000000-0005-0000-0000-000000C00000}"/>
    <cellStyle name="Normal 4 7 5 4 2 2" xfId="59897" xr:uid="{00000000-0005-0000-0000-000001C00000}"/>
    <cellStyle name="Normal 4 7 5 4 3" xfId="47300" xr:uid="{00000000-0005-0000-0000-000002C00000}"/>
    <cellStyle name="Normal 4 7 5 4 4" xfId="37286" xr:uid="{00000000-0005-0000-0000-000003C00000}"/>
    <cellStyle name="Normal 4 7 5 5" xfId="16445" xr:uid="{00000000-0005-0000-0000-000004C00000}"/>
    <cellStyle name="Normal 4 7 5 5 2" xfId="51661" xr:uid="{00000000-0005-0000-0000-000005C00000}"/>
    <cellStyle name="Normal 4 7 5 5 3" xfId="29050" xr:uid="{00000000-0005-0000-0000-000006C00000}"/>
    <cellStyle name="Normal 4 7 5 6" xfId="14667" xr:uid="{00000000-0005-0000-0000-000007C00000}"/>
    <cellStyle name="Normal 4 7 5 6 2" xfId="49885" xr:uid="{00000000-0005-0000-0000-000008C00000}"/>
    <cellStyle name="Normal 4 7 5 7" xfId="39064" xr:uid="{00000000-0005-0000-0000-000009C00000}"/>
    <cellStyle name="Normal 4 7 5 8" xfId="27274" xr:uid="{00000000-0005-0000-0000-00000AC00000}"/>
    <cellStyle name="Normal 4 7 6" xfId="4120" xr:uid="{00000000-0005-0000-0000-00000BC00000}"/>
    <cellStyle name="Normal 4 7 6 2" xfId="16767" xr:uid="{00000000-0005-0000-0000-00000CC00000}"/>
    <cellStyle name="Normal 4 7 6 2 2" xfId="51983" xr:uid="{00000000-0005-0000-0000-00000DC00000}"/>
    <cellStyle name="Normal 4 7 6 2 3" xfId="29372" xr:uid="{00000000-0005-0000-0000-00000EC00000}"/>
    <cellStyle name="Normal 4 7 6 3" xfId="13213" xr:uid="{00000000-0005-0000-0000-00000FC00000}"/>
    <cellStyle name="Normal 4 7 6 3 2" xfId="48431" xr:uid="{00000000-0005-0000-0000-000010C00000}"/>
    <cellStyle name="Normal 4 7 6 4" xfId="39386" xr:uid="{00000000-0005-0000-0000-000011C00000}"/>
    <cellStyle name="Normal 4 7 6 5" xfId="25820" xr:uid="{00000000-0005-0000-0000-000012C00000}"/>
    <cellStyle name="Normal 4 7 7" xfId="5590" xr:uid="{00000000-0005-0000-0000-000013C00000}"/>
    <cellStyle name="Normal 4 7 7 2" xfId="18221" xr:uid="{00000000-0005-0000-0000-000014C00000}"/>
    <cellStyle name="Normal 4 7 7 2 2" xfId="53437" xr:uid="{00000000-0005-0000-0000-000015C00000}"/>
    <cellStyle name="Normal 4 7 7 3" xfId="40840" xr:uid="{00000000-0005-0000-0000-000016C00000}"/>
    <cellStyle name="Normal 4 7 7 4" xfId="30826" xr:uid="{00000000-0005-0000-0000-000017C00000}"/>
    <cellStyle name="Normal 4 7 8" xfId="7049" xr:uid="{00000000-0005-0000-0000-000018C00000}"/>
    <cellStyle name="Normal 4 7 8 2" xfId="19675" xr:uid="{00000000-0005-0000-0000-000019C00000}"/>
    <cellStyle name="Normal 4 7 8 2 2" xfId="54891" xr:uid="{00000000-0005-0000-0000-00001AC00000}"/>
    <cellStyle name="Normal 4 7 8 3" xfId="42294" xr:uid="{00000000-0005-0000-0000-00001BC00000}"/>
    <cellStyle name="Normal 4 7 8 4" xfId="32280" xr:uid="{00000000-0005-0000-0000-00001CC00000}"/>
    <cellStyle name="Normal 4 7 9" xfId="8830" xr:uid="{00000000-0005-0000-0000-00001DC00000}"/>
    <cellStyle name="Normal 4 7 9 2" xfId="21451" xr:uid="{00000000-0005-0000-0000-00001EC00000}"/>
    <cellStyle name="Normal 4 7 9 2 2" xfId="56667" xr:uid="{00000000-0005-0000-0000-00001FC00000}"/>
    <cellStyle name="Normal 4 7 9 3" xfId="44070" xr:uid="{00000000-0005-0000-0000-000020C00000}"/>
    <cellStyle name="Normal 4 7 9 4" xfId="34056" xr:uid="{00000000-0005-0000-0000-000021C00000}"/>
    <cellStyle name="Normal 4 8" xfId="2951" xr:uid="{00000000-0005-0000-0000-000022C00000}"/>
    <cellStyle name="Normal 4 8 10" xfId="25333" xr:uid="{00000000-0005-0000-0000-000023C00000}"/>
    <cellStyle name="Normal 4 8 11" xfId="60868" xr:uid="{00000000-0005-0000-0000-000024C00000}"/>
    <cellStyle name="Normal 4 8 2" xfId="4764" xr:uid="{00000000-0005-0000-0000-000025C00000}"/>
    <cellStyle name="Normal 4 8 2 2" xfId="17411" xr:uid="{00000000-0005-0000-0000-000026C00000}"/>
    <cellStyle name="Normal 4 8 2 2 2" xfId="52627" xr:uid="{00000000-0005-0000-0000-000027C00000}"/>
    <cellStyle name="Normal 4 8 2 2 3" xfId="30016" xr:uid="{00000000-0005-0000-0000-000028C00000}"/>
    <cellStyle name="Normal 4 8 2 3" xfId="13857" xr:uid="{00000000-0005-0000-0000-000029C00000}"/>
    <cellStyle name="Normal 4 8 2 3 2" xfId="49075" xr:uid="{00000000-0005-0000-0000-00002AC00000}"/>
    <cellStyle name="Normal 4 8 2 4" xfId="40030" xr:uid="{00000000-0005-0000-0000-00002BC00000}"/>
    <cellStyle name="Normal 4 8 2 5" xfId="26464" xr:uid="{00000000-0005-0000-0000-00002CC00000}"/>
    <cellStyle name="Normal 4 8 3" xfId="6234" xr:uid="{00000000-0005-0000-0000-00002DC00000}"/>
    <cellStyle name="Normal 4 8 3 2" xfId="18865" xr:uid="{00000000-0005-0000-0000-00002EC00000}"/>
    <cellStyle name="Normal 4 8 3 2 2" xfId="54081" xr:uid="{00000000-0005-0000-0000-00002FC00000}"/>
    <cellStyle name="Normal 4 8 3 3" xfId="41484" xr:uid="{00000000-0005-0000-0000-000030C00000}"/>
    <cellStyle name="Normal 4 8 3 4" xfId="31470" xr:uid="{00000000-0005-0000-0000-000031C00000}"/>
    <cellStyle name="Normal 4 8 4" xfId="7693" xr:uid="{00000000-0005-0000-0000-000032C00000}"/>
    <cellStyle name="Normal 4 8 4 2" xfId="20319" xr:uid="{00000000-0005-0000-0000-000033C00000}"/>
    <cellStyle name="Normal 4 8 4 2 2" xfId="55535" xr:uid="{00000000-0005-0000-0000-000034C00000}"/>
    <cellStyle name="Normal 4 8 4 3" xfId="42938" xr:uid="{00000000-0005-0000-0000-000035C00000}"/>
    <cellStyle name="Normal 4 8 4 4" xfId="32924" xr:uid="{00000000-0005-0000-0000-000036C00000}"/>
    <cellStyle name="Normal 4 8 5" xfId="9474" xr:uid="{00000000-0005-0000-0000-000037C00000}"/>
    <cellStyle name="Normal 4 8 5 2" xfId="22095" xr:uid="{00000000-0005-0000-0000-000038C00000}"/>
    <cellStyle name="Normal 4 8 5 2 2" xfId="57311" xr:uid="{00000000-0005-0000-0000-000039C00000}"/>
    <cellStyle name="Normal 4 8 5 3" xfId="44714" xr:uid="{00000000-0005-0000-0000-00003AC00000}"/>
    <cellStyle name="Normal 4 8 5 4" xfId="34700" xr:uid="{00000000-0005-0000-0000-00003BC00000}"/>
    <cellStyle name="Normal 4 8 6" xfId="11268" xr:uid="{00000000-0005-0000-0000-00003CC00000}"/>
    <cellStyle name="Normal 4 8 6 2" xfId="23871" xr:uid="{00000000-0005-0000-0000-00003DC00000}"/>
    <cellStyle name="Normal 4 8 6 2 2" xfId="59087" xr:uid="{00000000-0005-0000-0000-00003EC00000}"/>
    <cellStyle name="Normal 4 8 6 3" xfId="46490" xr:uid="{00000000-0005-0000-0000-00003FC00000}"/>
    <cellStyle name="Normal 4 8 6 4" xfId="36476" xr:uid="{00000000-0005-0000-0000-000040C00000}"/>
    <cellStyle name="Normal 4 8 7" xfId="15635" xr:uid="{00000000-0005-0000-0000-000041C00000}"/>
    <cellStyle name="Normal 4 8 7 2" xfId="50851" xr:uid="{00000000-0005-0000-0000-000042C00000}"/>
    <cellStyle name="Normal 4 8 7 3" xfId="28240" xr:uid="{00000000-0005-0000-0000-000043C00000}"/>
    <cellStyle name="Normal 4 8 8" xfId="12726" xr:uid="{00000000-0005-0000-0000-000044C00000}"/>
    <cellStyle name="Normal 4 8 8 2" xfId="47944" xr:uid="{00000000-0005-0000-0000-000045C00000}"/>
    <cellStyle name="Normal 4 8 9" xfId="38254" xr:uid="{00000000-0005-0000-0000-000046C00000}"/>
    <cellStyle name="Normal 4 9" xfId="2788" xr:uid="{00000000-0005-0000-0000-000047C00000}"/>
    <cellStyle name="Normal 4 9 10" xfId="25181" xr:uid="{00000000-0005-0000-0000-000048C00000}"/>
    <cellStyle name="Normal 4 9 11" xfId="60716" xr:uid="{00000000-0005-0000-0000-000049C00000}"/>
    <cellStyle name="Normal 4 9 2" xfId="4612" xr:uid="{00000000-0005-0000-0000-00004AC00000}"/>
    <cellStyle name="Normal 4 9 2 2" xfId="17259" xr:uid="{00000000-0005-0000-0000-00004BC00000}"/>
    <cellStyle name="Normal 4 9 2 2 2" xfId="52475" xr:uid="{00000000-0005-0000-0000-00004CC00000}"/>
    <cellStyle name="Normal 4 9 2 2 3" xfId="29864" xr:uid="{00000000-0005-0000-0000-00004DC00000}"/>
    <cellStyle name="Normal 4 9 2 3" xfId="13705" xr:uid="{00000000-0005-0000-0000-00004EC00000}"/>
    <cellStyle name="Normal 4 9 2 3 2" xfId="48923" xr:uid="{00000000-0005-0000-0000-00004FC00000}"/>
    <cellStyle name="Normal 4 9 2 4" xfId="39878" xr:uid="{00000000-0005-0000-0000-000050C00000}"/>
    <cellStyle name="Normal 4 9 2 5" xfId="26312" xr:uid="{00000000-0005-0000-0000-000051C00000}"/>
    <cellStyle name="Normal 4 9 3" xfId="6082" xr:uid="{00000000-0005-0000-0000-000052C00000}"/>
    <cellStyle name="Normal 4 9 3 2" xfId="18713" xr:uid="{00000000-0005-0000-0000-000053C00000}"/>
    <cellStyle name="Normal 4 9 3 2 2" xfId="53929" xr:uid="{00000000-0005-0000-0000-000054C00000}"/>
    <cellStyle name="Normal 4 9 3 3" xfId="41332" xr:uid="{00000000-0005-0000-0000-000055C00000}"/>
    <cellStyle name="Normal 4 9 3 4" xfId="31318" xr:uid="{00000000-0005-0000-0000-000056C00000}"/>
    <cellStyle name="Normal 4 9 4" xfId="7541" xr:uid="{00000000-0005-0000-0000-000057C00000}"/>
    <cellStyle name="Normal 4 9 4 2" xfId="20167" xr:uid="{00000000-0005-0000-0000-000058C00000}"/>
    <cellStyle name="Normal 4 9 4 2 2" xfId="55383" xr:uid="{00000000-0005-0000-0000-000059C00000}"/>
    <cellStyle name="Normal 4 9 4 3" xfId="42786" xr:uid="{00000000-0005-0000-0000-00005AC00000}"/>
    <cellStyle name="Normal 4 9 4 4" xfId="32772" xr:uid="{00000000-0005-0000-0000-00005BC00000}"/>
    <cellStyle name="Normal 4 9 5" xfId="9322" xr:uid="{00000000-0005-0000-0000-00005CC00000}"/>
    <cellStyle name="Normal 4 9 5 2" xfId="21943" xr:uid="{00000000-0005-0000-0000-00005DC00000}"/>
    <cellStyle name="Normal 4 9 5 2 2" xfId="57159" xr:uid="{00000000-0005-0000-0000-00005EC00000}"/>
    <cellStyle name="Normal 4 9 5 3" xfId="44562" xr:uid="{00000000-0005-0000-0000-00005FC00000}"/>
    <cellStyle name="Normal 4 9 5 4" xfId="34548" xr:uid="{00000000-0005-0000-0000-000060C00000}"/>
    <cellStyle name="Normal 4 9 6" xfId="11116" xr:uid="{00000000-0005-0000-0000-000061C00000}"/>
    <cellStyle name="Normal 4 9 6 2" xfId="23719" xr:uid="{00000000-0005-0000-0000-000062C00000}"/>
    <cellStyle name="Normal 4 9 6 2 2" xfId="58935" xr:uid="{00000000-0005-0000-0000-000063C00000}"/>
    <cellStyle name="Normal 4 9 6 3" xfId="46338" xr:uid="{00000000-0005-0000-0000-000064C00000}"/>
    <cellStyle name="Normal 4 9 6 4" xfId="36324" xr:uid="{00000000-0005-0000-0000-000065C00000}"/>
    <cellStyle name="Normal 4 9 7" xfId="15483" xr:uid="{00000000-0005-0000-0000-000066C00000}"/>
    <cellStyle name="Normal 4 9 7 2" xfId="50699" xr:uid="{00000000-0005-0000-0000-000067C00000}"/>
    <cellStyle name="Normal 4 9 7 3" xfId="28088" xr:uid="{00000000-0005-0000-0000-000068C00000}"/>
    <cellStyle name="Normal 4 9 8" xfId="12574" xr:uid="{00000000-0005-0000-0000-000069C00000}"/>
    <cellStyle name="Normal 4 9 8 2" xfId="47792" xr:uid="{00000000-0005-0000-0000-00006AC00000}"/>
    <cellStyle name="Normal 4 9 9" xfId="38102" xr:uid="{00000000-0005-0000-0000-00006BC00000}"/>
    <cellStyle name="Normal 4_District Target Attainment" xfId="1171" xr:uid="{00000000-0005-0000-0000-00006CC00000}"/>
    <cellStyle name="Normal 40" xfId="2439" xr:uid="{00000000-0005-0000-0000-00006DC00000}"/>
    <cellStyle name="Normal 40 10" xfId="10711" xr:uid="{00000000-0005-0000-0000-00006EC00000}"/>
    <cellStyle name="Normal 40 10 2" xfId="23322" xr:uid="{00000000-0005-0000-0000-00006FC00000}"/>
    <cellStyle name="Normal 40 10 2 2" xfId="58538" xr:uid="{00000000-0005-0000-0000-000070C00000}"/>
    <cellStyle name="Normal 40 10 3" xfId="45941" xr:uid="{00000000-0005-0000-0000-000071C00000}"/>
    <cellStyle name="Normal 40 10 4" xfId="35927" xr:uid="{00000000-0005-0000-0000-000072C00000}"/>
    <cellStyle name="Normal 40 11" xfId="15144" xr:uid="{00000000-0005-0000-0000-000073C00000}"/>
    <cellStyle name="Normal 40 11 2" xfId="50360" xr:uid="{00000000-0005-0000-0000-000074C00000}"/>
    <cellStyle name="Normal 40 11 3" xfId="27749" xr:uid="{00000000-0005-0000-0000-000075C00000}"/>
    <cellStyle name="Normal 40 12" xfId="12557" xr:uid="{00000000-0005-0000-0000-000076C00000}"/>
    <cellStyle name="Normal 40 12 2" xfId="47775" xr:uid="{00000000-0005-0000-0000-000077C00000}"/>
    <cellStyle name="Normal 40 13" xfId="37763" xr:uid="{00000000-0005-0000-0000-000078C00000}"/>
    <cellStyle name="Normal 40 14" xfId="25164" xr:uid="{00000000-0005-0000-0000-000079C00000}"/>
    <cellStyle name="Normal 40 15" xfId="60377" xr:uid="{00000000-0005-0000-0000-00007AC00000}"/>
    <cellStyle name="Normal 40 2" xfId="3279" xr:uid="{00000000-0005-0000-0000-00007BC00000}"/>
    <cellStyle name="Normal 40 2 10" xfId="25648" xr:uid="{00000000-0005-0000-0000-00007CC00000}"/>
    <cellStyle name="Normal 40 2 11" xfId="61183" xr:uid="{00000000-0005-0000-0000-00007DC00000}"/>
    <cellStyle name="Normal 40 2 2" xfId="5079" xr:uid="{00000000-0005-0000-0000-00007EC00000}"/>
    <cellStyle name="Normal 40 2 2 2" xfId="17726" xr:uid="{00000000-0005-0000-0000-00007FC00000}"/>
    <cellStyle name="Normal 40 2 2 2 2" xfId="52942" xr:uid="{00000000-0005-0000-0000-000080C00000}"/>
    <cellStyle name="Normal 40 2 2 2 3" xfId="30331" xr:uid="{00000000-0005-0000-0000-000081C00000}"/>
    <cellStyle name="Normal 40 2 2 3" xfId="14172" xr:uid="{00000000-0005-0000-0000-000082C00000}"/>
    <cellStyle name="Normal 40 2 2 3 2" xfId="49390" xr:uid="{00000000-0005-0000-0000-000083C00000}"/>
    <cellStyle name="Normal 40 2 2 4" xfId="40345" xr:uid="{00000000-0005-0000-0000-000084C00000}"/>
    <cellStyle name="Normal 40 2 2 5" xfId="26779" xr:uid="{00000000-0005-0000-0000-000085C00000}"/>
    <cellStyle name="Normal 40 2 3" xfId="6549" xr:uid="{00000000-0005-0000-0000-000086C00000}"/>
    <cellStyle name="Normal 40 2 3 2" xfId="19180" xr:uid="{00000000-0005-0000-0000-000087C00000}"/>
    <cellStyle name="Normal 40 2 3 2 2" xfId="54396" xr:uid="{00000000-0005-0000-0000-000088C00000}"/>
    <cellStyle name="Normal 40 2 3 3" xfId="41799" xr:uid="{00000000-0005-0000-0000-000089C00000}"/>
    <cellStyle name="Normal 40 2 3 4" xfId="31785" xr:uid="{00000000-0005-0000-0000-00008AC00000}"/>
    <cellStyle name="Normal 40 2 4" xfId="8008" xr:uid="{00000000-0005-0000-0000-00008BC00000}"/>
    <cellStyle name="Normal 40 2 4 2" xfId="20634" xr:uid="{00000000-0005-0000-0000-00008CC00000}"/>
    <cellStyle name="Normal 40 2 4 2 2" xfId="55850" xr:uid="{00000000-0005-0000-0000-00008DC00000}"/>
    <cellStyle name="Normal 40 2 4 3" xfId="43253" xr:uid="{00000000-0005-0000-0000-00008EC00000}"/>
    <cellStyle name="Normal 40 2 4 4" xfId="33239" xr:uid="{00000000-0005-0000-0000-00008FC00000}"/>
    <cellStyle name="Normal 40 2 5" xfId="9789" xr:uid="{00000000-0005-0000-0000-000090C00000}"/>
    <cellStyle name="Normal 40 2 5 2" xfId="22410" xr:uid="{00000000-0005-0000-0000-000091C00000}"/>
    <cellStyle name="Normal 40 2 5 2 2" xfId="57626" xr:uid="{00000000-0005-0000-0000-000092C00000}"/>
    <cellStyle name="Normal 40 2 5 3" xfId="45029" xr:uid="{00000000-0005-0000-0000-000093C00000}"/>
    <cellStyle name="Normal 40 2 5 4" xfId="35015" xr:uid="{00000000-0005-0000-0000-000094C00000}"/>
    <cellStyle name="Normal 40 2 6" xfId="11583" xr:uid="{00000000-0005-0000-0000-000095C00000}"/>
    <cellStyle name="Normal 40 2 6 2" xfId="24186" xr:uid="{00000000-0005-0000-0000-000096C00000}"/>
    <cellStyle name="Normal 40 2 6 2 2" xfId="59402" xr:uid="{00000000-0005-0000-0000-000097C00000}"/>
    <cellStyle name="Normal 40 2 6 3" xfId="46805" xr:uid="{00000000-0005-0000-0000-000098C00000}"/>
    <cellStyle name="Normal 40 2 6 4" xfId="36791" xr:uid="{00000000-0005-0000-0000-000099C00000}"/>
    <cellStyle name="Normal 40 2 7" xfId="15950" xr:uid="{00000000-0005-0000-0000-00009AC00000}"/>
    <cellStyle name="Normal 40 2 7 2" xfId="51166" xr:uid="{00000000-0005-0000-0000-00009BC00000}"/>
    <cellStyle name="Normal 40 2 7 3" xfId="28555" xr:uid="{00000000-0005-0000-0000-00009CC00000}"/>
    <cellStyle name="Normal 40 2 8" xfId="13041" xr:uid="{00000000-0005-0000-0000-00009DC00000}"/>
    <cellStyle name="Normal 40 2 8 2" xfId="48259" xr:uid="{00000000-0005-0000-0000-00009EC00000}"/>
    <cellStyle name="Normal 40 2 9" xfId="38569" xr:uid="{00000000-0005-0000-0000-00009FC00000}"/>
    <cellStyle name="Normal 40 3" xfId="3608" xr:uid="{00000000-0005-0000-0000-0000A0C00000}"/>
    <cellStyle name="Normal 40 3 10" xfId="27104" xr:uid="{00000000-0005-0000-0000-0000A1C00000}"/>
    <cellStyle name="Normal 40 3 11" xfId="61508" xr:uid="{00000000-0005-0000-0000-0000A2C00000}"/>
    <cellStyle name="Normal 40 3 2" xfId="5404" xr:uid="{00000000-0005-0000-0000-0000A3C00000}"/>
    <cellStyle name="Normal 40 3 2 2" xfId="18051" xr:uid="{00000000-0005-0000-0000-0000A4C00000}"/>
    <cellStyle name="Normal 40 3 2 2 2" xfId="53267" xr:uid="{00000000-0005-0000-0000-0000A5C00000}"/>
    <cellStyle name="Normal 40 3 2 3" xfId="40670" xr:uid="{00000000-0005-0000-0000-0000A6C00000}"/>
    <cellStyle name="Normal 40 3 2 4" xfId="30656" xr:uid="{00000000-0005-0000-0000-0000A7C00000}"/>
    <cellStyle name="Normal 40 3 3" xfId="6874" xr:uid="{00000000-0005-0000-0000-0000A8C00000}"/>
    <cellStyle name="Normal 40 3 3 2" xfId="19505" xr:uid="{00000000-0005-0000-0000-0000A9C00000}"/>
    <cellStyle name="Normal 40 3 3 2 2" xfId="54721" xr:uid="{00000000-0005-0000-0000-0000AAC00000}"/>
    <cellStyle name="Normal 40 3 3 3" xfId="42124" xr:uid="{00000000-0005-0000-0000-0000ABC00000}"/>
    <cellStyle name="Normal 40 3 3 4" xfId="32110" xr:uid="{00000000-0005-0000-0000-0000ACC00000}"/>
    <cellStyle name="Normal 40 3 4" xfId="8333" xr:uid="{00000000-0005-0000-0000-0000ADC00000}"/>
    <cellStyle name="Normal 40 3 4 2" xfId="20959" xr:uid="{00000000-0005-0000-0000-0000AEC00000}"/>
    <cellStyle name="Normal 40 3 4 2 2" xfId="56175" xr:uid="{00000000-0005-0000-0000-0000AFC00000}"/>
    <cellStyle name="Normal 40 3 4 3" xfId="43578" xr:uid="{00000000-0005-0000-0000-0000B0C00000}"/>
    <cellStyle name="Normal 40 3 4 4" xfId="33564" xr:uid="{00000000-0005-0000-0000-0000B1C00000}"/>
    <cellStyle name="Normal 40 3 5" xfId="10114" xr:uid="{00000000-0005-0000-0000-0000B2C00000}"/>
    <cellStyle name="Normal 40 3 5 2" xfId="22735" xr:uid="{00000000-0005-0000-0000-0000B3C00000}"/>
    <cellStyle name="Normal 40 3 5 2 2" xfId="57951" xr:uid="{00000000-0005-0000-0000-0000B4C00000}"/>
    <cellStyle name="Normal 40 3 5 3" xfId="45354" xr:uid="{00000000-0005-0000-0000-0000B5C00000}"/>
    <cellStyle name="Normal 40 3 5 4" xfId="35340" xr:uid="{00000000-0005-0000-0000-0000B6C00000}"/>
    <cellStyle name="Normal 40 3 6" xfId="11908" xr:uid="{00000000-0005-0000-0000-0000B7C00000}"/>
    <cellStyle name="Normal 40 3 6 2" xfId="24511" xr:uid="{00000000-0005-0000-0000-0000B8C00000}"/>
    <cellStyle name="Normal 40 3 6 2 2" xfId="59727" xr:uid="{00000000-0005-0000-0000-0000B9C00000}"/>
    <cellStyle name="Normal 40 3 6 3" xfId="47130" xr:uid="{00000000-0005-0000-0000-0000BAC00000}"/>
    <cellStyle name="Normal 40 3 6 4" xfId="37116" xr:uid="{00000000-0005-0000-0000-0000BBC00000}"/>
    <cellStyle name="Normal 40 3 7" xfId="16275" xr:uid="{00000000-0005-0000-0000-0000BCC00000}"/>
    <cellStyle name="Normal 40 3 7 2" xfId="51491" xr:uid="{00000000-0005-0000-0000-0000BDC00000}"/>
    <cellStyle name="Normal 40 3 7 3" xfId="28880" xr:uid="{00000000-0005-0000-0000-0000BEC00000}"/>
    <cellStyle name="Normal 40 3 8" xfId="14497" xr:uid="{00000000-0005-0000-0000-0000BFC00000}"/>
    <cellStyle name="Normal 40 3 8 2" xfId="49715" xr:uid="{00000000-0005-0000-0000-0000C0C00000}"/>
    <cellStyle name="Normal 40 3 9" xfId="38894" xr:uid="{00000000-0005-0000-0000-0000C1C00000}"/>
    <cellStyle name="Normal 40 4" xfId="2769" xr:uid="{00000000-0005-0000-0000-0000C2C00000}"/>
    <cellStyle name="Normal 40 4 10" xfId="26295" xr:uid="{00000000-0005-0000-0000-0000C3C00000}"/>
    <cellStyle name="Normal 40 4 11" xfId="60699" xr:uid="{00000000-0005-0000-0000-0000C4C00000}"/>
    <cellStyle name="Normal 40 4 2" xfId="4595" xr:uid="{00000000-0005-0000-0000-0000C5C00000}"/>
    <cellStyle name="Normal 40 4 2 2" xfId="17242" xr:uid="{00000000-0005-0000-0000-0000C6C00000}"/>
    <cellStyle name="Normal 40 4 2 2 2" xfId="52458" xr:uid="{00000000-0005-0000-0000-0000C7C00000}"/>
    <cellStyle name="Normal 40 4 2 3" xfId="39861" xr:uid="{00000000-0005-0000-0000-0000C8C00000}"/>
    <cellStyle name="Normal 40 4 2 4" xfId="29847" xr:uid="{00000000-0005-0000-0000-0000C9C00000}"/>
    <cellStyle name="Normal 40 4 3" xfId="6065" xr:uid="{00000000-0005-0000-0000-0000CAC00000}"/>
    <cellStyle name="Normal 40 4 3 2" xfId="18696" xr:uid="{00000000-0005-0000-0000-0000CBC00000}"/>
    <cellStyle name="Normal 40 4 3 2 2" xfId="53912" xr:uid="{00000000-0005-0000-0000-0000CCC00000}"/>
    <cellStyle name="Normal 40 4 3 3" xfId="41315" xr:uid="{00000000-0005-0000-0000-0000CDC00000}"/>
    <cellStyle name="Normal 40 4 3 4" xfId="31301" xr:uid="{00000000-0005-0000-0000-0000CEC00000}"/>
    <cellStyle name="Normal 40 4 4" xfId="7524" xr:uid="{00000000-0005-0000-0000-0000CFC00000}"/>
    <cellStyle name="Normal 40 4 4 2" xfId="20150" xr:uid="{00000000-0005-0000-0000-0000D0C00000}"/>
    <cellStyle name="Normal 40 4 4 2 2" xfId="55366" xr:uid="{00000000-0005-0000-0000-0000D1C00000}"/>
    <cellStyle name="Normal 40 4 4 3" xfId="42769" xr:uid="{00000000-0005-0000-0000-0000D2C00000}"/>
    <cellStyle name="Normal 40 4 4 4" xfId="32755" xr:uid="{00000000-0005-0000-0000-0000D3C00000}"/>
    <cellStyle name="Normal 40 4 5" xfId="9305" xr:uid="{00000000-0005-0000-0000-0000D4C00000}"/>
    <cellStyle name="Normal 40 4 5 2" xfId="21926" xr:uid="{00000000-0005-0000-0000-0000D5C00000}"/>
    <cellStyle name="Normal 40 4 5 2 2" xfId="57142" xr:uid="{00000000-0005-0000-0000-0000D6C00000}"/>
    <cellStyle name="Normal 40 4 5 3" xfId="44545" xr:uid="{00000000-0005-0000-0000-0000D7C00000}"/>
    <cellStyle name="Normal 40 4 5 4" xfId="34531" xr:uid="{00000000-0005-0000-0000-0000D8C00000}"/>
    <cellStyle name="Normal 40 4 6" xfId="11099" xr:uid="{00000000-0005-0000-0000-0000D9C00000}"/>
    <cellStyle name="Normal 40 4 6 2" xfId="23702" xr:uid="{00000000-0005-0000-0000-0000DAC00000}"/>
    <cellStyle name="Normal 40 4 6 2 2" xfId="58918" xr:uid="{00000000-0005-0000-0000-0000DBC00000}"/>
    <cellStyle name="Normal 40 4 6 3" xfId="46321" xr:uid="{00000000-0005-0000-0000-0000DCC00000}"/>
    <cellStyle name="Normal 40 4 6 4" xfId="36307" xr:uid="{00000000-0005-0000-0000-0000DDC00000}"/>
    <cellStyle name="Normal 40 4 7" xfId="15466" xr:uid="{00000000-0005-0000-0000-0000DEC00000}"/>
    <cellStyle name="Normal 40 4 7 2" xfId="50682" xr:uid="{00000000-0005-0000-0000-0000DFC00000}"/>
    <cellStyle name="Normal 40 4 7 3" xfId="28071" xr:uid="{00000000-0005-0000-0000-0000E0C00000}"/>
    <cellStyle name="Normal 40 4 8" xfId="13688" xr:uid="{00000000-0005-0000-0000-0000E1C00000}"/>
    <cellStyle name="Normal 40 4 8 2" xfId="48906" xr:uid="{00000000-0005-0000-0000-0000E2C00000}"/>
    <cellStyle name="Normal 40 4 9" xfId="38085" xr:uid="{00000000-0005-0000-0000-0000E3C00000}"/>
    <cellStyle name="Normal 40 5" xfId="3933" xr:uid="{00000000-0005-0000-0000-0000E4C00000}"/>
    <cellStyle name="Normal 40 5 2" xfId="8656" xr:uid="{00000000-0005-0000-0000-0000E5C00000}"/>
    <cellStyle name="Normal 40 5 2 2" xfId="21282" xr:uid="{00000000-0005-0000-0000-0000E6C00000}"/>
    <cellStyle name="Normal 40 5 2 2 2" xfId="56498" xr:uid="{00000000-0005-0000-0000-0000E7C00000}"/>
    <cellStyle name="Normal 40 5 2 3" xfId="43901" xr:uid="{00000000-0005-0000-0000-0000E8C00000}"/>
    <cellStyle name="Normal 40 5 2 4" xfId="33887" xr:uid="{00000000-0005-0000-0000-0000E9C00000}"/>
    <cellStyle name="Normal 40 5 3" xfId="10437" xr:uid="{00000000-0005-0000-0000-0000EAC00000}"/>
    <cellStyle name="Normal 40 5 3 2" xfId="23058" xr:uid="{00000000-0005-0000-0000-0000EBC00000}"/>
    <cellStyle name="Normal 40 5 3 2 2" xfId="58274" xr:uid="{00000000-0005-0000-0000-0000ECC00000}"/>
    <cellStyle name="Normal 40 5 3 3" xfId="45677" xr:uid="{00000000-0005-0000-0000-0000EDC00000}"/>
    <cellStyle name="Normal 40 5 3 4" xfId="35663" xr:uid="{00000000-0005-0000-0000-0000EEC00000}"/>
    <cellStyle name="Normal 40 5 4" xfId="12233" xr:uid="{00000000-0005-0000-0000-0000EFC00000}"/>
    <cellStyle name="Normal 40 5 4 2" xfId="24834" xr:uid="{00000000-0005-0000-0000-0000F0C00000}"/>
    <cellStyle name="Normal 40 5 4 2 2" xfId="60050" xr:uid="{00000000-0005-0000-0000-0000F1C00000}"/>
    <cellStyle name="Normal 40 5 4 3" xfId="47453" xr:uid="{00000000-0005-0000-0000-0000F2C00000}"/>
    <cellStyle name="Normal 40 5 4 4" xfId="37439" xr:uid="{00000000-0005-0000-0000-0000F3C00000}"/>
    <cellStyle name="Normal 40 5 5" xfId="16598" xr:uid="{00000000-0005-0000-0000-0000F4C00000}"/>
    <cellStyle name="Normal 40 5 5 2" xfId="51814" xr:uid="{00000000-0005-0000-0000-0000F5C00000}"/>
    <cellStyle name="Normal 40 5 5 3" xfId="29203" xr:uid="{00000000-0005-0000-0000-0000F6C00000}"/>
    <cellStyle name="Normal 40 5 6" xfId="14820" xr:uid="{00000000-0005-0000-0000-0000F7C00000}"/>
    <cellStyle name="Normal 40 5 6 2" xfId="50038" xr:uid="{00000000-0005-0000-0000-0000F8C00000}"/>
    <cellStyle name="Normal 40 5 7" xfId="39217" xr:uid="{00000000-0005-0000-0000-0000F9C00000}"/>
    <cellStyle name="Normal 40 5 8" xfId="27427" xr:uid="{00000000-0005-0000-0000-0000FAC00000}"/>
    <cellStyle name="Normal 40 6" xfId="4273" xr:uid="{00000000-0005-0000-0000-0000FBC00000}"/>
    <cellStyle name="Normal 40 6 2" xfId="16920" xr:uid="{00000000-0005-0000-0000-0000FCC00000}"/>
    <cellStyle name="Normal 40 6 2 2" xfId="52136" xr:uid="{00000000-0005-0000-0000-0000FDC00000}"/>
    <cellStyle name="Normal 40 6 2 3" xfId="29525" xr:uid="{00000000-0005-0000-0000-0000FEC00000}"/>
    <cellStyle name="Normal 40 6 3" xfId="13366" xr:uid="{00000000-0005-0000-0000-0000FFC00000}"/>
    <cellStyle name="Normal 40 6 3 2" xfId="48584" xr:uid="{00000000-0005-0000-0000-000000C10000}"/>
    <cellStyle name="Normal 40 6 4" xfId="39539" xr:uid="{00000000-0005-0000-0000-000001C10000}"/>
    <cellStyle name="Normal 40 6 5" xfId="25973" xr:uid="{00000000-0005-0000-0000-000002C10000}"/>
    <cellStyle name="Normal 40 7" xfId="5743" xr:uid="{00000000-0005-0000-0000-000003C10000}"/>
    <cellStyle name="Normal 40 7 2" xfId="18374" xr:uid="{00000000-0005-0000-0000-000004C10000}"/>
    <cellStyle name="Normal 40 7 2 2" xfId="53590" xr:uid="{00000000-0005-0000-0000-000005C10000}"/>
    <cellStyle name="Normal 40 7 3" xfId="40993" xr:uid="{00000000-0005-0000-0000-000006C10000}"/>
    <cellStyle name="Normal 40 7 4" xfId="30979" xr:uid="{00000000-0005-0000-0000-000007C10000}"/>
    <cellStyle name="Normal 40 8" xfId="7202" xr:uid="{00000000-0005-0000-0000-000008C10000}"/>
    <cellStyle name="Normal 40 8 2" xfId="19828" xr:uid="{00000000-0005-0000-0000-000009C10000}"/>
    <cellStyle name="Normal 40 8 2 2" xfId="55044" xr:uid="{00000000-0005-0000-0000-00000AC10000}"/>
    <cellStyle name="Normal 40 8 3" xfId="42447" xr:uid="{00000000-0005-0000-0000-00000BC10000}"/>
    <cellStyle name="Normal 40 8 4" xfId="32433" xr:uid="{00000000-0005-0000-0000-00000CC10000}"/>
    <cellStyle name="Normal 40 9" xfId="8983" xr:uid="{00000000-0005-0000-0000-00000DC10000}"/>
    <cellStyle name="Normal 40 9 2" xfId="21604" xr:uid="{00000000-0005-0000-0000-00000EC10000}"/>
    <cellStyle name="Normal 40 9 2 2" xfId="56820" xr:uid="{00000000-0005-0000-0000-00000FC10000}"/>
    <cellStyle name="Normal 40 9 3" xfId="44223" xr:uid="{00000000-0005-0000-0000-000010C10000}"/>
    <cellStyle name="Normal 40 9 4" xfId="34209" xr:uid="{00000000-0005-0000-0000-000011C10000}"/>
    <cellStyle name="Normal 41" xfId="2440" xr:uid="{00000000-0005-0000-0000-000012C10000}"/>
    <cellStyle name="Normal 41 10" xfId="10712" xr:uid="{00000000-0005-0000-0000-000013C10000}"/>
    <cellStyle name="Normal 41 10 2" xfId="23323" xr:uid="{00000000-0005-0000-0000-000014C10000}"/>
    <cellStyle name="Normal 41 10 2 2" xfId="58539" xr:uid="{00000000-0005-0000-0000-000015C10000}"/>
    <cellStyle name="Normal 41 10 3" xfId="45942" xr:uid="{00000000-0005-0000-0000-000016C10000}"/>
    <cellStyle name="Normal 41 10 4" xfId="35928" xr:uid="{00000000-0005-0000-0000-000017C10000}"/>
    <cellStyle name="Normal 41 11" xfId="15145" xr:uid="{00000000-0005-0000-0000-000018C10000}"/>
    <cellStyle name="Normal 41 11 2" xfId="50361" xr:uid="{00000000-0005-0000-0000-000019C10000}"/>
    <cellStyle name="Normal 41 11 3" xfId="27750" xr:uid="{00000000-0005-0000-0000-00001AC10000}"/>
    <cellStyle name="Normal 41 12" xfId="12558" xr:uid="{00000000-0005-0000-0000-00001BC10000}"/>
    <cellStyle name="Normal 41 12 2" xfId="47776" xr:uid="{00000000-0005-0000-0000-00001CC10000}"/>
    <cellStyle name="Normal 41 13" xfId="37764" xr:uid="{00000000-0005-0000-0000-00001DC10000}"/>
    <cellStyle name="Normal 41 14" xfId="25165" xr:uid="{00000000-0005-0000-0000-00001EC10000}"/>
    <cellStyle name="Normal 41 15" xfId="60378" xr:uid="{00000000-0005-0000-0000-00001FC10000}"/>
    <cellStyle name="Normal 41 2" xfId="3280" xr:uid="{00000000-0005-0000-0000-000020C10000}"/>
    <cellStyle name="Normal 41 2 10" xfId="25649" xr:uid="{00000000-0005-0000-0000-000021C10000}"/>
    <cellStyle name="Normal 41 2 11" xfId="61184" xr:uid="{00000000-0005-0000-0000-000022C10000}"/>
    <cellStyle name="Normal 41 2 2" xfId="5080" xr:uid="{00000000-0005-0000-0000-000023C10000}"/>
    <cellStyle name="Normal 41 2 2 2" xfId="17727" xr:uid="{00000000-0005-0000-0000-000024C10000}"/>
    <cellStyle name="Normal 41 2 2 2 2" xfId="52943" xr:uid="{00000000-0005-0000-0000-000025C10000}"/>
    <cellStyle name="Normal 41 2 2 2 3" xfId="30332" xr:uid="{00000000-0005-0000-0000-000026C10000}"/>
    <cellStyle name="Normal 41 2 2 3" xfId="14173" xr:uid="{00000000-0005-0000-0000-000027C10000}"/>
    <cellStyle name="Normal 41 2 2 3 2" xfId="49391" xr:uid="{00000000-0005-0000-0000-000028C10000}"/>
    <cellStyle name="Normal 41 2 2 4" xfId="40346" xr:uid="{00000000-0005-0000-0000-000029C10000}"/>
    <cellStyle name="Normal 41 2 2 5" xfId="26780" xr:uid="{00000000-0005-0000-0000-00002AC10000}"/>
    <cellStyle name="Normal 41 2 3" xfId="6550" xr:uid="{00000000-0005-0000-0000-00002BC10000}"/>
    <cellStyle name="Normal 41 2 3 2" xfId="19181" xr:uid="{00000000-0005-0000-0000-00002CC10000}"/>
    <cellStyle name="Normal 41 2 3 2 2" xfId="54397" xr:uid="{00000000-0005-0000-0000-00002DC10000}"/>
    <cellStyle name="Normal 41 2 3 3" xfId="41800" xr:uid="{00000000-0005-0000-0000-00002EC10000}"/>
    <cellStyle name="Normal 41 2 3 4" xfId="31786" xr:uid="{00000000-0005-0000-0000-00002FC10000}"/>
    <cellStyle name="Normal 41 2 4" xfId="8009" xr:uid="{00000000-0005-0000-0000-000030C10000}"/>
    <cellStyle name="Normal 41 2 4 2" xfId="20635" xr:uid="{00000000-0005-0000-0000-000031C10000}"/>
    <cellStyle name="Normal 41 2 4 2 2" xfId="55851" xr:uid="{00000000-0005-0000-0000-000032C10000}"/>
    <cellStyle name="Normal 41 2 4 3" xfId="43254" xr:uid="{00000000-0005-0000-0000-000033C10000}"/>
    <cellStyle name="Normal 41 2 4 4" xfId="33240" xr:uid="{00000000-0005-0000-0000-000034C10000}"/>
    <cellStyle name="Normal 41 2 5" xfId="9790" xr:uid="{00000000-0005-0000-0000-000035C10000}"/>
    <cellStyle name="Normal 41 2 5 2" xfId="22411" xr:uid="{00000000-0005-0000-0000-000036C10000}"/>
    <cellStyle name="Normal 41 2 5 2 2" xfId="57627" xr:uid="{00000000-0005-0000-0000-000037C10000}"/>
    <cellStyle name="Normal 41 2 5 3" xfId="45030" xr:uid="{00000000-0005-0000-0000-000038C10000}"/>
    <cellStyle name="Normal 41 2 5 4" xfId="35016" xr:uid="{00000000-0005-0000-0000-000039C10000}"/>
    <cellStyle name="Normal 41 2 6" xfId="11584" xr:uid="{00000000-0005-0000-0000-00003AC10000}"/>
    <cellStyle name="Normal 41 2 6 2" xfId="24187" xr:uid="{00000000-0005-0000-0000-00003BC10000}"/>
    <cellStyle name="Normal 41 2 6 2 2" xfId="59403" xr:uid="{00000000-0005-0000-0000-00003CC10000}"/>
    <cellStyle name="Normal 41 2 6 3" xfId="46806" xr:uid="{00000000-0005-0000-0000-00003DC10000}"/>
    <cellStyle name="Normal 41 2 6 4" xfId="36792" xr:uid="{00000000-0005-0000-0000-00003EC10000}"/>
    <cellStyle name="Normal 41 2 7" xfId="15951" xr:uid="{00000000-0005-0000-0000-00003FC10000}"/>
    <cellStyle name="Normal 41 2 7 2" xfId="51167" xr:uid="{00000000-0005-0000-0000-000040C10000}"/>
    <cellStyle name="Normal 41 2 7 3" xfId="28556" xr:uid="{00000000-0005-0000-0000-000041C10000}"/>
    <cellStyle name="Normal 41 2 8" xfId="13042" xr:uid="{00000000-0005-0000-0000-000042C10000}"/>
    <cellStyle name="Normal 41 2 8 2" xfId="48260" xr:uid="{00000000-0005-0000-0000-000043C10000}"/>
    <cellStyle name="Normal 41 2 9" xfId="38570" xr:uid="{00000000-0005-0000-0000-000044C10000}"/>
    <cellStyle name="Normal 41 3" xfId="3609" xr:uid="{00000000-0005-0000-0000-000045C10000}"/>
    <cellStyle name="Normal 41 3 10" xfId="27105" xr:uid="{00000000-0005-0000-0000-000046C10000}"/>
    <cellStyle name="Normal 41 3 11" xfId="61509" xr:uid="{00000000-0005-0000-0000-000047C10000}"/>
    <cellStyle name="Normal 41 3 2" xfId="5405" xr:uid="{00000000-0005-0000-0000-000048C10000}"/>
    <cellStyle name="Normal 41 3 2 2" xfId="18052" xr:uid="{00000000-0005-0000-0000-000049C10000}"/>
    <cellStyle name="Normal 41 3 2 2 2" xfId="53268" xr:uid="{00000000-0005-0000-0000-00004AC10000}"/>
    <cellStyle name="Normal 41 3 2 3" xfId="40671" xr:uid="{00000000-0005-0000-0000-00004BC10000}"/>
    <cellStyle name="Normal 41 3 2 4" xfId="30657" xr:uid="{00000000-0005-0000-0000-00004CC10000}"/>
    <cellStyle name="Normal 41 3 3" xfId="6875" xr:uid="{00000000-0005-0000-0000-00004DC10000}"/>
    <cellStyle name="Normal 41 3 3 2" xfId="19506" xr:uid="{00000000-0005-0000-0000-00004EC10000}"/>
    <cellStyle name="Normal 41 3 3 2 2" xfId="54722" xr:uid="{00000000-0005-0000-0000-00004FC10000}"/>
    <cellStyle name="Normal 41 3 3 3" xfId="42125" xr:uid="{00000000-0005-0000-0000-000050C10000}"/>
    <cellStyle name="Normal 41 3 3 4" xfId="32111" xr:uid="{00000000-0005-0000-0000-000051C10000}"/>
    <cellStyle name="Normal 41 3 4" xfId="8334" xr:uid="{00000000-0005-0000-0000-000052C10000}"/>
    <cellStyle name="Normal 41 3 4 2" xfId="20960" xr:uid="{00000000-0005-0000-0000-000053C10000}"/>
    <cellStyle name="Normal 41 3 4 2 2" xfId="56176" xr:uid="{00000000-0005-0000-0000-000054C10000}"/>
    <cellStyle name="Normal 41 3 4 3" xfId="43579" xr:uid="{00000000-0005-0000-0000-000055C10000}"/>
    <cellStyle name="Normal 41 3 4 4" xfId="33565" xr:uid="{00000000-0005-0000-0000-000056C10000}"/>
    <cellStyle name="Normal 41 3 5" xfId="10115" xr:uid="{00000000-0005-0000-0000-000057C10000}"/>
    <cellStyle name="Normal 41 3 5 2" xfId="22736" xr:uid="{00000000-0005-0000-0000-000058C10000}"/>
    <cellStyle name="Normal 41 3 5 2 2" xfId="57952" xr:uid="{00000000-0005-0000-0000-000059C10000}"/>
    <cellStyle name="Normal 41 3 5 3" xfId="45355" xr:uid="{00000000-0005-0000-0000-00005AC10000}"/>
    <cellStyle name="Normal 41 3 5 4" xfId="35341" xr:uid="{00000000-0005-0000-0000-00005BC10000}"/>
    <cellStyle name="Normal 41 3 6" xfId="11909" xr:uid="{00000000-0005-0000-0000-00005CC10000}"/>
    <cellStyle name="Normal 41 3 6 2" xfId="24512" xr:uid="{00000000-0005-0000-0000-00005DC10000}"/>
    <cellStyle name="Normal 41 3 6 2 2" xfId="59728" xr:uid="{00000000-0005-0000-0000-00005EC10000}"/>
    <cellStyle name="Normal 41 3 6 3" xfId="47131" xr:uid="{00000000-0005-0000-0000-00005FC10000}"/>
    <cellStyle name="Normal 41 3 6 4" xfId="37117" xr:uid="{00000000-0005-0000-0000-000060C10000}"/>
    <cellStyle name="Normal 41 3 7" xfId="16276" xr:uid="{00000000-0005-0000-0000-000061C10000}"/>
    <cellStyle name="Normal 41 3 7 2" xfId="51492" xr:uid="{00000000-0005-0000-0000-000062C10000}"/>
    <cellStyle name="Normal 41 3 7 3" xfId="28881" xr:uid="{00000000-0005-0000-0000-000063C10000}"/>
    <cellStyle name="Normal 41 3 8" xfId="14498" xr:uid="{00000000-0005-0000-0000-000064C10000}"/>
    <cellStyle name="Normal 41 3 8 2" xfId="49716" xr:uid="{00000000-0005-0000-0000-000065C10000}"/>
    <cellStyle name="Normal 41 3 9" xfId="38895" xr:uid="{00000000-0005-0000-0000-000066C10000}"/>
    <cellStyle name="Normal 41 4" xfId="2770" xr:uid="{00000000-0005-0000-0000-000067C10000}"/>
    <cellStyle name="Normal 41 4 10" xfId="26296" xr:uid="{00000000-0005-0000-0000-000068C10000}"/>
    <cellStyle name="Normal 41 4 11" xfId="60700" xr:uid="{00000000-0005-0000-0000-000069C10000}"/>
    <cellStyle name="Normal 41 4 2" xfId="4596" xr:uid="{00000000-0005-0000-0000-00006AC10000}"/>
    <cellStyle name="Normal 41 4 2 2" xfId="17243" xr:uid="{00000000-0005-0000-0000-00006BC10000}"/>
    <cellStyle name="Normal 41 4 2 2 2" xfId="52459" xr:uid="{00000000-0005-0000-0000-00006CC10000}"/>
    <cellStyle name="Normal 41 4 2 3" xfId="39862" xr:uid="{00000000-0005-0000-0000-00006DC10000}"/>
    <cellStyle name="Normal 41 4 2 4" xfId="29848" xr:uid="{00000000-0005-0000-0000-00006EC10000}"/>
    <cellStyle name="Normal 41 4 3" xfId="6066" xr:uid="{00000000-0005-0000-0000-00006FC10000}"/>
    <cellStyle name="Normal 41 4 3 2" xfId="18697" xr:uid="{00000000-0005-0000-0000-000070C10000}"/>
    <cellStyle name="Normal 41 4 3 2 2" xfId="53913" xr:uid="{00000000-0005-0000-0000-000071C10000}"/>
    <cellStyle name="Normal 41 4 3 3" xfId="41316" xr:uid="{00000000-0005-0000-0000-000072C10000}"/>
    <cellStyle name="Normal 41 4 3 4" xfId="31302" xr:uid="{00000000-0005-0000-0000-000073C10000}"/>
    <cellStyle name="Normal 41 4 4" xfId="7525" xr:uid="{00000000-0005-0000-0000-000074C10000}"/>
    <cellStyle name="Normal 41 4 4 2" xfId="20151" xr:uid="{00000000-0005-0000-0000-000075C10000}"/>
    <cellStyle name="Normal 41 4 4 2 2" xfId="55367" xr:uid="{00000000-0005-0000-0000-000076C10000}"/>
    <cellStyle name="Normal 41 4 4 3" xfId="42770" xr:uid="{00000000-0005-0000-0000-000077C10000}"/>
    <cellStyle name="Normal 41 4 4 4" xfId="32756" xr:uid="{00000000-0005-0000-0000-000078C10000}"/>
    <cellStyle name="Normal 41 4 5" xfId="9306" xr:uid="{00000000-0005-0000-0000-000079C10000}"/>
    <cellStyle name="Normal 41 4 5 2" xfId="21927" xr:uid="{00000000-0005-0000-0000-00007AC10000}"/>
    <cellStyle name="Normal 41 4 5 2 2" xfId="57143" xr:uid="{00000000-0005-0000-0000-00007BC10000}"/>
    <cellStyle name="Normal 41 4 5 3" xfId="44546" xr:uid="{00000000-0005-0000-0000-00007CC10000}"/>
    <cellStyle name="Normal 41 4 5 4" xfId="34532" xr:uid="{00000000-0005-0000-0000-00007DC10000}"/>
    <cellStyle name="Normal 41 4 6" xfId="11100" xr:uid="{00000000-0005-0000-0000-00007EC10000}"/>
    <cellStyle name="Normal 41 4 6 2" xfId="23703" xr:uid="{00000000-0005-0000-0000-00007FC10000}"/>
    <cellStyle name="Normal 41 4 6 2 2" xfId="58919" xr:uid="{00000000-0005-0000-0000-000080C10000}"/>
    <cellStyle name="Normal 41 4 6 3" xfId="46322" xr:uid="{00000000-0005-0000-0000-000081C10000}"/>
    <cellStyle name="Normal 41 4 6 4" xfId="36308" xr:uid="{00000000-0005-0000-0000-000082C10000}"/>
    <cellStyle name="Normal 41 4 7" xfId="15467" xr:uid="{00000000-0005-0000-0000-000083C10000}"/>
    <cellStyle name="Normal 41 4 7 2" xfId="50683" xr:uid="{00000000-0005-0000-0000-000084C10000}"/>
    <cellStyle name="Normal 41 4 7 3" xfId="28072" xr:uid="{00000000-0005-0000-0000-000085C10000}"/>
    <cellStyle name="Normal 41 4 8" xfId="13689" xr:uid="{00000000-0005-0000-0000-000086C10000}"/>
    <cellStyle name="Normal 41 4 8 2" xfId="48907" xr:uid="{00000000-0005-0000-0000-000087C10000}"/>
    <cellStyle name="Normal 41 4 9" xfId="38086" xr:uid="{00000000-0005-0000-0000-000088C10000}"/>
    <cellStyle name="Normal 41 5" xfId="3934" xr:uid="{00000000-0005-0000-0000-000089C10000}"/>
    <cellStyle name="Normal 41 5 2" xfId="8657" xr:uid="{00000000-0005-0000-0000-00008AC10000}"/>
    <cellStyle name="Normal 41 5 2 2" xfId="21283" xr:uid="{00000000-0005-0000-0000-00008BC10000}"/>
    <cellStyle name="Normal 41 5 2 2 2" xfId="56499" xr:uid="{00000000-0005-0000-0000-00008CC10000}"/>
    <cellStyle name="Normal 41 5 2 3" xfId="43902" xr:uid="{00000000-0005-0000-0000-00008DC10000}"/>
    <cellStyle name="Normal 41 5 2 4" xfId="33888" xr:uid="{00000000-0005-0000-0000-00008EC10000}"/>
    <cellStyle name="Normal 41 5 3" xfId="10438" xr:uid="{00000000-0005-0000-0000-00008FC10000}"/>
    <cellStyle name="Normal 41 5 3 2" xfId="23059" xr:uid="{00000000-0005-0000-0000-000090C10000}"/>
    <cellStyle name="Normal 41 5 3 2 2" xfId="58275" xr:uid="{00000000-0005-0000-0000-000091C10000}"/>
    <cellStyle name="Normal 41 5 3 3" xfId="45678" xr:uid="{00000000-0005-0000-0000-000092C10000}"/>
    <cellStyle name="Normal 41 5 3 4" xfId="35664" xr:uid="{00000000-0005-0000-0000-000093C10000}"/>
    <cellStyle name="Normal 41 5 4" xfId="12234" xr:uid="{00000000-0005-0000-0000-000094C10000}"/>
    <cellStyle name="Normal 41 5 4 2" xfId="24835" xr:uid="{00000000-0005-0000-0000-000095C10000}"/>
    <cellStyle name="Normal 41 5 4 2 2" xfId="60051" xr:uid="{00000000-0005-0000-0000-000096C10000}"/>
    <cellStyle name="Normal 41 5 4 3" xfId="47454" xr:uid="{00000000-0005-0000-0000-000097C10000}"/>
    <cellStyle name="Normal 41 5 4 4" xfId="37440" xr:uid="{00000000-0005-0000-0000-000098C10000}"/>
    <cellStyle name="Normal 41 5 5" xfId="16599" xr:uid="{00000000-0005-0000-0000-000099C10000}"/>
    <cellStyle name="Normal 41 5 5 2" xfId="51815" xr:uid="{00000000-0005-0000-0000-00009AC10000}"/>
    <cellStyle name="Normal 41 5 5 3" xfId="29204" xr:uid="{00000000-0005-0000-0000-00009BC10000}"/>
    <cellStyle name="Normal 41 5 6" xfId="14821" xr:uid="{00000000-0005-0000-0000-00009CC10000}"/>
    <cellStyle name="Normal 41 5 6 2" xfId="50039" xr:uid="{00000000-0005-0000-0000-00009DC10000}"/>
    <cellStyle name="Normal 41 5 7" xfId="39218" xr:uid="{00000000-0005-0000-0000-00009EC10000}"/>
    <cellStyle name="Normal 41 5 8" xfId="27428" xr:uid="{00000000-0005-0000-0000-00009FC10000}"/>
    <cellStyle name="Normal 41 6" xfId="4274" xr:uid="{00000000-0005-0000-0000-0000A0C10000}"/>
    <cellStyle name="Normal 41 6 2" xfId="16921" xr:uid="{00000000-0005-0000-0000-0000A1C10000}"/>
    <cellStyle name="Normal 41 6 2 2" xfId="52137" xr:uid="{00000000-0005-0000-0000-0000A2C10000}"/>
    <cellStyle name="Normal 41 6 2 3" xfId="29526" xr:uid="{00000000-0005-0000-0000-0000A3C10000}"/>
    <cellStyle name="Normal 41 6 3" xfId="13367" xr:uid="{00000000-0005-0000-0000-0000A4C10000}"/>
    <cellStyle name="Normal 41 6 3 2" xfId="48585" xr:uid="{00000000-0005-0000-0000-0000A5C10000}"/>
    <cellStyle name="Normal 41 6 4" xfId="39540" xr:uid="{00000000-0005-0000-0000-0000A6C10000}"/>
    <cellStyle name="Normal 41 6 5" xfId="25974" xr:uid="{00000000-0005-0000-0000-0000A7C10000}"/>
    <cellStyle name="Normal 41 7" xfId="5744" xr:uid="{00000000-0005-0000-0000-0000A8C10000}"/>
    <cellStyle name="Normal 41 7 2" xfId="18375" xr:uid="{00000000-0005-0000-0000-0000A9C10000}"/>
    <cellStyle name="Normal 41 7 2 2" xfId="53591" xr:uid="{00000000-0005-0000-0000-0000AAC10000}"/>
    <cellStyle name="Normal 41 7 3" xfId="40994" xr:uid="{00000000-0005-0000-0000-0000ABC10000}"/>
    <cellStyle name="Normal 41 7 4" xfId="30980" xr:uid="{00000000-0005-0000-0000-0000ACC10000}"/>
    <cellStyle name="Normal 41 8" xfId="7203" xr:uid="{00000000-0005-0000-0000-0000ADC10000}"/>
    <cellStyle name="Normal 41 8 2" xfId="19829" xr:uid="{00000000-0005-0000-0000-0000AEC10000}"/>
    <cellStyle name="Normal 41 8 2 2" xfId="55045" xr:uid="{00000000-0005-0000-0000-0000AFC10000}"/>
    <cellStyle name="Normal 41 8 3" xfId="42448" xr:uid="{00000000-0005-0000-0000-0000B0C10000}"/>
    <cellStyle name="Normal 41 8 4" xfId="32434" xr:uid="{00000000-0005-0000-0000-0000B1C10000}"/>
    <cellStyle name="Normal 41 9" xfId="8984" xr:uid="{00000000-0005-0000-0000-0000B2C10000}"/>
    <cellStyle name="Normal 41 9 2" xfId="21605" xr:uid="{00000000-0005-0000-0000-0000B3C10000}"/>
    <cellStyle name="Normal 41 9 2 2" xfId="56821" xr:uid="{00000000-0005-0000-0000-0000B4C10000}"/>
    <cellStyle name="Normal 41 9 3" xfId="44224" xr:uid="{00000000-0005-0000-0000-0000B5C10000}"/>
    <cellStyle name="Normal 41 9 4" xfId="34210" xr:uid="{00000000-0005-0000-0000-0000B6C10000}"/>
    <cellStyle name="Normal 42" xfId="2441" xr:uid="{00000000-0005-0000-0000-0000B7C10000}"/>
    <cellStyle name="Normal 42 10" xfId="10713" xr:uid="{00000000-0005-0000-0000-0000B8C10000}"/>
    <cellStyle name="Normal 42 10 2" xfId="23324" xr:uid="{00000000-0005-0000-0000-0000B9C10000}"/>
    <cellStyle name="Normal 42 10 2 2" xfId="58540" xr:uid="{00000000-0005-0000-0000-0000BAC10000}"/>
    <cellStyle name="Normal 42 10 3" xfId="45943" xr:uid="{00000000-0005-0000-0000-0000BBC10000}"/>
    <cellStyle name="Normal 42 10 4" xfId="35929" xr:uid="{00000000-0005-0000-0000-0000BCC10000}"/>
    <cellStyle name="Normal 42 11" xfId="15146" xr:uid="{00000000-0005-0000-0000-0000BDC10000}"/>
    <cellStyle name="Normal 42 11 2" xfId="50362" xr:uid="{00000000-0005-0000-0000-0000BEC10000}"/>
    <cellStyle name="Normal 42 11 3" xfId="27751" xr:uid="{00000000-0005-0000-0000-0000BFC10000}"/>
    <cellStyle name="Normal 42 12" xfId="12559" xr:uid="{00000000-0005-0000-0000-0000C0C10000}"/>
    <cellStyle name="Normal 42 12 2" xfId="47777" xr:uid="{00000000-0005-0000-0000-0000C1C10000}"/>
    <cellStyle name="Normal 42 13" xfId="37765" xr:uid="{00000000-0005-0000-0000-0000C2C10000}"/>
    <cellStyle name="Normal 42 14" xfId="25166" xr:uid="{00000000-0005-0000-0000-0000C3C10000}"/>
    <cellStyle name="Normal 42 15" xfId="60379" xr:uid="{00000000-0005-0000-0000-0000C4C10000}"/>
    <cellStyle name="Normal 42 2" xfId="3281" xr:uid="{00000000-0005-0000-0000-0000C5C10000}"/>
    <cellStyle name="Normal 42 2 10" xfId="25650" xr:uid="{00000000-0005-0000-0000-0000C6C10000}"/>
    <cellStyle name="Normal 42 2 11" xfId="61185" xr:uid="{00000000-0005-0000-0000-0000C7C10000}"/>
    <cellStyle name="Normal 42 2 2" xfId="5081" xr:uid="{00000000-0005-0000-0000-0000C8C10000}"/>
    <cellStyle name="Normal 42 2 2 2" xfId="17728" xr:uid="{00000000-0005-0000-0000-0000C9C10000}"/>
    <cellStyle name="Normal 42 2 2 2 2" xfId="52944" xr:uid="{00000000-0005-0000-0000-0000CAC10000}"/>
    <cellStyle name="Normal 42 2 2 2 3" xfId="30333" xr:uid="{00000000-0005-0000-0000-0000CBC10000}"/>
    <cellStyle name="Normal 42 2 2 3" xfId="14174" xr:uid="{00000000-0005-0000-0000-0000CCC10000}"/>
    <cellStyle name="Normal 42 2 2 3 2" xfId="49392" xr:uid="{00000000-0005-0000-0000-0000CDC10000}"/>
    <cellStyle name="Normal 42 2 2 4" xfId="40347" xr:uid="{00000000-0005-0000-0000-0000CEC10000}"/>
    <cellStyle name="Normal 42 2 2 5" xfId="26781" xr:uid="{00000000-0005-0000-0000-0000CFC10000}"/>
    <cellStyle name="Normal 42 2 3" xfId="6551" xr:uid="{00000000-0005-0000-0000-0000D0C10000}"/>
    <cellStyle name="Normal 42 2 3 2" xfId="19182" xr:uid="{00000000-0005-0000-0000-0000D1C10000}"/>
    <cellStyle name="Normal 42 2 3 2 2" xfId="54398" xr:uid="{00000000-0005-0000-0000-0000D2C10000}"/>
    <cellStyle name="Normal 42 2 3 3" xfId="41801" xr:uid="{00000000-0005-0000-0000-0000D3C10000}"/>
    <cellStyle name="Normal 42 2 3 4" xfId="31787" xr:uid="{00000000-0005-0000-0000-0000D4C10000}"/>
    <cellStyle name="Normal 42 2 4" xfId="8010" xr:uid="{00000000-0005-0000-0000-0000D5C10000}"/>
    <cellStyle name="Normal 42 2 4 2" xfId="20636" xr:uid="{00000000-0005-0000-0000-0000D6C10000}"/>
    <cellStyle name="Normal 42 2 4 2 2" xfId="55852" xr:uid="{00000000-0005-0000-0000-0000D7C10000}"/>
    <cellStyle name="Normal 42 2 4 3" xfId="43255" xr:uid="{00000000-0005-0000-0000-0000D8C10000}"/>
    <cellStyle name="Normal 42 2 4 4" xfId="33241" xr:uid="{00000000-0005-0000-0000-0000D9C10000}"/>
    <cellStyle name="Normal 42 2 5" xfId="9791" xr:uid="{00000000-0005-0000-0000-0000DAC10000}"/>
    <cellStyle name="Normal 42 2 5 2" xfId="22412" xr:uid="{00000000-0005-0000-0000-0000DBC10000}"/>
    <cellStyle name="Normal 42 2 5 2 2" xfId="57628" xr:uid="{00000000-0005-0000-0000-0000DCC10000}"/>
    <cellStyle name="Normal 42 2 5 3" xfId="45031" xr:uid="{00000000-0005-0000-0000-0000DDC10000}"/>
    <cellStyle name="Normal 42 2 5 4" xfId="35017" xr:uid="{00000000-0005-0000-0000-0000DEC10000}"/>
    <cellStyle name="Normal 42 2 6" xfId="11585" xr:uid="{00000000-0005-0000-0000-0000DFC10000}"/>
    <cellStyle name="Normal 42 2 6 2" xfId="24188" xr:uid="{00000000-0005-0000-0000-0000E0C10000}"/>
    <cellStyle name="Normal 42 2 6 2 2" xfId="59404" xr:uid="{00000000-0005-0000-0000-0000E1C10000}"/>
    <cellStyle name="Normal 42 2 6 3" xfId="46807" xr:uid="{00000000-0005-0000-0000-0000E2C10000}"/>
    <cellStyle name="Normal 42 2 6 4" xfId="36793" xr:uid="{00000000-0005-0000-0000-0000E3C10000}"/>
    <cellStyle name="Normal 42 2 7" xfId="15952" xr:uid="{00000000-0005-0000-0000-0000E4C10000}"/>
    <cellStyle name="Normal 42 2 7 2" xfId="51168" xr:uid="{00000000-0005-0000-0000-0000E5C10000}"/>
    <cellStyle name="Normal 42 2 7 3" xfId="28557" xr:uid="{00000000-0005-0000-0000-0000E6C10000}"/>
    <cellStyle name="Normal 42 2 8" xfId="13043" xr:uid="{00000000-0005-0000-0000-0000E7C10000}"/>
    <cellStyle name="Normal 42 2 8 2" xfId="48261" xr:uid="{00000000-0005-0000-0000-0000E8C10000}"/>
    <cellStyle name="Normal 42 2 9" xfId="38571" xr:uid="{00000000-0005-0000-0000-0000E9C10000}"/>
    <cellStyle name="Normal 42 3" xfId="3610" xr:uid="{00000000-0005-0000-0000-0000EAC10000}"/>
    <cellStyle name="Normal 42 3 10" xfId="27106" xr:uid="{00000000-0005-0000-0000-0000EBC10000}"/>
    <cellStyle name="Normal 42 3 11" xfId="61510" xr:uid="{00000000-0005-0000-0000-0000ECC10000}"/>
    <cellStyle name="Normal 42 3 2" xfId="5406" xr:uid="{00000000-0005-0000-0000-0000EDC10000}"/>
    <cellStyle name="Normal 42 3 2 2" xfId="18053" xr:uid="{00000000-0005-0000-0000-0000EEC10000}"/>
    <cellStyle name="Normal 42 3 2 2 2" xfId="53269" xr:uid="{00000000-0005-0000-0000-0000EFC10000}"/>
    <cellStyle name="Normal 42 3 2 3" xfId="40672" xr:uid="{00000000-0005-0000-0000-0000F0C10000}"/>
    <cellStyle name="Normal 42 3 2 4" xfId="30658" xr:uid="{00000000-0005-0000-0000-0000F1C10000}"/>
    <cellStyle name="Normal 42 3 3" xfId="6876" xr:uid="{00000000-0005-0000-0000-0000F2C10000}"/>
    <cellStyle name="Normal 42 3 3 2" xfId="19507" xr:uid="{00000000-0005-0000-0000-0000F3C10000}"/>
    <cellStyle name="Normal 42 3 3 2 2" xfId="54723" xr:uid="{00000000-0005-0000-0000-0000F4C10000}"/>
    <cellStyle name="Normal 42 3 3 3" xfId="42126" xr:uid="{00000000-0005-0000-0000-0000F5C10000}"/>
    <cellStyle name="Normal 42 3 3 4" xfId="32112" xr:uid="{00000000-0005-0000-0000-0000F6C10000}"/>
    <cellStyle name="Normal 42 3 4" xfId="8335" xr:uid="{00000000-0005-0000-0000-0000F7C10000}"/>
    <cellStyle name="Normal 42 3 4 2" xfId="20961" xr:uid="{00000000-0005-0000-0000-0000F8C10000}"/>
    <cellStyle name="Normal 42 3 4 2 2" xfId="56177" xr:uid="{00000000-0005-0000-0000-0000F9C10000}"/>
    <cellStyle name="Normal 42 3 4 3" xfId="43580" xr:uid="{00000000-0005-0000-0000-0000FAC10000}"/>
    <cellStyle name="Normal 42 3 4 4" xfId="33566" xr:uid="{00000000-0005-0000-0000-0000FBC10000}"/>
    <cellStyle name="Normal 42 3 5" xfId="10116" xr:uid="{00000000-0005-0000-0000-0000FCC10000}"/>
    <cellStyle name="Normal 42 3 5 2" xfId="22737" xr:uid="{00000000-0005-0000-0000-0000FDC10000}"/>
    <cellStyle name="Normal 42 3 5 2 2" xfId="57953" xr:uid="{00000000-0005-0000-0000-0000FEC10000}"/>
    <cellStyle name="Normal 42 3 5 3" xfId="45356" xr:uid="{00000000-0005-0000-0000-0000FFC10000}"/>
    <cellStyle name="Normal 42 3 5 4" xfId="35342" xr:uid="{00000000-0005-0000-0000-000000C20000}"/>
    <cellStyle name="Normal 42 3 6" xfId="11910" xr:uid="{00000000-0005-0000-0000-000001C20000}"/>
    <cellStyle name="Normal 42 3 6 2" xfId="24513" xr:uid="{00000000-0005-0000-0000-000002C20000}"/>
    <cellStyle name="Normal 42 3 6 2 2" xfId="59729" xr:uid="{00000000-0005-0000-0000-000003C20000}"/>
    <cellStyle name="Normal 42 3 6 3" xfId="47132" xr:uid="{00000000-0005-0000-0000-000004C20000}"/>
    <cellStyle name="Normal 42 3 6 4" xfId="37118" xr:uid="{00000000-0005-0000-0000-000005C20000}"/>
    <cellStyle name="Normal 42 3 7" xfId="16277" xr:uid="{00000000-0005-0000-0000-000006C20000}"/>
    <cellStyle name="Normal 42 3 7 2" xfId="51493" xr:uid="{00000000-0005-0000-0000-000007C20000}"/>
    <cellStyle name="Normal 42 3 7 3" xfId="28882" xr:uid="{00000000-0005-0000-0000-000008C20000}"/>
    <cellStyle name="Normal 42 3 8" xfId="14499" xr:uid="{00000000-0005-0000-0000-000009C20000}"/>
    <cellStyle name="Normal 42 3 8 2" xfId="49717" xr:uid="{00000000-0005-0000-0000-00000AC20000}"/>
    <cellStyle name="Normal 42 3 9" xfId="38896" xr:uid="{00000000-0005-0000-0000-00000BC20000}"/>
    <cellStyle name="Normal 42 4" xfId="2771" xr:uid="{00000000-0005-0000-0000-00000CC20000}"/>
    <cellStyle name="Normal 42 4 10" xfId="26297" xr:uid="{00000000-0005-0000-0000-00000DC20000}"/>
    <cellStyle name="Normal 42 4 11" xfId="60701" xr:uid="{00000000-0005-0000-0000-00000EC20000}"/>
    <cellStyle name="Normal 42 4 2" xfId="4597" xr:uid="{00000000-0005-0000-0000-00000FC20000}"/>
    <cellStyle name="Normal 42 4 2 2" xfId="17244" xr:uid="{00000000-0005-0000-0000-000010C20000}"/>
    <cellStyle name="Normal 42 4 2 2 2" xfId="52460" xr:uid="{00000000-0005-0000-0000-000011C20000}"/>
    <cellStyle name="Normal 42 4 2 3" xfId="39863" xr:uid="{00000000-0005-0000-0000-000012C20000}"/>
    <cellStyle name="Normal 42 4 2 4" xfId="29849" xr:uid="{00000000-0005-0000-0000-000013C20000}"/>
    <cellStyle name="Normal 42 4 3" xfId="6067" xr:uid="{00000000-0005-0000-0000-000014C20000}"/>
    <cellStyle name="Normal 42 4 3 2" xfId="18698" xr:uid="{00000000-0005-0000-0000-000015C20000}"/>
    <cellStyle name="Normal 42 4 3 2 2" xfId="53914" xr:uid="{00000000-0005-0000-0000-000016C20000}"/>
    <cellStyle name="Normal 42 4 3 3" xfId="41317" xr:uid="{00000000-0005-0000-0000-000017C20000}"/>
    <cellStyle name="Normal 42 4 3 4" xfId="31303" xr:uid="{00000000-0005-0000-0000-000018C20000}"/>
    <cellStyle name="Normal 42 4 4" xfId="7526" xr:uid="{00000000-0005-0000-0000-000019C20000}"/>
    <cellStyle name="Normal 42 4 4 2" xfId="20152" xr:uid="{00000000-0005-0000-0000-00001AC20000}"/>
    <cellStyle name="Normal 42 4 4 2 2" xfId="55368" xr:uid="{00000000-0005-0000-0000-00001BC20000}"/>
    <cellStyle name="Normal 42 4 4 3" xfId="42771" xr:uid="{00000000-0005-0000-0000-00001CC20000}"/>
    <cellStyle name="Normal 42 4 4 4" xfId="32757" xr:uid="{00000000-0005-0000-0000-00001DC20000}"/>
    <cellStyle name="Normal 42 4 5" xfId="9307" xr:uid="{00000000-0005-0000-0000-00001EC20000}"/>
    <cellStyle name="Normal 42 4 5 2" xfId="21928" xr:uid="{00000000-0005-0000-0000-00001FC20000}"/>
    <cellStyle name="Normal 42 4 5 2 2" xfId="57144" xr:uid="{00000000-0005-0000-0000-000020C20000}"/>
    <cellStyle name="Normal 42 4 5 3" xfId="44547" xr:uid="{00000000-0005-0000-0000-000021C20000}"/>
    <cellStyle name="Normal 42 4 5 4" xfId="34533" xr:uid="{00000000-0005-0000-0000-000022C20000}"/>
    <cellStyle name="Normal 42 4 6" xfId="11101" xr:uid="{00000000-0005-0000-0000-000023C20000}"/>
    <cellStyle name="Normal 42 4 6 2" xfId="23704" xr:uid="{00000000-0005-0000-0000-000024C20000}"/>
    <cellStyle name="Normal 42 4 6 2 2" xfId="58920" xr:uid="{00000000-0005-0000-0000-000025C20000}"/>
    <cellStyle name="Normal 42 4 6 3" xfId="46323" xr:uid="{00000000-0005-0000-0000-000026C20000}"/>
    <cellStyle name="Normal 42 4 6 4" xfId="36309" xr:uid="{00000000-0005-0000-0000-000027C20000}"/>
    <cellStyle name="Normal 42 4 7" xfId="15468" xr:uid="{00000000-0005-0000-0000-000028C20000}"/>
    <cellStyle name="Normal 42 4 7 2" xfId="50684" xr:uid="{00000000-0005-0000-0000-000029C20000}"/>
    <cellStyle name="Normal 42 4 7 3" xfId="28073" xr:uid="{00000000-0005-0000-0000-00002AC20000}"/>
    <cellStyle name="Normal 42 4 8" xfId="13690" xr:uid="{00000000-0005-0000-0000-00002BC20000}"/>
    <cellStyle name="Normal 42 4 8 2" xfId="48908" xr:uid="{00000000-0005-0000-0000-00002CC20000}"/>
    <cellStyle name="Normal 42 4 9" xfId="38087" xr:uid="{00000000-0005-0000-0000-00002DC20000}"/>
    <cellStyle name="Normal 42 5" xfId="3935" xr:uid="{00000000-0005-0000-0000-00002EC20000}"/>
    <cellStyle name="Normal 42 5 2" xfId="8658" xr:uid="{00000000-0005-0000-0000-00002FC20000}"/>
    <cellStyle name="Normal 42 5 2 2" xfId="21284" xr:uid="{00000000-0005-0000-0000-000030C20000}"/>
    <cellStyle name="Normal 42 5 2 2 2" xfId="56500" xr:uid="{00000000-0005-0000-0000-000031C20000}"/>
    <cellStyle name="Normal 42 5 2 3" xfId="43903" xr:uid="{00000000-0005-0000-0000-000032C20000}"/>
    <cellStyle name="Normal 42 5 2 4" xfId="33889" xr:uid="{00000000-0005-0000-0000-000033C20000}"/>
    <cellStyle name="Normal 42 5 3" xfId="10439" xr:uid="{00000000-0005-0000-0000-000034C20000}"/>
    <cellStyle name="Normal 42 5 3 2" xfId="23060" xr:uid="{00000000-0005-0000-0000-000035C20000}"/>
    <cellStyle name="Normal 42 5 3 2 2" xfId="58276" xr:uid="{00000000-0005-0000-0000-000036C20000}"/>
    <cellStyle name="Normal 42 5 3 3" xfId="45679" xr:uid="{00000000-0005-0000-0000-000037C20000}"/>
    <cellStyle name="Normal 42 5 3 4" xfId="35665" xr:uid="{00000000-0005-0000-0000-000038C20000}"/>
    <cellStyle name="Normal 42 5 4" xfId="12235" xr:uid="{00000000-0005-0000-0000-000039C20000}"/>
    <cellStyle name="Normal 42 5 4 2" xfId="24836" xr:uid="{00000000-0005-0000-0000-00003AC20000}"/>
    <cellStyle name="Normal 42 5 4 2 2" xfId="60052" xr:uid="{00000000-0005-0000-0000-00003BC20000}"/>
    <cellStyle name="Normal 42 5 4 3" xfId="47455" xr:uid="{00000000-0005-0000-0000-00003CC20000}"/>
    <cellStyle name="Normal 42 5 4 4" xfId="37441" xr:uid="{00000000-0005-0000-0000-00003DC20000}"/>
    <cellStyle name="Normal 42 5 5" xfId="16600" xr:uid="{00000000-0005-0000-0000-00003EC20000}"/>
    <cellStyle name="Normal 42 5 5 2" xfId="51816" xr:uid="{00000000-0005-0000-0000-00003FC20000}"/>
    <cellStyle name="Normal 42 5 5 3" xfId="29205" xr:uid="{00000000-0005-0000-0000-000040C20000}"/>
    <cellStyle name="Normal 42 5 6" xfId="14822" xr:uid="{00000000-0005-0000-0000-000041C20000}"/>
    <cellStyle name="Normal 42 5 6 2" xfId="50040" xr:uid="{00000000-0005-0000-0000-000042C20000}"/>
    <cellStyle name="Normal 42 5 7" xfId="39219" xr:uid="{00000000-0005-0000-0000-000043C20000}"/>
    <cellStyle name="Normal 42 5 8" xfId="27429" xr:uid="{00000000-0005-0000-0000-000044C20000}"/>
    <cellStyle name="Normal 42 6" xfId="4275" xr:uid="{00000000-0005-0000-0000-000045C20000}"/>
    <cellStyle name="Normal 42 6 2" xfId="16922" xr:uid="{00000000-0005-0000-0000-000046C20000}"/>
    <cellStyle name="Normal 42 6 2 2" xfId="52138" xr:uid="{00000000-0005-0000-0000-000047C20000}"/>
    <cellStyle name="Normal 42 6 2 3" xfId="29527" xr:uid="{00000000-0005-0000-0000-000048C20000}"/>
    <cellStyle name="Normal 42 6 3" xfId="13368" xr:uid="{00000000-0005-0000-0000-000049C20000}"/>
    <cellStyle name="Normal 42 6 3 2" xfId="48586" xr:uid="{00000000-0005-0000-0000-00004AC20000}"/>
    <cellStyle name="Normal 42 6 4" xfId="39541" xr:uid="{00000000-0005-0000-0000-00004BC20000}"/>
    <cellStyle name="Normal 42 6 5" xfId="25975" xr:uid="{00000000-0005-0000-0000-00004CC20000}"/>
    <cellStyle name="Normal 42 7" xfId="5745" xr:uid="{00000000-0005-0000-0000-00004DC20000}"/>
    <cellStyle name="Normal 42 7 2" xfId="18376" xr:uid="{00000000-0005-0000-0000-00004EC20000}"/>
    <cellStyle name="Normal 42 7 2 2" xfId="53592" xr:uid="{00000000-0005-0000-0000-00004FC20000}"/>
    <cellStyle name="Normal 42 7 3" xfId="40995" xr:uid="{00000000-0005-0000-0000-000050C20000}"/>
    <cellStyle name="Normal 42 7 4" xfId="30981" xr:uid="{00000000-0005-0000-0000-000051C20000}"/>
    <cellStyle name="Normal 42 8" xfId="7204" xr:uid="{00000000-0005-0000-0000-000052C20000}"/>
    <cellStyle name="Normal 42 8 2" xfId="19830" xr:uid="{00000000-0005-0000-0000-000053C20000}"/>
    <cellStyle name="Normal 42 8 2 2" xfId="55046" xr:uid="{00000000-0005-0000-0000-000054C20000}"/>
    <cellStyle name="Normal 42 8 3" xfId="42449" xr:uid="{00000000-0005-0000-0000-000055C20000}"/>
    <cellStyle name="Normal 42 8 4" xfId="32435" xr:uid="{00000000-0005-0000-0000-000056C20000}"/>
    <cellStyle name="Normal 42 9" xfId="8985" xr:uid="{00000000-0005-0000-0000-000057C20000}"/>
    <cellStyle name="Normal 42 9 2" xfId="21606" xr:uid="{00000000-0005-0000-0000-000058C20000}"/>
    <cellStyle name="Normal 42 9 2 2" xfId="56822" xr:uid="{00000000-0005-0000-0000-000059C20000}"/>
    <cellStyle name="Normal 42 9 3" xfId="44225" xr:uid="{00000000-0005-0000-0000-00005AC20000}"/>
    <cellStyle name="Normal 42 9 4" xfId="34211" xr:uid="{00000000-0005-0000-0000-00005BC20000}"/>
    <cellStyle name="Normal 43" xfId="2851" xr:uid="{00000000-0005-0000-0000-00005CC20000}"/>
    <cellStyle name="Normal 44" xfId="3287" xr:uid="{00000000-0005-0000-0000-00005DC20000}"/>
    <cellStyle name="Normal 45" xfId="3936" xr:uid="{00000000-0005-0000-0000-00005EC20000}"/>
    <cellStyle name="Normal 46" xfId="4020" xr:uid="{00000000-0005-0000-0000-00005FC20000}"/>
    <cellStyle name="Normal 47" xfId="3985" xr:uid="{00000000-0005-0000-0000-000060C20000}"/>
    <cellStyle name="Normal 48" xfId="3970" xr:uid="{00000000-0005-0000-0000-000061C20000}"/>
    <cellStyle name="Normal 49" xfId="5411" xr:uid="{00000000-0005-0000-0000-000062C20000}"/>
    <cellStyle name="Normal 5" xfId="38" xr:uid="{00000000-0005-0000-0000-000063C20000}"/>
    <cellStyle name="Normal 5 2" xfId="631" xr:uid="{00000000-0005-0000-0000-000064C20000}"/>
    <cellStyle name="Normal 5 2 10" xfId="3015" xr:uid="{00000000-0005-0000-0000-000065C20000}"/>
    <cellStyle name="Normal 5 2 10 10" xfId="25390" xr:uid="{00000000-0005-0000-0000-000066C20000}"/>
    <cellStyle name="Normal 5 2 10 11" xfId="60925" xr:uid="{00000000-0005-0000-0000-000067C20000}"/>
    <cellStyle name="Normal 5 2 10 2" xfId="4821" xr:uid="{00000000-0005-0000-0000-000068C20000}"/>
    <cellStyle name="Normal 5 2 10 2 2" xfId="17468" xr:uid="{00000000-0005-0000-0000-000069C20000}"/>
    <cellStyle name="Normal 5 2 10 2 2 2" xfId="52684" xr:uid="{00000000-0005-0000-0000-00006AC20000}"/>
    <cellStyle name="Normal 5 2 10 2 2 3" xfId="30073" xr:uid="{00000000-0005-0000-0000-00006BC20000}"/>
    <cellStyle name="Normal 5 2 10 2 3" xfId="13914" xr:uid="{00000000-0005-0000-0000-00006CC20000}"/>
    <cellStyle name="Normal 5 2 10 2 3 2" xfId="49132" xr:uid="{00000000-0005-0000-0000-00006DC20000}"/>
    <cellStyle name="Normal 5 2 10 2 4" xfId="40087" xr:uid="{00000000-0005-0000-0000-00006EC20000}"/>
    <cellStyle name="Normal 5 2 10 2 5" xfId="26521" xr:uid="{00000000-0005-0000-0000-00006FC20000}"/>
    <cellStyle name="Normal 5 2 10 3" xfId="6291" xr:uid="{00000000-0005-0000-0000-000070C20000}"/>
    <cellStyle name="Normal 5 2 10 3 2" xfId="18922" xr:uid="{00000000-0005-0000-0000-000071C20000}"/>
    <cellStyle name="Normal 5 2 10 3 2 2" xfId="54138" xr:uid="{00000000-0005-0000-0000-000072C20000}"/>
    <cellStyle name="Normal 5 2 10 3 3" xfId="41541" xr:uid="{00000000-0005-0000-0000-000073C20000}"/>
    <cellStyle name="Normal 5 2 10 3 4" xfId="31527" xr:uid="{00000000-0005-0000-0000-000074C20000}"/>
    <cellStyle name="Normal 5 2 10 4" xfId="7750" xr:uid="{00000000-0005-0000-0000-000075C20000}"/>
    <cellStyle name="Normal 5 2 10 4 2" xfId="20376" xr:uid="{00000000-0005-0000-0000-000076C20000}"/>
    <cellStyle name="Normal 5 2 10 4 2 2" xfId="55592" xr:uid="{00000000-0005-0000-0000-000077C20000}"/>
    <cellStyle name="Normal 5 2 10 4 3" xfId="42995" xr:uid="{00000000-0005-0000-0000-000078C20000}"/>
    <cellStyle name="Normal 5 2 10 4 4" xfId="32981" xr:uid="{00000000-0005-0000-0000-000079C20000}"/>
    <cellStyle name="Normal 5 2 10 5" xfId="9531" xr:uid="{00000000-0005-0000-0000-00007AC20000}"/>
    <cellStyle name="Normal 5 2 10 5 2" xfId="22152" xr:uid="{00000000-0005-0000-0000-00007BC20000}"/>
    <cellStyle name="Normal 5 2 10 5 2 2" xfId="57368" xr:uid="{00000000-0005-0000-0000-00007CC20000}"/>
    <cellStyle name="Normal 5 2 10 5 3" xfId="44771" xr:uid="{00000000-0005-0000-0000-00007DC20000}"/>
    <cellStyle name="Normal 5 2 10 5 4" xfId="34757" xr:uid="{00000000-0005-0000-0000-00007EC20000}"/>
    <cellStyle name="Normal 5 2 10 6" xfId="11325" xr:uid="{00000000-0005-0000-0000-00007FC20000}"/>
    <cellStyle name="Normal 5 2 10 6 2" xfId="23928" xr:uid="{00000000-0005-0000-0000-000080C20000}"/>
    <cellStyle name="Normal 5 2 10 6 2 2" xfId="59144" xr:uid="{00000000-0005-0000-0000-000081C20000}"/>
    <cellStyle name="Normal 5 2 10 6 3" xfId="46547" xr:uid="{00000000-0005-0000-0000-000082C20000}"/>
    <cellStyle name="Normal 5 2 10 6 4" xfId="36533" xr:uid="{00000000-0005-0000-0000-000083C20000}"/>
    <cellStyle name="Normal 5 2 10 7" xfId="15692" xr:uid="{00000000-0005-0000-0000-000084C20000}"/>
    <cellStyle name="Normal 5 2 10 7 2" xfId="50908" xr:uid="{00000000-0005-0000-0000-000085C20000}"/>
    <cellStyle name="Normal 5 2 10 7 3" xfId="28297" xr:uid="{00000000-0005-0000-0000-000086C20000}"/>
    <cellStyle name="Normal 5 2 10 8" xfId="12783" xr:uid="{00000000-0005-0000-0000-000087C20000}"/>
    <cellStyle name="Normal 5 2 10 8 2" xfId="48001" xr:uid="{00000000-0005-0000-0000-000088C20000}"/>
    <cellStyle name="Normal 5 2 10 9" xfId="38311" xr:uid="{00000000-0005-0000-0000-000089C20000}"/>
    <cellStyle name="Normal 5 2 11" xfId="2840" xr:uid="{00000000-0005-0000-0000-00008AC20000}"/>
    <cellStyle name="Normal 5 2 11 10" xfId="25228" xr:uid="{00000000-0005-0000-0000-00008BC20000}"/>
    <cellStyle name="Normal 5 2 11 11" xfId="60763" xr:uid="{00000000-0005-0000-0000-00008CC20000}"/>
    <cellStyle name="Normal 5 2 11 2" xfId="4659" xr:uid="{00000000-0005-0000-0000-00008DC20000}"/>
    <cellStyle name="Normal 5 2 11 2 2" xfId="17306" xr:uid="{00000000-0005-0000-0000-00008EC20000}"/>
    <cellStyle name="Normal 5 2 11 2 2 2" xfId="52522" xr:uid="{00000000-0005-0000-0000-00008FC20000}"/>
    <cellStyle name="Normal 5 2 11 2 2 3" xfId="29911" xr:uid="{00000000-0005-0000-0000-000090C20000}"/>
    <cellStyle name="Normal 5 2 11 2 3" xfId="13752" xr:uid="{00000000-0005-0000-0000-000091C20000}"/>
    <cellStyle name="Normal 5 2 11 2 3 2" xfId="48970" xr:uid="{00000000-0005-0000-0000-000092C20000}"/>
    <cellStyle name="Normal 5 2 11 2 4" xfId="39925" xr:uid="{00000000-0005-0000-0000-000093C20000}"/>
    <cellStyle name="Normal 5 2 11 2 5" xfId="26359" xr:uid="{00000000-0005-0000-0000-000094C20000}"/>
    <cellStyle name="Normal 5 2 11 3" xfId="6129" xr:uid="{00000000-0005-0000-0000-000095C20000}"/>
    <cellStyle name="Normal 5 2 11 3 2" xfId="18760" xr:uid="{00000000-0005-0000-0000-000096C20000}"/>
    <cellStyle name="Normal 5 2 11 3 2 2" xfId="53976" xr:uid="{00000000-0005-0000-0000-000097C20000}"/>
    <cellStyle name="Normal 5 2 11 3 3" xfId="41379" xr:uid="{00000000-0005-0000-0000-000098C20000}"/>
    <cellStyle name="Normal 5 2 11 3 4" xfId="31365" xr:uid="{00000000-0005-0000-0000-000099C20000}"/>
    <cellStyle name="Normal 5 2 11 4" xfId="7588" xr:uid="{00000000-0005-0000-0000-00009AC20000}"/>
    <cellStyle name="Normal 5 2 11 4 2" xfId="20214" xr:uid="{00000000-0005-0000-0000-00009BC20000}"/>
    <cellStyle name="Normal 5 2 11 4 2 2" xfId="55430" xr:uid="{00000000-0005-0000-0000-00009CC20000}"/>
    <cellStyle name="Normal 5 2 11 4 3" xfId="42833" xr:uid="{00000000-0005-0000-0000-00009DC20000}"/>
    <cellStyle name="Normal 5 2 11 4 4" xfId="32819" xr:uid="{00000000-0005-0000-0000-00009EC20000}"/>
    <cellStyle name="Normal 5 2 11 5" xfId="9369" xr:uid="{00000000-0005-0000-0000-00009FC20000}"/>
    <cellStyle name="Normal 5 2 11 5 2" xfId="21990" xr:uid="{00000000-0005-0000-0000-0000A0C20000}"/>
    <cellStyle name="Normal 5 2 11 5 2 2" xfId="57206" xr:uid="{00000000-0005-0000-0000-0000A1C20000}"/>
    <cellStyle name="Normal 5 2 11 5 3" xfId="44609" xr:uid="{00000000-0005-0000-0000-0000A2C20000}"/>
    <cellStyle name="Normal 5 2 11 5 4" xfId="34595" xr:uid="{00000000-0005-0000-0000-0000A3C20000}"/>
    <cellStyle name="Normal 5 2 11 6" xfId="11163" xr:uid="{00000000-0005-0000-0000-0000A4C20000}"/>
    <cellStyle name="Normal 5 2 11 6 2" xfId="23766" xr:uid="{00000000-0005-0000-0000-0000A5C20000}"/>
    <cellStyle name="Normal 5 2 11 6 2 2" xfId="58982" xr:uid="{00000000-0005-0000-0000-0000A6C20000}"/>
    <cellStyle name="Normal 5 2 11 6 3" xfId="46385" xr:uid="{00000000-0005-0000-0000-0000A7C20000}"/>
    <cellStyle name="Normal 5 2 11 6 4" xfId="36371" xr:uid="{00000000-0005-0000-0000-0000A8C20000}"/>
    <cellStyle name="Normal 5 2 11 7" xfId="15530" xr:uid="{00000000-0005-0000-0000-0000A9C20000}"/>
    <cellStyle name="Normal 5 2 11 7 2" xfId="50746" xr:uid="{00000000-0005-0000-0000-0000AAC20000}"/>
    <cellStyle name="Normal 5 2 11 7 3" xfId="28135" xr:uid="{00000000-0005-0000-0000-0000ABC20000}"/>
    <cellStyle name="Normal 5 2 11 8" xfId="12621" xr:uid="{00000000-0005-0000-0000-0000ACC20000}"/>
    <cellStyle name="Normal 5 2 11 8 2" xfId="47839" xr:uid="{00000000-0005-0000-0000-0000ADC20000}"/>
    <cellStyle name="Normal 5 2 11 9" xfId="38149" xr:uid="{00000000-0005-0000-0000-0000AEC20000}"/>
    <cellStyle name="Normal 5 2 12" xfId="3350" xr:uid="{00000000-0005-0000-0000-0000AFC20000}"/>
    <cellStyle name="Normal 5 2 12 10" xfId="26846" xr:uid="{00000000-0005-0000-0000-0000B0C20000}"/>
    <cellStyle name="Normal 5 2 12 11" xfId="61250" xr:uid="{00000000-0005-0000-0000-0000B1C20000}"/>
    <cellStyle name="Normal 5 2 12 2" xfId="5146" xr:uid="{00000000-0005-0000-0000-0000B2C20000}"/>
    <cellStyle name="Normal 5 2 12 2 2" xfId="17793" xr:uid="{00000000-0005-0000-0000-0000B3C20000}"/>
    <cellStyle name="Normal 5 2 12 2 2 2" xfId="53009" xr:uid="{00000000-0005-0000-0000-0000B4C20000}"/>
    <cellStyle name="Normal 5 2 12 2 3" xfId="40412" xr:uid="{00000000-0005-0000-0000-0000B5C20000}"/>
    <cellStyle name="Normal 5 2 12 2 4" xfId="30398" xr:uid="{00000000-0005-0000-0000-0000B6C20000}"/>
    <cellStyle name="Normal 5 2 12 3" xfId="6616" xr:uid="{00000000-0005-0000-0000-0000B7C20000}"/>
    <cellStyle name="Normal 5 2 12 3 2" xfId="19247" xr:uid="{00000000-0005-0000-0000-0000B8C20000}"/>
    <cellStyle name="Normal 5 2 12 3 2 2" xfId="54463" xr:uid="{00000000-0005-0000-0000-0000B9C20000}"/>
    <cellStyle name="Normal 5 2 12 3 3" xfId="41866" xr:uid="{00000000-0005-0000-0000-0000BAC20000}"/>
    <cellStyle name="Normal 5 2 12 3 4" xfId="31852" xr:uid="{00000000-0005-0000-0000-0000BBC20000}"/>
    <cellStyle name="Normal 5 2 12 4" xfId="8075" xr:uid="{00000000-0005-0000-0000-0000BCC20000}"/>
    <cellStyle name="Normal 5 2 12 4 2" xfId="20701" xr:uid="{00000000-0005-0000-0000-0000BDC20000}"/>
    <cellStyle name="Normal 5 2 12 4 2 2" xfId="55917" xr:uid="{00000000-0005-0000-0000-0000BEC20000}"/>
    <cellStyle name="Normal 5 2 12 4 3" xfId="43320" xr:uid="{00000000-0005-0000-0000-0000BFC20000}"/>
    <cellStyle name="Normal 5 2 12 4 4" xfId="33306" xr:uid="{00000000-0005-0000-0000-0000C0C20000}"/>
    <cellStyle name="Normal 5 2 12 5" xfId="9856" xr:uid="{00000000-0005-0000-0000-0000C1C20000}"/>
    <cellStyle name="Normal 5 2 12 5 2" xfId="22477" xr:uid="{00000000-0005-0000-0000-0000C2C20000}"/>
    <cellStyle name="Normal 5 2 12 5 2 2" xfId="57693" xr:uid="{00000000-0005-0000-0000-0000C3C20000}"/>
    <cellStyle name="Normal 5 2 12 5 3" xfId="45096" xr:uid="{00000000-0005-0000-0000-0000C4C20000}"/>
    <cellStyle name="Normal 5 2 12 5 4" xfId="35082" xr:uid="{00000000-0005-0000-0000-0000C5C20000}"/>
    <cellStyle name="Normal 5 2 12 6" xfId="11650" xr:uid="{00000000-0005-0000-0000-0000C6C20000}"/>
    <cellStyle name="Normal 5 2 12 6 2" xfId="24253" xr:uid="{00000000-0005-0000-0000-0000C7C20000}"/>
    <cellStyle name="Normal 5 2 12 6 2 2" xfId="59469" xr:uid="{00000000-0005-0000-0000-0000C8C20000}"/>
    <cellStyle name="Normal 5 2 12 6 3" xfId="46872" xr:uid="{00000000-0005-0000-0000-0000C9C20000}"/>
    <cellStyle name="Normal 5 2 12 6 4" xfId="36858" xr:uid="{00000000-0005-0000-0000-0000CAC20000}"/>
    <cellStyle name="Normal 5 2 12 7" xfId="16017" xr:uid="{00000000-0005-0000-0000-0000CBC20000}"/>
    <cellStyle name="Normal 5 2 12 7 2" xfId="51233" xr:uid="{00000000-0005-0000-0000-0000CCC20000}"/>
    <cellStyle name="Normal 5 2 12 7 3" xfId="28622" xr:uid="{00000000-0005-0000-0000-0000CDC20000}"/>
    <cellStyle name="Normal 5 2 12 8" xfId="14239" xr:uid="{00000000-0005-0000-0000-0000CEC20000}"/>
    <cellStyle name="Normal 5 2 12 8 2" xfId="49457" xr:uid="{00000000-0005-0000-0000-0000CFC20000}"/>
    <cellStyle name="Normal 5 2 12 9" xfId="38636" xr:uid="{00000000-0005-0000-0000-0000D0C20000}"/>
    <cellStyle name="Normal 5 2 13" xfId="2510" xr:uid="{00000000-0005-0000-0000-0000D1C20000}"/>
    <cellStyle name="Normal 5 2 13 10" xfId="26037" xr:uid="{00000000-0005-0000-0000-0000D2C20000}"/>
    <cellStyle name="Normal 5 2 13 11" xfId="60441" xr:uid="{00000000-0005-0000-0000-0000D3C20000}"/>
    <cellStyle name="Normal 5 2 13 2" xfId="4337" xr:uid="{00000000-0005-0000-0000-0000D4C20000}"/>
    <cellStyle name="Normal 5 2 13 2 2" xfId="16984" xr:uid="{00000000-0005-0000-0000-0000D5C20000}"/>
    <cellStyle name="Normal 5 2 13 2 2 2" xfId="52200" xr:uid="{00000000-0005-0000-0000-0000D6C20000}"/>
    <cellStyle name="Normal 5 2 13 2 3" xfId="39603" xr:uid="{00000000-0005-0000-0000-0000D7C20000}"/>
    <cellStyle name="Normal 5 2 13 2 4" xfId="29589" xr:uid="{00000000-0005-0000-0000-0000D8C20000}"/>
    <cellStyle name="Normal 5 2 13 3" xfId="5807" xr:uid="{00000000-0005-0000-0000-0000D9C20000}"/>
    <cellStyle name="Normal 5 2 13 3 2" xfId="18438" xr:uid="{00000000-0005-0000-0000-0000DAC20000}"/>
    <cellStyle name="Normal 5 2 13 3 2 2" xfId="53654" xr:uid="{00000000-0005-0000-0000-0000DBC20000}"/>
    <cellStyle name="Normal 5 2 13 3 3" xfId="41057" xr:uid="{00000000-0005-0000-0000-0000DCC20000}"/>
    <cellStyle name="Normal 5 2 13 3 4" xfId="31043" xr:uid="{00000000-0005-0000-0000-0000DDC20000}"/>
    <cellStyle name="Normal 5 2 13 4" xfId="7266" xr:uid="{00000000-0005-0000-0000-0000DEC20000}"/>
    <cellStyle name="Normal 5 2 13 4 2" xfId="19892" xr:uid="{00000000-0005-0000-0000-0000DFC20000}"/>
    <cellStyle name="Normal 5 2 13 4 2 2" xfId="55108" xr:uid="{00000000-0005-0000-0000-0000E0C20000}"/>
    <cellStyle name="Normal 5 2 13 4 3" xfId="42511" xr:uid="{00000000-0005-0000-0000-0000E1C20000}"/>
    <cellStyle name="Normal 5 2 13 4 4" xfId="32497" xr:uid="{00000000-0005-0000-0000-0000E2C20000}"/>
    <cellStyle name="Normal 5 2 13 5" xfId="9047" xr:uid="{00000000-0005-0000-0000-0000E3C20000}"/>
    <cellStyle name="Normal 5 2 13 5 2" xfId="21668" xr:uid="{00000000-0005-0000-0000-0000E4C20000}"/>
    <cellStyle name="Normal 5 2 13 5 2 2" xfId="56884" xr:uid="{00000000-0005-0000-0000-0000E5C20000}"/>
    <cellStyle name="Normal 5 2 13 5 3" xfId="44287" xr:uid="{00000000-0005-0000-0000-0000E6C20000}"/>
    <cellStyle name="Normal 5 2 13 5 4" xfId="34273" xr:uid="{00000000-0005-0000-0000-0000E7C20000}"/>
    <cellStyle name="Normal 5 2 13 6" xfId="10841" xr:uid="{00000000-0005-0000-0000-0000E8C20000}"/>
    <cellStyle name="Normal 5 2 13 6 2" xfId="23444" xr:uid="{00000000-0005-0000-0000-0000E9C20000}"/>
    <cellStyle name="Normal 5 2 13 6 2 2" xfId="58660" xr:uid="{00000000-0005-0000-0000-0000EAC20000}"/>
    <cellStyle name="Normal 5 2 13 6 3" xfId="46063" xr:uid="{00000000-0005-0000-0000-0000EBC20000}"/>
    <cellStyle name="Normal 5 2 13 6 4" xfId="36049" xr:uid="{00000000-0005-0000-0000-0000ECC20000}"/>
    <cellStyle name="Normal 5 2 13 7" xfId="15208" xr:uid="{00000000-0005-0000-0000-0000EDC20000}"/>
    <cellStyle name="Normal 5 2 13 7 2" xfId="50424" xr:uid="{00000000-0005-0000-0000-0000EEC20000}"/>
    <cellStyle name="Normal 5 2 13 7 3" xfId="27813" xr:uid="{00000000-0005-0000-0000-0000EFC20000}"/>
    <cellStyle name="Normal 5 2 13 8" xfId="13430" xr:uid="{00000000-0005-0000-0000-0000F0C20000}"/>
    <cellStyle name="Normal 5 2 13 8 2" xfId="48648" xr:uid="{00000000-0005-0000-0000-0000F1C20000}"/>
    <cellStyle name="Normal 5 2 13 9" xfId="37827" xr:uid="{00000000-0005-0000-0000-0000F2C20000}"/>
    <cellStyle name="Normal 5 2 14" xfId="3674" xr:uid="{00000000-0005-0000-0000-0000F3C20000}"/>
    <cellStyle name="Normal 5 2 14 2" xfId="8398" xr:uid="{00000000-0005-0000-0000-0000F4C20000}"/>
    <cellStyle name="Normal 5 2 14 2 2" xfId="21024" xr:uid="{00000000-0005-0000-0000-0000F5C20000}"/>
    <cellStyle name="Normal 5 2 14 2 2 2" xfId="56240" xr:uid="{00000000-0005-0000-0000-0000F6C20000}"/>
    <cellStyle name="Normal 5 2 14 2 3" xfId="43643" xr:uid="{00000000-0005-0000-0000-0000F7C20000}"/>
    <cellStyle name="Normal 5 2 14 2 4" xfId="33629" xr:uid="{00000000-0005-0000-0000-0000F8C20000}"/>
    <cellStyle name="Normal 5 2 14 3" xfId="10179" xr:uid="{00000000-0005-0000-0000-0000F9C20000}"/>
    <cellStyle name="Normal 5 2 14 3 2" xfId="22800" xr:uid="{00000000-0005-0000-0000-0000FAC20000}"/>
    <cellStyle name="Normal 5 2 14 3 2 2" xfId="58016" xr:uid="{00000000-0005-0000-0000-0000FBC20000}"/>
    <cellStyle name="Normal 5 2 14 3 3" xfId="45419" xr:uid="{00000000-0005-0000-0000-0000FCC20000}"/>
    <cellStyle name="Normal 5 2 14 3 4" xfId="35405" xr:uid="{00000000-0005-0000-0000-0000FDC20000}"/>
    <cellStyle name="Normal 5 2 14 4" xfId="11975" xr:uid="{00000000-0005-0000-0000-0000FEC20000}"/>
    <cellStyle name="Normal 5 2 14 4 2" xfId="24576" xr:uid="{00000000-0005-0000-0000-0000FFC20000}"/>
    <cellStyle name="Normal 5 2 14 4 2 2" xfId="59792" xr:uid="{00000000-0005-0000-0000-000000C30000}"/>
    <cellStyle name="Normal 5 2 14 4 3" xfId="47195" xr:uid="{00000000-0005-0000-0000-000001C30000}"/>
    <cellStyle name="Normal 5 2 14 4 4" xfId="37181" xr:uid="{00000000-0005-0000-0000-000002C30000}"/>
    <cellStyle name="Normal 5 2 14 5" xfId="16340" xr:uid="{00000000-0005-0000-0000-000003C30000}"/>
    <cellStyle name="Normal 5 2 14 5 2" xfId="51556" xr:uid="{00000000-0005-0000-0000-000004C30000}"/>
    <cellStyle name="Normal 5 2 14 5 3" xfId="28945" xr:uid="{00000000-0005-0000-0000-000005C30000}"/>
    <cellStyle name="Normal 5 2 14 6" xfId="14562" xr:uid="{00000000-0005-0000-0000-000006C30000}"/>
    <cellStyle name="Normal 5 2 14 6 2" xfId="49780" xr:uid="{00000000-0005-0000-0000-000007C30000}"/>
    <cellStyle name="Normal 5 2 14 7" xfId="38959" xr:uid="{00000000-0005-0000-0000-000008C30000}"/>
    <cellStyle name="Normal 5 2 14 8" xfId="27169" xr:uid="{00000000-0005-0000-0000-000009C30000}"/>
    <cellStyle name="Normal 5 2 15" xfId="4006" xr:uid="{00000000-0005-0000-0000-00000AC30000}"/>
    <cellStyle name="Normal 5 2 15 2" xfId="16662" xr:uid="{00000000-0005-0000-0000-00000BC30000}"/>
    <cellStyle name="Normal 5 2 15 2 2" xfId="51878" xr:uid="{00000000-0005-0000-0000-00000CC30000}"/>
    <cellStyle name="Normal 5 2 15 2 3" xfId="29267" xr:uid="{00000000-0005-0000-0000-00000DC30000}"/>
    <cellStyle name="Normal 5 2 15 3" xfId="13108" xr:uid="{00000000-0005-0000-0000-00000EC30000}"/>
    <cellStyle name="Normal 5 2 15 3 2" xfId="48326" xr:uid="{00000000-0005-0000-0000-00000FC30000}"/>
    <cellStyle name="Normal 5 2 15 4" xfId="39281" xr:uid="{00000000-0005-0000-0000-000010C30000}"/>
    <cellStyle name="Normal 5 2 15 5" xfId="25715" xr:uid="{00000000-0005-0000-0000-000011C30000}"/>
    <cellStyle name="Normal 5 2 16" xfId="5485" xr:uid="{00000000-0005-0000-0000-000012C30000}"/>
    <cellStyle name="Normal 5 2 16 2" xfId="18116" xr:uid="{00000000-0005-0000-0000-000013C30000}"/>
    <cellStyle name="Normal 5 2 16 2 2" xfId="53332" xr:uid="{00000000-0005-0000-0000-000014C30000}"/>
    <cellStyle name="Normal 5 2 16 3" xfId="40735" xr:uid="{00000000-0005-0000-0000-000015C30000}"/>
    <cellStyle name="Normal 5 2 16 4" xfId="30721" xr:uid="{00000000-0005-0000-0000-000016C30000}"/>
    <cellStyle name="Normal 5 2 17" xfId="6941" xr:uid="{00000000-0005-0000-0000-000017C30000}"/>
    <cellStyle name="Normal 5 2 17 2" xfId="19570" xr:uid="{00000000-0005-0000-0000-000018C30000}"/>
    <cellStyle name="Normal 5 2 17 2 2" xfId="54786" xr:uid="{00000000-0005-0000-0000-000019C30000}"/>
    <cellStyle name="Normal 5 2 17 3" xfId="42189" xr:uid="{00000000-0005-0000-0000-00001AC30000}"/>
    <cellStyle name="Normal 5 2 17 4" xfId="32175" xr:uid="{00000000-0005-0000-0000-00001BC30000}"/>
    <cellStyle name="Normal 5 2 18" xfId="8723" xr:uid="{00000000-0005-0000-0000-00001CC30000}"/>
    <cellStyle name="Normal 5 2 18 2" xfId="21346" xr:uid="{00000000-0005-0000-0000-00001DC30000}"/>
    <cellStyle name="Normal 5 2 18 2 2" xfId="56562" xr:uid="{00000000-0005-0000-0000-00001EC30000}"/>
    <cellStyle name="Normal 5 2 18 3" xfId="43965" xr:uid="{00000000-0005-0000-0000-00001FC30000}"/>
    <cellStyle name="Normal 5 2 18 4" xfId="33951" xr:uid="{00000000-0005-0000-0000-000020C30000}"/>
    <cellStyle name="Normal 5 2 19" xfId="10714" xr:uid="{00000000-0005-0000-0000-000021C30000}"/>
    <cellStyle name="Normal 5 2 19 2" xfId="23325" xr:uid="{00000000-0005-0000-0000-000022C30000}"/>
    <cellStyle name="Normal 5 2 19 2 2" xfId="58541" xr:uid="{00000000-0005-0000-0000-000023C30000}"/>
    <cellStyle name="Normal 5 2 19 3" xfId="45944" xr:uid="{00000000-0005-0000-0000-000024C30000}"/>
    <cellStyle name="Normal 5 2 19 4" xfId="35930" xr:uid="{00000000-0005-0000-0000-000025C30000}"/>
    <cellStyle name="Normal 5 2 2" xfId="632" xr:uid="{00000000-0005-0000-0000-000026C30000}"/>
    <cellStyle name="Normal 5 2 2 2" xfId="1801" xr:uid="{00000000-0005-0000-0000-000027C30000}"/>
    <cellStyle name="Normal 5 2 2_District Target Attainment" xfId="1177" xr:uid="{00000000-0005-0000-0000-000028C30000}"/>
    <cellStyle name="Normal 5 2 20" xfId="14885" xr:uid="{00000000-0005-0000-0000-000029C30000}"/>
    <cellStyle name="Normal 5 2 20 2" xfId="50102" xr:uid="{00000000-0005-0000-0000-00002AC30000}"/>
    <cellStyle name="Normal 5 2 20 3" xfId="27491" xr:uid="{00000000-0005-0000-0000-00002BC30000}"/>
    <cellStyle name="Normal 5 2 21" xfId="12299" xr:uid="{00000000-0005-0000-0000-00002CC30000}"/>
    <cellStyle name="Normal 5 2 21 2" xfId="47517" xr:uid="{00000000-0005-0000-0000-00002DC30000}"/>
    <cellStyle name="Normal 5 2 22" xfId="37504" xr:uid="{00000000-0005-0000-0000-00002EC30000}"/>
    <cellStyle name="Normal 5 2 23" xfId="24906" xr:uid="{00000000-0005-0000-0000-00002FC30000}"/>
    <cellStyle name="Normal 5 2 24" xfId="60119" xr:uid="{00000000-0005-0000-0000-000030C30000}"/>
    <cellStyle name="Normal 5 2 3" xfId="633" xr:uid="{00000000-0005-0000-0000-000031C30000}"/>
    <cellStyle name="Normal 5 2 3 10" xfId="5486" xr:uid="{00000000-0005-0000-0000-000032C30000}"/>
    <cellStyle name="Normal 5 2 3 10 2" xfId="18117" xr:uid="{00000000-0005-0000-0000-000033C30000}"/>
    <cellStyle name="Normal 5 2 3 10 2 2" xfId="53333" xr:uid="{00000000-0005-0000-0000-000034C30000}"/>
    <cellStyle name="Normal 5 2 3 10 3" xfId="40736" xr:uid="{00000000-0005-0000-0000-000035C30000}"/>
    <cellStyle name="Normal 5 2 3 10 4" xfId="30722" xr:uid="{00000000-0005-0000-0000-000036C30000}"/>
    <cellStyle name="Normal 5 2 3 11" xfId="6942" xr:uid="{00000000-0005-0000-0000-000037C30000}"/>
    <cellStyle name="Normal 5 2 3 11 2" xfId="19571" xr:uid="{00000000-0005-0000-0000-000038C30000}"/>
    <cellStyle name="Normal 5 2 3 11 2 2" xfId="54787" xr:uid="{00000000-0005-0000-0000-000039C30000}"/>
    <cellStyle name="Normal 5 2 3 11 3" xfId="42190" xr:uid="{00000000-0005-0000-0000-00003AC30000}"/>
    <cellStyle name="Normal 5 2 3 11 4" xfId="32176" xr:uid="{00000000-0005-0000-0000-00003BC30000}"/>
    <cellStyle name="Normal 5 2 3 12" xfId="8724" xr:uid="{00000000-0005-0000-0000-00003CC30000}"/>
    <cellStyle name="Normal 5 2 3 12 2" xfId="21347" xr:uid="{00000000-0005-0000-0000-00003DC30000}"/>
    <cellStyle name="Normal 5 2 3 12 2 2" xfId="56563" xr:uid="{00000000-0005-0000-0000-00003EC30000}"/>
    <cellStyle name="Normal 5 2 3 12 3" xfId="43966" xr:uid="{00000000-0005-0000-0000-00003FC30000}"/>
    <cellStyle name="Normal 5 2 3 12 4" xfId="33952" xr:uid="{00000000-0005-0000-0000-000040C30000}"/>
    <cellStyle name="Normal 5 2 3 13" xfId="10715" xr:uid="{00000000-0005-0000-0000-000041C30000}"/>
    <cellStyle name="Normal 5 2 3 13 2" xfId="23326" xr:uid="{00000000-0005-0000-0000-000042C30000}"/>
    <cellStyle name="Normal 5 2 3 13 2 2" xfId="58542" xr:uid="{00000000-0005-0000-0000-000043C30000}"/>
    <cellStyle name="Normal 5 2 3 13 3" xfId="45945" xr:uid="{00000000-0005-0000-0000-000044C30000}"/>
    <cellStyle name="Normal 5 2 3 13 4" xfId="35931" xr:uid="{00000000-0005-0000-0000-000045C30000}"/>
    <cellStyle name="Normal 5 2 3 14" xfId="14886" xr:uid="{00000000-0005-0000-0000-000046C30000}"/>
    <cellStyle name="Normal 5 2 3 14 2" xfId="50103" xr:uid="{00000000-0005-0000-0000-000047C30000}"/>
    <cellStyle name="Normal 5 2 3 14 3" xfId="27492" xr:uid="{00000000-0005-0000-0000-000048C30000}"/>
    <cellStyle name="Normal 5 2 3 15" xfId="12300" xr:uid="{00000000-0005-0000-0000-000049C30000}"/>
    <cellStyle name="Normal 5 2 3 15 2" xfId="47518" xr:uid="{00000000-0005-0000-0000-00004AC30000}"/>
    <cellStyle name="Normal 5 2 3 16" xfId="37505" xr:uid="{00000000-0005-0000-0000-00004BC30000}"/>
    <cellStyle name="Normal 5 2 3 17" xfId="24907" xr:uid="{00000000-0005-0000-0000-00004CC30000}"/>
    <cellStyle name="Normal 5 2 3 18" xfId="60120" xr:uid="{00000000-0005-0000-0000-00004DC30000}"/>
    <cellStyle name="Normal 5 2 3 2" xfId="1802" xr:uid="{00000000-0005-0000-0000-00004EC30000}"/>
    <cellStyle name="Normal 5 2 3 2 10" xfId="7016" xr:uid="{00000000-0005-0000-0000-00004FC30000}"/>
    <cellStyle name="Normal 5 2 3 2 10 2" xfId="19643" xr:uid="{00000000-0005-0000-0000-000050C30000}"/>
    <cellStyle name="Normal 5 2 3 2 10 2 2" xfId="54859" xr:uid="{00000000-0005-0000-0000-000051C30000}"/>
    <cellStyle name="Normal 5 2 3 2 10 3" xfId="42262" xr:uid="{00000000-0005-0000-0000-000052C30000}"/>
    <cellStyle name="Normal 5 2 3 2 10 4" xfId="32248" xr:uid="{00000000-0005-0000-0000-000053C30000}"/>
    <cellStyle name="Normal 5 2 3 2 11" xfId="8797" xr:uid="{00000000-0005-0000-0000-000054C30000}"/>
    <cellStyle name="Normal 5 2 3 2 11 2" xfId="21419" xr:uid="{00000000-0005-0000-0000-000055C30000}"/>
    <cellStyle name="Normal 5 2 3 2 11 2 2" xfId="56635" xr:uid="{00000000-0005-0000-0000-000056C30000}"/>
    <cellStyle name="Normal 5 2 3 2 11 3" xfId="44038" xr:uid="{00000000-0005-0000-0000-000057C30000}"/>
    <cellStyle name="Normal 5 2 3 2 11 4" xfId="34024" xr:uid="{00000000-0005-0000-0000-000058C30000}"/>
    <cellStyle name="Normal 5 2 3 2 12" xfId="10716" xr:uid="{00000000-0005-0000-0000-000059C30000}"/>
    <cellStyle name="Normal 5 2 3 2 12 2" xfId="23327" xr:uid="{00000000-0005-0000-0000-00005AC30000}"/>
    <cellStyle name="Normal 5 2 3 2 12 2 2" xfId="58543" xr:uid="{00000000-0005-0000-0000-00005BC30000}"/>
    <cellStyle name="Normal 5 2 3 2 12 3" xfId="45946" xr:uid="{00000000-0005-0000-0000-00005CC30000}"/>
    <cellStyle name="Normal 5 2 3 2 12 4" xfId="35932" xr:uid="{00000000-0005-0000-0000-00005DC30000}"/>
    <cellStyle name="Normal 5 2 3 2 13" xfId="14958" xr:uid="{00000000-0005-0000-0000-00005EC30000}"/>
    <cellStyle name="Normal 5 2 3 2 13 2" xfId="50175" xr:uid="{00000000-0005-0000-0000-00005FC30000}"/>
    <cellStyle name="Normal 5 2 3 2 13 3" xfId="27564" xr:uid="{00000000-0005-0000-0000-000060C30000}"/>
    <cellStyle name="Normal 5 2 3 2 14" xfId="12372" xr:uid="{00000000-0005-0000-0000-000061C30000}"/>
    <cellStyle name="Normal 5 2 3 2 14 2" xfId="47590" xr:uid="{00000000-0005-0000-0000-000062C30000}"/>
    <cellStyle name="Normal 5 2 3 2 15" xfId="37577" xr:uid="{00000000-0005-0000-0000-000063C30000}"/>
    <cellStyle name="Normal 5 2 3 2 16" xfId="24979" xr:uid="{00000000-0005-0000-0000-000064C30000}"/>
    <cellStyle name="Normal 5 2 3 2 17" xfId="60192" xr:uid="{00000000-0005-0000-0000-000065C30000}"/>
    <cellStyle name="Normal 5 2 3 2 2" xfId="2402" xr:uid="{00000000-0005-0000-0000-000066C30000}"/>
    <cellStyle name="Normal 5 2 3 2 2 10" xfId="10717" xr:uid="{00000000-0005-0000-0000-000067C30000}"/>
    <cellStyle name="Normal 5 2 3 2 2 10 2" xfId="23328" xr:uid="{00000000-0005-0000-0000-000068C30000}"/>
    <cellStyle name="Normal 5 2 3 2 2 10 2 2" xfId="58544" xr:uid="{00000000-0005-0000-0000-000069C30000}"/>
    <cellStyle name="Normal 5 2 3 2 2 10 3" xfId="45947" xr:uid="{00000000-0005-0000-0000-00006AC30000}"/>
    <cellStyle name="Normal 5 2 3 2 2 10 4" xfId="35933" xr:uid="{00000000-0005-0000-0000-00006BC30000}"/>
    <cellStyle name="Normal 5 2 3 2 2 11" xfId="15113" xr:uid="{00000000-0005-0000-0000-00006CC30000}"/>
    <cellStyle name="Normal 5 2 3 2 2 11 2" xfId="50329" xr:uid="{00000000-0005-0000-0000-00006DC30000}"/>
    <cellStyle name="Normal 5 2 3 2 2 11 3" xfId="27718" xr:uid="{00000000-0005-0000-0000-00006EC30000}"/>
    <cellStyle name="Normal 5 2 3 2 2 12" xfId="12526" xr:uid="{00000000-0005-0000-0000-00006FC30000}"/>
    <cellStyle name="Normal 5 2 3 2 2 12 2" xfId="47744" xr:uid="{00000000-0005-0000-0000-000070C30000}"/>
    <cellStyle name="Normal 5 2 3 2 2 13" xfId="37732" xr:uid="{00000000-0005-0000-0000-000071C30000}"/>
    <cellStyle name="Normal 5 2 3 2 2 14" xfId="25133" xr:uid="{00000000-0005-0000-0000-000072C30000}"/>
    <cellStyle name="Normal 5 2 3 2 2 15" xfId="60346" xr:uid="{00000000-0005-0000-0000-000073C30000}"/>
    <cellStyle name="Normal 5 2 3 2 2 2" xfId="3248" xr:uid="{00000000-0005-0000-0000-000074C30000}"/>
    <cellStyle name="Normal 5 2 3 2 2 2 10" xfId="25617" xr:uid="{00000000-0005-0000-0000-000075C30000}"/>
    <cellStyle name="Normal 5 2 3 2 2 2 11" xfId="61152" xr:uid="{00000000-0005-0000-0000-000076C30000}"/>
    <cellStyle name="Normal 5 2 3 2 2 2 2" xfId="5048" xr:uid="{00000000-0005-0000-0000-000077C30000}"/>
    <cellStyle name="Normal 5 2 3 2 2 2 2 2" xfId="17695" xr:uid="{00000000-0005-0000-0000-000078C30000}"/>
    <cellStyle name="Normal 5 2 3 2 2 2 2 2 2" xfId="52911" xr:uid="{00000000-0005-0000-0000-000079C30000}"/>
    <cellStyle name="Normal 5 2 3 2 2 2 2 2 3" xfId="30300" xr:uid="{00000000-0005-0000-0000-00007AC30000}"/>
    <cellStyle name="Normal 5 2 3 2 2 2 2 3" xfId="14141" xr:uid="{00000000-0005-0000-0000-00007BC30000}"/>
    <cellStyle name="Normal 5 2 3 2 2 2 2 3 2" xfId="49359" xr:uid="{00000000-0005-0000-0000-00007CC30000}"/>
    <cellStyle name="Normal 5 2 3 2 2 2 2 4" xfId="40314" xr:uid="{00000000-0005-0000-0000-00007DC30000}"/>
    <cellStyle name="Normal 5 2 3 2 2 2 2 5" xfId="26748" xr:uid="{00000000-0005-0000-0000-00007EC30000}"/>
    <cellStyle name="Normal 5 2 3 2 2 2 3" xfId="6518" xr:uid="{00000000-0005-0000-0000-00007FC30000}"/>
    <cellStyle name="Normal 5 2 3 2 2 2 3 2" xfId="19149" xr:uid="{00000000-0005-0000-0000-000080C30000}"/>
    <cellStyle name="Normal 5 2 3 2 2 2 3 2 2" xfId="54365" xr:uid="{00000000-0005-0000-0000-000081C30000}"/>
    <cellStyle name="Normal 5 2 3 2 2 2 3 3" xfId="41768" xr:uid="{00000000-0005-0000-0000-000082C30000}"/>
    <cellStyle name="Normal 5 2 3 2 2 2 3 4" xfId="31754" xr:uid="{00000000-0005-0000-0000-000083C30000}"/>
    <cellStyle name="Normal 5 2 3 2 2 2 4" xfId="7977" xr:uid="{00000000-0005-0000-0000-000084C30000}"/>
    <cellStyle name="Normal 5 2 3 2 2 2 4 2" xfId="20603" xr:uid="{00000000-0005-0000-0000-000085C30000}"/>
    <cellStyle name="Normal 5 2 3 2 2 2 4 2 2" xfId="55819" xr:uid="{00000000-0005-0000-0000-000086C30000}"/>
    <cellStyle name="Normal 5 2 3 2 2 2 4 3" xfId="43222" xr:uid="{00000000-0005-0000-0000-000087C30000}"/>
    <cellStyle name="Normal 5 2 3 2 2 2 4 4" xfId="33208" xr:uid="{00000000-0005-0000-0000-000088C30000}"/>
    <cellStyle name="Normal 5 2 3 2 2 2 5" xfId="9758" xr:uid="{00000000-0005-0000-0000-000089C30000}"/>
    <cellStyle name="Normal 5 2 3 2 2 2 5 2" xfId="22379" xr:uid="{00000000-0005-0000-0000-00008AC30000}"/>
    <cellStyle name="Normal 5 2 3 2 2 2 5 2 2" xfId="57595" xr:uid="{00000000-0005-0000-0000-00008BC30000}"/>
    <cellStyle name="Normal 5 2 3 2 2 2 5 3" xfId="44998" xr:uid="{00000000-0005-0000-0000-00008CC30000}"/>
    <cellStyle name="Normal 5 2 3 2 2 2 5 4" xfId="34984" xr:uid="{00000000-0005-0000-0000-00008DC30000}"/>
    <cellStyle name="Normal 5 2 3 2 2 2 6" xfId="11552" xr:uid="{00000000-0005-0000-0000-00008EC30000}"/>
    <cellStyle name="Normal 5 2 3 2 2 2 6 2" xfId="24155" xr:uid="{00000000-0005-0000-0000-00008FC30000}"/>
    <cellStyle name="Normal 5 2 3 2 2 2 6 2 2" xfId="59371" xr:uid="{00000000-0005-0000-0000-000090C30000}"/>
    <cellStyle name="Normal 5 2 3 2 2 2 6 3" xfId="46774" xr:uid="{00000000-0005-0000-0000-000091C30000}"/>
    <cellStyle name="Normal 5 2 3 2 2 2 6 4" xfId="36760" xr:uid="{00000000-0005-0000-0000-000092C30000}"/>
    <cellStyle name="Normal 5 2 3 2 2 2 7" xfId="15919" xr:uid="{00000000-0005-0000-0000-000093C30000}"/>
    <cellStyle name="Normal 5 2 3 2 2 2 7 2" xfId="51135" xr:uid="{00000000-0005-0000-0000-000094C30000}"/>
    <cellStyle name="Normal 5 2 3 2 2 2 7 3" xfId="28524" xr:uid="{00000000-0005-0000-0000-000095C30000}"/>
    <cellStyle name="Normal 5 2 3 2 2 2 8" xfId="13010" xr:uid="{00000000-0005-0000-0000-000096C30000}"/>
    <cellStyle name="Normal 5 2 3 2 2 2 8 2" xfId="48228" xr:uid="{00000000-0005-0000-0000-000097C30000}"/>
    <cellStyle name="Normal 5 2 3 2 2 2 9" xfId="38538" xr:uid="{00000000-0005-0000-0000-000098C30000}"/>
    <cellStyle name="Normal 5 2 3 2 2 3" xfId="3577" xr:uid="{00000000-0005-0000-0000-000099C30000}"/>
    <cellStyle name="Normal 5 2 3 2 2 3 10" xfId="27073" xr:uid="{00000000-0005-0000-0000-00009AC30000}"/>
    <cellStyle name="Normal 5 2 3 2 2 3 11" xfId="61477" xr:uid="{00000000-0005-0000-0000-00009BC30000}"/>
    <cellStyle name="Normal 5 2 3 2 2 3 2" xfId="5373" xr:uid="{00000000-0005-0000-0000-00009CC30000}"/>
    <cellStyle name="Normal 5 2 3 2 2 3 2 2" xfId="18020" xr:uid="{00000000-0005-0000-0000-00009DC30000}"/>
    <cellStyle name="Normal 5 2 3 2 2 3 2 2 2" xfId="53236" xr:uid="{00000000-0005-0000-0000-00009EC30000}"/>
    <cellStyle name="Normal 5 2 3 2 2 3 2 3" xfId="40639" xr:uid="{00000000-0005-0000-0000-00009FC30000}"/>
    <cellStyle name="Normal 5 2 3 2 2 3 2 4" xfId="30625" xr:uid="{00000000-0005-0000-0000-0000A0C30000}"/>
    <cellStyle name="Normal 5 2 3 2 2 3 3" xfId="6843" xr:uid="{00000000-0005-0000-0000-0000A1C30000}"/>
    <cellStyle name="Normal 5 2 3 2 2 3 3 2" xfId="19474" xr:uid="{00000000-0005-0000-0000-0000A2C30000}"/>
    <cellStyle name="Normal 5 2 3 2 2 3 3 2 2" xfId="54690" xr:uid="{00000000-0005-0000-0000-0000A3C30000}"/>
    <cellStyle name="Normal 5 2 3 2 2 3 3 3" xfId="42093" xr:uid="{00000000-0005-0000-0000-0000A4C30000}"/>
    <cellStyle name="Normal 5 2 3 2 2 3 3 4" xfId="32079" xr:uid="{00000000-0005-0000-0000-0000A5C30000}"/>
    <cellStyle name="Normal 5 2 3 2 2 3 4" xfId="8302" xr:uid="{00000000-0005-0000-0000-0000A6C30000}"/>
    <cellStyle name="Normal 5 2 3 2 2 3 4 2" xfId="20928" xr:uid="{00000000-0005-0000-0000-0000A7C30000}"/>
    <cellStyle name="Normal 5 2 3 2 2 3 4 2 2" xfId="56144" xr:uid="{00000000-0005-0000-0000-0000A8C30000}"/>
    <cellStyle name="Normal 5 2 3 2 2 3 4 3" xfId="43547" xr:uid="{00000000-0005-0000-0000-0000A9C30000}"/>
    <cellStyle name="Normal 5 2 3 2 2 3 4 4" xfId="33533" xr:uid="{00000000-0005-0000-0000-0000AAC30000}"/>
    <cellStyle name="Normal 5 2 3 2 2 3 5" xfId="10083" xr:uid="{00000000-0005-0000-0000-0000ABC30000}"/>
    <cellStyle name="Normal 5 2 3 2 2 3 5 2" xfId="22704" xr:uid="{00000000-0005-0000-0000-0000ACC30000}"/>
    <cellStyle name="Normal 5 2 3 2 2 3 5 2 2" xfId="57920" xr:uid="{00000000-0005-0000-0000-0000ADC30000}"/>
    <cellStyle name="Normal 5 2 3 2 2 3 5 3" xfId="45323" xr:uid="{00000000-0005-0000-0000-0000AEC30000}"/>
    <cellStyle name="Normal 5 2 3 2 2 3 5 4" xfId="35309" xr:uid="{00000000-0005-0000-0000-0000AFC30000}"/>
    <cellStyle name="Normal 5 2 3 2 2 3 6" xfId="11877" xr:uid="{00000000-0005-0000-0000-0000B0C30000}"/>
    <cellStyle name="Normal 5 2 3 2 2 3 6 2" xfId="24480" xr:uid="{00000000-0005-0000-0000-0000B1C30000}"/>
    <cellStyle name="Normal 5 2 3 2 2 3 6 2 2" xfId="59696" xr:uid="{00000000-0005-0000-0000-0000B2C30000}"/>
    <cellStyle name="Normal 5 2 3 2 2 3 6 3" xfId="47099" xr:uid="{00000000-0005-0000-0000-0000B3C30000}"/>
    <cellStyle name="Normal 5 2 3 2 2 3 6 4" xfId="37085" xr:uid="{00000000-0005-0000-0000-0000B4C30000}"/>
    <cellStyle name="Normal 5 2 3 2 2 3 7" xfId="16244" xr:uid="{00000000-0005-0000-0000-0000B5C30000}"/>
    <cellStyle name="Normal 5 2 3 2 2 3 7 2" xfId="51460" xr:uid="{00000000-0005-0000-0000-0000B6C30000}"/>
    <cellStyle name="Normal 5 2 3 2 2 3 7 3" xfId="28849" xr:uid="{00000000-0005-0000-0000-0000B7C30000}"/>
    <cellStyle name="Normal 5 2 3 2 2 3 8" xfId="14466" xr:uid="{00000000-0005-0000-0000-0000B8C30000}"/>
    <cellStyle name="Normal 5 2 3 2 2 3 8 2" xfId="49684" xr:uid="{00000000-0005-0000-0000-0000B9C30000}"/>
    <cellStyle name="Normal 5 2 3 2 2 3 9" xfId="38863" xr:uid="{00000000-0005-0000-0000-0000BAC30000}"/>
    <cellStyle name="Normal 5 2 3 2 2 4" xfId="2738" xr:uid="{00000000-0005-0000-0000-0000BBC30000}"/>
    <cellStyle name="Normal 5 2 3 2 2 4 10" xfId="26264" xr:uid="{00000000-0005-0000-0000-0000BCC30000}"/>
    <cellStyle name="Normal 5 2 3 2 2 4 11" xfId="60668" xr:uid="{00000000-0005-0000-0000-0000BDC30000}"/>
    <cellStyle name="Normal 5 2 3 2 2 4 2" xfId="4564" xr:uid="{00000000-0005-0000-0000-0000BEC30000}"/>
    <cellStyle name="Normal 5 2 3 2 2 4 2 2" xfId="17211" xr:uid="{00000000-0005-0000-0000-0000BFC30000}"/>
    <cellStyle name="Normal 5 2 3 2 2 4 2 2 2" xfId="52427" xr:uid="{00000000-0005-0000-0000-0000C0C30000}"/>
    <cellStyle name="Normal 5 2 3 2 2 4 2 3" xfId="39830" xr:uid="{00000000-0005-0000-0000-0000C1C30000}"/>
    <cellStyle name="Normal 5 2 3 2 2 4 2 4" xfId="29816" xr:uid="{00000000-0005-0000-0000-0000C2C30000}"/>
    <cellStyle name="Normal 5 2 3 2 2 4 3" xfId="6034" xr:uid="{00000000-0005-0000-0000-0000C3C30000}"/>
    <cellStyle name="Normal 5 2 3 2 2 4 3 2" xfId="18665" xr:uid="{00000000-0005-0000-0000-0000C4C30000}"/>
    <cellStyle name="Normal 5 2 3 2 2 4 3 2 2" xfId="53881" xr:uid="{00000000-0005-0000-0000-0000C5C30000}"/>
    <cellStyle name="Normal 5 2 3 2 2 4 3 3" xfId="41284" xr:uid="{00000000-0005-0000-0000-0000C6C30000}"/>
    <cellStyle name="Normal 5 2 3 2 2 4 3 4" xfId="31270" xr:uid="{00000000-0005-0000-0000-0000C7C30000}"/>
    <cellStyle name="Normal 5 2 3 2 2 4 4" xfId="7493" xr:uid="{00000000-0005-0000-0000-0000C8C30000}"/>
    <cellStyle name="Normal 5 2 3 2 2 4 4 2" xfId="20119" xr:uid="{00000000-0005-0000-0000-0000C9C30000}"/>
    <cellStyle name="Normal 5 2 3 2 2 4 4 2 2" xfId="55335" xr:uid="{00000000-0005-0000-0000-0000CAC30000}"/>
    <cellStyle name="Normal 5 2 3 2 2 4 4 3" xfId="42738" xr:uid="{00000000-0005-0000-0000-0000CBC30000}"/>
    <cellStyle name="Normal 5 2 3 2 2 4 4 4" xfId="32724" xr:uid="{00000000-0005-0000-0000-0000CCC30000}"/>
    <cellStyle name="Normal 5 2 3 2 2 4 5" xfId="9274" xr:uid="{00000000-0005-0000-0000-0000CDC30000}"/>
    <cellStyle name="Normal 5 2 3 2 2 4 5 2" xfId="21895" xr:uid="{00000000-0005-0000-0000-0000CEC30000}"/>
    <cellStyle name="Normal 5 2 3 2 2 4 5 2 2" xfId="57111" xr:uid="{00000000-0005-0000-0000-0000CFC30000}"/>
    <cellStyle name="Normal 5 2 3 2 2 4 5 3" xfId="44514" xr:uid="{00000000-0005-0000-0000-0000D0C30000}"/>
    <cellStyle name="Normal 5 2 3 2 2 4 5 4" xfId="34500" xr:uid="{00000000-0005-0000-0000-0000D1C30000}"/>
    <cellStyle name="Normal 5 2 3 2 2 4 6" xfId="11068" xr:uid="{00000000-0005-0000-0000-0000D2C30000}"/>
    <cellStyle name="Normal 5 2 3 2 2 4 6 2" xfId="23671" xr:uid="{00000000-0005-0000-0000-0000D3C30000}"/>
    <cellStyle name="Normal 5 2 3 2 2 4 6 2 2" xfId="58887" xr:uid="{00000000-0005-0000-0000-0000D4C30000}"/>
    <cellStyle name="Normal 5 2 3 2 2 4 6 3" xfId="46290" xr:uid="{00000000-0005-0000-0000-0000D5C30000}"/>
    <cellStyle name="Normal 5 2 3 2 2 4 6 4" xfId="36276" xr:uid="{00000000-0005-0000-0000-0000D6C30000}"/>
    <cellStyle name="Normal 5 2 3 2 2 4 7" xfId="15435" xr:uid="{00000000-0005-0000-0000-0000D7C30000}"/>
    <cellStyle name="Normal 5 2 3 2 2 4 7 2" xfId="50651" xr:uid="{00000000-0005-0000-0000-0000D8C30000}"/>
    <cellStyle name="Normal 5 2 3 2 2 4 7 3" xfId="28040" xr:uid="{00000000-0005-0000-0000-0000D9C30000}"/>
    <cellStyle name="Normal 5 2 3 2 2 4 8" xfId="13657" xr:uid="{00000000-0005-0000-0000-0000DAC30000}"/>
    <cellStyle name="Normal 5 2 3 2 2 4 8 2" xfId="48875" xr:uid="{00000000-0005-0000-0000-0000DBC30000}"/>
    <cellStyle name="Normal 5 2 3 2 2 4 9" xfId="38054" xr:uid="{00000000-0005-0000-0000-0000DCC30000}"/>
    <cellStyle name="Normal 5 2 3 2 2 5" xfId="3902" xr:uid="{00000000-0005-0000-0000-0000DDC30000}"/>
    <cellStyle name="Normal 5 2 3 2 2 5 2" xfId="8625" xr:uid="{00000000-0005-0000-0000-0000DEC30000}"/>
    <cellStyle name="Normal 5 2 3 2 2 5 2 2" xfId="21251" xr:uid="{00000000-0005-0000-0000-0000DFC30000}"/>
    <cellStyle name="Normal 5 2 3 2 2 5 2 2 2" xfId="56467" xr:uid="{00000000-0005-0000-0000-0000E0C30000}"/>
    <cellStyle name="Normal 5 2 3 2 2 5 2 3" xfId="43870" xr:uid="{00000000-0005-0000-0000-0000E1C30000}"/>
    <cellStyle name="Normal 5 2 3 2 2 5 2 4" xfId="33856" xr:uid="{00000000-0005-0000-0000-0000E2C30000}"/>
    <cellStyle name="Normal 5 2 3 2 2 5 3" xfId="10406" xr:uid="{00000000-0005-0000-0000-0000E3C30000}"/>
    <cellStyle name="Normal 5 2 3 2 2 5 3 2" xfId="23027" xr:uid="{00000000-0005-0000-0000-0000E4C30000}"/>
    <cellStyle name="Normal 5 2 3 2 2 5 3 2 2" xfId="58243" xr:uid="{00000000-0005-0000-0000-0000E5C30000}"/>
    <cellStyle name="Normal 5 2 3 2 2 5 3 3" xfId="45646" xr:uid="{00000000-0005-0000-0000-0000E6C30000}"/>
    <cellStyle name="Normal 5 2 3 2 2 5 3 4" xfId="35632" xr:uid="{00000000-0005-0000-0000-0000E7C30000}"/>
    <cellStyle name="Normal 5 2 3 2 2 5 4" xfId="12202" xr:uid="{00000000-0005-0000-0000-0000E8C30000}"/>
    <cellStyle name="Normal 5 2 3 2 2 5 4 2" xfId="24803" xr:uid="{00000000-0005-0000-0000-0000E9C30000}"/>
    <cellStyle name="Normal 5 2 3 2 2 5 4 2 2" xfId="60019" xr:uid="{00000000-0005-0000-0000-0000EAC30000}"/>
    <cellStyle name="Normal 5 2 3 2 2 5 4 3" xfId="47422" xr:uid="{00000000-0005-0000-0000-0000EBC30000}"/>
    <cellStyle name="Normal 5 2 3 2 2 5 4 4" xfId="37408" xr:uid="{00000000-0005-0000-0000-0000ECC30000}"/>
    <cellStyle name="Normal 5 2 3 2 2 5 5" xfId="16567" xr:uid="{00000000-0005-0000-0000-0000EDC30000}"/>
    <cellStyle name="Normal 5 2 3 2 2 5 5 2" xfId="51783" xr:uid="{00000000-0005-0000-0000-0000EEC30000}"/>
    <cellStyle name="Normal 5 2 3 2 2 5 5 3" xfId="29172" xr:uid="{00000000-0005-0000-0000-0000EFC30000}"/>
    <cellStyle name="Normal 5 2 3 2 2 5 6" xfId="14789" xr:uid="{00000000-0005-0000-0000-0000F0C30000}"/>
    <cellStyle name="Normal 5 2 3 2 2 5 6 2" xfId="50007" xr:uid="{00000000-0005-0000-0000-0000F1C30000}"/>
    <cellStyle name="Normal 5 2 3 2 2 5 7" xfId="39186" xr:uid="{00000000-0005-0000-0000-0000F2C30000}"/>
    <cellStyle name="Normal 5 2 3 2 2 5 8" xfId="27396" xr:uid="{00000000-0005-0000-0000-0000F3C30000}"/>
    <cellStyle name="Normal 5 2 3 2 2 6" xfId="4242" xr:uid="{00000000-0005-0000-0000-0000F4C30000}"/>
    <cellStyle name="Normal 5 2 3 2 2 6 2" xfId="16889" xr:uid="{00000000-0005-0000-0000-0000F5C30000}"/>
    <cellStyle name="Normal 5 2 3 2 2 6 2 2" xfId="52105" xr:uid="{00000000-0005-0000-0000-0000F6C30000}"/>
    <cellStyle name="Normal 5 2 3 2 2 6 2 3" xfId="29494" xr:uid="{00000000-0005-0000-0000-0000F7C30000}"/>
    <cellStyle name="Normal 5 2 3 2 2 6 3" xfId="13335" xr:uid="{00000000-0005-0000-0000-0000F8C30000}"/>
    <cellStyle name="Normal 5 2 3 2 2 6 3 2" xfId="48553" xr:uid="{00000000-0005-0000-0000-0000F9C30000}"/>
    <cellStyle name="Normal 5 2 3 2 2 6 4" xfId="39508" xr:uid="{00000000-0005-0000-0000-0000FAC30000}"/>
    <cellStyle name="Normal 5 2 3 2 2 6 5" xfId="25942" xr:uid="{00000000-0005-0000-0000-0000FBC30000}"/>
    <cellStyle name="Normal 5 2 3 2 2 7" xfId="5712" xr:uid="{00000000-0005-0000-0000-0000FCC30000}"/>
    <cellStyle name="Normal 5 2 3 2 2 7 2" xfId="18343" xr:uid="{00000000-0005-0000-0000-0000FDC30000}"/>
    <cellStyle name="Normal 5 2 3 2 2 7 2 2" xfId="53559" xr:uid="{00000000-0005-0000-0000-0000FEC30000}"/>
    <cellStyle name="Normal 5 2 3 2 2 7 3" xfId="40962" xr:uid="{00000000-0005-0000-0000-0000FFC30000}"/>
    <cellStyle name="Normal 5 2 3 2 2 7 4" xfId="30948" xr:uid="{00000000-0005-0000-0000-000000C40000}"/>
    <cellStyle name="Normal 5 2 3 2 2 8" xfId="7171" xr:uid="{00000000-0005-0000-0000-000001C40000}"/>
    <cellStyle name="Normal 5 2 3 2 2 8 2" xfId="19797" xr:uid="{00000000-0005-0000-0000-000002C40000}"/>
    <cellStyle name="Normal 5 2 3 2 2 8 2 2" xfId="55013" xr:uid="{00000000-0005-0000-0000-000003C40000}"/>
    <cellStyle name="Normal 5 2 3 2 2 8 3" xfId="42416" xr:uid="{00000000-0005-0000-0000-000004C40000}"/>
    <cellStyle name="Normal 5 2 3 2 2 8 4" xfId="32402" xr:uid="{00000000-0005-0000-0000-000005C40000}"/>
    <cellStyle name="Normal 5 2 3 2 2 9" xfId="8952" xr:uid="{00000000-0005-0000-0000-000006C40000}"/>
    <cellStyle name="Normal 5 2 3 2 2 9 2" xfId="21573" xr:uid="{00000000-0005-0000-0000-000007C40000}"/>
    <cellStyle name="Normal 5 2 3 2 2 9 2 2" xfId="56789" xr:uid="{00000000-0005-0000-0000-000008C40000}"/>
    <cellStyle name="Normal 5 2 3 2 2 9 3" xfId="44192" xr:uid="{00000000-0005-0000-0000-000009C40000}"/>
    <cellStyle name="Normal 5 2 3 2 2 9 4" xfId="34178" xr:uid="{00000000-0005-0000-0000-00000AC40000}"/>
    <cellStyle name="Normal 5 2 3 2 3" xfId="3088" xr:uid="{00000000-0005-0000-0000-00000BC40000}"/>
    <cellStyle name="Normal 5 2 3 2 3 10" xfId="25460" xr:uid="{00000000-0005-0000-0000-00000CC40000}"/>
    <cellStyle name="Normal 5 2 3 2 3 11" xfId="60995" xr:uid="{00000000-0005-0000-0000-00000DC40000}"/>
    <cellStyle name="Normal 5 2 3 2 3 2" xfId="4891" xr:uid="{00000000-0005-0000-0000-00000EC40000}"/>
    <cellStyle name="Normal 5 2 3 2 3 2 2" xfId="17538" xr:uid="{00000000-0005-0000-0000-00000FC40000}"/>
    <cellStyle name="Normal 5 2 3 2 3 2 2 2" xfId="52754" xr:uid="{00000000-0005-0000-0000-000010C40000}"/>
    <cellStyle name="Normal 5 2 3 2 3 2 2 3" xfId="30143" xr:uid="{00000000-0005-0000-0000-000011C40000}"/>
    <cellStyle name="Normal 5 2 3 2 3 2 3" xfId="13984" xr:uid="{00000000-0005-0000-0000-000012C40000}"/>
    <cellStyle name="Normal 5 2 3 2 3 2 3 2" xfId="49202" xr:uid="{00000000-0005-0000-0000-000013C40000}"/>
    <cellStyle name="Normal 5 2 3 2 3 2 4" xfId="40157" xr:uid="{00000000-0005-0000-0000-000014C40000}"/>
    <cellStyle name="Normal 5 2 3 2 3 2 5" xfId="26591" xr:uid="{00000000-0005-0000-0000-000015C40000}"/>
    <cellStyle name="Normal 5 2 3 2 3 3" xfId="6361" xr:uid="{00000000-0005-0000-0000-000016C40000}"/>
    <cellStyle name="Normal 5 2 3 2 3 3 2" xfId="18992" xr:uid="{00000000-0005-0000-0000-000017C40000}"/>
    <cellStyle name="Normal 5 2 3 2 3 3 2 2" xfId="54208" xr:uid="{00000000-0005-0000-0000-000018C40000}"/>
    <cellStyle name="Normal 5 2 3 2 3 3 3" xfId="41611" xr:uid="{00000000-0005-0000-0000-000019C40000}"/>
    <cellStyle name="Normal 5 2 3 2 3 3 4" xfId="31597" xr:uid="{00000000-0005-0000-0000-00001AC40000}"/>
    <cellStyle name="Normal 5 2 3 2 3 4" xfId="7820" xr:uid="{00000000-0005-0000-0000-00001BC40000}"/>
    <cellStyle name="Normal 5 2 3 2 3 4 2" xfId="20446" xr:uid="{00000000-0005-0000-0000-00001CC40000}"/>
    <cellStyle name="Normal 5 2 3 2 3 4 2 2" xfId="55662" xr:uid="{00000000-0005-0000-0000-00001DC40000}"/>
    <cellStyle name="Normal 5 2 3 2 3 4 3" xfId="43065" xr:uid="{00000000-0005-0000-0000-00001EC40000}"/>
    <cellStyle name="Normal 5 2 3 2 3 4 4" xfId="33051" xr:uid="{00000000-0005-0000-0000-00001FC40000}"/>
    <cellStyle name="Normal 5 2 3 2 3 5" xfId="9601" xr:uid="{00000000-0005-0000-0000-000020C40000}"/>
    <cellStyle name="Normal 5 2 3 2 3 5 2" xfId="22222" xr:uid="{00000000-0005-0000-0000-000021C40000}"/>
    <cellStyle name="Normal 5 2 3 2 3 5 2 2" xfId="57438" xr:uid="{00000000-0005-0000-0000-000022C40000}"/>
    <cellStyle name="Normal 5 2 3 2 3 5 3" xfId="44841" xr:uid="{00000000-0005-0000-0000-000023C40000}"/>
    <cellStyle name="Normal 5 2 3 2 3 5 4" xfId="34827" xr:uid="{00000000-0005-0000-0000-000024C40000}"/>
    <cellStyle name="Normal 5 2 3 2 3 6" xfId="11395" xr:uid="{00000000-0005-0000-0000-000025C40000}"/>
    <cellStyle name="Normal 5 2 3 2 3 6 2" xfId="23998" xr:uid="{00000000-0005-0000-0000-000026C40000}"/>
    <cellStyle name="Normal 5 2 3 2 3 6 2 2" xfId="59214" xr:uid="{00000000-0005-0000-0000-000027C40000}"/>
    <cellStyle name="Normal 5 2 3 2 3 6 3" xfId="46617" xr:uid="{00000000-0005-0000-0000-000028C40000}"/>
    <cellStyle name="Normal 5 2 3 2 3 6 4" xfId="36603" xr:uid="{00000000-0005-0000-0000-000029C40000}"/>
    <cellStyle name="Normal 5 2 3 2 3 7" xfId="15762" xr:uid="{00000000-0005-0000-0000-00002AC40000}"/>
    <cellStyle name="Normal 5 2 3 2 3 7 2" xfId="50978" xr:uid="{00000000-0005-0000-0000-00002BC40000}"/>
    <cellStyle name="Normal 5 2 3 2 3 7 3" xfId="28367" xr:uid="{00000000-0005-0000-0000-00002CC40000}"/>
    <cellStyle name="Normal 5 2 3 2 3 8" xfId="12853" xr:uid="{00000000-0005-0000-0000-00002DC40000}"/>
    <cellStyle name="Normal 5 2 3 2 3 8 2" xfId="48071" xr:uid="{00000000-0005-0000-0000-00002EC40000}"/>
    <cellStyle name="Normal 5 2 3 2 3 9" xfId="38381" xr:uid="{00000000-0005-0000-0000-00002FC40000}"/>
    <cellStyle name="Normal 5 2 3 2 4" xfId="2914" xr:uid="{00000000-0005-0000-0000-000030C40000}"/>
    <cellStyle name="Normal 5 2 3 2 4 10" xfId="25301" xr:uid="{00000000-0005-0000-0000-000031C40000}"/>
    <cellStyle name="Normal 5 2 3 2 4 11" xfId="60836" xr:uid="{00000000-0005-0000-0000-000032C40000}"/>
    <cellStyle name="Normal 5 2 3 2 4 2" xfId="4732" xr:uid="{00000000-0005-0000-0000-000033C40000}"/>
    <cellStyle name="Normal 5 2 3 2 4 2 2" xfId="17379" xr:uid="{00000000-0005-0000-0000-000034C40000}"/>
    <cellStyle name="Normal 5 2 3 2 4 2 2 2" xfId="52595" xr:uid="{00000000-0005-0000-0000-000035C40000}"/>
    <cellStyle name="Normal 5 2 3 2 4 2 2 3" xfId="29984" xr:uid="{00000000-0005-0000-0000-000036C40000}"/>
    <cellStyle name="Normal 5 2 3 2 4 2 3" xfId="13825" xr:uid="{00000000-0005-0000-0000-000037C40000}"/>
    <cellStyle name="Normal 5 2 3 2 4 2 3 2" xfId="49043" xr:uid="{00000000-0005-0000-0000-000038C40000}"/>
    <cellStyle name="Normal 5 2 3 2 4 2 4" xfId="39998" xr:uid="{00000000-0005-0000-0000-000039C40000}"/>
    <cellStyle name="Normal 5 2 3 2 4 2 5" xfId="26432" xr:uid="{00000000-0005-0000-0000-00003AC40000}"/>
    <cellStyle name="Normal 5 2 3 2 4 3" xfId="6202" xr:uid="{00000000-0005-0000-0000-00003BC40000}"/>
    <cellStyle name="Normal 5 2 3 2 4 3 2" xfId="18833" xr:uid="{00000000-0005-0000-0000-00003CC40000}"/>
    <cellStyle name="Normal 5 2 3 2 4 3 2 2" xfId="54049" xr:uid="{00000000-0005-0000-0000-00003DC40000}"/>
    <cellStyle name="Normal 5 2 3 2 4 3 3" xfId="41452" xr:uid="{00000000-0005-0000-0000-00003EC40000}"/>
    <cellStyle name="Normal 5 2 3 2 4 3 4" xfId="31438" xr:uid="{00000000-0005-0000-0000-00003FC40000}"/>
    <cellStyle name="Normal 5 2 3 2 4 4" xfId="7661" xr:uid="{00000000-0005-0000-0000-000040C40000}"/>
    <cellStyle name="Normal 5 2 3 2 4 4 2" xfId="20287" xr:uid="{00000000-0005-0000-0000-000041C40000}"/>
    <cellStyle name="Normal 5 2 3 2 4 4 2 2" xfId="55503" xr:uid="{00000000-0005-0000-0000-000042C40000}"/>
    <cellStyle name="Normal 5 2 3 2 4 4 3" xfId="42906" xr:uid="{00000000-0005-0000-0000-000043C40000}"/>
    <cellStyle name="Normal 5 2 3 2 4 4 4" xfId="32892" xr:uid="{00000000-0005-0000-0000-000044C40000}"/>
    <cellStyle name="Normal 5 2 3 2 4 5" xfId="9442" xr:uid="{00000000-0005-0000-0000-000045C40000}"/>
    <cellStyle name="Normal 5 2 3 2 4 5 2" xfId="22063" xr:uid="{00000000-0005-0000-0000-000046C40000}"/>
    <cellStyle name="Normal 5 2 3 2 4 5 2 2" xfId="57279" xr:uid="{00000000-0005-0000-0000-000047C40000}"/>
    <cellStyle name="Normal 5 2 3 2 4 5 3" xfId="44682" xr:uid="{00000000-0005-0000-0000-000048C40000}"/>
    <cellStyle name="Normal 5 2 3 2 4 5 4" xfId="34668" xr:uid="{00000000-0005-0000-0000-000049C40000}"/>
    <cellStyle name="Normal 5 2 3 2 4 6" xfId="11236" xr:uid="{00000000-0005-0000-0000-00004AC40000}"/>
    <cellStyle name="Normal 5 2 3 2 4 6 2" xfId="23839" xr:uid="{00000000-0005-0000-0000-00004BC40000}"/>
    <cellStyle name="Normal 5 2 3 2 4 6 2 2" xfId="59055" xr:uid="{00000000-0005-0000-0000-00004CC40000}"/>
    <cellStyle name="Normal 5 2 3 2 4 6 3" xfId="46458" xr:uid="{00000000-0005-0000-0000-00004DC40000}"/>
    <cellStyle name="Normal 5 2 3 2 4 6 4" xfId="36444" xr:uid="{00000000-0005-0000-0000-00004EC40000}"/>
    <cellStyle name="Normal 5 2 3 2 4 7" xfId="15603" xr:uid="{00000000-0005-0000-0000-00004FC40000}"/>
    <cellStyle name="Normal 5 2 3 2 4 7 2" xfId="50819" xr:uid="{00000000-0005-0000-0000-000050C40000}"/>
    <cellStyle name="Normal 5 2 3 2 4 7 3" xfId="28208" xr:uid="{00000000-0005-0000-0000-000051C40000}"/>
    <cellStyle name="Normal 5 2 3 2 4 8" xfId="12694" xr:uid="{00000000-0005-0000-0000-000052C40000}"/>
    <cellStyle name="Normal 5 2 3 2 4 8 2" xfId="47912" xr:uid="{00000000-0005-0000-0000-000053C40000}"/>
    <cellStyle name="Normal 5 2 3 2 4 9" xfId="38222" xr:uid="{00000000-0005-0000-0000-000054C40000}"/>
    <cellStyle name="Normal 5 2 3 2 5" xfId="3423" xr:uid="{00000000-0005-0000-0000-000055C40000}"/>
    <cellStyle name="Normal 5 2 3 2 5 10" xfId="26919" xr:uid="{00000000-0005-0000-0000-000056C40000}"/>
    <cellStyle name="Normal 5 2 3 2 5 11" xfId="61323" xr:uid="{00000000-0005-0000-0000-000057C40000}"/>
    <cellStyle name="Normal 5 2 3 2 5 2" xfId="5219" xr:uid="{00000000-0005-0000-0000-000058C40000}"/>
    <cellStyle name="Normal 5 2 3 2 5 2 2" xfId="17866" xr:uid="{00000000-0005-0000-0000-000059C40000}"/>
    <cellStyle name="Normal 5 2 3 2 5 2 2 2" xfId="53082" xr:uid="{00000000-0005-0000-0000-00005AC40000}"/>
    <cellStyle name="Normal 5 2 3 2 5 2 3" xfId="40485" xr:uid="{00000000-0005-0000-0000-00005BC40000}"/>
    <cellStyle name="Normal 5 2 3 2 5 2 4" xfId="30471" xr:uid="{00000000-0005-0000-0000-00005CC40000}"/>
    <cellStyle name="Normal 5 2 3 2 5 3" xfId="6689" xr:uid="{00000000-0005-0000-0000-00005DC40000}"/>
    <cellStyle name="Normal 5 2 3 2 5 3 2" xfId="19320" xr:uid="{00000000-0005-0000-0000-00005EC40000}"/>
    <cellStyle name="Normal 5 2 3 2 5 3 2 2" xfId="54536" xr:uid="{00000000-0005-0000-0000-00005FC40000}"/>
    <cellStyle name="Normal 5 2 3 2 5 3 3" xfId="41939" xr:uid="{00000000-0005-0000-0000-000060C40000}"/>
    <cellStyle name="Normal 5 2 3 2 5 3 4" xfId="31925" xr:uid="{00000000-0005-0000-0000-000061C40000}"/>
    <cellStyle name="Normal 5 2 3 2 5 4" xfId="8148" xr:uid="{00000000-0005-0000-0000-000062C40000}"/>
    <cellStyle name="Normal 5 2 3 2 5 4 2" xfId="20774" xr:uid="{00000000-0005-0000-0000-000063C40000}"/>
    <cellStyle name="Normal 5 2 3 2 5 4 2 2" xfId="55990" xr:uid="{00000000-0005-0000-0000-000064C40000}"/>
    <cellStyle name="Normal 5 2 3 2 5 4 3" xfId="43393" xr:uid="{00000000-0005-0000-0000-000065C40000}"/>
    <cellStyle name="Normal 5 2 3 2 5 4 4" xfId="33379" xr:uid="{00000000-0005-0000-0000-000066C40000}"/>
    <cellStyle name="Normal 5 2 3 2 5 5" xfId="9929" xr:uid="{00000000-0005-0000-0000-000067C40000}"/>
    <cellStyle name="Normal 5 2 3 2 5 5 2" xfId="22550" xr:uid="{00000000-0005-0000-0000-000068C40000}"/>
    <cellStyle name="Normal 5 2 3 2 5 5 2 2" xfId="57766" xr:uid="{00000000-0005-0000-0000-000069C40000}"/>
    <cellStyle name="Normal 5 2 3 2 5 5 3" xfId="45169" xr:uid="{00000000-0005-0000-0000-00006AC40000}"/>
    <cellStyle name="Normal 5 2 3 2 5 5 4" xfId="35155" xr:uid="{00000000-0005-0000-0000-00006BC40000}"/>
    <cellStyle name="Normal 5 2 3 2 5 6" xfId="11723" xr:uid="{00000000-0005-0000-0000-00006CC40000}"/>
    <cellStyle name="Normal 5 2 3 2 5 6 2" xfId="24326" xr:uid="{00000000-0005-0000-0000-00006DC40000}"/>
    <cellStyle name="Normal 5 2 3 2 5 6 2 2" xfId="59542" xr:uid="{00000000-0005-0000-0000-00006EC40000}"/>
    <cellStyle name="Normal 5 2 3 2 5 6 3" xfId="46945" xr:uid="{00000000-0005-0000-0000-00006FC40000}"/>
    <cellStyle name="Normal 5 2 3 2 5 6 4" xfId="36931" xr:uid="{00000000-0005-0000-0000-000070C40000}"/>
    <cellStyle name="Normal 5 2 3 2 5 7" xfId="16090" xr:uid="{00000000-0005-0000-0000-000071C40000}"/>
    <cellStyle name="Normal 5 2 3 2 5 7 2" xfId="51306" xr:uid="{00000000-0005-0000-0000-000072C40000}"/>
    <cellStyle name="Normal 5 2 3 2 5 7 3" xfId="28695" xr:uid="{00000000-0005-0000-0000-000073C40000}"/>
    <cellStyle name="Normal 5 2 3 2 5 8" xfId="14312" xr:uid="{00000000-0005-0000-0000-000074C40000}"/>
    <cellStyle name="Normal 5 2 3 2 5 8 2" xfId="49530" xr:uid="{00000000-0005-0000-0000-000075C40000}"/>
    <cellStyle name="Normal 5 2 3 2 5 9" xfId="38709" xr:uid="{00000000-0005-0000-0000-000076C40000}"/>
    <cellStyle name="Normal 5 2 3 2 6" xfId="2583" xr:uid="{00000000-0005-0000-0000-000077C40000}"/>
    <cellStyle name="Normal 5 2 3 2 6 10" xfId="26110" xr:uid="{00000000-0005-0000-0000-000078C40000}"/>
    <cellStyle name="Normal 5 2 3 2 6 11" xfId="60514" xr:uid="{00000000-0005-0000-0000-000079C40000}"/>
    <cellStyle name="Normal 5 2 3 2 6 2" xfId="4410" xr:uid="{00000000-0005-0000-0000-00007AC40000}"/>
    <cellStyle name="Normal 5 2 3 2 6 2 2" xfId="17057" xr:uid="{00000000-0005-0000-0000-00007BC40000}"/>
    <cellStyle name="Normal 5 2 3 2 6 2 2 2" xfId="52273" xr:uid="{00000000-0005-0000-0000-00007CC40000}"/>
    <cellStyle name="Normal 5 2 3 2 6 2 3" xfId="39676" xr:uid="{00000000-0005-0000-0000-00007DC40000}"/>
    <cellStyle name="Normal 5 2 3 2 6 2 4" xfId="29662" xr:uid="{00000000-0005-0000-0000-00007EC40000}"/>
    <cellStyle name="Normal 5 2 3 2 6 3" xfId="5880" xr:uid="{00000000-0005-0000-0000-00007FC40000}"/>
    <cellStyle name="Normal 5 2 3 2 6 3 2" xfId="18511" xr:uid="{00000000-0005-0000-0000-000080C40000}"/>
    <cellStyle name="Normal 5 2 3 2 6 3 2 2" xfId="53727" xr:uid="{00000000-0005-0000-0000-000081C40000}"/>
    <cellStyle name="Normal 5 2 3 2 6 3 3" xfId="41130" xr:uid="{00000000-0005-0000-0000-000082C40000}"/>
    <cellStyle name="Normal 5 2 3 2 6 3 4" xfId="31116" xr:uid="{00000000-0005-0000-0000-000083C40000}"/>
    <cellStyle name="Normal 5 2 3 2 6 4" xfId="7339" xr:uid="{00000000-0005-0000-0000-000084C40000}"/>
    <cellStyle name="Normal 5 2 3 2 6 4 2" xfId="19965" xr:uid="{00000000-0005-0000-0000-000085C40000}"/>
    <cellStyle name="Normal 5 2 3 2 6 4 2 2" xfId="55181" xr:uid="{00000000-0005-0000-0000-000086C40000}"/>
    <cellStyle name="Normal 5 2 3 2 6 4 3" xfId="42584" xr:uid="{00000000-0005-0000-0000-000087C40000}"/>
    <cellStyle name="Normal 5 2 3 2 6 4 4" xfId="32570" xr:uid="{00000000-0005-0000-0000-000088C40000}"/>
    <cellStyle name="Normal 5 2 3 2 6 5" xfId="9120" xr:uid="{00000000-0005-0000-0000-000089C40000}"/>
    <cellStyle name="Normal 5 2 3 2 6 5 2" xfId="21741" xr:uid="{00000000-0005-0000-0000-00008AC40000}"/>
    <cellStyle name="Normal 5 2 3 2 6 5 2 2" xfId="56957" xr:uid="{00000000-0005-0000-0000-00008BC40000}"/>
    <cellStyle name="Normal 5 2 3 2 6 5 3" xfId="44360" xr:uid="{00000000-0005-0000-0000-00008CC40000}"/>
    <cellStyle name="Normal 5 2 3 2 6 5 4" xfId="34346" xr:uid="{00000000-0005-0000-0000-00008DC40000}"/>
    <cellStyle name="Normal 5 2 3 2 6 6" xfId="10914" xr:uid="{00000000-0005-0000-0000-00008EC40000}"/>
    <cellStyle name="Normal 5 2 3 2 6 6 2" xfId="23517" xr:uid="{00000000-0005-0000-0000-00008FC40000}"/>
    <cellStyle name="Normal 5 2 3 2 6 6 2 2" xfId="58733" xr:uid="{00000000-0005-0000-0000-000090C40000}"/>
    <cellStyle name="Normal 5 2 3 2 6 6 3" xfId="46136" xr:uid="{00000000-0005-0000-0000-000091C40000}"/>
    <cellStyle name="Normal 5 2 3 2 6 6 4" xfId="36122" xr:uid="{00000000-0005-0000-0000-000092C40000}"/>
    <cellStyle name="Normal 5 2 3 2 6 7" xfId="15281" xr:uid="{00000000-0005-0000-0000-000093C40000}"/>
    <cellStyle name="Normal 5 2 3 2 6 7 2" xfId="50497" xr:uid="{00000000-0005-0000-0000-000094C40000}"/>
    <cellStyle name="Normal 5 2 3 2 6 7 3" xfId="27886" xr:uid="{00000000-0005-0000-0000-000095C40000}"/>
    <cellStyle name="Normal 5 2 3 2 6 8" xfId="13503" xr:uid="{00000000-0005-0000-0000-000096C40000}"/>
    <cellStyle name="Normal 5 2 3 2 6 8 2" xfId="48721" xr:uid="{00000000-0005-0000-0000-000097C40000}"/>
    <cellStyle name="Normal 5 2 3 2 6 9" xfId="37900" xr:uid="{00000000-0005-0000-0000-000098C40000}"/>
    <cellStyle name="Normal 5 2 3 2 7" xfId="3747" xr:uid="{00000000-0005-0000-0000-000099C40000}"/>
    <cellStyle name="Normal 5 2 3 2 7 2" xfId="8471" xr:uid="{00000000-0005-0000-0000-00009AC40000}"/>
    <cellStyle name="Normal 5 2 3 2 7 2 2" xfId="21097" xr:uid="{00000000-0005-0000-0000-00009BC40000}"/>
    <cellStyle name="Normal 5 2 3 2 7 2 2 2" xfId="56313" xr:uid="{00000000-0005-0000-0000-00009CC40000}"/>
    <cellStyle name="Normal 5 2 3 2 7 2 3" xfId="43716" xr:uid="{00000000-0005-0000-0000-00009DC40000}"/>
    <cellStyle name="Normal 5 2 3 2 7 2 4" xfId="33702" xr:uid="{00000000-0005-0000-0000-00009EC40000}"/>
    <cellStyle name="Normal 5 2 3 2 7 3" xfId="10252" xr:uid="{00000000-0005-0000-0000-00009FC40000}"/>
    <cellStyle name="Normal 5 2 3 2 7 3 2" xfId="22873" xr:uid="{00000000-0005-0000-0000-0000A0C40000}"/>
    <cellStyle name="Normal 5 2 3 2 7 3 2 2" xfId="58089" xr:uid="{00000000-0005-0000-0000-0000A1C40000}"/>
    <cellStyle name="Normal 5 2 3 2 7 3 3" xfId="45492" xr:uid="{00000000-0005-0000-0000-0000A2C40000}"/>
    <cellStyle name="Normal 5 2 3 2 7 3 4" xfId="35478" xr:uid="{00000000-0005-0000-0000-0000A3C40000}"/>
    <cellStyle name="Normal 5 2 3 2 7 4" xfId="12048" xr:uid="{00000000-0005-0000-0000-0000A4C40000}"/>
    <cellStyle name="Normal 5 2 3 2 7 4 2" xfId="24649" xr:uid="{00000000-0005-0000-0000-0000A5C40000}"/>
    <cellStyle name="Normal 5 2 3 2 7 4 2 2" xfId="59865" xr:uid="{00000000-0005-0000-0000-0000A6C40000}"/>
    <cellStyle name="Normal 5 2 3 2 7 4 3" xfId="47268" xr:uid="{00000000-0005-0000-0000-0000A7C40000}"/>
    <cellStyle name="Normal 5 2 3 2 7 4 4" xfId="37254" xr:uid="{00000000-0005-0000-0000-0000A8C40000}"/>
    <cellStyle name="Normal 5 2 3 2 7 5" xfId="16413" xr:uid="{00000000-0005-0000-0000-0000A9C40000}"/>
    <cellStyle name="Normal 5 2 3 2 7 5 2" xfId="51629" xr:uid="{00000000-0005-0000-0000-0000AAC40000}"/>
    <cellStyle name="Normal 5 2 3 2 7 5 3" xfId="29018" xr:uid="{00000000-0005-0000-0000-0000ABC40000}"/>
    <cellStyle name="Normal 5 2 3 2 7 6" xfId="14635" xr:uid="{00000000-0005-0000-0000-0000ACC40000}"/>
    <cellStyle name="Normal 5 2 3 2 7 6 2" xfId="49853" xr:uid="{00000000-0005-0000-0000-0000ADC40000}"/>
    <cellStyle name="Normal 5 2 3 2 7 7" xfId="39032" xr:uid="{00000000-0005-0000-0000-0000AEC40000}"/>
    <cellStyle name="Normal 5 2 3 2 7 8" xfId="27242" xr:uid="{00000000-0005-0000-0000-0000AFC40000}"/>
    <cellStyle name="Normal 5 2 3 2 8" xfId="4085" xr:uid="{00000000-0005-0000-0000-0000B0C40000}"/>
    <cellStyle name="Normal 5 2 3 2 8 2" xfId="16735" xr:uid="{00000000-0005-0000-0000-0000B1C40000}"/>
    <cellStyle name="Normal 5 2 3 2 8 2 2" xfId="51951" xr:uid="{00000000-0005-0000-0000-0000B2C40000}"/>
    <cellStyle name="Normal 5 2 3 2 8 2 3" xfId="29340" xr:uid="{00000000-0005-0000-0000-0000B3C40000}"/>
    <cellStyle name="Normal 5 2 3 2 8 3" xfId="13181" xr:uid="{00000000-0005-0000-0000-0000B4C40000}"/>
    <cellStyle name="Normal 5 2 3 2 8 3 2" xfId="48399" xr:uid="{00000000-0005-0000-0000-0000B5C40000}"/>
    <cellStyle name="Normal 5 2 3 2 8 4" xfId="39354" xr:uid="{00000000-0005-0000-0000-0000B6C40000}"/>
    <cellStyle name="Normal 5 2 3 2 8 5" xfId="25788" xr:uid="{00000000-0005-0000-0000-0000B7C40000}"/>
    <cellStyle name="Normal 5 2 3 2 9" xfId="5558" xr:uid="{00000000-0005-0000-0000-0000B8C40000}"/>
    <cellStyle name="Normal 5 2 3 2 9 2" xfId="18189" xr:uid="{00000000-0005-0000-0000-0000B9C40000}"/>
    <cellStyle name="Normal 5 2 3 2 9 2 2" xfId="53405" xr:uid="{00000000-0005-0000-0000-0000BAC40000}"/>
    <cellStyle name="Normal 5 2 3 2 9 3" xfId="40808" xr:uid="{00000000-0005-0000-0000-0000BBC40000}"/>
    <cellStyle name="Normal 5 2 3 2 9 4" xfId="30794" xr:uid="{00000000-0005-0000-0000-0000BCC40000}"/>
    <cellStyle name="Normal 5 2 3 3" xfId="2327" xr:uid="{00000000-0005-0000-0000-0000BDC40000}"/>
    <cellStyle name="Normal 5 2 3 3 10" xfId="10718" xr:uid="{00000000-0005-0000-0000-0000BEC40000}"/>
    <cellStyle name="Normal 5 2 3 3 10 2" xfId="23329" xr:uid="{00000000-0005-0000-0000-0000BFC40000}"/>
    <cellStyle name="Normal 5 2 3 3 10 2 2" xfId="58545" xr:uid="{00000000-0005-0000-0000-0000C0C40000}"/>
    <cellStyle name="Normal 5 2 3 3 10 3" xfId="45948" xr:uid="{00000000-0005-0000-0000-0000C1C40000}"/>
    <cellStyle name="Normal 5 2 3 3 10 4" xfId="35934" xr:uid="{00000000-0005-0000-0000-0000C2C40000}"/>
    <cellStyle name="Normal 5 2 3 3 11" xfId="15039" xr:uid="{00000000-0005-0000-0000-0000C3C40000}"/>
    <cellStyle name="Normal 5 2 3 3 11 2" xfId="50255" xr:uid="{00000000-0005-0000-0000-0000C4C40000}"/>
    <cellStyle name="Normal 5 2 3 3 11 3" xfId="27644" xr:uid="{00000000-0005-0000-0000-0000C5C40000}"/>
    <cellStyle name="Normal 5 2 3 3 12" xfId="12452" xr:uid="{00000000-0005-0000-0000-0000C6C40000}"/>
    <cellStyle name="Normal 5 2 3 3 12 2" xfId="47670" xr:uid="{00000000-0005-0000-0000-0000C7C40000}"/>
    <cellStyle name="Normal 5 2 3 3 13" xfId="37658" xr:uid="{00000000-0005-0000-0000-0000C8C40000}"/>
    <cellStyle name="Normal 5 2 3 3 14" xfId="25059" xr:uid="{00000000-0005-0000-0000-0000C9C40000}"/>
    <cellStyle name="Normal 5 2 3 3 15" xfId="60272" xr:uid="{00000000-0005-0000-0000-0000CAC40000}"/>
    <cellStyle name="Normal 5 2 3 3 2" xfId="3174" xr:uid="{00000000-0005-0000-0000-0000CBC40000}"/>
    <cellStyle name="Normal 5 2 3 3 2 10" xfId="25543" xr:uid="{00000000-0005-0000-0000-0000CCC40000}"/>
    <cellStyle name="Normal 5 2 3 3 2 11" xfId="61078" xr:uid="{00000000-0005-0000-0000-0000CDC40000}"/>
    <cellStyle name="Normal 5 2 3 3 2 2" xfId="4974" xr:uid="{00000000-0005-0000-0000-0000CEC40000}"/>
    <cellStyle name="Normal 5 2 3 3 2 2 2" xfId="17621" xr:uid="{00000000-0005-0000-0000-0000CFC40000}"/>
    <cellStyle name="Normal 5 2 3 3 2 2 2 2" xfId="52837" xr:uid="{00000000-0005-0000-0000-0000D0C40000}"/>
    <cellStyle name="Normal 5 2 3 3 2 2 2 3" xfId="30226" xr:uid="{00000000-0005-0000-0000-0000D1C40000}"/>
    <cellStyle name="Normal 5 2 3 3 2 2 3" xfId="14067" xr:uid="{00000000-0005-0000-0000-0000D2C40000}"/>
    <cellStyle name="Normal 5 2 3 3 2 2 3 2" xfId="49285" xr:uid="{00000000-0005-0000-0000-0000D3C40000}"/>
    <cellStyle name="Normal 5 2 3 3 2 2 4" xfId="40240" xr:uid="{00000000-0005-0000-0000-0000D4C40000}"/>
    <cellStyle name="Normal 5 2 3 3 2 2 5" xfId="26674" xr:uid="{00000000-0005-0000-0000-0000D5C40000}"/>
    <cellStyle name="Normal 5 2 3 3 2 3" xfId="6444" xr:uid="{00000000-0005-0000-0000-0000D6C40000}"/>
    <cellStyle name="Normal 5 2 3 3 2 3 2" xfId="19075" xr:uid="{00000000-0005-0000-0000-0000D7C40000}"/>
    <cellStyle name="Normal 5 2 3 3 2 3 2 2" xfId="54291" xr:uid="{00000000-0005-0000-0000-0000D8C40000}"/>
    <cellStyle name="Normal 5 2 3 3 2 3 3" xfId="41694" xr:uid="{00000000-0005-0000-0000-0000D9C40000}"/>
    <cellStyle name="Normal 5 2 3 3 2 3 4" xfId="31680" xr:uid="{00000000-0005-0000-0000-0000DAC40000}"/>
    <cellStyle name="Normal 5 2 3 3 2 4" xfId="7903" xr:uid="{00000000-0005-0000-0000-0000DBC40000}"/>
    <cellStyle name="Normal 5 2 3 3 2 4 2" xfId="20529" xr:uid="{00000000-0005-0000-0000-0000DCC40000}"/>
    <cellStyle name="Normal 5 2 3 3 2 4 2 2" xfId="55745" xr:uid="{00000000-0005-0000-0000-0000DDC40000}"/>
    <cellStyle name="Normal 5 2 3 3 2 4 3" xfId="43148" xr:uid="{00000000-0005-0000-0000-0000DEC40000}"/>
    <cellStyle name="Normal 5 2 3 3 2 4 4" xfId="33134" xr:uid="{00000000-0005-0000-0000-0000DFC40000}"/>
    <cellStyle name="Normal 5 2 3 3 2 5" xfId="9684" xr:uid="{00000000-0005-0000-0000-0000E0C40000}"/>
    <cellStyle name="Normal 5 2 3 3 2 5 2" xfId="22305" xr:uid="{00000000-0005-0000-0000-0000E1C40000}"/>
    <cellStyle name="Normal 5 2 3 3 2 5 2 2" xfId="57521" xr:uid="{00000000-0005-0000-0000-0000E2C40000}"/>
    <cellStyle name="Normal 5 2 3 3 2 5 3" xfId="44924" xr:uid="{00000000-0005-0000-0000-0000E3C40000}"/>
    <cellStyle name="Normal 5 2 3 3 2 5 4" xfId="34910" xr:uid="{00000000-0005-0000-0000-0000E4C40000}"/>
    <cellStyle name="Normal 5 2 3 3 2 6" xfId="11478" xr:uid="{00000000-0005-0000-0000-0000E5C40000}"/>
    <cellStyle name="Normal 5 2 3 3 2 6 2" xfId="24081" xr:uid="{00000000-0005-0000-0000-0000E6C40000}"/>
    <cellStyle name="Normal 5 2 3 3 2 6 2 2" xfId="59297" xr:uid="{00000000-0005-0000-0000-0000E7C40000}"/>
    <cellStyle name="Normal 5 2 3 3 2 6 3" xfId="46700" xr:uid="{00000000-0005-0000-0000-0000E8C40000}"/>
    <cellStyle name="Normal 5 2 3 3 2 6 4" xfId="36686" xr:uid="{00000000-0005-0000-0000-0000E9C40000}"/>
    <cellStyle name="Normal 5 2 3 3 2 7" xfId="15845" xr:uid="{00000000-0005-0000-0000-0000EAC40000}"/>
    <cellStyle name="Normal 5 2 3 3 2 7 2" xfId="51061" xr:uid="{00000000-0005-0000-0000-0000EBC40000}"/>
    <cellStyle name="Normal 5 2 3 3 2 7 3" xfId="28450" xr:uid="{00000000-0005-0000-0000-0000ECC40000}"/>
    <cellStyle name="Normal 5 2 3 3 2 8" xfId="12936" xr:uid="{00000000-0005-0000-0000-0000EDC40000}"/>
    <cellStyle name="Normal 5 2 3 3 2 8 2" xfId="48154" xr:uid="{00000000-0005-0000-0000-0000EEC40000}"/>
    <cellStyle name="Normal 5 2 3 3 2 9" xfId="38464" xr:uid="{00000000-0005-0000-0000-0000EFC40000}"/>
    <cellStyle name="Normal 5 2 3 3 3" xfId="3503" xr:uid="{00000000-0005-0000-0000-0000F0C40000}"/>
    <cellStyle name="Normal 5 2 3 3 3 10" xfId="26999" xr:uid="{00000000-0005-0000-0000-0000F1C40000}"/>
    <cellStyle name="Normal 5 2 3 3 3 11" xfId="61403" xr:uid="{00000000-0005-0000-0000-0000F2C40000}"/>
    <cellStyle name="Normal 5 2 3 3 3 2" xfId="5299" xr:uid="{00000000-0005-0000-0000-0000F3C40000}"/>
    <cellStyle name="Normal 5 2 3 3 3 2 2" xfId="17946" xr:uid="{00000000-0005-0000-0000-0000F4C40000}"/>
    <cellStyle name="Normal 5 2 3 3 3 2 2 2" xfId="53162" xr:uid="{00000000-0005-0000-0000-0000F5C40000}"/>
    <cellStyle name="Normal 5 2 3 3 3 2 3" xfId="40565" xr:uid="{00000000-0005-0000-0000-0000F6C40000}"/>
    <cellStyle name="Normal 5 2 3 3 3 2 4" xfId="30551" xr:uid="{00000000-0005-0000-0000-0000F7C40000}"/>
    <cellStyle name="Normal 5 2 3 3 3 3" xfId="6769" xr:uid="{00000000-0005-0000-0000-0000F8C40000}"/>
    <cellStyle name="Normal 5 2 3 3 3 3 2" xfId="19400" xr:uid="{00000000-0005-0000-0000-0000F9C40000}"/>
    <cellStyle name="Normal 5 2 3 3 3 3 2 2" xfId="54616" xr:uid="{00000000-0005-0000-0000-0000FAC40000}"/>
    <cellStyle name="Normal 5 2 3 3 3 3 3" xfId="42019" xr:uid="{00000000-0005-0000-0000-0000FBC40000}"/>
    <cellStyle name="Normal 5 2 3 3 3 3 4" xfId="32005" xr:uid="{00000000-0005-0000-0000-0000FCC40000}"/>
    <cellStyle name="Normal 5 2 3 3 3 4" xfId="8228" xr:uid="{00000000-0005-0000-0000-0000FDC40000}"/>
    <cellStyle name="Normal 5 2 3 3 3 4 2" xfId="20854" xr:uid="{00000000-0005-0000-0000-0000FEC40000}"/>
    <cellStyle name="Normal 5 2 3 3 3 4 2 2" xfId="56070" xr:uid="{00000000-0005-0000-0000-0000FFC40000}"/>
    <cellStyle name="Normal 5 2 3 3 3 4 3" xfId="43473" xr:uid="{00000000-0005-0000-0000-000000C50000}"/>
    <cellStyle name="Normal 5 2 3 3 3 4 4" xfId="33459" xr:uid="{00000000-0005-0000-0000-000001C50000}"/>
    <cellStyle name="Normal 5 2 3 3 3 5" xfId="10009" xr:uid="{00000000-0005-0000-0000-000002C50000}"/>
    <cellStyle name="Normal 5 2 3 3 3 5 2" xfId="22630" xr:uid="{00000000-0005-0000-0000-000003C50000}"/>
    <cellStyle name="Normal 5 2 3 3 3 5 2 2" xfId="57846" xr:uid="{00000000-0005-0000-0000-000004C50000}"/>
    <cellStyle name="Normal 5 2 3 3 3 5 3" xfId="45249" xr:uid="{00000000-0005-0000-0000-000005C50000}"/>
    <cellStyle name="Normal 5 2 3 3 3 5 4" xfId="35235" xr:uid="{00000000-0005-0000-0000-000006C50000}"/>
    <cellStyle name="Normal 5 2 3 3 3 6" xfId="11803" xr:uid="{00000000-0005-0000-0000-000007C50000}"/>
    <cellStyle name="Normal 5 2 3 3 3 6 2" xfId="24406" xr:uid="{00000000-0005-0000-0000-000008C50000}"/>
    <cellStyle name="Normal 5 2 3 3 3 6 2 2" xfId="59622" xr:uid="{00000000-0005-0000-0000-000009C50000}"/>
    <cellStyle name="Normal 5 2 3 3 3 6 3" xfId="47025" xr:uid="{00000000-0005-0000-0000-00000AC50000}"/>
    <cellStyle name="Normal 5 2 3 3 3 6 4" xfId="37011" xr:uid="{00000000-0005-0000-0000-00000BC50000}"/>
    <cellStyle name="Normal 5 2 3 3 3 7" xfId="16170" xr:uid="{00000000-0005-0000-0000-00000CC50000}"/>
    <cellStyle name="Normal 5 2 3 3 3 7 2" xfId="51386" xr:uid="{00000000-0005-0000-0000-00000DC50000}"/>
    <cellStyle name="Normal 5 2 3 3 3 7 3" xfId="28775" xr:uid="{00000000-0005-0000-0000-00000EC50000}"/>
    <cellStyle name="Normal 5 2 3 3 3 8" xfId="14392" xr:uid="{00000000-0005-0000-0000-00000FC50000}"/>
    <cellStyle name="Normal 5 2 3 3 3 8 2" xfId="49610" xr:uid="{00000000-0005-0000-0000-000010C50000}"/>
    <cellStyle name="Normal 5 2 3 3 3 9" xfId="38789" xr:uid="{00000000-0005-0000-0000-000011C50000}"/>
    <cellStyle name="Normal 5 2 3 3 4" xfId="2664" xr:uid="{00000000-0005-0000-0000-000012C50000}"/>
    <cellStyle name="Normal 5 2 3 3 4 10" xfId="26190" xr:uid="{00000000-0005-0000-0000-000013C50000}"/>
    <cellStyle name="Normal 5 2 3 3 4 11" xfId="60594" xr:uid="{00000000-0005-0000-0000-000014C50000}"/>
    <cellStyle name="Normal 5 2 3 3 4 2" xfId="4490" xr:uid="{00000000-0005-0000-0000-000015C50000}"/>
    <cellStyle name="Normal 5 2 3 3 4 2 2" xfId="17137" xr:uid="{00000000-0005-0000-0000-000016C50000}"/>
    <cellStyle name="Normal 5 2 3 3 4 2 2 2" xfId="52353" xr:uid="{00000000-0005-0000-0000-000017C50000}"/>
    <cellStyle name="Normal 5 2 3 3 4 2 3" xfId="39756" xr:uid="{00000000-0005-0000-0000-000018C50000}"/>
    <cellStyle name="Normal 5 2 3 3 4 2 4" xfId="29742" xr:uid="{00000000-0005-0000-0000-000019C50000}"/>
    <cellStyle name="Normal 5 2 3 3 4 3" xfId="5960" xr:uid="{00000000-0005-0000-0000-00001AC50000}"/>
    <cellStyle name="Normal 5 2 3 3 4 3 2" xfId="18591" xr:uid="{00000000-0005-0000-0000-00001BC50000}"/>
    <cellStyle name="Normal 5 2 3 3 4 3 2 2" xfId="53807" xr:uid="{00000000-0005-0000-0000-00001CC50000}"/>
    <cellStyle name="Normal 5 2 3 3 4 3 3" xfId="41210" xr:uid="{00000000-0005-0000-0000-00001DC50000}"/>
    <cellStyle name="Normal 5 2 3 3 4 3 4" xfId="31196" xr:uid="{00000000-0005-0000-0000-00001EC50000}"/>
    <cellStyle name="Normal 5 2 3 3 4 4" xfId="7419" xr:uid="{00000000-0005-0000-0000-00001FC50000}"/>
    <cellStyle name="Normal 5 2 3 3 4 4 2" xfId="20045" xr:uid="{00000000-0005-0000-0000-000020C50000}"/>
    <cellStyle name="Normal 5 2 3 3 4 4 2 2" xfId="55261" xr:uid="{00000000-0005-0000-0000-000021C50000}"/>
    <cellStyle name="Normal 5 2 3 3 4 4 3" xfId="42664" xr:uid="{00000000-0005-0000-0000-000022C50000}"/>
    <cellStyle name="Normal 5 2 3 3 4 4 4" xfId="32650" xr:uid="{00000000-0005-0000-0000-000023C50000}"/>
    <cellStyle name="Normal 5 2 3 3 4 5" xfId="9200" xr:uid="{00000000-0005-0000-0000-000024C50000}"/>
    <cellStyle name="Normal 5 2 3 3 4 5 2" xfId="21821" xr:uid="{00000000-0005-0000-0000-000025C50000}"/>
    <cellStyle name="Normal 5 2 3 3 4 5 2 2" xfId="57037" xr:uid="{00000000-0005-0000-0000-000026C50000}"/>
    <cellStyle name="Normal 5 2 3 3 4 5 3" xfId="44440" xr:uid="{00000000-0005-0000-0000-000027C50000}"/>
    <cellStyle name="Normal 5 2 3 3 4 5 4" xfId="34426" xr:uid="{00000000-0005-0000-0000-000028C50000}"/>
    <cellStyle name="Normal 5 2 3 3 4 6" xfId="10994" xr:uid="{00000000-0005-0000-0000-000029C50000}"/>
    <cellStyle name="Normal 5 2 3 3 4 6 2" xfId="23597" xr:uid="{00000000-0005-0000-0000-00002AC50000}"/>
    <cellStyle name="Normal 5 2 3 3 4 6 2 2" xfId="58813" xr:uid="{00000000-0005-0000-0000-00002BC50000}"/>
    <cellStyle name="Normal 5 2 3 3 4 6 3" xfId="46216" xr:uid="{00000000-0005-0000-0000-00002CC50000}"/>
    <cellStyle name="Normal 5 2 3 3 4 6 4" xfId="36202" xr:uid="{00000000-0005-0000-0000-00002DC50000}"/>
    <cellStyle name="Normal 5 2 3 3 4 7" xfId="15361" xr:uid="{00000000-0005-0000-0000-00002EC50000}"/>
    <cellStyle name="Normal 5 2 3 3 4 7 2" xfId="50577" xr:uid="{00000000-0005-0000-0000-00002FC50000}"/>
    <cellStyle name="Normal 5 2 3 3 4 7 3" xfId="27966" xr:uid="{00000000-0005-0000-0000-000030C50000}"/>
    <cellStyle name="Normal 5 2 3 3 4 8" xfId="13583" xr:uid="{00000000-0005-0000-0000-000031C50000}"/>
    <cellStyle name="Normal 5 2 3 3 4 8 2" xfId="48801" xr:uid="{00000000-0005-0000-0000-000032C50000}"/>
    <cellStyle name="Normal 5 2 3 3 4 9" xfId="37980" xr:uid="{00000000-0005-0000-0000-000033C50000}"/>
    <cellStyle name="Normal 5 2 3 3 5" xfId="3828" xr:uid="{00000000-0005-0000-0000-000034C50000}"/>
    <cellStyle name="Normal 5 2 3 3 5 2" xfId="8551" xr:uid="{00000000-0005-0000-0000-000035C50000}"/>
    <cellStyle name="Normal 5 2 3 3 5 2 2" xfId="21177" xr:uid="{00000000-0005-0000-0000-000036C50000}"/>
    <cellStyle name="Normal 5 2 3 3 5 2 2 2" xfId="56393" xr:uid="{00000000-0005-0000-0000-000037C50000}"/>
    <cellStyle name="Normal 5 2 3 3 5 2 3" xfId="43796" xr:uid="{00000000-0005-0000-0000-000038C50000}"/>
    <cellStyle name="Normal 5 2 3 3 5 2 4" xfId="33782" xr:uid="{00000000-0005-0000-0000-000039C50000}"/>
    <cellStyle name="Normal 5 2 3 3 5 3" xfId="10332" xr:uid="{00000000-0005-0000-0000-00003AC50000}"/>
    <cellStyle name="Normal 5 2 3 3 5 3 2" xfId="22953" xr:uid="{00000000-0005-0000-0000-00003BC50000}"/>
    <cellStyle name="Normal 5 2 3 3 5 3 2 2" xfId="58169" xr:uid="{00000000-0005-0000-0000-00003CC50000}"/>
    <cellStyle name="Normal 5 2 3 3 5 3 3" xfId="45572" xr:uid="{00000000-0005-0000-0000-00003DC50000}"/>
    <cellStyle name="Normal 5 2 3 3 5 3 4" xfId="35558" xr:uid="{00000000-0005-0000-0000-00003EC50000}"/>
    <cellStyle name="Normal 5 2 3 3 5 4" xfId="12128" xr:uid="{00000000-0005-0000-0000-00003FC50000}"/>
    <cellStyle name="Normal 5 2 3 3 5 4 2" xfId="24729" xr:uid="{00000000-0005-0000-0000-000040C50000}"/>
    <cellStyle name="Normal 5 2 3 3 5 4 2 2" xfId="59945" xr:uid="{00000000-0005-0000-0000-000041C50000}"/>
    <cellStyle name="Normal 5 2 3 3 5 4 3" xfId="47348" xr:uid="{00000000-0005-0000-0000-000042C50000}"/>
    <cellStyle name="Normal 5 2 3 3 5 4 4" xfId="37334" xr:uid="{00000000-0005-0000-0000-000043C50000}"/>
    <cellStyle name="Normal 5 2 3 3 5 5" xfId="16493" xr:uid="{00000000-0005-0000-0000-000044C50000}"/>
    <cellStyle name="Normal 5 2 3 3 5 5 2" xfId="51709" xr:uid="{00000000-0005-0000-0000-000045C50000}"/>
    <cellStyle name="Normal 5 2 3 3 5 5 3" xfId="29098" xr:uid="{00000000-0005-0000-0000-000046C50000}"/>
    <cellStyle name="Normal 5 2 3 3 5 6" xfId="14715" xr:uid="{00000000-0005-0000-0000-000047C50000}"/>
    <cellStyle name="Normal 5 2 3 3 5 6 2" xfId="49933" xr:uid="{00000000-0005-0000-0000-000048C50000}"/>
    <cellStyle name="Normal 5 2 3 3 5 7" xfId="39112" xr:uid="{00000000-0005-0000-0000-000049C50000}"/>
    <cellStyle name="Normal 5 2 3 3 5 8" xfId="27322" xr:uid="{00000000-0005-0000-0000-00004AC50000}"/>
    <cellStyle name="Normal 5 2 3 3 6" xfId="4168" xr:uid="{00000000-0005-0000-0000-00004BC50000}"/>
    <cellStyle name="Normal 5 2 3 3 6 2" xfId="16815" xr:uid="{00000000-0005-0000-0000-00004CC50000}"/>
    <cellStyle name="Normal 5 2 3 3 6 2 2" xfId="52031" xr:uid="{00000000-0005-0000-0000-00004DC50000}"/>
    <cellStyle name="Normal 5 2 3 3 6 2 3" xfId="29420" xr:uid="{00000000-0005-0000-0000-00004EC50000}"/>
    <cellStyle name="Normal 5 2 3 3 6 3" xfId="13261" xr:uid="{00000000-0005-0000-0000-00004FC50000}"/>
    <cellStyle name="Normal 5 2 3 3 6 3 2" xfId="48479" xr:uid="{00000000-0005-0000-0000-000050C50000}"/>
    <cellStyle name="Normal 5 2 3 3 6 4" xfId="39434" xr:uid="{00000000-0005-0000-0000-000051C50000}"/>
    <cellStyle name="Normal 5 2 3 3 6 5" xfId="25868" xr:uid="{00000000-0005-0000-0000-000052C50000}"/>
    <cellStyle name="Normal 5 2 3 3 7" xfId="5638" xr:uid="{00000000-0005-0000-0000-000053C50000}"/>
    <cellStyle name="Normal 5 2 3 3 7 2" xfId="18269" xr:uid="{00000000-0005-0000-0000-000054C50000}"/>
    <cellStyle name="Normal 5 2 3 3 7 2 2" xfId="53485" xr:uid="{00000000-0005-0000-0000-000055C50000}"/>
    <cellStyle name="Normal 5 2 3 3 7 3" xfId="40888" xr:uid="{00000000-0005-0000-0000-000056C50000}"/>
    <cellStyle name="Normal 5 2 3 3 7 4" xfId="30874" xr:uid="{00000000-0005-0000-0000-000057C50000}"/>
    <cellStyle name="Normal 5 2 3 3 8" xfId="7097" xr:uid="{00000000-0005-0000-0000-000058C50000}"/>
    <cellStyle name="Normal 5 2 3 3 8 2" xfId="19723" xr:uid="{00000000-0005-0000-0000-000059C50000}"/>
    <cellStyle name="Normal 5 2 3 3 8 2 2" xfId="54939" xr:uid="{00000000-0005-0000-0000-00005AC50000}"/>
    <cellStyle name="Normal 5 2 3 3 8 3" xfId="42342" xr:uid="{00000000-0005-0000-0000-00005BC50000}"/>
    <cellStyle name="Normal 5 2 3 3 8 4" xfId="32328" xr:uid="{00000000-0005-0000-0000-00005CC50000}"/>
    <cellStyle name="Normal 5 2 3 3 9" xfId="8878" xr:uid="{00000000-0005-0000-0000-00005DC50000}"/>
    <cellStyle name="Normal 5 2 3 3 9 2" xfId="21499" xr:uid="{00000000-0005-0000-0000-00005EC50000}"/>
    <cellStyle name="Normal 5 2 3 3 9 2 2" xfId="56715" xr:uid="{00000000-0005-0000-0000-00005FC50000}"/>
    <cellStyle name="Normal 5 2 3 3 9 3" xfId="44118" xr:uid="{00000000-0005-0000-0000-000060C50000}"/>
    <cellStyle name="Normal 5 2 3 3 9 4" xfId="34104" xr:uid="{00000000-0005-0000-0000-000061C50000}"/>
    <cellStyle name="Normal 5 2 3 4" xfId="3009" xr:uid="{00000000-0005-0000-0000-000062C50000}"/>
    <cellStyle name="Normal 5 2 3 4 10" xfId="25384" xr:uid="{00000000-0005-0000-0000-000063C50000}"/>
    <cellStyle name="Normal 5 2 3 4 11" xfId="60919" xr:uid="{00000000-0005-0000-0000-000064C50000}"/>
    <cellStyle name="Normal 5 2 3 4 2" xfId="4815" xr:uid="{00000000-0005-0000-0000-000065C50000}"/>
    <cellStyle name="Normal 5 2 3 4 2 2" xfId="17462" xr:uid="{00000000-0005-0000-0000-000066C50000}"/>
    <cellStyle name="Normal 5 2 3 4 2 2 2" xfId="52678" xr:uid="{00000000-0005-0000-0000-000067C50000}"/>
    <cellStyle name="Normal 5 2 3 4 2 2 3" xfId="30067" xr:uid="{00000000-0005-0000-0000-000068C50000}"/>
    <cellStyle name="Normal 5 2 3 4 2 3" xfId="13908" xr:uid="{00000000-0005-0000-0000-000069C50000}"/>
    <cellStyle name="Normal 5 2 3 4 2 3 2" xfId="49126" xr:uid="{00000000-0005-0000-0000-00006AC50000}"/>
    <cellStyle name="Normal 5 2 3 4 2 4" xfId="40081" xr:uid="{00000000-0005-0000-0000-00006BC50000}"/>
    <cellStyle name="Normal 5 2 3 4 2 5" xfId="26515" xr:uid="{00000000-0005-0000-0000-00006CC50000}"/>
    <cellStyle name="Normal 5 2 3 4 3" xfId="6285" xr:uid="{00000000-0005-0000-0000-00006DC50000}"/>
    <cellStyle name="Normal 5 2 3 4 3 2" xfId="18916" xr:uid="{00000000-0005-0000-0000-00006EC50000}"/>
    <cellStyle name="Normal 5 2 3 4 3 2 2" xfId="54132" xr:uid="{00000000-0005-0000-0000-00006FC50000}"/>
    <cellStyle name="Normal 5 2 3 4 3 3" xfId="41535" xr:uid="{00000000-0005-0000-0000-000070C50000}"/>
    <cellStyle name="Normal 5 2 3 4 3 4" xfId="31521" xr:uid="{00000000-0005-0000-0000-000071C50000}"/>
    <cellStyle name="Normal 5 2 3 4 4" xfId="7744" xr:uid="{00000000-0005-0000-0000-000072C50000}"/>
    <cellStyle name="Normal 5 2 3 4 4 2" xfId="20370" xr:uid="{00000000-0005-0000-0000-000073C50000}"/>
    <cellStyle name="Normal 5 2 3 4 4 2 2" xfId="55586" xr:uid="{00000000-0005-0000-0000-000074C50000}"/>
    <cellStyle name="Normal 5 2 3 4 4 3" xfId="42989" xr:uid="{00000000-0005-0000-0000-000075C50000}"/>
    <cellStyle name="Normal 5 2 3 4 4 4" xfId="32975" xr:uid="{00000000-0005-0000-0000-000076C50000}"/>
    <cellStyle name="Normal 5 2 3 4 5" xfId="9525" xr:uid="{00000000-0005-0000-0000-000077C50000}"/>
    <cellStyle name="Normal 5 2 3 4 5 2" xfId="22146" xr:uid="{00000000-0005-0000-0000-000078C50000}"/>
    <cellStyle name="Normal 5 2 3 4 5 2 2" xfId="57362" xr:uid="{00000000-0005-0000-0000-000079C50000}"/>
    <cellStyle name="Normal 5 2 3 4 5 3" xfId="44765" xr:uid="{00000000-0005-0000-0000-00007AC50000}"/>
    <cellStyle name="Normal 5 2 3 4 5 4" xfId="34751" xr:uid="{00000000-0005-0000-0000-00007BC50000}"/>
    <cellStyle name="Normal 5 2 3 4 6" xfId="11319" xr:uid="{00000000-0005-0000-0000-00007CC50000}"/>
    <cellStyle name="Normal 5 2 3 4 6 2" xfId="23922" xr:uid="{00000000-0005-0000-0000-00007DC50000}"/>
    <cellStyle name="Normal 5 2 3 4 6 2 2" xfId="59138" xr:uid="{00000000-0005-0000-0000-00007EC50000}"/>
    <cellStyle name="Normal 5 2 3 4 6 3" xfId="46541" xr:uid="{00000000-0005-0000-0000-00007FC50000}"/>
    <cellStyle name="Normal 5 2 3 4 6 4" xfId="36527" xr:uid="{00000000-0005-0000-0000-000080C50000}"/>
    <cellStyle name="Normal 5 2 3 4 7" xfId="15686" xr:uid="{00000000-0005-0000-0000-000081C50000}"/>
    <cellStyle name="Normal 5 2 3 4 7 2" xfId="50902" xr:uid="{00000000-0005-0000-0000-000082C50000}"/>
    <cellStyle name="Normal 5 2 3 4 7 3" xfId="28291" xr:uid="{00000000-0005-0000-0000-000083C50000}"/>
    <cellStyle name="Normal 5 2 3 4 8" xfId="12777" xr:uid="{00000000-0005-0000-0000-000084C50000}"/>
    <cellStyle name="Normal 5 2 3 4 8 2" xfId="47995" xr:uid="{00000000-0005-0000-0000-000085C50000}"/>
    <cellStyle name="Normal 5 2 3 4 9" xfId="38305" xr:uid="{00000000-0005-0000-0000-000086C50000}"/>
    <cellStyle name="Normal 5 2 3 5" xfId="2841" xr:uid="{00000000-0005-0000-0000-000087C50000}"/>
    <cellStyle name="Normal 5 2 3 5 10" xfId="25229" xr:uid="{00000000-0005-0000-0000-000088C50000}"/>
    <cellStyle name="Normal 5 2 3 5 11" xfId="60764" xr:uid="{00000000-0005-0000-0000-000089C50000}"/>
    <cellStyle name="Normal 5 2 3 5 2" xfId="4660" xr:uid="{00000000-0005-0000-0000-00008AC50000}"/>
    <cellStyle name="Normal 5 2 3 5 2 2" xfId="17307" xr:uid="{00000000-0005-0000-0000-00008BC50000}"/>
    <cellStyle name="Normal 5 2 3 5 2 2 2" xfId="52523" xr:uid="{00000000-0005-0000-0000-00008CC50000}"/>
    <cellStyle name="Normal 5 2 3 5 2 2 3" xfId="29912" xr:uid="{00000000-0005-0000-0000-00008DC50000}"/>
    <cellStyle name="Normal 5 2 3 5 2 3" xfId="13753" xr:uid="{00000000-0005-0000-0000-00008EC50000}"/>
    <cellStyle name="Normal 5 2 3 5 2 3 2" xfId="48971" xr:uid="{00000000-0005-0000-0000-00008FC50000}"/>
    <cellStyle name="Normal 5 2 3 5 2 4" xfId="39926" xr:uid="{00000000-0005-0000-0000-000090C50000}"/>
    <cellStyle name="Normal 5 2 3 5 2 5" xfId="26360" xr:uid="{00000000-0005-0000-0000-000091C50000}"/>
    <cellStyle name="Normal 5 2 3 5 3" xfId="6130" xr:uid="{00000000-0005-0000-0000-000092C50000}"/>
    <cellStyle name="Normal 5 2 3 5 3 2" xfId="18761" xr:uid="{00000000-0005-0000-0000-000093C50000}"/>
    <cellStyle name="Normal 5 2 3 5 3 2 2" xfId="53977" xr:uid="{00000000-0005-0000-0000-000094C50000}"/>
    <cellStyle name="Normal 5 2 3 5 3 3" xfId="41380" xr:uid="{00000000-0005-0000-0000-000095C50000}"/>
    <cellStyle name="Normal 5 2 3 5 3 4" xfId="31366" xr:uid="{00000000-0005-0000-0000-000096C50000}"/>
    <cellStyle name="Normal 5 2 3 5 4" xfId="7589" xr:uid="{00000000-0005-0000-0000-000097C50000}"/>
    <cellStyle name="Normal 5 2 3 5 4 2" xfId="20215" xr:uid="{00000000-0005-0000-0000-000098C50000}"/>
    <cellStyle name="Normal 5 2 3 5 4 2 2" xfId="55431" xr:uid="{00000000-0005-0000-0000-000099C50000}"/>
    <cellStyle name="Normal 5 2 3 5 4 3" xfId="42834" xr:uid="{00000000-0005-0000-0000-00009AC50000}"/>
    <cellStyle name="Normal 5 2 3 5 4 4" xfId="32820" xr:uid="{00000000-0005-0000-0000-00009BC50000}"/>
    <cellStyle name="Normal 5 2 3 5 5" xfId="9370" xr:uid="{00000000-0005-0000-0000-00009CC50000}"/>
    <cellStyle name="Normal 5 2 3 5 5 2" xfId="21991" xr:uid="{00000000-0005-0000-0000-00009DC50000}"/>
    <cellStyle name="Normal 5 2 3 5 5 2 2" xfId="57207" xr:uid="{00000000-0005-0000-0000-00009EC50000}"/>
    <cellStyle name="Normal 5 2 3 5 5 3" xfId="44610" xr:uid="{00000000-0005-0000-0000-00009FC50000}"/>
    <cellStyle name="Normal 5 2 3 5 5 4" xfId="34596" xr:uid="{00000000-0005-0000-0000-0000A0C50000}"/>
    <cellStyle name="Normal 5 2 3 5 6" xfId="11164" xr:uid="{00000000-0005-0000-0000-0000A1C50000}"/>
    <cellStyle name="Normal 5 2 3 5 6 2" xfId="23767" xr:uid="{00000000-0005-0000-0000-0000A2C50000}"/>
    <cellStyle name="Normal 5 2 3 5 6 2 2" xfId="58983" xr:uid="{00000000-0005-0000-0000-0000A3C50000}"/>
    <cellStyle name="Normal 5 2 3 5 6 3" xfId="46386" xr:uid="{00000000-0005-0000-0000-0000A4C50000}"/>
    <cellStyle name="Normal 5 2 3 5 6 4" xfId="36372" xr:uid="{00000000-0005-0000-0000-0000A5C50000}"/>
    <cellStyle name="Normal 5 2 3 5 7" xfId="15531" xr:uid="{00000000-0005-0000-0000-0000A6C50000}"/>
    <cellStyle name="Normal 5 2 3 5 7 2" xfId="50747" xr:uid="{00000000-0005-0000-0000-0000A7C50000}"/>
    <cellStyle name="Normal 5 2 3 5 7 3" xfId="28136" xr:uid="{00000000-0005-0000-0000-0000A8C50000}"/>
    <cellStyle name="Normal 5 2 3 5 8" xfId="12622" xr:uid="{00000000-0005-0000-0000-0000A9C50000}"/>
    <cellStyle name="Normal 5 2 3 5 8 2" xfId="47840" xr:uid="{00000000-0005-0000-0000-0000AAC50000}"/>
    <cellStyle name="Normal 5 2 3 5 9" xfId="38150" xr:uid="{00000000-0005-0000-0000-0000ABC50000}"/>
    <cellStyle name="Normal 5 2 3 6" xfId="3351" xr:uid="{00000000-0005-0000-0000-0000ACC50000}"/>
    <cellStyle name="Normal 5 2 3 6 10" xfId="26847" xr:uid="{00000000-0005-0000-0000-0000ADC50000}"/>
    <cellStyle name="Normal 5 2 3 6 11" xfId="61251" xr:uid="{00000000-0005-0000-0000-0000AEC50000}"/>
    <cellStyle name="Normal 5 2 3 6 2" xfId="5147" xr:uid="{00000000-0005-0000-0000-0000AFC50000}"/>
    <cellStyle name="Normal 5 2 3 6 2 2" xfId="17794" xr:uid="{00000000-0005-0000-0000-0000B0C50000}"/>
    <cellStyle name="Normal 5 2 3 6 2 2 2" xfId="53010" xr:uid="{00000000-0005-0000-0000-0000B1C50000}"/>
    <cellStyle name="Normal 5 2 3 6 2 3" xfId="40413" xr:uid="{00000000-0005-0000-0000-0000B2C50000}"/>
    <cellStyle name="Normal 5 2 3 6 2 4" xfId="30399" xr:uid="{00000000-0005-0000-0000-0000B3C50000}"/>
    <cellStyle name="Normal 5 2 3 6 3" xfId="6617" xr:uid="{00000000-0005-0000-0000-0000B4C50000}"/>
    <cellStyle name="Normal 5 2 3 6 3 2" xfId="19248" xr:uid="{00000000-0005-0000-0000-0000B5C50000}"/>
    <cellStyle name="Normal 5 2 3 6 3 2 2" xfId="54464" xr:uid="{00000000-0005-0000-0000-0000B6C50000}"/>
    <cellStyle name="Normal 5 2 3 6 3 3" xfId="41867" xr:uid="{00000000-0005-0000-0000-0000B7C50000}"/>
    <cellStyle name="Normal 5 2 3 6 3 4" xfId="31853" xr:uid="{00000000-0005-0000-0000-0000B8C50000}"/>
    <cellStyle name="Normal 5 2 3 6 4" xfId="8076" xr:uid="{00000000-0005-0000-0000-0000B9C50000}"/>
    <cellStyle name="Normal 5 2 3 6 4 2" xfId="20702" xr:uid="{00000000-0005-0000-0000-0000BAC50000}"/>
    <cellStyle name="Normal 5 2 3 6 4 2 2" xfId="55918" xr:uid="{00000000-0005-0000-0000-0000BBC50000}"/>
    <cellStyle name="Normal 5 2 3 6 4 3" xfId="43321" xr:uid="{00000000-0005-0000-0000-0000BCC50000}"/>
    <cellStyle name="Normal 5 2 3 6 4 4" xfId="33307" xr:uid="{00000000-0005-0000-0000-0000BDC50000}"/>
    <cellStyle name="Normal 5 2 3 6 5" xfId="9857" xr:uid="{00000000-0005-0000-0000-0000BEC50000}"/>
    <cellStyle name="Normal 5 2 3 6 5 2" xfId="22478" xr:uid="{00000000-0005-0000-0000-0000BFC50000}"/>
    <cellStyle name="Normal 5 2 3 6 5 2 2" xfId="57694" xr:uid="{00000000-0005-0000-0000-0000C0C50000}"/>
    <cellStyle name="Normal 5 2 3 6 5 3" xfId="45097" xr:uid="{00000000-0005-0000-0000-0000C1C50000}"/>
    <cellStyle name="Normal 5 2 3 6 5 4" xfId="35083" xr:uid="{00000000-0005-0000-0000-0000C2C50000}"/>
    <cellStyle name="Normal 5 2 3 6 6" xfId="11651" xr:uid="{00000000-0005-0000-0000-0000C3C50000}"/>
    <cellStyle name="Normal 5 2 3 6 6 2" xfId="24254" xr:uid="{00000000-0005-0000-0000-0000C4C50000}"/>
    <cellStyle name="Normal 5 2 3 6 6 2 2" xfId="59470" xr:uid="{00000000-0005-0000-0000-0000C5C50000}"/>
    <cellStyle name="Normal 5 2 3 6 6 3" xfId="46873" xr:uid="{00000000-0005-0000-0000-0000C6C50000}"/>
    <cellStyle name="Normal 5 2 3 6 6 4" xfId="36859" xr:uid="{00000000-0005-0000-0000-0000C7C50000}"/>
    <cellStyle name="Normal 5 2 3 6 7" xfId="16018" xr:uid="{00000000-0005-0000-0000-0000C8C50000}"/>
    <cellStyle name="Normal 5 2 3 6 7 2" xfId="51234" xr:uid="{00000000-0005-0000-0000-0000C9C50000}"/>
    <cellStyle name="Normal 5 2 3 6 7 3" xfId="28623" xr:uid="{00000000-0005-0000-0000-0000CAC50000}"/>
    <cellStyle name="Normal 5 2 3 6 8" xfId="14240" xr:uid="{00000000-0005-0000-0000-0000CBC50000}"/>
    <cellStyle name="Normal 5 2 3 6 8 2" xfId="49458" xr:uid="{00000000-0005-0000-0000-0000CCC50000}"/>
    <cellStyle name="Normal 5 2 3 6 9" xfId="38637" xr:uid="{00000000-0005-0000-0000-0000CDC50000}"/>
    <cellStyle name="Normal 5 2 3 7" xfId="2511" xr:uid="{00000000-0005-0000-0000-0000CEC50000}"/>
    <cellStyle name="Normal 5 2 3 7 10" xfId="26038" xr:uid="{00000000-0005-0000-0000-0000CFC50000}"/>
    <cellStyle name="Normal 5 2 3 7 11" xfId="60442" xr:uid="{00000000-0005-0000-0000-0000D0C50000}"/>
    <cellStyle name="Normal 5 2 3 7 2" xfId="4338" xr:uid="{00000000-0005-0000-0000-0000D1C50000}"/>
    <cellStyle name="Normal 5 2 3 7 2 2" xfId="16985" xr:uid="{00000000-0005-0000-0000-0000D2C50000}"/>
    <cellStyle name="Normal 5 2 3 7 2 2 2" xfId="52201" xr:uid="{00000000-0005-0000-0000-0000D3C50000}"/>
    <cellStyle name="Normal 5 2 3 7 2 3" xfId="39604" xr:uid="{00000000-0005-0000-0000-0000D4C50000}"/>
    <cellStyle name="Normal 5 2 3 7 2 4" xfId="29590" xr:uid="{00000000-0005-0000-0000-0000D5C50000}"/>
    <cellStyle name="Normal 5 2 3 7 3" xfId="5808" xr:uid="{00000000-0005-0000-0000-0000D6C50000}"/>
    <cellStyle name="Normal 5 2 3 7 3 2" xfId="18439" xr:uid="{00000000-0005-0000-0000-0000D7C50000}"/>
    <cellStyle name="Normal 5 2 3 7 3 2 2" xfId="53655" xr:uid="{00000000-0005-0000-0000-0000D8C50000}"/>
    <cellStyle name="Normal 5 2 3 7 3 3" xfId="41058" xr:uid="{00000000-0005-0000-0000-0000D9C50000}"/>
    <cellStyle name="Normal 5 2 3 7 3 4" xfId="31044" xr:uid="{00000000-0005-0000-0000-0000DAC50000}"/>
    <cellStyle name="Normal 5 2 3 7 4" xfId="7267" xr:uid="{00000000-0005-0000-0000-0000DBC50000}"/>
    <cellStyle name="Normal 5 2 3 7 4 2" xfId="19893" xr:uid="{00000000-0005-0000-0000-0000DCC50000}"/>
    <cellStyle name="Normal 5 2 3 7 4 2 2" xfId="55109" xr:uid="{00000000-0005-0000-0000-0000DDC50000}"/>
    <cellStyle name="Normal 5 2 3 7 4 3" xfId="42512" xr:uid="{00000000-0005-0000-0000-0000DEC50000}"/>
    <cellStyle name="Normal 5 2 3 7 4 4" xfId="32498" xr:uid="{00000000-0005-0000-0000-0000DFC50000}"/>
    <cellStyle name="Normal 5 2 3 7 5" xfId="9048" xr:uid="{00000000-0005-0000-0000-0000E0C50000}"/>
    <cellStyle name="Normal 5 2 3 7 5 2" xfId="21669" xr:uid="{00000000-0005-0000-0000-0000E1C50000}"/>
    <cellStyle name="Normal 5 2 3 7 5 2 2" xfId="56885" xr:uid="{00000000-0005-0000-0000-0000E2C50000}"/>
    <cellStyle name="Normal 5 2 3 7 5 3" xfId="44288" xr:uid="{00000000-0005-0000-0000-0000E3C50000}"/>
    <cellStyle name="Normal 5 2 3 7 5 4" xfId="34274" xr:uid="{00000000-0005-0000-0000-0000E4C50000}"/>
    <cellStyle name="Normal 5 2 3 7 6" xfId="10842" xr:uid="{00000000-0005-0000-0000-0000E5C50000}"/>
    <cellStyle name="Normal 5 2 3 7 6 2" xfId="23445" xr:uid="{00000000-0005-0000-0000-0000E6C50000}"/>
    <cellStyle name="Normal 5 2 3 7 6 2 2" xfId="58661" xr:uid="{00000000-0005-0000-0000-0000E7C50000}"/>
    <cellStyle name="Normal 5 2 3 7 6 3" xfId="46064" xr:uid="{00000000-0005-0000-0000-0000E8C50000}"/>
    <cellStyle name="Normal 5 2 3 7 6 4" xfId="36050" xr:uid="{00000000-0005-0000-0000-0000E9C50000}"/>
    <cellStyle name="Normal 5 2 3 7 7" xfId="15209" xr:uid="{00000000-0005-0000-0000-0000EAC50000}"/>
    <cellStyle name="Normal 5 2 3 7 7 2" xfId="50425" xr:uid="{00000000-0005-0000-0000-0000EBC50000}"/>
    <cellStyle name="Normal 5 2 3 7 7 3" xfId="27814" xr:uid="{00000000-0005-0000-0000-0000ECC50000}"/>
    <cellStyle name="Normal 5 2 3 7 8" xfId="13431" xr:uid="{00000000-0005-0000-0000-0000EDC50000}"/>
    <cellStyle name="Normal 5 2 3 7 8 2" xfId="48649" xr:uid="{00000000-0005-0000-0000-0000EEC50000}"/>
    <cellStyle name="Normal 5 2 3 7 9" xfId="37828" xr:uid="{00000000-0005-0000-0000-0000EFC50000}"/>
    <cellStyle name="Normal 5 2 3 8" xfId="3675" xr:uid="{00000000-0005-0000-0000-0000F0C50000}"/>
    <cellStyle name="Normal 5 2 3 8 2" xfId="8399" xr:uid="{00000000-0005-0000-0000-0000F1C50000}"/>
    <cellStyle name="Normal 5 2 3 8 2 2" xfId="21025" xr:uid="{00000000-0005-0000-0000-0000F2C50000}"/>
    <cellStyle name="Normal 5 2 3 8 2 2 2" xfId="56241" xr:uid="{00000000-0005-0000-0000-0000F3C50000}"/>
    <cellStyle name="Normal 5 2 3 8 2 3" xfId="43644" xr:uid="{00000000-0005-0000-0000-0000F4C50000}"/>
    <cellStyle name="Normal 5 2 3 8 2 4" xfId="33630" xr:uid="{00000000-0005-0000-0000-0000F5C50000}"/>
    <cellStyle name="Normal 5 2 3 8 3" xfId="10180" xr:uid="{00000000-0005-0000-0000-0000F6C50000}"/>
    <cellStyle name="Normal 5 2 3 8 3 2" xfId="22801" xr:uid="{00000000-0005-0000-0000-0000F7C50000}"/>
    <cellStyle name="Normal 5 2 3 8 3 2 2" xfId="58017" xr:uid="{00000000-0005-0000-0000-0000F8C50000}"/>
    <cellStyle name="Normal 5 2 3 8 3 3" xfId="45420" xr:uid="{00000000-0005-0000-0000-0000F9C50000}"/>
    <cellStyle name="Normal 5 2 3 8 3 4" xfId="35406" xr:uid="{00000000-0005-0000-0000-0000FAC50000}"/>
    <cellStyle name="Normal 5 2 3 8 4" xfId="11976" xr:uid="{00000000-0005-0000-0000-0000FBC50000}"/>
    <cellStyle name="Normal 5 2 3 8 4 2" xfId="24577" xr:uid="{00000000-0005-0000-0000-0000FCC50000}"/>
    <cellStyle name="Normal 5 2 3 8 4 2 2" xfId="59793" xr:uid="{00000000-0005-0000-0000-0000FDC50000}"/>
    <cellStyle name="Normal 5 2 3 8 4 3" xfId="47196" xr:uid="{00000000-0005-0000-0000-0000FEC50000}"/>
    <cellStyle name="Normal 5 2 3 8 4 4" xfId="37182" xr:uid="{00000000-0005-0000-0000-0000FFC50000}"/>
    <cellStyle name="Normal 5 2 3 8 5" xfId="16341" xr:uid="{00000000-0005-0000-0000-000000C60000}"/>
    <cellStyle name="Normal 5 2 3 8 5 2" xfId="51557" xr:uid="{00000000-0005-0000-0000-000001C60000}"/>
    <cellStyle name="Normal 5 2 3 8 5 3" xfId="28946" xr:uid="{00000000-0005-0000-0000-000002C60000}"/>
    <cellStyle name="Normal 5 2 3 8 6" xfId="14563" xr:uid="{00000000-0005-0000-0000-000003C60000}"/>
    <cellStyle name="Normal 5 2 3 8 6 2" xfId="49781" xr:uid="{00000000-0005-0000-0000-000004C60000}"/>
    <cellStyle name="Normal 5 2 3 8 7" xfId="38960" xr:uid="{00000000-0005-0000-0000-000005C60000}"/>
    <cellStyle name="Normal 5 2 3 8 8" xfId="27170" xr:uid="{00000000-0005-0000-0000-000006C60000}"/>
    <cellStyle name="Normal 5 2 3 9" xfId="4007" xr:uid="{00000000-0005-0000-0000-000007C60000}"/>
    <cellStyle name="Normal 5 2 3 9 2" xfId="16663" xr:uid="{00000000-0005-0000-0000-000008C60000}"/>
    <cellStyle name="Normal 5 2 3 9 2 2" xfId="51879" xr:uid="{00000000-0005-0000-0000-000009C60000}"/>
    <cellStyle name="Normal 5 2 3 9 2 3" xfId="29268" xr:uid="{00000000-0005-0000-0000-00000AC60000}"/>
    <cellStyle name="Normal 5 2 3 9 3" xfId="13109" xr:uid="{00000000-0005-0000-0000-00000BC60000}"/>
    <cellStyle name="Normal 5 2 3 9 3 2" xfId="48327" xr:uid="{00000000-0005-0000-0000-00000CC60000}"/>
    <cellStyle name="Normal 5 2 3 9 4" xfId="39282" xr:uid="{00000000-0005-0000-0000-00000DC60000}"/>
    <cellStyle name="Normal 5 2 3 9 5" xfId="25716" xr:uid="{00000000-0005-0000-0000-00000EC60000}"/>
    <cellStyle name="Normal 5 2 3_District Target Attainment" xfId="1178" xr:uid="{00000000-0005-0000-0000-00000FC60000}"/>
    <cellStyle name="Normal 5 2 4" xfId="1800" xr:uid="{00000000-0005-0000-0000-000010C60000}"/>
    <cellStyle name="Normal 5 2 4 10" xfId="7015" xr:uid="{00000000-0005-0000-0000-000011C60000}"/>
    <cellStyle name="Normal 5 2 4 10 2" xfId="19642" xr:uid="{00000000-0005-0000-0000-000012C60000}"/>
    <cellStyle name="Normal 5 2 4 10 2 2" xfId="54858" xr:uid="{00000000-0005-0000-0000-000013C60000}"/>
    <cellStyle name="Normal 5 2 4 10 3" xfId="42261" xr:uid="{00000000-0005-0000-0000-000014C60000}"/>
    <cellStyle name="Normal 5 2 4 10 4" xfId="32247" xr:uid="{00000000-0005-0000-0000-000015C60000}"/>
    <cellStyle name="Normal 5 2 4 11" xfId="8796" xr:uid="{00000000-0005-0000-0000-000016C60000}"/>
    <cellStyle name="Normal 5 2 4 11 2" xfId="21418" xr:uid="{00000000-0005-0000-0000-000017C60000}"/>
    <cellStyle name="Normal 5 2 4 11 2 2" xfId="56634" xr:uid="{00000000-0005-0000-0000-000018C60000}"/>
    <cellStyle name="Normal 5 2 4 11 3" xfId="44037" xr:uid="{00000000-0005-0000-0000-000019C60000}"/>
    <cellStyle name="Normal 5 2 4 11 4" xfId="34023" xr:uid="{00000000-0005-0000-0000-00001AC60000}"/>
    <cellStyle name="Normal 5 2 4 12" xfId="10719" xr:uid="{00000000-0005-0000-0000-00001BC60000}"/>
    <cellStyle name="Normal 5 2 4 12 2" xfId="23330" xr:uid="{00000000-0005-0000-0000-00001CC60000}"/>
    <cellStyle name="Normal 5 2 4 12 2 2" xfId="58546" xr:uid="{00000000-0005-0000-0000-00001DC60000}"/>
    <cellStyle name="Normal 5 2 4 12 3" xfId="45949" xr:uid="{00000000-0005-0000-0000-00001EC60000}"/>
    <cellStyle name="Normal 5 2 4 12 4" xfId="35935" xr:uid="{00000000-0005-0000-0000-00001FC60000}"/>
    <cellStyle name="Normal 5 2 4 13" xfId="14957" xr:uid="{00000000-0005-0000-0000-000020C60000}"/>
    <cellStyle name="Normal 5 2 4 13 2" xfId="50174" xr:uid="{00000000-0005-0000-0000-000021C60000}"/>
    <cellStyle name="Normal 5 2 4 13 3" xfId="27563" xr:uid="{00000000-0005-0000-0000-000022C60000}"/>
    <cellStyle name="Normal 5 2 4 14" xfId="12371" xr:uid="{00000000-0005-0000-0000-000023C60000}"/>
    <cellStyle name="Normal 5 2 4 14 2" xfId="47589" xr:uid="{00000000-0005-0000-0000-000024C60000}"/>
    <cellStyle name="Normal 5 2 4 15" xfId="37576" xr:uid="{00000000-0005-0000-0000-000025C60000}"/>
    <cellStyle name="Normal 5 2 4 16" xfId="24978" xr:uid="{00000000-0005-0000-0000-000026C60000}"/>
    <cellStyle name="Normal 5 2 4 17" xfId="60191" xr:uid="{00000000-0005-0000-0000-000027C60000}"/>
    <cellStyle name="Normal 5 2 4 2" xfId="2401" xr:uid="{00000000-0005-0000-0000-000028C60000}"/>
    <cellStyle name="Normal 5 2 4 2 10" xfId="10720" xr:uid="{00000000-0005-0000-0000-000029C60000}"/>
    <cellStyle name="Normal 5 2 4 2 10 2" xfId="23331" xr:uid="{00000000-0005-0000-0000-00002AC60000}"/>
    <cellStyle name="Normal 5 2 4 2 10 2 2" xfId="58547" xr:uid="{00000000-0005-0000-0000-00002BC60000}"/>
    <cellStyle name="Normal 5 2 4 2 10 3" xfId="45950" xr:uid="{00000000-0005-0000-0000-00002CC60000}"/>
    <cellStyle name="Normal 5 2 4 2 10 4" xfId="35936" xr:uid="{00000000-0005-0000-0000-00002DC60000}"/>
    <cellStyle name="Normal 5 2 4 2 11" xfId="15112" xr:uid="{00000000-0005-0000-0000-00002EC60000}"/>
    <cellStyle name="Normal 5 2 4 2 11 2" xfId="50328" xr:uid="{00000000-0005-0000-0000-00002FC60000}"/>
    <cellStyle name="Normal 5 2 4 2 11 3" xfId="27717" xr:uid="{00000000-0005-0000-0000-000030C60000}"/>
    <cellStyle name="Normal 5 2 4 2 12" xfId="12525" xr:uid="{00000000-0005-0000-0000-000031C60000}"/>
    <cellStyle name="Normal 5 2 4 2 12 2" xfId="47743" xr:uid="{00000000-0005-0000-0000-000032C60000}"/>
    <cellStyle name="Normal 5 2 4 2 13" xfId="37731" xr:uid="{00000000-0005-0000-0000-000033C60000}"/>
    <cellStyle name="Normal 5 2 4 2 14" xfId="25132" xr:uid="{00000000-0005-0000-0000-000034C60000}"/>
    <cellStyle name="Normal 5 2 4 2 15" xfId="60345" xr:uid="{00000000-0005-0000-0000-000035C60000}"/>
    <cellStyle name="Normal 5 2 4 2 2" xfId="3247" xr:uid="{00000000-0005-0000-0000-000036C60000}"/>
    <cellStyle name="Normal 5 2 4 2 2 10" xfId="25616" xr:uid="{00000000-0005-0000-0000-000037C60000}"/>
    <cellStyle name="Normal 5 2 4 2 2 11" xfId="61151" xr:uid="{00000000-0005-0000-0000-000038C60000}"/>
    <cellStyle name="Normal 5 2 4 2 2 2" xfId="5047" xr:uid="{00000000-0005-0000-0000-000039C60000}"/>
    <cellStyle name="Normal 5 2 4 2 2 2 2" xfId="17694" xr:uid="{00000000-0005-0000-0000-00003AC60000}"/>
    <cellStyle name="Normal 5 2 4 2 2 2 2 2" xfId="52910" xr:uid="{00000000-0005-0000-0000-00003BC60000}"/>
    <cellStyle name="Normal 5 2 4 2 2 2 2 3" xfId="30299" xr:uid="{00000000-0005-0000-0000-00003CC60000}"/>
    <cellStyle name="Normal 5 2 4 2 2 2 3" xfId="14140" xr:uid="{00000000-0005-0000-0000-00003DC60000}"/>
    <cellStyle name="Normal 5 2 4 2 2 2 3 2" xfId="49358" xr:uid="{00000000-0005-0000-0000-00003EC60000}"/>
    <cellStyle name="Normal 5 2 4 2 2 2 4" xfId="40313" xr:uid="{00000000-0005-0000-0000-00003FC60000}"/>
    <cellStyle name="Normal 5 2 4 2 2 2 5" xfId="26747" xr:uid="{00000000-0005-0000-0000-000040C60000}"/>
    <cellStyle name="Normal 5 2 4 2 2 3" xfId="6517" xr:uid="{00000000-0005-0000-0000-000041C60000}"/>
    <cellStyle name="Normal 5 2 4 2 2 3 2" xfId="19148" xr:uid="{00000000-0005-0000-0000-000042C60000}"/>
    <cellStyle name="Normal 5 2 4 2 2 3 2 2" xfId="54364" xr:uid="{00000000-0005-0000-0000-000043C60000}"/>
    <cellStyle name="Normal 5 2 4 2 2 3 3" xfId="41767" xr:uid="{00000000-0005-0000-0000-000044C60000}"/>
    <cellStyle name="Normal 5 2 4 2 2 3 4" xfId="31753" xr:uid="{00000000-0005-0000-0000-000045C60000}"/>
    <cellStyle name="Normal 5 2 4 2 2 4" xfId="7976" xr:uid="{00000000-0005-0000-0000-000046C60000}"/>
    <cellStyle name="Normal 5 2 4 2 2 4 2" xfId="20602" xr:uid="{00000000-0005-0000-0000-000047C60000}"/>
    <cellStyle name="Normal 5 2 4 2 2 4 2 2" xfId="55818" xr:uid="{00000000-0005-0000-0000-000048C60000}"/>
    <cellStyle name="Normal 5 2 4 2 2 4 3" xfId="43221" xr:uid="{00000000-0005-0000-0000-000049C60000}"/>
    <cellStyle name="Normal 5 2 4 2 2 4 4" xfId="33207" xr:uid="{00000000-0005-0000-0000-00004AC60000}"/>
    <cellStyle name="Normal 5 2 4 2 2 5" xfId="9757" xr:uid="{00000000-0005-0000-0000-00004BC60000}"/>
    <cellStyle name="Normal 5 2 4 2 2 5 2" xfId="22378" xr:uid="{00000000-0005-0000-0000-00004CC60000}"/>
    <cellStyle name="Normal 5 2 4 2 2 5 2 2" xfId="57594" xr:uid="{00000000-0005-0000-0000-00004DC60000}"/>
    <cellStyle name="Normal 5 2 4 2 2 5 3" xfId="44997" xr:uid="{00000000-0005-0000-0000-00004EC60000}"/>
    <cellStyle name="Normal 5 2 4 2 2 5 4" xfId="34983" xr:uid="{00000000-0005-0000-0000-00004FC60000}"/>
    <cellStyle name="Normal 5 2 4 2 2 6" xfId="11551" xr:uid="{00000000-0005-0000-0000-000050C60000}"/>
    <cellStyle name="Normal 5 2 4 2 2 6 2" xfId="24154" xr:uid="{00000000-0005-0000-0000-000051C60000}"/>
    <cellStyle name="Normal 5 2 4 2 2 6 2 2" xfId="59370" xr:uid="{00000000-0005-0000-0000-000052C60000}"/>
    <cellStyle name="Normal 5 2 4 2 2 6 3" xfId="46773" xr:uid="{00000000-0005-0000-0000-000053C60000}"/>
    <cellStyle name="Normal 5 2 4 2 2 6 4" xfId="36759" xr:uid="{00000000-0005-0000-0000-000054C60000}"/>
    <cellStyle name="Normal 5 2 4 2 2 7" xfId="15918" xr:uid="{00000000-0005-0000-0000-000055C60000}"/>
    <cellStyle name="Normal 5 2 4 2 2 7 2" xfId="51134" xr:uid="{00000000-0005-0000-0000-000056C60000}"/>
    <cellStyle name="Normal 5 2 4 2 2 7 3" xfId="28523" xr:uid="{00000000-0005-0000-0000-000057C60000}"/>
    <cellStyle name="Normal 5 2 4 2 2 8" xfId="13009" xr:uid="{00000000-0005-0000-0000-000058C60000}"/>
    <cellStyle name="Normal 5 2 4 2 2 8 2" xfId="48227" xr:uid="{00000000-0005-0000-0000-000059C60000}"/>
    <cellStyle name="Normal 5 2 4 2 2 9" xfId="38537" xr:uid="{00000000-0005-0000-0000-00005AC60000}"/>
    <cellStyle name="Normal 5 2 4 2 3" xfId="3576" xr:uid="{00000000-0005-0000-0000-00005BC60000}"/>
    <cellStyle name="Normal 5 2 4 2 3 10" xfId="27072" xr:uid="{00000000-0005-0000-0000-00005CC60000}"/>
    <cellStyle name="Normal 5 2 4 2 3 11" xfId="61476" xr:uid="{00000000-0005-0000-0000-00005DC60000}"/>
    <cellStyle name="Normal 5 2 4 2 3 2" xfId="5372" xr:uid="{00000000-0005-0000-0000-00005EC60000}"/>
    <cellStyle name="Normal 5 2 4 2 3 2 2" xfId="18019" xr:uid="{00000000-0005-0000-0000-00005FC60000}"/>
    <cellStyle name="Normal 5 2 4 2 3 2 2 2" xfId="53235" xr:uid="{00000000-0005-0000-0000-000060C60000}"/>
    <cellStyle name="Normal 5 2 4 2 3 2 3" xfId="40638" xr:uid="{00000000-0005-0000-0000-000061C60000}"/>
    <cellStyle name="Normal 5 2 4 2 3 2 4" xfId="30624" xr:uid="{00000000-0005-0000-0000-000062C60000}"/>
    <cellStyle name="Normal 5 2 4 2 3 3" xfId="6842" xr:uid="{00000000-0005-0000-0000-000063C60000}"/>
    <cellStyle name="Normal 5 2 4 2 3 3 2" xfId="19473" xr:uid="{00000000-0005-0000-0000-000064C60000}"/>
    <cellStyle name="Normal 5 2 4 2 3 3 2 2" xfId="54689" xr:uid="{00000000-0005-0000-0000-000065C60000}"/>
    <cellStyle name="Normal 5 2 4 2 3 3 3" xfId="42092" xr:uid="{00000000-0005-0000-0000-000066C60000}"/>
    <cellStyle name="Normal 5 2 4 2 3 3 4" xfId="32078" xr:uid="{00000000-0005-0000-0000-000067C60000}"/>
    <cellStyle name="Normal 5 2 4 2 3 4" xfId="8301" xr:uid="{00000000-0005-0000-0000-000068C60000}"/>
    <cellStyle name="Normal 5 2 4 2 3 4 2" xfId="20927" xr:uid="{00000000-0005-0000-0000-000069C60000}"/>
    <cellStyle name="Normal 5 2 4 2 3 4 2 2" xfId="56143" xr:uid="{00000000-0005-0000-0000-00006AC60000}"/>
    <cellStyle name="Normal 5 2 4 2 3 4 3" xfId="43546" xr:uid="{00000000-0005-0000-0000-00006BC60000}"/>
    <cellStyle name="Normal 5 2 4 2 3 4 4" xfId="33532" xr:uid="{00000000-0005-0000-0000-00006CC60000}"/>
    <cellStyle name="Normal 5 2 4 2 3 5" xfId="10082" xr:uid="{00000000-0005-0000-0000-00006DC60000}"/>
    <cellStyle name="Normal 5 2 4 2 3 5 2" xfId="22703" xr:uid="{00000000-0005-0000-0000-00006EC60000}"/>
    <cellStyle name="Normal 5 2 4 2 3 5 2 2" xfId="57919" xr:uid="{00000000-0005-0000-0000-00006FC60000}"/>
    <cellStyle name="Normal 5 2 4 2 3 5 3" xfId="45322" xr:uid="{00000000-0005-0000-0000-000070C60000}"/>
    <cellStyle name="Normal 5 2 4 2 3 5 4" xfId="35308" xr:uid="{00000000-0005-0000-0000-000071C60000}"/>
    <cellStyle name="Normal 5 2 4 2 3 6" xfId="11876" xr:uid="{00000000-0005-0000-0000-000072C60000}"/>
    <cellStyle name="Normal 5 2 4 2 3 6 2" xfId="24479" xr:uid="{00000000-0005-0000-0000-000073C60000}"/>
    <cellStyle name="Normal 5 2 4 2 3 6 2 2" xfId="59695" xr:uid="{00000000-0005-0000-0000-000074C60000}"/>
    <cellStyle name="Normal 5 2 4 2 3 6 3" xfId="47098" xr:uid="{00000000-0005-0000-0000-000075C60000}"/>
    <cellStyle name="Normal 5 2 4 2 3 6 4" xfId="37084" xr:uid="{00000000-0005-0000-0000-000076C60000}"/>
    <cellStyle name="Normal 5 2 4 2 3 7" xfId="16243" xr:uid="{00000000-0005-0000-0000-000077C60000}"/>
    <cellStyle name="Normal 5 2 4 2 3 7 2" xfId="51459" xr:uid="{00000000-0005-0000-0000-000078C60000}"/>
    <cellStyle name="Normal 5 2 4 2 3 7 3" xfId="28848" xr:uid="{00000000-0005-0000-0000-000079C60000}"/>
    <cellStyle name="Normal 5 2 4 2 3 8" xfId="14465" xr:uid="{00000000-0005-0000-0000-00007AC60000}"/>
    <cellStyle name="Normal 5 2 4 2 3 8 2" xfId="49683" xr:uid="{00000000-0005-0000-0000-00007BC60000}"/>
    <cellStyle name="Normal 5 2 4 2 3 9" xfId="38862" xr:uid="{00000000-0005-0000-0000-00007CC60000}"/>
    <cellStyle name="Normal 5 2 4 2 4" xfId="2737" xr:uid="{00000000-0005-0000-0000-00007DC60000}"/>
    <cellStyle name="Normal 5 2 4 2 4 10" xfId="26263" xr:uid="{00000000-0005-0000-0000-00007EC60000}"/>
    <cellStyle name="Normal 5 2 4 2 4 11" xfId="60667" xr:uid="{00000000-0005-0000-0000-00007FC60000}"/>
    <cellStyle name="Normal 5 2 4 2 4 2" xfId="4563" xr:uid="{00000000-0005-0000-0000-000080C60000}"/>
    <cellStyle name="Normal 5 2 4 2 4 2 2" xfId="17210" xr:uid="{00000000-0005-0000-0000-000081C60000}"/>
    <cellStyle name="Normal 5 2 4 2 4 2 2 2" xfId="52426" xr:uid="{00000000-0005-0000-0000-000082C60000}"/>
    <cellStyle name="Normal 5 2 4 2 4 2 3" xfId="39829" xr:uid="{00000000-0005-0000-0000-000083C60000}"/>
    <cellStyle name="Normal 5 2 4 2 4 2 4" xfId="29815" xr:uid="{00000000-0005-0000-0000-000084C60000}"/>
    <cellStyle name="Normal 5 2 4 2 4 3" xfId="6033" xr:uid="{00000000-0005-0000-0000-000085C60000}"/>
    <cellStyle name="Normal 5 2 4 2 4 3 2" xfId="18664" xr:uid="{00000000-0005-0000-0000-000086C60000}"/>
    <cellStyle name="Normal 5 2 4 2 4 3 2 2" xfId="53880" xr:uid="{00000000-0005-0000-0000-000087C60000}"/>
    <cellStyle name="Normal 5 2 4 2 4 3 3" xfId="41283" xr:uid="{00000000-0005-0000-0000-000088C60000}"/>
    <cellStyle name="Normal 5 2 4 2 4 3 4" xfId="31269" xr:uid="{00000000-0005-0000-0000-000089C60000}"/>
    <cellStyle name="Normal 5 2 4 2 4 4" xfId="7492" xr:uid="{00000000-0005-0000-0000-00008AC60000}"/>
    <cellStyle name="Normal 5 2 4 2 4 4 2" xfId="20118" xr:uid="{00000000-0005-0000-0000-00008BC60000}"/>
    <cellStyle name="Normal 5 2 4 2 4 4 2 2" xfId="55334" xr:uid="{00000000-0005-0000-0000-00008CC60000}"/>
    <cellStyle name="Normal 5 2 4 2 4 4 3" xfId="42737" xr:uid="{00000000-0005-0000-0000-00008DC60000}"/>
    <cellStyle name="Normal 5 2 4 2 4 4 4" xfId="32723" xr:uid="{00000000-0005-0000-0000-00008EC60000}"/>
    <cellStyle name="Normal 5 2 4 2 4 5" xfId="9273" xr:uid="{00000000-0005-0000-0000-00008FC60000}"/>
    <cellStyle name="Normal 5 2 4 2 4 5 2" xfId="21894" xr:uid="{00000000-0005-0000-0000-000090C60000}"/>
    <cellStyle name="Normal 5 2 4 2 4 5 2 2" xfId="57110" xr:uid="{00000000-0005-0000-0000-000091C60000}"/>
    <cellStyle name="Normal 5 2 4 2 4 5 3" xfId="44513" xr:uid="{00000000-0005-0000-0000-000092C60000}"/>
    <cellStyle name="Normal 5 2 4 2 4 5 4" xfId="34499" xr:uid="{00000000-0005-0000-0000-000093C60000}"/>
    <cellStyle name="Normal 5 2 4 2 4 6" xfId="11067" xr:uid="{00000000-0005-0000-0000-000094C60000}"/>
    <cellStyle name="Normal 5 2 4 2 4 6 2" xfId="23670" xr:uid="{00000000-0005-0000-0000-000095C60000}"/>
    <cellStyle name="Normal 5 2 4 2 4 6 2 2" xfId="58886" xr:uid="{00000000-0005-0000-0000-000096C60000}"/>
    <cellStyle name="Normal 5 2 4 2 4 6 3" xfId="46289" xr:uid="{00000000-0005-0000-0000-000097C60000}"/>
    <cellStyle name="Normal 5 2 4 2 4 6 4" xfId="36275" xr:uid="{00000000-0005-0000-0000-000098C60000}"/>
    <cellStyle name="Normal 5 2 4 2 4 7" xfId="15434" xr:uid="{00000000-0005-0000-0000-000099C60000}"/>
    <cellStyle name="Normal 5 2 4 2 4 7 2" xfId="50650" xr:uid="{00000000-0005-0000-0000-00009AC60000}"/>
    <cellStyle name="Normal 5 2 4 2 4 7 3" xfId="28039" xr:uid="{00000000-0005-0000-0000-00009BC60000}"/>
    <cellStyle name="Normal 5 2 4 2 4 8" xfId="13656" xr:uid="{00000000-0005-0000-0000-00009CC60000}"/>
    <cellStyle name="Normal 5 2 4 2 4 8 2" xfId="48874" xr:uid="{00000000-0005-0000-0000-00009DC60000}"/>
    <cellStyle name="Normal 5 2 4 2 4 9" xfId="38053" xr:uid="{00000000-0005-0000-0000-00009EC60000}"/>
    <cellStyle name="Normal 5 2 4 2 5" xfId="3901" xr:uid="{00000000-0005-0000-0000-00009FC60000}"/>
    <cellStyle name="Normal 5 2 4 2 5 2" xfId="8624" xr:uid="{00000000-0005-0000-0000-0000A0C60000}"/>
    <cellStyle name="Normal 5 2 4 2 5 2 2" xfId="21250" xr:uid="{00000000-0005-0000-0000-0000A1C60000}"/>
    <cellStyle name="Normal 5 2 4 2 5 2 2 2" xfId="56466" xr:uid="{00000000-0005-0000-0000-0000A2C60000}"/>
    <cellStyle name="Normal 5 2 4 2 5 2 3" xfId="43869" xr:uid="{00000000-0005-0000-0000-0000A3C60000}"/>
    <cellStyle name="Normal 5 2 4 2 5 2 4" xfId="33855" xr:uid="{00000000-0005-0000-0000-0000A4C60000}"/>
    <cellStyle name="Normal 5 2 4 2 5 3" xfId="10405" xr:uid="{00000000-0005-0000-0000-0000A5C60000}"/>
    <cellStyle name="Normal 5 2 4 2 5 3 2" xfId="23026" xr:uid="{00000000-0005-0000-0000-0000A6C60000}"/>
    <cellStyle name="Normal 5 2 4 2 5 3 2 2" xfId="58242" xr:uid="{00000000-0005-0000-0000-0000A7C60000}"/>
    <cellStyle name="Normal 5 2 4 2 5 3 3" xfId="45645" xr:uid="{00000000-0005-0000-0000-0000A8C60000}"/>
    <cellStyle name="Normal 5 2 4 2 5 3 4" xfId="35631" xr:uid="{00000000-0005-0000-0000-0000A9C60000}"/>
    <cellStyle name="Normal 5 2 4 2 5 4" xfId="12201" xr:uid="{00000000-0005-0000-0000-0000AAC60000}"/>
    <cellStyle name="Normal 5 2 4 2 5 4 2" xfId="24802" xr:uid="{00000000-0005-0000-0000-0000ABC60000}"/>
    <cellStyle name="Normal 5 2 4 2 5 4 2 2" xfId="60018" xr:uid="{00000000-0005-0000-0000-0000ACC60000}"/>
    <cellStyle name="Normal 5 2 4 2 5 4 3" xfId="47421" xr:uid="{00000000-0005-0000-0000-0000ADC60000}"/>
    <cellStyle name="Normal 5 2 4 2 5 4 4" xfId="37407" xr:uid="{00000000-0005-0000-0000-0000AEC60000}"/>
    <cellStyle name="Normal 5 2 4 2 5 5" xfId="16566" xr:uid="{00000000-0005-0000-0000-0000AFC60000}"/>
    <cellStyle name="Normal 5 2 4 2 5 5 2" xfId="51782" xr:uid="{00000000-0005-0000-0000-0000B0C60000}"/>
    <cellStyle name="Normal 5 2 4 2 5 5 3" xfId="29171" xr:uid="{00000000-0005-0000-0000-0000B1C60000}"/>
    <cellStyle name="Normal 5 2 4 2 5 6" xfId="14788" xr:uid="{00000000-0005-0000-0000-0000B2C60000}"/>
    <cellStyle name="Normal 5 2 4 2 5 6 2" xfId="50006" xr:uid="{00000000-0005-0000-0000-0000B3C60000}"/>
    <cellStyle name="Normal 5 2 4 2 5 7" xfId="39185" xr:uid="{00000000-0005-0000-0000-0000B4C60000}"/>
    <cellStyle name="Normal 5 2 4 2 5 8" xfId="27395" xr:uid="{00000000-0005-0000-0000-0000B5C60000}"/>
    <cellStyle name="Normal 5 2 4 2 6" xfId="4241" xr:uid="{00000000-0005-0000-0000-0000B6C60000}"/>
    <cellStyle name="Normal 5 2 4 2 6 2" xfId="16888" xr:uid="{00000000-0005-0000-0000-0000B7C60000}"/>
    <cellStyle name="Normal 5 2 4 2 6 2 2" xfId="52104" xr:uid="{00000000-0005-0000-0000-0000B8C60000}"/>
    <cellStyle name="Normal 5 2 4 2 6 2 3" xfId="29493" xr:uid="{00000000-0005-0000-0000-0000B9C60000}"/>
    <cellStyle name="Normal 5 2 4 2 6 3" xfId="13334" xr:uid="{00000000-0005-0000-0000-0000BAC60000}"/>
    <cellStyle name="Normal 5 2 4 2 6 3 2" xfId="48552" xr:uid="{00000000-0005-0000-0000-0000BBC60000}"/>
    <cellStyle name="Normal 5 2 4 2 6 4" xfId="39507" xr:uid="{00000000-0005-0000-0000-0000BCC60000}"/>
    <cellStyle name="Normal 5 2 4 2 6 5" xfId="25941" xr:uid="{00000000-0005-0000-0000-0000BDC60000}"/>
    <cellStyle name="Normal 5 2 4 2 7" xfId="5711" xr:uid="{00000000-0005-0000-0000-0000BEC60000}"/>
    <cellStyle name="Normal 5 2 4 2 7 2" xfId="18342" xr:uid="{00000000-0005-0000-0000-0000BFC60000}"/>
    <cellStyle name="Normal 5 2 4 2 7 2 2" xfId="53558" xr:uid="{00000000-0005-0000-0000-0000C0C60000}"/>
    <cellStyle name="Normal 5 2 4 2 7 3" xfId="40961" xr:uid="{00000000-0005-0000-0000-0000C1C60000}"/>
    <cellStyle name="Normal 5 2 4 2 7 4" xfId="30947" xr:uid="{00000000-0005-0000-0000-0000C2C60000}"/>
    <cellStyle name="Normal 5 2 4 2 8" xfId="7170" xr:uid="{00000000-0005-0000-0000-0000C3C60000}"/>
    <cellStyle name="Normal 5 2 4 2 8 2" xfId="19796" xr:uid="{00000000-0005-0000-0000-0000C4C60000}"/>
    <cellStyle name="Normal 5 2 4 2 8 2 2" xfId="55012" xr:uid="{00000000-0005-0000-0000-0000C5C60000}"/>
    <cellStyle name="Normal 5 2 4 2 8 3" xfId="42415" xr:uid="{00000000-0005-0000-0000-0000C6C60000}"/>
    <cellStyle name="Normal 5 2 4 2 8 4" xfId="32401" xr:uid="{00000000-0005-0000-0000-0000C7C60000}"/>
    <cellStyle name="Normal 5 2 4 2 9" xfId="8951" xr:uid="{00000000-0005-0000-0000-0000C8C60000}"/>
    <cellStyle name="Normal 5 2 4 2 9 2" xfId="21572" xr:uid="{00000000-0005-0000-0000-0000C9C60000}"/>
    <cellStyle name="Normal 5 2 4 2 9 2 2" xfId="56788" xr:uid="{00000000-0005-0000-0000-0000CAC60000}"/>
    <cellStyle name="Normal 5 2 4 2 9 3" xfId="44191" xr:uid="{00000000-0005-0000-0000-0000CBC60000}"/>
    <cellStyle name="Normal 5 2 4 2 9 4" xfId="34177" xr:uid="{00000000-0005-0000-0000-0000CCC60000}"/>
    <cellStyle name="Normal 5 2 4 3" xfId="3087" xr:uid="{00000000-0005-0000-0000-0000CDC60000}"/>
    <cellStyle name="Normal 5 2 4 3 10" xfId="25459" xr:uid="{00000000-0005-0000-0000-0000CEC60000}"/>
    <cellStyle name="Normal 5 2 4 3 11" xfId="60994" xr:uid="{00000000-0005-0000-0000-0000CFC60000}"/>
    <cellStyle name="Normal 5 2 4 3 2" xfId="4890" xr:uid="{00000000-0005-0000-0000-0000D0C60000}"/>
    <cellStyle name="Normal 5 2 4 3 2 2" xfId="17537" xr:uid="{00000000-0005-0000-0000-0000D1C60000}"/>
    <cellStyle name="Normal 5 2 4 3 2 2 2" xfId="52753" xr:uid="{00000000-0005-0000-0000-0000D2C60000}"/>
    <cellStyle name="Normal 5 2 4 3 2 2 3" xfId="30142" xr:uid="{00000000-0005-0000-0000-0000D3C60000}"/>
    <cellStyle name="Normal 5 2 4 3 2 3" xfId="13983" xr:uid="{00000000-0005-0000-0000-0000D4C60000}"/>
    <cellStyle name="Normal 5 2 4 3 2 3 2" xfId="49201" xr:uid="{00000000-0005-0000-0000-0000D5C60000}"/>
    <cellStyle name="Normal 5 2 4 3 2 4" xfId="40156" xr:uid="{00000000-0005-0000-0000-0000D6C60000}"/>
    <cellStyle name="Normal 5 2 4 3 2 5" xfId="26590" xr:uid="{00000000-0005-0000-0000-0000D7C60000}"/>
    <cellStyle name="Normal 5 2 4 3 3" xfId="6360" xr:uid="{00000000-0005-0000-0000-0000D8C60000}"/>
    <cellStyle name="Normal 5 2 4 3 3 2" xfId="18991" xr:uid="{00000000-0005-0000-0000-0000D9C60000}"/>
    <cellStyle name="Normal 5 2 4 3 3 2 2" xfId="54207" xr:uid="{00000000-0005-0000-0000-0000DAC60000}"/>
    <cellStyle name="Normal 5 2 4 3 3 3" xfId="41610" xr:uid="{00000000-0005-0000-0000-0000DBC60000}"/>
    <cellStyle name="Normal 5 2 4 3 3 4" xfId="31596" xr:uid="{00000000-0005-0000-0000-0000DCC60000}"/>
    <cellStyle name="Normal 5 2 4 3 4" xfId="7819" xr:uid="{00000000-0005-0000-0000-0000DDC60000}"/>
    <cellStyle name="Normal 5 2 4 3 4 2" xfId="20445" xr:uid="{00000000-0005-0000-0000-0000DEC60000}"/>
    <cellStyle name="Normal 5 2 4 3 4 2 2" xfId="55661" xr:uid="{00000000-0005-0000-0000-0000DFC60000}"/>
    <cellStyle name="Normal 5 2 4 3 4 3" xfId="43064" xr:uid="{00000000-0005-0000-0000-0000E0C60000}"/>
    <cellStyle name="Normal 5 2 4 3 4 4" xfId="33050" xr:uid="{00000000-0005-0000-0000-0000E1C60000}"/>
    <cellStyle name="Normal 5 2 4 3 5" xfId="9600" xr:uid="{00000000-0005-0000-0000-0000E2C60000}"/>
    <cellStyle name="Normal 5 2 4 3 5 2" xfId="22221" xr:uid="{00000000-0005-0000-0000-0000E3C60000}"/>
    <cellStyle name="Normal 5 2 4 3 5 2 2" xfId="57437" xr:uid="{00000000-0005-0000-0000-0000E4C60000}"/>
    <cellStyle name="Normal 5 2 4 3 5 3" xfId="44840" xr:uid="{00000000-0005-0000-0000-0000E5C60000}"/>
    <cellStyle name="Normal 5 2 4 3 5 4" xfId="34826" xr:uid="{00000000-0005-0000-0000-0000E6C60000}"/>
    <cellStyle name="Normal 5 2 4 3 6" xfId="11394" xr:uid="{00000000-0005-0000-0000-0000E7C60000}"/>
    <cellStyle name="Normal 5 2 4 3 6 2" xfId="23997" xr:uid="{00000000-0005-0000-0000-0000E8C60000}"/>
    <cellStyle name="Normal 5 2 4 3 6 2 2" xfId="59213" xr:uid="{00000000-0005-0000-0000-0000E9C60000}"/>
    <cellStyle name="Normal 5 2 4 3 6 3" xfId="46616" xr:uid="{00000000-0005-0000-0000-0000EAC60000}"/>
    <cellStyle name="Normal 5 2 4 3 6 4" xfId="36602" xr:uid="{00000000-0005-0000-0000-0000EBC60000}"/>
    <cellStyle name="Normal 5 2 4 3 7" xfId="15761" xr:uid="{00000000-0005-0000-0000-0000ECC60000}"/>
    <cellStyle name="Normal 5 2 4 3 7 2" xfId="50977" xr:uid="{00000000-0005-0000-0000-0000EDC60000}"/>
    <cellStyle name="Normal 5 2 4 3 7 3" xfId="28366" xr:uid="{00000000-0005-0000-0000-0000EEC60000}"/>
    <cellStyle name="Normal 5 2 4 3 8" xfId="12852" xr:uid="{00000000-0005-0000-0000-0000EFC60000}"/>
    <cellStyle name="Normal 5 2 4 3 8 2" xfId="48070" xr:uid="{00000000-0005-0000-0000-0000F0C60000}"/>
    <cellStyle name="Normal 5 2 4 3 9" xfId="38380" xr:uid="{00000000-0005-0000-0000-0000F1C60000}"/>
    <cellStyle name="Normal 5 2 4 4" xfId="2913" xr:uid="{00000000-0005-0000-0000-0000F2C60000}"/>
    <cellStyle name="Normal 5 2 4 4 10" xfId="25300" xr:uid="{00000000-0005-0000-0000-0000F3C60000}"/>
    <cellStyle name="Normal 5 2 4 4 11" xfId="60835" xr:uid="{00000000-0005-0000-0000-0000F4C60000}"/>
    <cellStyle name="Normal 5 2 4 4 2" xfId="4731" xr:uid="{00000000-0005-0000-0000-0000F5C60000}"/>
    <cellStyle name="Normal 5 2 4 4 2 2" xfId="17378" xr:uid="{00000000-0005-0000-0000-0000F6C60000}"/>
    <cellStyle name="Normal 5 2 4 4 2 2 2" xfId="52594" xr:uid="{00000000-0005-0000-0000-0000F7C60000}"/>
    <cellStyle name="Normal 5 2 4 4 2 2 3" xfId="29983" xr:uid="{00000000-0005-0000-0000-0000F8C60000}"/>
    <cellStyle name="Normal 5 2 4 4 2 3" xfId="13824" xr:uid="{00000000-0005-0000-0000-0000F9C60000}"/>
    <cellStyle name="Normal 5 2 4 4 2 3 2" xfId="49042" xr:uid="{00000000-0005-0000-0000-0000FAC60000}"/>
    <cellStyle name="Normal 5 2 4 4 2 4" xfId="39997" xr:uid="{00000000-0005-0000-0000-0000FBC60000}"/>
    <cellStyle name="Normal 5 2 4 4 2 5" xfId="26431" xr:uid="{00000000-0005-0000-0000-0000FCC60000}"/>
    <cellStyle name="Normal 5 2 4 4 3" xfId="6201" xr:uid="{00000000-0005-0000-0000-0000FDC60000}"/>
    <cellStyle name="Normal 5 2 4 4 3 2" xfId="18832" xr:uid="{00000000-0005-0000-0000-0000FEC60000}"/>
    <cellStyle name="Normal 5 2 4 4 3 2 2" xfId="54048" xr:uid="{00000000-0005-0000-0000-0000FFC60000}"/>
    <cellStyle name="Normal 5 2 4 4 3 3" xfId="41451" xr:uid="{00000000-0005-0000-0000-000000C70000}"/>
    <cellStyle name="Normal 5 2 4 4 3 4" xfId="31437" xr:uid="{00000000-0005-0000-0000-000001C70000}"/>
    <cellStyle name="Normal 5 2 4 4 4" xfId="7660" xr:uid="{00000000-0005-0000-0000-000002C70000}"/>
    <cellStyle name="Normal 5 2 4 4 4 2" xfId="20286" xr:uid="{00000000-0005-0000-0000-000003C70000}"/>
    <cellStyle name="Normal 5 2 4 4 4 2 2" xfId="55502" xr:uid="{00000000-0005-0000-0000-000004C70000}"/>
    <cellStyle name="Normal 5 2 4 4 4 3" xfId="42905" xr:uid="{00000000-0005-0000-0000-000005C70000}"/>
    <cellStyle name="Normal 5 2 4 4 4 4" xfId="32891" xr:uid="{00000000-0005-0000-0000-000006C70000}"/>
    <cellStyle name="Normal 5 2 4 4 5" xfId="9441" xr:uid="{00000000-0005-0000-0000-000007C70000}"/>
    <cellStyle name="Normal 5 2 4 4 5 2" xfId="22062" xr:uid="{00000000-0005-0000-0000-000008C70000}"/>
    <cellStyle name="Normal 5 2 4 4 5 2 2" xfId="57278" xr:uid="{00000000-0005-0000-0000-000009C70000}"/>
    <cellStyle name="Normal 5 2 4 4 5 3" xfId="44681" xr:uid="{00000000-0005-0000-0000-00000AC70000}"/>
    <cellStyle name="Normal 5 2 4 4 5 4" xfId="34667" xr:uid="{00000000-0005-0000-0000-00000BC70000}"/>
    <cellStyle name="Normal 5 2 4 4 6" xfId="11235" xr:uid="{00000000-0005-0000-0000-00000CC70000}"/>
    <cellStyle name="Normal 5 2 4 4 6 2" xfId="23838" xr:uid="{00000000-0005-0000-0000-00000DC70000}"/>
    <cellStyle name="Normal 5 2 4 4 6 2 2" xfId="59054" xr:uid="{00000000-0005-0000-0000-00000EC70000}"/>
    <cellStyle name="Normal 5 2 4 4 6 3" xfId="46457" xr:uid="{00000000-0005-0000-0000-00000FC70000}"/>
    <cellStyle name="Normal 5 2 4 4 6 4" xfId="36443" xr:uid="{00000000-0005-0000-0000-000010C70000}"/>
    <cellStyle name="Normal 5 2 4 4 7" xfId="15602" xr:uid="{00000000-0005-0000-0000-000011C70000}"/>
    <cellStyle name="Normal 5 2 4 4 7 2" xfId="50818" xr:uid="{00000000-0005-0000-0000-000012C70000}"/>
    <cellStyle name="Normal 5 2 4 4 7 3" xfId="28207" xr:uid="{00000000-0005-0000-0000-000013C70000}"/>
    <cellStyle name="Normal 5 2 4 4 8" xfId="12693" xr:uid="{00000000-0005-0000-0000-000014C70000}"/>
    <cellStyle name="Normal 5 2 4 4 8 2" xfId="47911" xr:uid="{00000000-0005-0000-0000-000015C70000}"/>
    <cellStyle name="Normal 5 2 4 4 9" xfId="38221" xr:uid="{00000000-0005-0000-0000-000016C70000}"/>
    <cellStyle name="Normal 5 2 4 5" xfId="3422" xr:uid="{00000000-0005-0000-0000-000017C70000}"/>
    <cellStyle name="Normal 5 2 4 5 10" xfId="26918" xr:uid="{00000000-0005-0000-0000-000018C70000}"/>
    <cellStyle name="Normal 5 2 4 5 11" xfId="61322" xr:uid="{00000000-0005-0000-0000-000019C70000}"/>
    <cellStyle name="Normal 5 2 4 5 2" xfId="5218" xr:uid="{00000000-0005-0000-0000-00001AC70000}"/>
    <cellStyle name="Normal 5 2 4 5 2 2" xfId="17865" xr:uid="{00000000-0005-0000-0000-00001BC70000}"/>
    <cellStyle name="Normal 5 2 4 5 2 2 2" xfId="53081" xr:uid="{00000000-0005-0000-0000-00001CC70000}"/>
    <cellStyle name="Normal 5 2 4 5 2 3" xfId="40484" xr:uid="{00000000-0005-0000-0000-00001DC70000}"/>
    <cellStyle name="Normal 5 2 4 5 2 4" xfId="30470" xr:uid="{00000000-0005-0000-0000-00001EC70000}"/>
    <cellStyle name="Normal 5 2 4 5 3" xfId="6688" xr:uid="{00000000-0005-0000-0000-00001FC70000}"/>
    <cellStyle name="Normal 5 2 4 5 3 2" xfId="19319" xr:uid="{00000000-0005-0000-0000-000020C70000}"/>
    <cellStyle name="Normal 5 2 4 5 3 2 2" xfId="54535" xr:uid="{00000000-0005-0000-0000-000021C70000}"/>
    <cellStyle name="Normal 5 2 4 5 3 3" xfId="41938" xr:uid="{00000000-0005-0000-0000-000022C70000}"/>
    <cellStyle name="Normal 5 2 4 5 3 4" xfId="31924" xr:uid="{00000000-0005-0000-0000-000023C70000}"/>
    <cellStyle name="Normal 5 2 4 5 4" xfId="8147" xr:uid="{00000000-0005-0000-0000-000024C70000}"/>
    <cellStyle name="Normal 5 2 4 5 4 2" xfId="20773" xr:uid="{00000000-0005-0000-0000-000025C70000}"/>
    <cellStyle name="Normal 5 2 4 5 4 2 2" xfId="55989" xr:uid="{00000000-0005-0000-0000-000026C70000}"/>
    <cellStyle name="Normal 5 2 4 5 4 3" xfId="43392" xr:uid="{00000000-0005-0000-0000-000027C70000}"/>
    <cellStyle name="Normal 5 2 4 5 4 4" xfId="33378" xr:uid="{00000000-0005-0000-0000-000028C70000}"/>
    <cellStyle name="Normal 5 2 4 5 5" xfId="9928" xr:uid="{00000000-0005-0000-0000-000029C70000}"/>
    <cellStyle name="Normal 5 2 4 5 5 2" xfId="22549" xr:uid="{00000000-0005-0000-0000-00002AC70000}"/>
    <cellStyle name="Normal 5 2 4 5 5 2 2" xfId="57765" xr:uid="{00000000-0005-0000-0000-00002BC70000}"/>
    <cellStyle name="Normal 5 2 4 5 5 3" xfId="45168" xr:uid="{00000000-0005-0000-0000-00002CC70000}"/>
    <cellStyle name="Normal 5 2 4 5 5 4" xfId="35154" xr:uid="{00000000-0005-0000-0000-00002DC70000}"/>
    <cellStyle name="Normal 5 2 4 5 6" xfId="11722" xr:uid="{00000000-0005-0000-0000-00002EC70000}"/>
    <cellStyle name="Normal 5 2 4 5 6 2" xfId="24325" xr:uid="{00000000-0005-0000-0000-00002FC70000}"/>
    <cellStyle name="Normal 5 2 4 5 6 2 2" xfId="59541" xr:uid="{00000000-0005-0000-0000-000030C70000}"/>
    <cellStyle name="Normal 5 2 4 5 6 3" xfId="46944" xr:uid="{00000000-0005-0000-0000-000031C70000}"/>
    <cellStyle name="Normal 5 2 4 5 6 4" xfId="36930" xr:uid="{00000000-0005-0000-0000-000032C70000}"/>
    <cellStyle name="Normal 5 2 4 5 7" xfId="16089" xr:uid="{00000000-0005-0000-0000-000033C70000}"/>
    <cellStyle name="Normal 5 2 4 5 7 2" xfId="51305" xr:uid="{00000000-0005-0000-0000-000034C70000}"/>
    <cellStyle name="Normal 5 2 4 5 7 3" xfId="28694" xr:uid="{00000000-0005-0000-0000-000035C70000}"/>
    <cellStyle name="Normal 5 2 4 5 8" xfId="14311" xr:uid="{00000000-0005-0000-0000-000036C70000}"/>
    <cellStyle name="Normal 5 2 4 5 8 2" xfId="49529" xr:uid="{00000000-0005-0000-0000-000037C70000}"/>
    <cellStyle name="Normal 5 2 4 5 9" xfId="38708" xr:uid="{00000000-0005-0000-0000-000038C70000}"/>
    <cellStyle name="Normal 5 2 4 6" xfId="2582" xr:uid="{00000000-0005-0000-0000-000039C70000}"/>
    <cellStyle name="Normal 5 2 4 6 10" xfId="26109" xr:uid="{00000000-0005-0000-0000-00003AC70000}"/>
    <cellStyle name="Normal 5 2 4 6 11" xfId="60513" xr:uid="{00000000-0005-0000-0000-00003BC70000}"/>
    <cellStyle name="Normal 5 2 4 6 2" xfId="4409" xr:uid="{00000000-0005-0000-0000-00003CC70000}"/>
    <cellStyle name="Normal 5 2 4 6 2 2" xfId="17056" xr:uid="{00000000-0005-0000-0000-00003DC70000}"/>
    <cellStyle name="Normal 5 2 4 6 2 2 2" xfId="52272" xr:uid="{00000000-0005-0000-0000-00003EC70000}"/>
    <cellStyle name="Normal 5 2 4 6 2 3" xfId="39675" xr:uid="{00000000-0005-0000-0000-00003FC70000}"/>
    <cellStyle name="Normal 5 2 4 6 2 4" xfId="29661" xr:uid="{00000000-0005-0000-0000-000040C70000}"/>
    <cellStyle name="Normal 5 2 4 6 3" xfId="5879" xr:uid="{00000000-0005-0000-0000-000041C70000}"/>
    <cellStyle name="Normal 5 2 4 6 3 2" xfId="18510" xr:uid="{00000000-0005-0000-0000-000042C70000}"/>
    <cellStyle name="Normal 5 2 4 6 3 2 2" xfId="53726" xr:uid="{00000000-0005-0000-0000-000043C70000}"/>
    <cellStyle name="Normal 5 2 4 6 3 3" xfId="41129" xr:uid="{00000000-0005-0000-0000-000044C70000}"/>
    <cellStyle name="Normal 5 2 4 6 3 4" xfId="31115" xr:uid="{00000000-0005-0000-0000-000045C70000}"/>
    <cellStyle name="Normal 5 2 4 6 4" xfId="7338" xr:uid="{00000000-0005-0000-0000-000046C70000}"/>
    <cellStyle name="Normal 5 2 4 6 4 2" xfId="19964" xr:uid="{00000000-0005-0000-0000-000047C70000}"/>
    <cellStyle name="Normal 5 2 4 6 4 2 2" xfId="55180" xr:uid="{00000000-0005-0000-0000-000048C70000}"/>
    <cellStyle name="Normal 5 2 4 6 4 3" xfId="42583" xr:uid="{00000000-0005-0000-0000-000049C70000}"/>
    <cellStyle name="Normal 5 2 4 6 4 4" xfId="32569" xr:uid="{00000000-0005-0000-0000-00004AC70000}"/>
    <cellStyle name="Normal 5 2 4 6 5" xfId="9119" xr:uid="{00000000-0005-0000-0000-00004BC70000}"/>
    <cellStyle name="Normal 5 2 4 6 5 2" xfId="21740" xr:uid="{00000000-0005-0000-0000-00004CC70000}"/>
    <cellStyle name="Normal 5 2 4 6 5 2 2" xfId="56956" xr:uid="{00000000-0005-0000-0000-00004DC70000}"/>
    <cellStyle name="Normal 5 2 4 6 5 3" xfId="44359" xr:uid="{00000000-0005-0000-0000-00004EC70000}"/>
    <cellStyle name="Normal 5 2 4 6 5 4" xfId="34345" xr:uid="{00000000-0005-0000-0000-00004FC70000}"/>
    <cellStyle name="Normal 5 2 4 6 6" xfId="10913" xr:uid="{00000000-0005-0000-0000-000050C70000}"/>
    <cellStyle name="Normal 5 2 4 6 6 2" xfId="23516" xr:uid="{00000000-0005-0000-0000-000051C70000}"/>
    <cellStyle name="Normal 5 2 4 6 6 2 2" xfId="58732" xr:uid="{00000000-0005-0000-0000-000052C70000}"/>
    <cellStyle name="Normal 5 2 4 6 6 3" xfId="46135" xr:uid="{00000000-0005-0000-0000-000053C70000}"/>
    <cellStyle name="Normal 5 2 4 6 6 4" xfId="36121" xr:uid="{00000000-0005-0000-0000-000054C70000}"/>
    <cellStyle name="Normal 5 2 4 6 7" xfId="15280" xr:uid="{00000000-0005-0000-0000-000055C70000}"/>
    <cellStyle name="Normal 5 2 4 6 7 2" xfId="50496" xr:uid="{00000000-0005-0000-0000-000056C70000}"/>
    <cellStyle name="Normal 5 2 4 6 7 3" xfId="27885" xr:uid="{00000000-0005-0000-0000-000057C70000}"/>
    <cellStyle name="Normal 5 2 4 6 8" xfId="13502" xr:uid="{00000000-0005-0000-0000-000058C70000}"/>
    <cellStyle name="Normal 5 2 4 6 8 2" xfId="48720" xr:uid="{00000000-0005-0000-0000-000059C70000}"/>
    <cellStyle name="Normal 5 2 4 6 9" xfId="37899" xr:uid="{00000000-0005-0000-0000-00005AC70000}"/>
    <cellStyle name="Normal 5 2 4 7" xfId="3746" xr:uid="{00000000-0005-0000-0000-00005BC70000}"/>
    <cellStyle name="Normal 5 2 4 7 2" xfId="8470" xr:uid="{00000000-0005-0000-0000-00005CC70000}"/>
    <cellStyle name="Normal 5 2 4 7 2 2" xfId="21096" xr:uid="{00000000-0005-0000-0000-00005DC70000}"/>
    <cellStyle name="Normal 5 2 4 7 2 2 2" xfId="56312" xr:uid="{00000000-0005-0000-0000-00005EC70000}"/>
    <cellStyle name="Normal 5 2 4 7 2 3" xfId="43715" xr:uid="{00000000-0005-0000-0000-00005FC70000}"/>
    <cellStyle name="Normal 5 2 4 7 2 4" xfId="33701" xr:uid="{00000000-0005-0000-0000-000060C70000}"/>
    <cellStyle name="Normal 5 2 4 7 3" xfId="10251" xr:uid="{00000000-0005-0000-0000-000061C70000}"/>
    <cellStyle name="Normal 5 2 4 7 3 2" xfId="22872" xr:uid="{00000000-0005-0000-0000-000062C70000}"/>
    <cellStyle name="Normal 5 2 4 7 3 2 2" xfId="58088" xr:uid="{00000000-0005-0000-0000-000063C70000}"/>
    <cellStyle name="Normal 5 2 4 7 3 3" xfId="45491" xr:uid="{00000000-0005-0000-0000-000064C70000}"/>
    <cellStyle name="Normal 5 2 4 7 3 4" xfId="35477" xr:uid="{00000000-0005-0000-0000-000065C70000}"/>
    <cellStyle name="Normal 5 2 4 7 4" xfId="12047" xr:uid="{00000000-0005-0000-0000-000066C70000}"/>
    <cellStyle name="Normal 5 2 4 7 4 2" xfId="24648" xr:uid="{00000000-0005-0000-0000-000067C70000}"/>
    <cellStyle name="Normal 5 2 4 7 4 2 2" xfId="59864" xr:uid="{00000000-0005-0000-0000-000068C70000}"/>
    <cellStyle name="Normal 5 2 4 7 4 3" xfId="47267" xr:uid="{00000000-0005-0000-0000-000069C70000}"/>
    <cellStyle name="Normal 5 2 4 7 4 4" xfId="37253" xr:uid="{00000000-0005-0000-0000-00006AC70000}"/>
    <cellStyle name="Normal 5 2 4 7 5" xfId="16412" xr:uid="{00000000-0005-0000-0000-00006BC70000}"/>
    <cellStyle name="Normal 5 2 4 7 5 2" xfId="51628" xr:uid="{00000000-0005-0000-0000-00006CC70000}"/>
    <cellStyle name="Normal 5 2 4 7 5 3" xfId="29017" xr:uid="{00000000-0005-0000-0000-00006DC70000}"/>
    <cellStyle name="Normal 5 2 4 7 6" xfId="14634" xr:uid="{00000000-0005-0000-0000-00006EC70000}"/>
    <cellStyle name="Normal 5 2 4 7 6 2" xfId="49852" xr:uid="{00000000-0005-0000-0000-00006FC70000}"/>
    <cellStyle name="Normal 5 2 4 7 7" xfId="39031" xr:uid="{00000000-0005-0000-0000-000070C70000}"/>
    <cellStyle name="Normal 5 2 4 7 8" xfId="27241" xr:uid="{00000000-0005-0000-0000-000071C70000}"/>
    <cellStyle name="Normal 5 2 4 8" xfId="4084" xr:uid="{00000000-0005-0000-0000-000072C70000}"/>
    <cellStyle name="Normal 5 2 4 8 2" xfId="16734" xr:uid="{00000000-0005-0000-0000-000073C70000}"/>
    <cellStyle name="Normal 5 2 4 8 2 2" xfId="51950" xr:uid="{00000000-0005-0000-0000-000074C70000}"/>
    <cellStyle name="Normal 5 2 4 8 2 3" xfId="29339" xr:uid="{00000000-0005-0000-0000-000075C70000}"/>
    <cellStyle name="Normal 5 2 4 8 3" xfId="13180" xr:uid="{00000000-0005-0000-0000-000076C70000}"/>
    <cellStyle name="Normal 5 2 4 8 3 2" xfId="48398" xr:uid="{00000000-0005-0000-0000-000077C70000}"/>
    <cellStyle name="Normal 5 2 4 8 4" xfId="39353" xr:uid="{00000000-0005-0000-0000-000078C70000}"/>
    <cellStyle name="Normal 5 2 4 8 5" xfId="25787" xr:uid="{00000000-0005-0000-0000-000079C70000}"/>
    <cellStyle name="Normal 5 2 4 9" xfId="5557" xr:uid="{00000000-0005-0000-0000-00007AC70000}"/>
    <cellStyle name="Normal 5 2 4 9 2" xfId="18188" xr:uid="{00000000-0005-0000-0000-00007BC70000}"/>
    <cellStyle name="Normal 5 2 4 9 2 2" xfId="53404" xr:uid="{00000000-0005-0000-0000-00007CC70000}"/>
    <cellStyle name="Normal 5 2 4 9 3" xfId="40807" xr:uid="{00000000-0005-0000-0000-00007DC70000}"/>
    <cellStyle name="Normal 5 2 4 9 4" xfId="30793" xr:uid="{00000000-0005-0000-0000-00007EC70000}"/>
    <cellStyle name="Normal 5 2 5" xfId="2252" xr:uid="{00000000-0005-0000-0000-00007FC70000}"/>
    <cellStyle name="Normal 5 2 5 10" xfId="7031" xr:uid="{00000000-0005-0000-0000-000080C70000}"/>
    <cellStyle name="Normal 5 2 5 10 2" xfId="19657" xr:uid="{00000000-0005-0000-0000-000081C70000}"/>
    <cellStyle name="Normal 5 2 5 10 2 2" xfId="54873" xr:uid="{00000000-0005-0000-0000-000082C70000}"/>
    <cellStyle name="Normal 5 2 5 10 3" xfId="42276" xr:uid="{00000000-0005-0000-0000-000083C70000}"/>
    <cellStyle name="Normal 5 2 5 10 4" xfId="32262" xr:uid="{00000000-0005-0000-0000-000084C70000}"/>
    <cellStyle name="Normal 5 2 5 11" xfId="8812" xr:uid="{00000000-0005-0000-0000-000085C70000}"/>
    <cellStyle name="Normal 5 2 5 11 2" xfId="21433" xr:uid="{00000000-0005-0000-0000-000086C70000}"/>
    <cellStyle name="Normal 5 2 5 11 2 2" xfId="56649" xr:uid="{00000000-0005-0000-0000-000087C70000}"/>
    <cellStyle name="Normal 5 2 5 11 3" xfId="44052" xr:uid="{00000000-0005-0000-0000-000088C70000}"/>
    <cellStyle name="Normal 5 2 5 11 4" xfId="34038" xr:uid="{00000000-0005-0000-0000-000089C70000}"/>
    <cellStyle name="Normal 5 2 5 12" xfId="10721" xr:uid="{00000000-0005-0000-0000-00008AC70000}"/>
    <cellStyle name="Normal 5 2 5 12 2" xfId="23332" xr:uid="{00000000-0005-0000-0000-00008BC70000}"/>
    <cellStyle name="Normal 5 2 5 12 2 2" xfId="58548" xr:uid="{00000000-0005-0000-0000-00008CC70000}"/>
    <cellStyle name="Normal 5 2 5 12 3" xfId="45951" xr:uid="{00000000-0005-0000-0000-00008DC70000}"/>
    <cellStyle name="Normal 5 2 5 12 4" xfId="35937" xr:uid="{00000000-0005-0000-0000-00008EC70000}"/>
    <cellStyle name="Normal 5 2 5 13" xfId="14973" xr:uid="{00000000-0005-0000-0000-00008FC70000}"/>
    <cellStyle name="Normal 5 2 5 13 2" xfId="50189" xr:uid="{00000000-0005-0000-0000-000090C70000}"/>
    <cellStyle name="Normal 5 2 5 13 3" xfId="27578" xr:uid="{00000000-0005-0000-0000-000091C70000}"/>
    <cellStyle name="Normal 5 2 5 14" xfId="12386" xr:uid="{00000000-0005-0000-0000-000092C70000}"/>
    <cellStyle name="Normal 5 2 5 14 2" xfId="47604" xr:uid="{00000000-0005-0000-0000-000093C70000}"/>
    <cellStyle name="Normal 5 2 5 15" xfId="37592" xr:uid="{00000000-0005-0000-0000-000094C70000}"/>
    <cellStyle name="Normal 5 2 5 16" xfId="24993" xr:uid="{00000000-0005-0000-0000-000095C70000}"/>
    <cellStyle name="Normal 5 2 5 17" xfId="60206" xr:uid="{00000000-0005-0000-0000-000096C70000}"/>
    <cellStyle name="Normal 5 2 5 2" xfId="2425" xr:uid="{00000000-0005-0000-0000-000097C70000}"/>
    <cellStyle name="Normal 5 2 5 2 10" xfId="10722" xr:uid="{00000000-0005-0000-0000-000098C70000}"/>
    <cellStyle name="Normal 5 2 5 2 10 2" xfId="23333" xr:uid="{00000000-0005-0000-0000-000099C70000}"/>
    <cellStyle name="Normal 5 2 5 2 10 2 2" xfId="58549" xr:uid="{00000000-0005-0000-0000-00009AC70000}"/>
    <cellStyle name="Normal 5 2 5 2 10 3" xfId="45952" xr:uid="{00000000-0005-0000-0000-00009BC70000}"/>
    <cellStyle name="Normal 5 2 5 2 10 4" xfId="35938" xr:uid="{00000000-0005-0000-0000-00009CC70000}"/>
    <cellStyle name="Normal 5 2 5 2 11" xfId="15130" xr:uid="{00000000-0005-0000-0000-00009DC70000}"/>
    <cellStyle name="Normal 5 2 5 2 11 2" xfId="50346" xr:uid="{00000000-0005-0000-0000-00009EC70000}"/>
    <cellStyle name="Normal 5 2 5 2 11 3" xfId="27735" xr:uid="{00000000-0005-0000-0000-00009FC70000}"/>
    <cellStyle name="Normal 5 2 5 2 12" xfId="12543" xr:uid="{00000000-0005-0000-0000-0000A0C70000}"/>
    <cellStyle name="Normal 5 2 5 2 12 2" xfId="47761" xr:uid="{00000000-0005-0000-0000-0000A1C70000}"/>
    <cellStyle name="Normal 5 2 5 2 13" xfId="37749" xr:uid="{00000000-0005-0000-0000-0000A2C70000}"/>
    <cellStyle name="Normal 5 2 5 2 14" xfId="25150" xr:uid="{00000000-0005-0000-0000-0000A3C70000}"/>
    <cellStyle name="Normal 5 2 5 2 15" xfId="60363" xr:uid="{00000000-0005-0000-0000-0000A4C70000}"/>
    <cellStyle name="Normal 5 2 5 2 2" xfId="3265" xr:uid="{00000000-0005-0000-0000-0000A5C70000}"/>
    <cellStyle name="Normal 5 2 5 2 2 10" xfId="25634" xr:uid="{00000000-0005-0000-0000-0000A6C70000}"/>
    <cellStyle name="Normal 5 2 5 2 2 11" xfId="61169" xr:uid="{00000000-0005-0000-0000-0000A7C70000}"/>
    <cellStyle name="Normal 5 2 5 2 2 2" xfId="5065" xr:uid="{00000000-0005-0000-0000-0000A8C70000}"/>
    <cellStyle name="Normal 5 2 5 2 2 2 2" xfId="17712" xr:uid="{00000000-0005-0000-0000-0000A9C70000}"/>
    <cellStyle name="Normal 5 2 5 2 2 2 2 2" xfId="52928" xr:uid="{00000000-0005-0000-0000-0000AAC70000}"/>
    <cellStyle name="Normal 5 2 5 2 2 2 2 3" xfId="30317" xr:uid="{00000000-0005-0000-0000-0000ABC70000}"/>
    <cellStyle name="Normal 5 2 5 2 2 2 3" xfId="14158" xr:uid="{00000000-0005-0000-0000-0000ACC70000}"/>
    <cellStyle name="Normal 5 2 5 2 2 2 3 2" xfId="49376" xr:uid="{00000000-0005-0000-0000-0000ADC70000}"/>
    <cellStyle name="Normal 5 2 5 2 2 2 4" xfId="40331" xr:uid="{00000000-0005-0000-0000-0000AEC70000}"/>
    <cellStyle name="Normal 5 2 5 2 2 2 5" xfId="26765" xr:uid="{00000000-0005-0000-0000-0000AFC70000}"/>
    <cellStyle name="Normal 5 2 5 2 2 3" xfId="6535" xr:uid="{00000000-0005-0000-0000-0000B0C70000}"/>
    <cellStyle name="Normal 5 2 5 2 2 3 2" xfId="19166" xr:uid="{00000000-0005-0000-0000-0000B1C70000}"/>
    <cellStyle name="Normal 5 2 5 2 2 3 2 2" xfId="54382" xr:uid="{00000000-0005-0000-0000-0000B2C70000}"/>
    <cellStyle name="Normal 5 2 5 2 2 3 3" xfId="41785" xr:uid="{00000000-0005-0000-0000-0000B3C70000}"/>
    <cellStyle name="Normal 5 2 5 2 2 3 4" xfId="31771" xr:uid="{00000000-0005-0000-0000-0000B4C70000}"/>
    <cellStyle name="Normal 5 2 5 2 2 4" xfId="7994" xr:uid="{00000000-0005-0000-0000-0000B5C70000}"/>
    <cellStyle name="Normal 5 2 5 2 2 4 2" xfId="20620" xr:uid="{00000000-0005-0000-0000-0000B6C70000}"/>
    <cellStyle name="Normal 5 2 5 2 2 4 2 2" xfId="55836" xr:uid="{00000000-0005-0000-0000-0000B7C70000}"/>
    <cellStyle name="Normal 5 2 5 2 2 4 3" xfId="43239" xr:uid="{00000000-0005-0000-0000-0000B8C70000}"/>
    <cellStyle name="Normal 5 2 5 2 2 4 4" xfId="33225" xr:uid="{00000000-0005-0000-0000-0000B9C70000}"/>
    <cellStyle name="Normal 5 2 5 2 2 5" xfId="9775" xr:uid="{00000000-0005-0000-0000-0000BAC70000}"/>
    <cellStyle name="Normal 5 2 5 2 2 5 2" xfId="22396" xr:uid="{00000000-0005-0000-0000-0000BBC70000}"/>
    <cellStyle name="Normal 5 2 5 2 2 5 2 2" xfId="57612" xr:uid="{00000000-0005-0000-0000-0000BCC70000}"/>
    <cellStyle name="Normal 5 2 5 2 2 5 3" xfId="45015" xr:uid="{00000000-0005-0000-0000-0000BDC70000}"/>
    <cellStyle name="Normal 5 2 5 2 2 5 4" xfId="35001" xr:uid="{00000000-0005-0000-0000-0000BEC70000}"/>
    <cellStyle name="Normal 5 2 5 2 2 6" xfId="11569" xr:uid="{00000000-0005-0000-0000-0000BFC70000}"/>
    <cellStyle name="Normal 5 2 5 2 2 6 2" xfId="24172" xr:uid="{00000000-0005-0000-0000-0000C0C70000}"/>
    <cellStyle name="Normal 5 2 5 2 2 6 2 2" xfId="59388" xr:uid="{00000000-0005-0000-0000-0000C1C70000}"/>
    <cellStyle name="Normal 5 2 5 2 2 6 3" xfId="46791" xr:uid="{00000000-0005-0000-0000-0000C2C70000}"/>
    <cellStyle name="Normal 5 2 5 2 2 6 4" xfId="36777" xr:uid="{00000000-0005-0000-0000-0000C3C70000}"/>
    <cellStyle name="Normal 5 2 5 2 2 7" xfId="15936" xr:uid="{00000000-0005-0000-0000-0000C4C70000}"/>
    <cellStyle name="Normal 5 2 5 2 2 7 2" xfId="51152" xr:uid="{00000000-0005-0000-0000-0000C5C70000}"/>
    <cellStyle name="Normal 5 2 5 2 2 7 3" xfId="28541" xr:uid="{00000000-0005-0000-0000-0000C6C70000}"/>
    <cellStyle name="Normal 5 2 5 2 2 8" xfId="13027" xr:uid="{00000000-0005-0000-0000-0000C7C70000}"/>
    <cellStyle name="Normal 5 2 5 2 2 8 2" xfId="48245" xr:uid="{00000000-0005-0000-0000-0000C8C70000}"/>
    <cellStyle name="Normal 5 2 5 2 2 9" xfId="38555" xr:uid="{00000000-0005-0000-0000-0000C9C70000}"/>
    <cellStyle name="Normal 5 2 5 2 3" xfId="3594" xr:uid="{00000000-0005-0000-0000-0000CAC70000}"/>
    <cellStyle name="Normal 5 2 5 2 3 10" xfId="27090" xr:uid="{00000000-0005-0000-0000-0000CBC70000}"/>
    <cellStyle name="Normal 5 2 5 2 3 11" xfId="61494" xr:uid="{00000000-0005-0000-0000-0000CCC70000}"/>
    <cellStyle name="Normal 5 2 5 2 3 2" xfId="5390" xr:uid="{00000000-0005-0000-0000-0000CDC70000}"/>
    <cellStyle name="Normal 5 2 5 2 3 2 2" xfId="18037" xr:uid="{00000000-0005-0000-0000-0000CEC70000}"/>
    <cellStyle name="Normal 5 2 5 2 3 2 2 2" xfId="53253" xr:uid="{00000000-0005-0000-0000-0000CFC70000}"/>
    <cellStyle name="Normal 5 2 5 2 3 2 3" xfId="40656" xr:uid="{00000000-0005-0000-0000-0000D0C70000}"/>
    <cellStyle name="Normal 5 2 5 2 3 2 4" xfId="30642" xr:uid="{00000000-0005-0000-0000-0000D1C70000}"/>
    <cellStyle name="Normal 5 2 5 2 3 3" xfId="6860" xr:uid="{00000000-0005-0000-0000-0000D2C70000}"/>
    <cellStyle name="Normal 5 2 5 2 3 3 2" xfId="19491" xr:uid="{00000000-0005-0000-0000-0000D3C70000}"/>
    <cellStyle name="Normal 5 2 5 2 3 3 2 2" xfId="54707" xr:uid="{00000000-0005-0000-0000-0000D4C70000}"/>
    <cellStyle name="Normal 5 2 5 2 3 3 3" xfId="42110" xr:uid="{00000000-0005-0000-0000-0000D5C70000}"/>
    <cellStyle name="Normal 5 2 5 2 3 3 4" xfId="32096" xr:uid="{00000000-0005-0000-0000-0000D6C70000}"/>
    <cellStyle name="Normal 5 2 5 2 3 4" xfId="8319" xr:uid="{00000000-0005-0000-0000-0000D7C70000}"/>
    <cellStyle name="Normal 5 2 5 2 3 4 2" xfId="20945" xr:uid="{00000000-0005-0000-0000-0000D8C70000}"/>
    <cellStyle name="Normal 5 2 5 2 3 4 2 2" xfId="56161" xr:uid="{00000000-0005-0000-0000-0000D9C70000}"/>
    <cellStyle name="Normal 5 2 5 2 3 4 3" xfId="43564" xr:uid="{00000000-0005-0000-0000-0000DAC70000}"/>
    <cellStyle name="Normal 5 2 5 2 3 4 4" xfId="33550" xr:uid="{00000000-0005-0000-0000-0000DBC70000}"/>
    <cellStyle name="Normal 5 2 5 2 3 5" xfId="10100" xr:uid="{00000000-0005-0000-0000-0000DCC70000}"/>
    <cellStyle name="Normal 5 2 5 2 3 5 2" xfId="22721" xr:uid="{00000000-0005-0000-0000-0000DDC70000}"/>
    <cellStyle name="Normal 5 2 5 2 3 5 2 2" xfId="57937" xr:uid="{00000000-0005-0000-0000-0000DEC70000}"/>
    <cellStyle name="Normal 5 2 5 2 3 5 3" xfId="45340" xr:uid="{00000000-0005-0000-0000-0000DFC70000}"/>
    <cellStyle name="Normal 5 2 5 2 3 5 4" xfId="35326" xr:uid="{00000000-0005-0000-0000-0000E0C70000}"/>
    <cellStyle name="Normal 5 2 5 2 3 6" xfId="11894" xr:uid="{00000000-0005-0000-0000-0000E1C70000}"/>
    <cellStyle name="Normal 5 2 5 2 3 6 2" xfId="24497" xr:uid="{00000000-0005-0000-0000-0000E2C70000}"/>
    <cellStyle name="Normal 5 2 5 2 3 6 2 2" xfId="59713" xr:uid="{00000000-0005-0000-0000-0000E3C70000}"/>
    <cellStyle name="Normal 5 2 5 2 3 6 3" xfId="47116" xr:uid="{00000000-0005-0000-0000-0000E4C70000}"/>
    <cellStyle name="Normal 5 2 5 2 3 6 4" xfId="37102" xr:uid="{00000000-0005-0000-0000-0000E5C70000}"/>
    <cellStyle name="Normal 5 2 5 2 3 7" xfId="16261" xr:uid="{00000000-0005-0000-0000-0000E6C70000}"/>
    <cellStyle name="Normal 5 2 5 2 3 7 2" xfId="51477" xr:uid="{00000000-0005-0000-0000-0000E7C70000}"/>
    <cellStyle name="Normal 5 2 5 2 3 7 3" xfId="28866" xr:uid="{00000000-0005-0000-0000-0000E8C70000}"/>
    <cellStyle name="Normal 5 2 5 2 3 8" xfId="14483" xr:uid="{00000000-0005-0000-0000-0000E9C70000}"/>
    <cellStyle name="Normal 5 2 5 2 3 8 2" xfId="49701" xr:uid="{00000000-0005-0000-0000-0000EAC70000}"/>
    <cellStyle name="Normal 5 2 5 2 3 9" xfId="38880" xr:uid="{00000000-0005-0000-0000-0000EBC70000}"/>
    <cellStyle name="Normal 5 2 5 2 4" xfId="2755" xr:uid="{00000000-0005-0000-0000-0000ECC70000}"/>
    <cellStyle name="Normal 5 2 5 2 4 10" xfId="26281" xr:uid="{00000000-0005-0000-0000-0000EDC70000}"/>
    <cellStyle name="Normal 5 2 5 2 4 11" xfId="60685" xr:uid="{00000000-0005-0000-0000-0000EEC70000}"/>
    <cellStyle name="Normal 5 2 5 2 4 2" xfId="4581" xr:uid="{00000000-0005-0000-0000-0000EFC70000}"/>
    <cellStyle name="Normal 5 2 5 2 4 2 2" xfId="17228" xr:uid="{00000000-0005-0000-0000-0000F0C70000}"/>
    <cellStyle name="Normal 5 2 5 2 4 2 2 2" xfId="52444" xr:uid="{00000000-0005-0000-0000-0000F1C70000}"/>
    <cellStyle name="Normal 5 2 5 2 4 2 3" xfId="39847" xr:uid="{00000000-0005-0000-0000-0000F2C70000}"/>
    <cellStyle name="Normal 5 2 5 2 4 2 4" xfId="29833" xr:uid="{00000000-0005-0000-0000-0000F3C70000}"/>
    <cellStyle name="Normal 5 2 5 2 4 3" xfId="6051" xr:uid="{00000000-0005-0000-0000-0000F4C70000}"/>
    <cellStyle name="Normal 5 2 5 2 4 3 2" xfId="18682" xr:uid="{00000000-0005-0000-0000-0000F5C70000}"/>
    <cellStyle name="Normal 5 2 5 2 4 3 2 2" xfId="53898" xr:uid="{00000000-0005-0000-0000-0000F6C70000}"/>
    <cellStyle name="Normal 5 2 5 2 4 3 3" xfId="41301" xr:uid="{00000000-0005-0000-0000-0000F7C70000}"/>
    <cellStyle name="Normal 5 2 5 2 4 3 4" xfId="31287" xr:uid="{00000000-0005-0000-0000-0000F8C70000}"/>
    <cellStyle name="Normal 5 2 5 2 4 4" xfId="7510" xr:uid="{00000000-0005-0000-0000-0000F9C70000}"/>
    <cellStyle name="Normal 5 2 5 2 4 4 2" xfId="20136" xr:uid="{00000000-0005-0000-0000-0000FAC70000}"/>
    <cellStyle name="Normal 5 2 5 2 4 4 2 2" xfId="55352" xr:uid="{00000000-0005-0000-0000-0000FBC70000}"/>
    <cellStyle name="Normal 5 2 5 2 4 4 3" xfId="42755" xr:uid="{00000000-0005-0000-0000-0000FCC70000}"/>
    <cellStyle name="Normal 5 2 5 2 4 4 4" xfId="32741" xr:uid="{00000000-0005-0000-0000-0000FDC70000}"/>
    <cellStyle name="Normal 5 2 5 2 4 5" xfId="9291" xr:uid="{00000000-0005-0000-0000-0000FEC70000}"/>
    <cellStyle name="Normal 5 2 5 2 4 5 2" xfId="21912" xr:uid="{00000000-0005-0000-0000-0000FFC70000}"/>
    <cellStyle name="Normal 5 2 5 2 4 5 2 2" xfId="57128" xr:uid="{00000000-0005-0000-0000-000000C80000}"/>
    <cellStyle name="Normal 5 2 5 2 4 5 3" xfId="44531" xr:uid="{00000000-0005-0000-0000-000001C80000}"/>
    <cellStyle name="Normal 5 2 5 2 4 5 4" xfId="34517" xr:uid="{00000000-0005-0000-0000-000002C80000}"/>
    <cellStyle name="Normal 5 2 5 2 4 6" xfId="11085" xr:uid="{00000000-0005-0000-0000-000003C80000}"/>
    <cellStyle name="Normal 5 2 5 2 4 6 2" xfId="23688" xr:uid="{00000000-0005-0000-0000-000004C80000}"/>
    <cellStyle name="Normal 5 2 5 2 4 6 2 2" xfId="58904" xr:uid="{00000000-0005-0000-0000-000005C80000}"/>
    <cellStyle name="Normal 5 2 5 2 4 6 3" xfId="46307" xr:uid="{00000000-0005-0000-0000-000006C80000}"/>
    <cellStyle name="Normal 5 2 5 2 4 6 4" xfId="36293" xr:uid="{00000000-0005-0000-0000-000007C80000}"/>
    <cellStyle name="Normal 5 2 5 2 4 7" xfId="15452" xr:uid="{00000000-0005-0000-0000-000008C80000}"/>
    <cellStyle name="Normal 5 2 5 2 4 7 2" xfId="50668" xr:uid="{00000000-0005-0000-0000-000009C80000}"/>
    <cellStyle name="Normal 5 2 5 2 4 7 3" xfId="28057" xr:uid="{00000000-0005-0000-0000-00000AC80000}"/>
    <cellStyle name="Normal 5 2 5 2 4 8" xfId="13674" xr:uid="{00000000-0005-0000-0000-00000BC80000}"/>
    <cellStyle name="Normal 5 2 5 2 4 8 2" xfId="48892" xr:uid="{00000000-0005-0000-0000-00000CC80000}"/>
    <cellStyle name="Normal 5 2 5 2 4 9" xfId="38071" xr:uid="{00000000-0005-0000-0000-00000DC80000}"/>
    <cellStyle name="Normal 5 2 5 2 5" xfId="3919" xr:uid="{00000000-0005-0000-0000-00000EC80000}"/>
    <cellStyle name="Normal 5 2 5 2 5 2" xfId="8642" xr:uid="{00000000-0005-0000-0000-00000FC80000}"/>
    <cellStyle name="Normal 5 2 5 2 5 2 2" xfId="21268" xr:uid="{00000000-0005-0000-0000-000010C80000}"/>
    <cellStyle name="Normal 5 2 5 2 5 2 2 2" xfId="56484" xr:uid="{00000000-0005-0000-0000-000011C80000}"/>
    <cellStyle name="Normal 5 2 5 2 5 2 3" xfId="43887" xr:uid="{00000000-0005-0000-0000-000012C80000}"/>
    <cellStyle name="Normal 5 2 5 2 5 2 4" xfId="33873" xr:uid="{00000000-0005-0000-0000-000013C80000}"/>
    <cellStyle name="Normal 5 2 5 2 5 3" xfId="10423" xr:uid="{00000000-0005-0000-0000-000014C80000}"/>
    <cellStyle name="Normal 5 2 5 2 5 3 2" xfId="23044" xr:uid="{00000000-0005-0000-0000-000015C80000}"/>
    <cellStyle name="Normal 5 2 5 2 5 3 2 2" xfId="58260" xr:uid="{00000000-0005-0000-0000-000016C80000}"/>
    <cellStyle name="Normal 5 2 5 2 5 3 3" xfId="45663" xr:uid="{00000000-0005-0000-0000-000017C80000}"/>
    <cellStyle name="Normal 5 2 5 2 5 3 4" xfId="35649" xr:uid="{00000000-0005-0000-0000-000018C80000}"/>
    <cellStyle name="Normal 5 2 5 2 5 4" xfId="12219" xr:uid="{00000000-0005-0000-0000-000019C80000}"/>
    <cellStyle name="Normal 5 2 5 2 5 4 2" xfId="24820" xr:uid="{00000000-0005-0000-0000-00001AC80000}"/>
    <cellStyle name="Normal 5 2 5 2 5 4 2 2" xfId="60036" xr:uid="{00000000-0005-0000-0000-00001BC80000}"/>
    <cellStyle name="Normal 5 2 5 2 5 4 3" xfId="47439" xr:uid="{00000000-0005-0000-0000-00001CC80000}"/>
    <cellStyle name="Normal 5 2 5 2 5 4 4" xfId="37425" xr:uid="{00000000-0005-0000-0000-00001DC80000}"/>
    <cellStyle name="Normal 5 2 5 2 5 5" xfId="16584" xr:uid="{00000000-0005-0000-0000-00001EC80000}"/>
    <cellStyle name="Normal 5 2 5 2 5 5 2" xfId="51800" xr:uid="{00000000-0005-0000-0000-00001FC80000}"/>
    <cellStyle name="Normal 5 2 5 2 5 5 3" xfId="29189" xr:uid="{00000000-0005-0000-0000-000020C80000}"/>
    <cellStyle name="Normal 5 2 5 2 5 6" xfId="14806" xr:uid="{00000000-0005-0000-0000-000021C80000}"/>
    <cellStyle name="Normal 5 2 5 2 5 6 2" xfId="50024" xr:uid="{00000000-0005-0000-0000-000022C80000}"/>
    <cellStyle name="Normal 5 2 5 2 5 7" xfId="39203" xr:uid="{00000000-0005-0000-0000-000023C80000}"/>
    <cellStyle name="Normal 5 2 5 2 5 8" xfId="27413" xr:uid="{00000000-0005-0000-0000-000024C80000}"/>
    <cellStyle name="Normal 5 2 5 2 6" xfId="4259" xr:uid="{00000000-0005-0000-0000-000025C80000}"/>
    <cellStyle name="Normal 5 2 5 2 6 2" xfId="16906" xr:uid="{00000000-0005-0000-0000-000026C80000}"/>
    <cellStyle name="Normal 5 2 5 2 6 2 2" xfId="52122" xr:uid="{00000000-0005-0000-0000-000027C80000}"/>
    <cellStyle name="Normal 5 2 5 2 6 2 3" xfId="29511" xr:uid="{00000000-0005-0000-0000-000028C80000}"/>
    <cellStyle name="Normal 5 2 5 2 6 3" xfId="13352" xr:uid="{00000000-0005-0000-0000-000029C80000}"/>
    <cellStyle name="Normal 5 2 5 2 6 3 2" xfId="48570" xr:uid="{00000000-0005-0000-0000-00002AC80000}"/>
    <cellStyle name="Normal 5 2 5 2 6 4" xfId="39525" xr:uid="{00000000-0005-0000-0000-00002BC80000}"/>
    <cellStyle name="Normal 5 2 5 2 6 5" xfId="25959" xr:uid="{00000000-0005-0000-0000-00002CC80000}"/>
    <cellStyle name="Normal 5 2 5 2 7" xfId="5729" xr:uid="{00000000-0005-0000-0000-00002DC80000}"/>
    <cellStyle name="Normal 5 2 5 2 7 2" xfId="18360" xr:uid="{00000000-0005-0000-0000-00002EC80000}"/>
    <cellStyle name="Normal 5 2 5 2 7 2 2" xfId="53576" xr:uid="{00000000-0005-0000-0000-00002FC80000}"/>
    <cellStyle name="Normal 5 2 5 2 7 3" xfId="40979" xr:uid="{00000000-0005-0000-0000-000030C80000}"/>
    <cellStyle name="Normal 5 2 5 2 7 4" xfId="30965" xr:uid="{00000000-0005-0000-0000-000031C80000}"/>
    <cellStyle name="Normal 5 2 5 2 8" xfId="7188" xr:uid="{00000000-0005-0000-0000-000032C80000}"/>
    <cellStyle name="Normal 5 2 5 2 8 2" xfId="19814" xr:uid="{00000000-0005-0000-0000-000033C80000}"/>
    <cellStyle name="Normal 5 2 5 2 8 2 2" xfId="55030" xr:uid="{00000000-0005-0000-0000-000034C80000}"/>
    <cellStyle name="Normal 5 2 5 2 8 3" xfId="42433" xr:uid="{00000000-0005-0000-0000-000035C80000}"/>
    <cellStyle name="Normal 5 2 5 2 8 4" xfId="32419" xr:uid="{00000000-0005-0000-0000-000036C80000}"/>
    <cellStyle name="Normal 5 2 5 2 9" xfId="8969" xr:uid="{00000000-0005-0000-0000-000037C80000}"/>
    <cellStyle name="Normal 5 2 5 2 9 2" xfId="21590" xr:uid="{00000000-0005-0000-0000-000038C80000}"/>
    <cellStyle name="Normal 5 2 5 2 9 2 2" xfId="56806" xr:uid="{00000000-0005-0000-0000-000039C80000}"/>
    <cellStyle name="Normal 5 2 5 2 9 3" xfId="44209" xr:uid="{00000000-0005-0000-0000-00003AC80000}"/>
    <cellStyle name="Normal 5 2 5 2 9 4" xfId="34195" xr:uid="{00000000-0005-0000-0000-00003BC80000}"/>
    <cellStyle name="Normal 5 2 5 3" xfId="3108" xr:uid="{00000000-0005-0000-0000-00003CC80000}"/>
    <cellStyle name="Normal 5 2 5 3 10" xfId="25477" xr:uid="{00000000-0005-0000-0000-00003DC80000}"/>
    <cellStyle name="Normal 5 2 5 3 11" xfId="61012" xr:uid="{00000000-0005-0000-0000-00003EC80000}"/>
    <cellStyle name="Normal 5 2 5 3 2" xfId="4908" xr:uid="{00000000-0005-0000-0000-00003FC80000}"/>
    <cellStyle name="Normal 5 2 5 3 2 2" xfId="17555" xr:uid="{00000000-0005-0000-0000-000040C80000}"/>
    <cellStyle name="Normal 5 2 5 3 2 2 2" xfId="52771" xr:uid="{00000000-0005-0000-0000-000041C80000}"/>
    <cellStyle name="Normal 5 2 5 3 2 2 3" xfId="30160" xr:uid="{00000000-0005-0000-0000-000042C80000}"/>
    <cellStyle name="Normal 5 2 5 3 2 3" xfId="14001" xr:uid="{00000000-0005-0000-0000-000043C80000}"/>
    <cellStyle name="Normal 5 2 5 3 2 3 2" xfId="49219" xr:uid="{00000000-0005-0000-0000-000044C80000}"/>
    <cellStyle name="Normal 5 2 5 3 2 4" xfId="40174" xr:uid="{00000000-0005-0000-0000-000045C80000}"/>
    <cellStyle name="Normal 5 2 5 3 2 5" xfId="26608" xr:uid="{00000000-0005-0000-0000-000046C80000}"/>
    <cellStyle name="Normal 5 2 5 3 3" xfId="6378" xr:uid="{00000000-0005-0000-0000-000047C80000}"/>
    <cellStyle name="Normal 5 2 5 3 3 2" xfId="19009" xr:uid="{00000000-0005-0000-0000-000048C80000}"/>
    <cellStyle name="Normal 5 2 5 3 3 2 2" xfId="54225" xr:uid="{00000000-0005-0000-0000-000049C80000}"/>
    <cellStyle name="Normal 5 2 5 3 3 3" xfId="41628" xr:uid="{00000000-0005-0000-0000-00004AC80000}"/>
    <cellStyle name="Normal 5 2 5 3 3 4" xfId="31614" xr:uid="{00000000-0005-0000-0000-00004BC80000}"/>
    <cellStyle name="Normal 5 2 5 3 4" xfId="7837" xr:uid="{00000000-0005-0000-0000-00004CC80000}"/>
    <cellStyle name="Normal 5 2 5 3 4 2" xfId="20463" xr:uid="{00000000-0005-0000-0000-00004DC80000}"/>
    <cellStyle name="Normal 5 2 5 3 4 2 2" xfId="55679" xr:uid="{00000000-0005-0000-0000-00004EC80000}"/>
    <cellStyle name="Normal 5 2 5 3 4 3" xfId="43082" xr:uid="{00000000-0005-0000-0000-00004FC80000}"/>
    <cellStyle name="Normal 5 2 5 3 4 4" xfId="33068" xr:uid="{00000000-0005-0000-0000-000050C80000}"/>
    <cellStyle name="Normal 5 2 5 3 5" xfId="9618" xr:uid="{00000000-0005-0000-0000-000051C80000}"/>
    <cellStyle name="Normal 5 2 5 3 5 2" xfId="22239" xr:uid="{00000000-0005-0000-0000-000052C80000}"/>
    <cellStyle name="Normal 5 2 5 3 5 2 2" xfId="57455" xr:uid="{00000000-0005-0000-0000-000053C80000}"/>
    <cellStyle name="Normal 5 2 5 3 5 3" xfId="44858" xr:uid="{00000000-0005-0000-0000-000054C80000}"/>
    <cellStyle name="Normal 5 2 5 3 5 4" xfId="34844" xr:uid="{00000000-0005-0000-0000-000055C80000}"/>
    <cellStyle name="Normal 5 2 5 3 6" xfId="11412" xr:uid="{00000000-0005-0000-0000-000056C80000}"/>
    <cellStyle name="Normal 5 2 5 3 6 2" xfId="24015" xr:uid="{00000000-0005-0000-0000-000057C80000}"/>
    <cellStyle name="Normal 5 2 5 3 6 2 2" xfId="59231" xr:uid="{00000000-0005-0000-0000-000058C80000}"/>
    <cellStyle name="Normal 5 2 5 3 6 3" xfId="46634" xr:uid="{00000000-0005-0000-0000-000059C80000}"/>
    <cellStyle name="Normal 5 2 5 3 6 4" xfId="36620" xr:uid="{00000000-0005-0000-0000-00005AC80000}"/>
    <cellStyle name="Normal 5 2 5 3 7" xfId="15779" xr:uid="{00000000-0005-0000-0000-00005BC80000}"/>
    <cellStyle name="Normal 5 2 5 3 7 2" xfId="50995" xr:uid="{00000000-0005-0000-0000-00005CC80000}"/>
    <cellStyle name="Normal 5 2 5 3 7 3" xfId="28384" xr:uid="{00000000-0005-0000-0000-00005DC80000}"/>
    <cellStyle name="Normal 5 2 5 3 8" xfId="12870" xr:uid="{00000000-0005-0000-0000-00005EC80000}"/>
    <cellStyle name="Normal 5 2 5 3 8 2" xfId="48088" xr:uid="{00000000-0005-0000-0000-00005FC80000}"/>
    <cellStyle name="Normal 5 2 5 3 9" xfId="38398" xr:uid="{00000000-0005-0000-0000-000060C80000}"/>
    <cellStyle name="Normal 5 2 5 4" xfId="2929" xr:uid="{00000000-0005-0000-0000-000061C80000}"/>
    <cellStyle name="Normal 5 2 5 4 10" xfId="25315" xr:uid="{00000000-0005-0000-0000-000062C80000}"/>
    <cellStyle name="Normal 5 2 5 4 11" xfId="60850" xr:uid="{00000000-0005-0000-0000-000063C80000}"/>
    <cellStyle name="Normal 5 2 5 4 2" xfId="4746" xr:uid="{00000000-0005-0000-0000-000064C80000}"/>
    <cellStyle name="Normal 5 2 5 4 2 2" xfId="17393" xr:uid="{00000000-0005-0000-0000-000065C80000}"/>
    <cellStyle name="Normal 5 2 5 4 2 2 2" xfId="52609" xr:uid="{00000000-0005-0000-0000-000066C80000}"/>
    <cellStyle name="Normal 5 2 5 4 2 2 3" xfId="29998" xr:uid="{00000000-0005-0000-0000-000067C80000}"/>
    <cellStyle name="Normal 5 2 5 4 2 3" xfId="13839" xr:uid="{00000000-0005-0000-0000-000068C80000}"/>
    <cellStyle name="Normal 5 2 5 4 2 3 2" xfId="49057" xr:uid="{00000000-0005-0000-0000-000069C80000}"/>
    <cellStyle name="Normal 5 2 5 4 2 4" xfId="40012" xr:uid="{00000000-0005-0000-0000-00006AC80000}"/>
    <cellStyle name="Normal 5 2 5 4 2 5" xfId="26446" xr:uid="{00000000-0005-0000-0000-00006BC80000}"/>
    <cellStyle name="Normal 5 2 5 4 3" xfId="6216" xr:uid="{00000000-0005-0000-0000-00006CC80000}"/>
    <cellStyle name="Normal 5 2 5 4 3 2" xfId="18847" xr:uid="{00000000-0005-0000-0000-00006DC80000}"/>
    <cellStyle name="Normal 5 2 5 4 3 2 2" xfId="54063" xr:uid="{00000000-0005-0000-0000-00006EC80000}"/>
    <cellStyle name="Normal 5 2 5 4 3 3" xfId="41466" xr:uid="{00000000-0005-0000-0000-00006FC80000}"/>
    <cellStyle name="Normal 5 2 5 4 3 4" xfId="31452" xr:uid="{00000000-0005-0000-0000-000070C80000}"/>
    <cellStyle name="Normal 5 2 5 4 4" xfId="7675" xr:uid="{00000000-0005-0000-0000-000071C80000}"/>
    <cellStyle name="Normal 5 2 5 4 4 2" xfId="20301" xr:uid="{00000000-0005-0000-0000-000072C80000}"/>
    <cellStyle name="Normal 5 2 5 4 4 2 2" xfId="55517" xr:uid="{00000000-0005-0000-0000-000073C80000}"/>
    <cellStyle name="Normal 5 2 5 4 4 3" xfId="42920" xr:uid="{00000000-0005-0000-0000-000074C80000}"/>
    <cellStyle name="Normal 5 2 5 4 4 4" xfId="32906" xr:uid="{00000000-0005-0000-0000-000075C80000}"/>
    <cellStyle name="Normal 5 2 5 4 5" xfId="9456" xr:uid="{00000000-0005-0000-0000-000076C80000}"/>
    <cellStyle name="Normal 5 2 5 4 5 2" xfId="22077" xr:uid="{00000000-0005-0000-0000-000077C80000}"/>
    <cellStyle name="Normal 5 2 5 4 5 2 2" xfId="57293" xr:uid="{00000000-0005-0000-0000-000078C80000}"/>
    <cellStyle name="Normal 5 2 5 4 5 3" xfId="44696" xr:uid="{00000000-0005-0000-0000-000079C80000}"/>
    <cellStyle name="Normal 5 2 5 4 5 4" xfId="34682" xr:uid="{00000000-0005-0000-0000-00007AC80000}"/>
    <cellStyle name="Normal 5 2 5 4 6" xfId="11250" xr:uid="{00000000-0005-0000-0000-00007BC80000}"/>
    <cellStyle name="Normal 5 2 5 4 6 2" xfId="23853" xr:uid="{00000000-0005-0000-0000-00007CC80000}"/>
    <cellStyle name="Normal 5 2 5 4 6 2 2" xfId="59069" xr:uid="{00000000-0005-0000-0000-00007DC80000}"/>
    <cellStyle name="Normal 5 2 5 4 6 3" xfId="46472" xr:uid="{00000000-0005-0000-0000-00007EC80000}"/>
    <cellStyle name="Normal 5 2 5 4 6 4" xfId="36458" xr:uid="{00000000-0005-0000-0000-00007FC80000}"/>
    <cellStyle name="Normal 5 2 5 4 7" xfId="15617" xr:uid="{00000000-0005-0000-0000-000080C80000}"/>
    <cellStyle name="Normal 5 2 5 4 7 2" xfId="50833" xr:uid="{00000000-0005-0000-0000-000081C80000}"/>
    <cellStyle name="Normal 5 2 5 4 7 3" xfId="28222" xr:uid="{00000000-0005-0000-0000-000082C80000}"/>
    <cellStyle name="Normal 5 2 5 4 8" xfId="12708" xr:uid="{00000000-0005-0000-0000-000083C80000}"/>
    <cellStyle name="Normal 5 2 5 4 8 2" xfId="47926" xr:uid="{00000000-0005-0000-0000-000084C80000}"/>
    <cellStyle name="Normal 5 2 5 4 9" xfId="38236" xr:uid="{00000000-0005-0000-0000-000085C80000}"/>
    <cellStyle name="Normal 5 2 5 5" xfId="3437" xr:uid="{00000000-0005-0000-0000-000086C80000}"/>
    <cellStyle name="Normal 5 2 5 5 10" xfId="26933" xr:uid="{00000000-0005-0000-0000-000087C80000}"/>
    <cellStyle name="Normal 5 2 5 5 11" xfId="61337" xr:uid="{00000000-0005-0000-0000-000088C80000}"/>
    <cellStyle name="Normal 5 2 5 5 2" xfId="5233" xr:uid="{00000000-0005-0000-0000-000089C80000}"/>
    <cellStyle name="Normal 5 2 5 5 2 2" xfId="17880" xr:uid="{00000000-0005-0000-0000-00008AC80000}"/>
    <cellStyle name="Normal 5 2 5 5 2 2 2" xfId="53096" xr:uid="{00000000-0005-0000-0000-00008BC80000}"/>
    <cellStyle name="Normal 5 2 5 5 2 3" xfId="40499" xr:uid="{00000000-0005-0000-0000-00008CC80000}"/>
    <cellStyle name="Normal 5 2 5 5 2 4" xfId="30485" xr:uid="{00000000-0005-0000-0000-00008DC80000}"/>
    <cellStyle name="Normal 5 2 5 5 3" xfId="6703" xr:uid="{00000000-0005-0000-0000-00008EC80000}"/>
    <cellStyle name="Normal 5 2 5 5 3 2" xfId="19334" xr:uid="{00000000-0005-0000-0000-00008FC80000}"/>
    <cellStyle name="Normal 5 2 5 5 3 2 2" xfId="54550" xr:uid="{00000000-0005-0000-0000-000090C80000}"/>
    <cellStyle name="Normal 5 2 5 5 3 3" xfId="41953" xr:uid="{00000000-0005-0000-0000-000091C80000}"/>
    <cellStyle name="Normal 5 2 5 5 3 4" xfId="31939" xr:uid="{00000000-0005-0000-0000-000092C80000}"/>
    <cellStyle name="Normal 5 2 5 5 4" xfId="8162" xr:uid="{00000000-0005-0000-0000-000093C80000}"/>
    <cellStyle name="Normal 5 2 5 5 4 2" xfId="20788" xr:uid="{00000000-0005-0000-0000-000094C80000}"/>
    <cellStyle name="Normal 5 2 5 5 4 2 2" xfId="56004" xr:uid="{00000000-0005-0000-0000-000095C80000}"/>
    <cellStyle name="Normal 5 2 5 5 4 3" xfId="43407" xr:uid="{00000000-0005-0000-0000-000096C80000}"/>
    <cellStyle name="Normal 5 2 5 5 4 4" xfId="33393" xr:uid="{00000000-0005-0000-0000-000097C80000}"/>
    <cellStyle name="Normal 5 2 5 5 5" xfId="9943" xr:uid="{00000000-0005-0000-0000-000098C80000}"/>
    <cellStyle name="Normal 5 2 5 5 5 2" xfId="22564" xr:uid="{00000000-0005-0000-0000-000099C80000}"/>
    <cellStyle name="Normal 5 2 5 5 5 2 2" xfId="57780" xr:uid="{00000000-0005-0000-0000-00009AC80000}"/>
    <cellStyle name="Normal 5 2 5 5 5 3" xfId="45183" xr:uid="{00000000-0005-0000-0000-00009BC80000}"/>
    <cellStyle name="Normal 5 2 5 5 5 4" xfId="35169" xr:uid="{00000000-0005-0000-0000-00009CC80000}"/>
    <cellStyle name="Normal 5 2 5 5 6" xfId="11737" xr:uid="{00000000-0005-0000-0000-00009DC80000}"/>
    <cellStyle name="Normal 5 2 5 5 6 2" xfId="24340" xr:uid="{00000000-0005-0000-0000-00009EC80000}"/>
    <cellStyle name="Normal 5 2 5 5 6 2 2" xfId="59556" xr:uid="{00000000-0005-0000-0000-00009FC80000}"/>
    <cellStyle name="Normal 5 2 5 5 6 3" xfId="46959" xr:uid="{00000000-0005-0000-0000-0000A0C80000}"/>
    <cellStyle name="Normal 5 2 5 5 6 4" xfId="36945" xr:uid="{00000000-0005-0000-0000-0000A1C80000}"/>
    <cellStyle name="Normal 5 2 5 5 7" xfId="16104" xr:uid="{00000000-0005-0000-0000-0000A2C80000}"/>
    <cellStyle name="Normal 5 2 5 5 7 2" xfId="51320" xr:uid="{00000000-0005-0000-0000-0000A3C80000}"/>
    <cellStyle name="Normal 5 2 5 5 7 3" xfId="28709" xr:uid="{00000000-0005-0000-0000-0000A4C80000}"/>
    <cellStyle name="Normal 5 2 5 5 8" xfId="14326" xr:uid="{00000000-0005-0000-0000-0000A5C80000}"/>
    <cellStyle name="Normal 5 2 5 5 8 2" xfId="49544" xr:uid="{00000000-0005-0000-0000-0000A6C80000}"/>
    <cellStyle name="Normal 5 2 5 5 9" xfId="38723" xr:uid="{00000000-0005-0000-0000-0000A7C80000}"/>
    <cellStyle name="Normal 5 2 5 6" xfId="2598" xr:uid="{00000000-0005-0000-0000-0000A8C80000}"/>
    <cellStyle name="Normal 5 2 5 6 10" xfId="26124" xr:uid="{00000000-0005-0000-0000-0000A9C80000}"/>
    <cellStyle name="Normal 5 2 5 6 11" xfId="60528" xr:uid="{00000000-0005-0000-0000-0000AAC80000}"/>
    <cellStyle name="Normal 5 2 5 6 2" xfId="4424" xr:uid="{00000000-0005-0000-0000-0000ABC80000}"/>
    <cellStyle name="Normal 5 2 5 6 2 2" xfId="17071" xr:uid="{00000000-0005-0000-0000-0000ACC80000}"/>
    <cellStyle name="Normal 5 2 5 6 2 2 2" xfId="52287" xr:uid="{00000000-0005-0000-0000-0000ADC80000}"/>
    <cellStyle name="Normal 5 2 5 6 2 3" xfId="39690" xr:uid="{00000000-0005-0000-0000-0000AEC80000}"/>
    <cellStyle name="Normal 5 2 5 6 2 4" xfId="29676" xr:uid="{00000000-0005-0000-0000-0000AFC80000}"/>
    <cellStyle name="Normal 5 2 5 6 3" xfId="5894" xr:uid="{00000000-0005-0000-0000-0000B0C80000}"/>
    <cellStyle name="Normal 5 2 5 6 3 2" xfId="18525" xr:uid="{00000000-0005-0000-0000-0000B1C80000}"/>
    <cellStyle name="Normal 5 2 5 6 3 2 2" xfId="53741" xr:uid="{00000000-0005-0000-0000-0000B2C80000}"/>
    <cellStyle name="Normal 5 2 5 6 3 3" xfId="41144" xr:uid="{00000000-0005-0000-0000-0000B3C80000}"/>
    <cellStyle name="Normal 5 2 5 6 3 4" xfId="31130" xr:uid="{00000000-0005-0000-0000-0000B4C80000}"/>
    <cellStyle name="Normal 5 2 5 6 4" xfId="7353" xr:uid="{00000000-0005-0000-0000-0000B5C80000}"/>
    <cellStyle name="Normal 5 2 5 6 4 2" xfId="19979" xr:uid="{00000000-0005-0000-0000-0000B6C80000}"/>
    <cellStyle name="Normal 5 2 5 6 4 2 2" xfId="55195" xr:uid="{00000000-0005-0000-0000-0000B7C80000}"/>
    <cellStyle name="Normal 5 2 5 6 4 3" xfId="42598" xr:uid="{00000000-0005-0000-0000-0000B8C80000}"/>
    <cellStyle name="Normal 5 2 5 6 4 4" xfId="32584" xr:uid="{00000000-0005-0000-0000-0000B9C80000}"/>
    <cellStyle name="Normal 5 2 5 6 5" xfId="9134" xr:uid="{00000000-0005-0000-0000-0000BAC80000}"/>
    <cellStyle name="Normal 5 2 5 6 5 2" xfId="21755" xr:uid="{00000000-0005-0000-0000-0000BBC80000}"/>
    <cellStyle name="Normal 5 2 5 6 5 2 2" xfId="56971" xr:uid="{00000000-0005-0000-0000-0000BCC80000}"/>
    <cellStyle name="Normal 5 2 5 6 5 3" xfId="44374" xr:uid="{00000000-0005-0000-0000-0000BDC80000}"/>
    <cellStyle name="Normal 5 2 5 6 5 4" xfId="34360" xr:uid="{00000000-0005-0000-0000-0000BEC80000}"/>
    <cellStyle name="Normal 5 2 5 6 6" xfId="10928" xr:uid="{00000000-0005-0000-0000-0000BFC80000}"/>
    <cellStyle name="Normal 5 2 5 6 6 2" xfId="23531" xr:uid="{00000000-0005-0000-0000-0000C0C80000}"/>
    <cellStyle name="Normal 5 2 5 6 6 2 2" xfId="58747" xr:uid="{00000000-0005-0000-0000-0000C1C80000}"/>
    <cellStyle name="Normal 5 2 5 6 6 3" xfId="46150" xr:uid="{00000000-0005-0000-0000-0000C2C80000}"/>
    <cellStyle name="Normal 5 2 5 6 6 4" xfId="36136" xr:uid="{00000000-0005-0000-0000-0000C3C80000}"/>
    <cellStyle name="Normal 5 2 5 6 7" xfId="15295" xr:uid="{00000000-0005-0000-0000-0000C4C80000}"/>
    <cellStyle name="Normal 5 2 5 6 7 2" xfId="50511" xr:uid="{00000000-0005-0000-0000-0000C5C80000}"/>
    <cellStyle name="Normal 5 2 5 6 7 3" xfId="27900" xr:uid="{00000000-0005-0000-0000-0000C6C80000}"/>
    <cellStyle name="Normal 5 2 5 6 8" xfId="13517" xr:uid="{00000000-0005-0000-0000-0000C7C80000}"/>
    <cellStyle name="Normal 5 2 5 6 8 2" xfId="48735" xr:uid="{00000000-0005-0000-0000-0000C8C80000}"/>
    <cellStyle name="Normal 5 2 5 6 9" xfId="37914" xr:uid="{00000000-0005-0000-0000-0000C9C80000}"/>
    <cellStyle name="Normal 5 2 5 7" xfId="3762" xr:uid="{00000000-0005-0000-0000-0000CAC80000}"/>
    <cellStyle name="Normal 5 2 5 7 2" xfId="8485" xr:uid="{00000000-0005-0000-0000-0000CBC80000}"/>
    <cellStyle name="Normal 5 2 5 7 2 2" xfId="21111" xr:uid="{00000000-0005-0000-0000-0000CCC80000}"/>
    <cellStyle name="Normal 5 2 5 7 2 2 2" xfId="56327" xr:uid="{00000000-0005-0000-0000-0000CDC80000}"/>
    <cellStyle name="Normal 5 2 5 7 2 3" xfId="43730" xr:uid="{00000000-0005-0000-0000-0000CEC80000}"/>
    <cellStyle name="Normal 5 2 5 7 2 4" xfId="33716" xr:uid="{00000000-0005-0000-0000-0000CFC80000}"/>
    <cellStyle name="Normal 5 2 5 7 3" xfId="10266" xr:uid="{00000000-0005-0000-0000-0000D0C80000}"/>
    <cellStyle name="Normal 5 2 5 7 3 2" xfId="22887" xr:uid="{00000000-0005-0000-0000-0000D1C80000}"/>
    <cellStyle name="Normal 5 2 5 7 3 2 2" xfId="58103" xr:uid="{00000000-0005-0000-0000-0000D2C80000}"/>
    <cellStyle name="Normal 5 2 5 7 3 3" xfId="45506" xr:uid="{00000000-0005-0000-0000-0000D3C80000}"/>
    <cellStyle name="Normal 5 2 5 7 3 4" xfId="35492" xr:uid="{00000000-0005-0000-0000-0000D4C80000}"/>
    <cellStyle name="Normal 5 2 5 7 4" xfId="12062" xr:uid="{00000000-0005-0000-0000-0000D5C80000}"/>
    <cellStyle name="Normal 5 2 5 7 4 2" xfId="24663" xr:uid="{00000000-0005-0000-0000-0000D6C80000}"/>
    <cellStyle name="Normal 5 2 5 7 4 2 2" xfId="59879" xr:uid="{00000000-0005-0000-0000-0000D7C80000}"/>
    <cellStyle name="Normal 5 2 5 7 4 3" xfId="47282" xr:uid="{00000000-0005-0000-0000-0000D8C80000}"/>
    <cellStyle name="Normal 5 2 5 7 4 4" xfId="37268" xr:uid="{00000000-0005-0000-0000-0000D9C80000}"/>
    <cellStyle name="Normal 5 2 5 7 5" xfId="16427" xr:uid="{00000000-0005-0000-0000-0000DAC80000}"/>
    <cellStyle name="Normal 5 2 5 7 5 2" xfId="51643" xr:uid="{00000000-0005-0000-0000-0000DBC80000}"/>
    <cellStyle name="Normal 5 2 5 7 5 3" xfId="29032" xr:uid="{00000000-0005-0000-0000-0000DCC80000}"/>
    <cellStyle name="Normal 5 2 5 7 6" xfId="14649" xr:uid="{00000000-0005-0000-0000-0000DDC80000}"/>
    <cellStyle name="Normal 5 2 5 7 6 2" xfId="49867" xr:uid="{00000000-0005-0000-0000-0000DEC80000}"/>
    <cellStyle name="Normal 5 2 5 7 7" xfId="39046" xr:uid="{00000000-0005-0000-0000-0000DFC80000}"/>
    <cellStyle name="Normal 5 2 5 7 8" xfId="27256" xr:uid="{00000000-0005-0000-0000-0000E0C80000}"/>
    <cellStyle name="Normal 5 2 5 8" xfId="4102" xr:uid="{00000000-0005-0000-0000-0000E1C80000}"/>
    <cellStyle name="Normal 5 2 5 8 2" xfId="16749" xr:uid="{00000000-0005-0000-0000-0000E2C80000}"/>
    <cellStyle name="Normal 5 2 5 8 2 2" xfId="51965" xr:uid="{00000000-0005-0000-0000-0000E3C80000}"/>
    <cellStyle name="Normal 5 2 5 8 2 3" xfId="29354" xr:uid="{00000000-0005-0000-0000-0000E4C80000}"/>
    <cellStyle name="Normal 5 2 5 8 3" xfId="13195" xr:uid="{00000000-0005-0000-0000-0000E5C80000}"/>
    <cellStyle name="Normal 5 2 5 8 3 2" xfId="48413" xr:uid="{00000000-0005-0000-0000-0000E6C80000}"/>
    <cellStyle name="Normal 5 2 5 8 4" xfId="39368" xr:uid="{00000000-0005-0000-0000-0000E7C80000}"/>
    <cellStyle name="Normal 5 2 5 8 5" xfId="25802" xr:uid="{00000000-0005-0000-0000-0000E8C80000}"/>
    <cellStyle name="Normal 5 2 5 9" xfId="5572" xr:uid="{00000000-0005-0000-0000-0000E9C80000}"/>
    <cellStyle name="Normal 5 2 5 9 2" xfId="18203" xr:uid="{00000000-0005-0000-0000-0000EAC80000}"/>
    <cellStyle name="Normal 5 2 5 9 2 2" xfId="53419" xr:uid="{00000000-0005-0000-0000-0000EBC80000}"/>
    <cellStyle name="Normal 5 2 5 9 3" xfId="40822" xr:uid="{00000000-0005-0000-0000-0000ECC80000}"/>
    <cellStyle name="Normal 5 2 5 9 4" xfId="30808" xr:uid="{00000000-0005-0000-0000-0000EDC80000}"/>
    <cellStyle name="Normal 5 2 6" xfId="2326" xr:uid="{00000000-0005-0000-0000-0000EEC80000}"/>
    <cellStyle name="Normal 5 2 6 10" xfId="10723" xr:uid="{00000000-0005-0000-0000-0000EFC80000}"/>
    <cellStyle name="Normal 5 2 6 10 2" xfId="23334" xr:uid="{00000000-0005-0000-0000-0000F0C80000}"/>
    <cellStyle name="Normal 5 2 6 10 2 2" xfId="58550" xr:uid="{00000000-0005-0000-0000-0000F1C80000}"/>
    <cellStyle name="Normal 5 2 6 10 3" xfId="45953" xr:uid="{00000000-0005-0000-0000-0000F2C80000}"/>
    <cellStyle name="Normal 5 2 6 10 4" xfId="35939" xr:uid="{00000000-0005-0000-0000-0000F3C80000}"/>
    <cellStyle name="Normal 5 2 6 11" xfId="15038" xr:uid="{00000000-0005-0000-0000-0000F4C80000}"/>
    <cellStyle name="Normal 5 2 6 11 2" xfId="50254" xr:uid="{00000000-0005-0000-0000-0000F5C80000}"/>
    <cellStyle name="Normal 5 2 6 11 3" xfId="27643" xr:uid="{00000000-0005-0000-0000-0000F6C80000}"/>
    <cellStyle name="Normal 5 2 6 12" xfId="12451" xr:uid="{00000000-0005-0000-0000-0000F7C80000}"/>
    <cellStyle name="Normal 5 2 6 12 2" xfId="47669" xr:uid="{00000000-0005-0000-0000-0000F8C80000}"/>
    <cellStyle name="Normal 5 2 6 13" xfId="37657" xr:uid="{00000000-0005-0000-0000-0000F9C80000}"/>
    <cellStyle name="Normal 5 2 6 14" xfId="25058" xr:uid="{00000000-0005-0000-0000-0000FAC80000}"/>
    <cellStyle name="Normal 5 2 6 15" xfId="60271" xr:uid="{00000000-0005-0000-0000-0000FBC80000}"/>
    <cellStyle name="Normal 5 2 6 2" xfId="3173" xr:uid="{00000000-0005-0000-0000-0000FCC80000}"/>
    <cellStyle name="Normal 5 2 6 2 10" xfId="25542" xr:uid="{00000000-0005-0000-0000-0000FDC80000}"/>
    <cellStyle name="Normal 5 2 6 2 11" xfId="61077" xr:uid="{00000000-0005-0000-0000-0000FEC80000}"/>
    <cellStyle name="Normal 5 2 6 2 2" xfId="4973" xr:uid="{00000000-0005-0000-0000-0000FFC80000}"/>
    <cellStyle name="Normal 5 2 6 2 2 2" xfId="17620" xr:uid="{00000000-0005-0000-0000-000000C90000}"/>
    <cellStyle name="Normal 5 2 6 2 2 2 2" xfId="52836" xr:uid="{00000000-0005-0000-0000-000001C90000}"/>
    <cellStyle name="Normal 5 2 6 2 2 2 3" xfId="30225" xr:uid="{00000000-0005-0000-0000-000002C90000}"/>
    <cellStyle name="Normal 5 2 6 2 2 3" xfId="14066" xr:uid="{00000000-0005-0000-0000-000003C90000}"/>
    <cellStyle name="Normal 5 2 6 2 2 3 2" xfId="49284" xr:uid="{00000000-0005-0000-0000-000004C90000}"/>
    <cellStyle name="Normal 5 2 6 2 2 4" xfId="40239" xr:uid="{00000000-0005-0000-0000-000005C90000}"/>
    <cellStyle name="Normal 5 2 6 2 2 5" xfId="26673" xr:uid="{00000000-0005-0000-0000-000006C90000}"/>
    <cellStyle name="Normal 5 2 6 2 3" xfId="6443" xr:uid="{00000000-0005-0000-0000-000007C90000}"/>
    <cellStyle name="Normal 5 2 6 2 3 2" xfId="19074" xr:uid="{00000000-0005-0000-0000-000008C90000}"/>
    <cellStyle name="Normal 5 2 6 2 3 2 2" xfId="54290" xr:uid="{00000000-0005-0000-0000-000009C90000}"/>
    <cellStyle name="Normal 5 2 6 2 3 3" xfId="41693" xr:uid="{00000000-0005-0000-0000-00000AC90000}"/>
    <cellStyle name="Normal 5 2 6 2 3 4" xfId="31679" xr:uid="{00000000-0005-0000-0000-00000BC90000}"/>
    <cellStyle name="Normal 5 2 6 2 4" xfId="7902" xr:uid="{00000000-0005-0000-0000-00000CC90000}"/>
    <cellStyle name="Normal 5 2 6 2 4 2" xfId="20528" xr:uid="{00000000-0005-0000-0000-00000DC90000}"/>
    <cellStyle name="Normal 5 2 6 2 4 2 2" xfId="55744" xr:uid="{00000000-0005-0000-0000-00000EC90000}"/>
    <cellStyle name="Normal 5 2 6 2 4 3" xfId="43147" xr:uid="{00000000-0005-0000-0000-00000FC90000}"/>
    <cellStyle name="Normal 5 2 6 2 4 4" xfId="33133" xr:uid="{00000000-0005-0000-0000-000010C90000}"/>
    <cellStyle name="Normal 5 2 6 2 5" xfId="9683" xr:uid="{00000000-0005-0000-0000-000011C90000}"/>
    <cellStyle name="Normal 5 2 6 2 5 2" xfId="22304" xr:uid="{00000000-0005-0000-0000-000012C90000}"/>
    <cellStyle name="Normal 5 2 6 2 5 2 2" xfId="57520" xr:uid="{00000000-0005-0000-0000-000013C90000}"/>
    <cellStyle name="Normal 5 2 6 2 5 3" xfId="44923" xr:uid="{00000000-0005-0000-0000-000014C90000}"/>
    <cellStyle name="Normal 5 2 6 2 5 4" xfId="34909" xr:uid="{00000000-0005-0000-0000-000015C90000}"/>
    <cellStyle name="Normal 5 2 6 2 6" xfId="11477" xr:uid="{00000000-0005-0000-0000-000016C90000}"/>
    <cellStyle name="Normal 5 2 6 2 6 2" xfId="24080" xr:uid="{00000000-0005-0000-0000-000017C90000}"/>
    <cellStyle name="Normal 5 2 6 2 6 2 2" xfId="59296" xr:uid="{00000000-0005-0000-0000-000018C90000}"/>
    <cellStyle name="Normal 5 2 6 2 6 3" xfId="46699" xr:uid="{00000000-0005-0000-0000-000019C90000}"/>
    <cellStyle name="Normal 5 2 6 2 6 4" xfId="36685" xr:uid="{00000000-0005-0000-0000-00001AC90000}"/>
    <cellStyle name="Normal 5 2 6 2 7" xfId="15844" xr:uid="{00000000-0005-0000-0000-00001BC90000}"/>
    <cellStyle name="Normal 5 2 6 2 7 2" xfId="51060" xr:uid="{00000000-0005-0000-0000-00001CC90000}"/>
    <cellStyle name="Normal 5 2 6 2 7 3" xfId="28449" xr:uid="{00000000-0005-0000-0000-00001DC90000}"/>
    <cellStyle name="Normal 5 2 6 2 8" xfId="12935" xr:uid="{00000000-0005-0000-0000-00001EC90000}"/>
    <cellStyle name="Normal 5 2 6 2 8 2" xfId="48153" xr:uid="{00000000-0005-0000-0000-00001FC90000}"/>
    <cellStyle name="Normal 5 2 6 2 9" xfId="38463" xr:uid="{00000000-0005-0000-0000-000020C90000}"/>
    <cellStyle name="Normal 5 2 6 3" xfId="3502" xr:uid="{00000000-0005-0000-0000-000021C90000}"/>
    <cellStyle name="Normal 5 2 6 3 10" xfId="26998" xr:uid="{00000000-0005-0000-0000-000022C90000}"/>
    <cellStyle name="Normal 5 2 6 3 11" xfId="61402" xr:uid="{00000000-0005-0000-0000-000023C90000}"/>
    <cellStyle name="Normal 5 2 6 3 2" xfId="5298" xr:uid="{00000000-0005-0000-0000-000024C90000}"/>
    <cellStyle name="Normal 5 2 6 3 2 2" xfId="17945" xr:uid="{00000000-0005-0000-0000-000025C90000}"/>
    <cellStyle name="Normal 5 2 6 3 2 2 2" xfId="53161" xr:uid="{00000000-0005-0000-0000-000026C90000}"/>
    <cellStyle name="Normal 5 2 6 3 2 3" xfId="40564" xr:uid="{00000000-0005-0000-0000-000027C90000}"/>
    <cellStyle name="Normal 5 2 6 3 2 4" xfId="30550" xr:uid="{00000000-0005-0000-0000-000028C90000}"/>
    <cellStyle name="Normal 5 2 6 3 3" xfId="6768" xr:uid="{00000000-0005-0000-0000-000029C90000}"/>
    <cellStyle name="Normal 5 2 6 3 3 2" xfId="19399" xr:uid="{00000000-0005-0000-0000-00002AC90000}"/>
    <cellStyle name="Normal 5 2 6 3 3 2 2" xfId="54615" xr:uid="{00000000-0005-0000-0000-00002BC90000}"/>
    <cellStyle name="Normal 5 2 6 3 3 3" xfId="42018" xr:uid="{00000000-0005-0000-0000-00002CC90000}"/>
    <cellStyle name="Normal 5 2 6 3 3 4" xfId="32004" xr:uid="{00000000-0005-0000-0000-00002DC90000}"/>
    <cellStyle name="Normal 5 2 6 3 4" xfId="8227" xr:uid="{00000000-0005-0000-0000-00002EC90000}"/>
    <cellStyle name="Normal 5 2 6 3 4 2" xfId="20853" xr:uid="{00000000-0005-0000-0000-00002FC90000}"/>
    <cellStyle name="Normal 5 2 6 3 4 2 2" xfId="56069" xr:uid="{00000000-0005-0000-0000-000030C90000}"/>
    <cellStyle name="Normal 5 2 6 3 4 3" xfId="43472" xr:uid="{00000000-0005-0000-0000-000031C90000}"/>
    <cellStyle name="Normal 5 2 6 3 4 4" xfId="33458" xr:uid="{00000000-0005-0000-0000-000032C90000}"/>
    <cellStyle name="Normal 5 2 6 3 5" xfId="10008" xr:uid="{00000000-0005-0000-0000-000033C90000}"/>
    <cellStyle name="Normal 5 2 6 3 5 2" xfId="22629" xr:uid="{00000000-0005-0000-0000-000034C90000}"/>
    <cellStyle name="Normal 5 2 6 3 5 2 2" xfId="57845" xr:uid="{00000000-0005-0000-0000-000035C90000}"/>
    <cellStyle name="Normal 5 2 6 3 5 3" xfId="45248" xr:uid="{00000000-0005-0000-0000-000036C90000}"/>
    <cellStyle name="Normal 5 2 6 3 5 4" xfId="35234" xr:uid="{00000000-0005-0000-0000-000037C90000}"/>
    <cellStyle name="Normal 5 2 6 3 6" xfId="11802" xr:uid="{00000000-0005-0000-0000-000038C90000}"/>
    <cellStyle name="Normal 5 2 6 3 6 2" xfId="24405" xr:uid="{00000000-0005-0000-0000-000039C90000}"/>
    <cellStyle name="Normal 5 2 6 3 6 2 2" xfId="59621" xr:uid="{00000000-0005-0000-0000-00003AC90000}"/>
    <cellStyle name="Normal 5 2 6 3 6 3" xfId="47024" xr:uid="{00000000-0005-0000-0000-00003BC90000}"/>
    <cellStyle name="Normal 5 2 6 3 6 4" xfId="37010" xr:uid="{00000000-0005-0000-0000-00003CC90000}"/>
    <cellStyle name="Normal 5 2 6 3 7" xfId="16169" xr:uid="{00000000-0005-0000-0000-00003DC90000}"/>
    <cellStyle name="Normal 5 2 6 3 7 2" xfId="51385" xr:uid="{00000000-0005-0000-0000-00003EC90000}"/>
    <cellStyle name="Normal 5 2 6 3 7 3" xfId="28774" xr:uid="{00000000-0005-0000-0000-00003FC90000}"/>
    <cellStyle name="Normal 5 2 6 3 8" xfId="14391" xr:uid="{00000000-0005-0000-0000-000040C90000}"/>
    <cellStyle name="Normal 5 2 6 3 8 2" xfId="49609" xr:uid="{00000000-0005-0000-0000-000041C90000}"/>
    <cellStyle name="Normal 5 2 6 3 9" xfId="38788" xr:uid="{00000000-0005-0000-0000-000042C90000}"/>
    <cellStyle name="Normal 5 2 6 4" xfId="2663" xr:uid="{00000000-0005-0000-0000-000043C90000}"/>
    <cellStyle name="Normal 5 2 6 4 10" xfId="26189" xr:uid="{00000000-0005-0000-0000-000044C90000}"/>
    <cellStyle name="Normal 5 2 6 4 11" xfId="60593" xr:uid="{00000000-0005-0000-0000-000045C90000}"/>
    <cellStyle name="Normal 5 2 6 4 2" xfId="4489" xr:uid="{00000000-0005-0000-0000-000046C90000}"/>
    <cellStyle name="Normal 5 2 6 4 2 2" xfId="17136" xr:uid="{00000000-0005-0000-0000-000047C90000}"/>
    <cellStyle name="Normal 5 2 6 4 2 2 2" xfId="52352" xr:uid="{00000000-0005-0000-0000-000048C90000}"/>
    <cellStyle name="Normal 5 2 6 4 2 3" xfId="39755" xr:uid="{00000000-0005-0000-0000-000049C90000}"/>
    <cellStyle name="Normal 5 2 6 4 2 4" xfId="29741" xr:uid="{00000000-0005-0000-0000-00004AC90000}"/>
    <cellStyle name="Normal 5 2 6 4 3" xfId="5959" xr:uid="{00000000-0005-0000-0000-00004BC90000}"/>
    <cellStyle name="Normal 5 2 6 4 3 2" xfId="18590" xr:uid="{00000000-0005-0000-0000-00004CC90000}"/>
    <cellStyle name="Normal 5 2 6 4 3 2 2" xfId="53806" xr:uid="{00000000-0005-0000-0000-00004DC90000}"/>
    <cellStyle name="Normal 5 2 6 4 3 3" xfId="41209" xr:uid="{00000000-0005-0000-0000-00004EC90000}"/>
    <cellStyle name="Normal 5 2 6 4 3 4" xfId="31195" xr:uid="{00000000-0005-0000-0000-00004FC90000}"/>
    <cellStyle name="Normal 5 2 6 4 4" xfId="7418" xr:uid="{00000000-0005-0000-0000-000050C90000}"/>
    <cellStyle name="Normal 5 2 6 4 4 2" xfId="20044" xr:uid="{00000000-0005-0000-0000-000051C90000}"/>
    <cellStyle name="Normal 5 2 6 4 4 2 2" xfId="55260" xr:uid="{00000000-0005-0000-0000-000052C90000}"/>
    <cellStyle name="Normal 5 2 6 4 4 3" xfId="42663" xr:uid="{00000000-0005-0000-0000-000053C90000}"/>
    <cellStyle name="Normal 5 2 6 4 4 4" xfId="32649" xr:uid="{00000000-0005-0000-0000-000054C90000}"/>
    <cellStyle name="Normal 5 2 6 4 5" xfId="9199" xr:uid="{00000000-0005-0000-0000-000055C90000}"/>
    <cellStyle name="Normal 5 2 6 4 5 2" xfId="21820" xr:uid="{00000000-0005-0000-0000-000056C90000}"/>
    <cellStyle name="Normal 5 2 6 4 5 2 2" xfId="57036" xr:uid="{00000000-0005-0000-0000-000057C90000}"/>
    <cellStyle name="Normal 5 2 6 4 5 3" xfId="44439" xr:uid="{00000000-0005-0000-0000-000058C90000}"/>
    <cellStyle name="Normal 5 2 6 4 5 4" xfId="34425" xr:uid="{00000000-0005-0000-0000-000059C90000}"/>
    <cellStyle name="Normal 5 2 6 4 6" xfId="10993" xr:uid="{00000000-0005-0000-0000-00005AC90000}"/>
    <cellStyle name="Normal 5 2 6 4 6 2" xfId="23596" xr:uid="{00000000-0005-0000-0000-00005BC90000}"/>
    <cellStyle name="Normal 5 2 6 4 6 2 2" xfId="58812" xr:uid="{00000000-0005-0000-0000-00005CC90000}"/>
    <cellStyle name="Normal 5 2 6 4 6 3" xfId="46215" xr:uid="{00000000-0005-0000-0000-00005DC90000}"/>
    <cellStyle name="Normal 5 2 6 4 6 4" xfId="36201" xr:uid="{00000000-0005-0000-0000-00005EC90000}"/>
    <cellStyle name="Normal 5 2 6 4 7" xfId="15360" xr:uid="{00000000-0005-0000-0000-00005FC90000}"/>
    <cellStyle name="Normal 5 2 6 4 7 2" xfId="50576" xr:uid="{00000000-0005-0000-0000-000060C90000}"/>
    <cellStyle name="Normal 5 2 6 4 7 3" xfId="27965" xr:uid="{00000000-0005-0000-0000-000061C90000}"/>
    <cellStyle name="Normal 5 2 6 4 8" xfId="13582" xr:uid="{00000000-0005-0000-0000-000062C90000}"/>
    <cellStyle name="Normal 5 2 6 4 8 2" xfId="48800" xr:uid="{00000000-0005-0000-0000-000063C90000}"/>
    <cellStyle name="Normal 5 2 6 4 9" xfId="37979" xr:uid="{00000000-0005-0000-0000-000064C90000}"/>
    <cellStyle name="Normal 5 2 6 5" xfId="3827" xr:uid="{00000000-0005-0000-0000-000065C90000}"/>
    <cellStyle name="Normal 5 2 6 5 2" xfId="8550" xr:uid="{00000000-0005-0000-0000-000066C90000}"/>
    <cellStyle name="Normal 5 2 6 5 2 2" xfId="21176" xr:uid="{00000000-0005-0000-0000-000067C90000}"/>
    <cellStyle name="Normal 5 2 6 5 2 2 2" xfId="56392" xr:uid="{00000000-0005-0000-0000-000068C90000}"/>
    <cellStyle name="Normal 5 2 6 5 2 3" xfId="43795" xr:uid="{00000000-0005-0000-0000-000069C90000}"/>
    <cellStyle name="Normal 5 2 6 5 2 4" xfId="33781" xr:uid="{00000000-0005-0000-0000-00006AC90000}"/>
    <cellStyle name="Normal 5 2 6 5 3" xfId="10331" xr:uid="{00000000-0005-0000-0000-00006BC90000}"/>
    <cellStyle name="Normal 5 2 6 5 3 2" xfId="22952" xr:uid="{00000000-0005-0000-0000-00006CC90000}"/>
    <cellStyle name="Normal 5 2 6 5 3 2 2" xfId="58168" xr:uid="{00000000-0005-0000-0000-00006DC90000}"/>
    <cellStyle name="Normal 5 2 6 5 3 3" xfId="45571" xr:uid="{00000000-0005-0000-0000-00006EC90000}"/>
    <cellStyle name="Normal 5 2 6 5 3 4" xfId="35557" xr:uid="{00000000-0005-0000-0000-00006FC90000}"/>
    <cellStyle name="Normal 5 2 6 5 4" xfId="12127" xr:uid="{00000000-0005-0000-0000-000070C90000}"/>
    <cellStyle name="Normal 5 2 6 5 4 2" xfId="24728" xr:uid="{00000000-0005-0000-0000-000071C90000}"/>
    <cellStyle name="Normal 5 2 6 5 4 2 2" xfId="59944" xr:uid="{00000000-0005-0000-0000-000072C90000}"/>
    <cellStyle name="Normal 5 2 6 5 4 3" xfId="47347" xr:uid="{00000000-0005-0000-0000-000073C90000}"/>
    <cellStyle name="Normal 5 2 6 5 4 4" xfId="37333" xr:uid="{00000000-0005-0000-0000-000074C90000}"/>
    <cellStyle name="Normal 5 2 6 5 5" xfId="16492" xr:uid="{00000000-0005-0000-0000-000075C90000}"/>
    <cellStyle name="Normal 5 2 6 5 5 2" xfId="51708" xr:uid="{00000000-0005-0000-0000-000076C90000}"/>
    <cellStyle name="Normal 5 2 6 5 5 3" xfId="29097" xr:uid="{00000000-0005-0000-0000-000077C90000}"/>
    <cellStyle name="Normal 5 2 6 5 6" xfId="14714" xr:uid="{00000000-0005-0000-0000-000078C90000}"/>
    <cellStyle name="Normal 5 2 6 5 6 2" xfId="49932" xr:uid="{00000000-0005-0000-0000-000079C90000}"/>
    <cellStyle name="Normal 5 2 6 5 7" xfId="39111" xr:uid="{00000000-0005-0000-0000-00007AC90000}"/>
    <cellStyle name="Normal 5 2 6 5 8" xfId="27321" xr:uid="{00000000-0005-0000-0000-00007BC90000}"/>
    <cellStyle name="Normal 5 2 6 6" xfId="4167" xr:uid="{00000000-0005-0000-0000-00007CC90000}"/>
    <cellStyle name="Normal 5 2 6 6 2" xfId="16814" xr:uid="{00000000-0005-0000-0000-00007DC90000}"/>
    <cellStyle name="Normal 5 2 6 6 2 2" xfId="52030" xr:uid="{00000000-0005-0000-0000-00007EC90000}"/>
    <cellStyle name="Normal 5 2 6 6 2 3" xfId="29419" xr:uid="{00000000-0005-0000-0000-00007FC90000}"/>
    <cellStyle name="Normal 5 2 6 6 3" xfId="13260" xr:uid="{00000000-0005-0000-0000-000080C90000}"/>
    <cellStyle name="Normal 5 2 6 6 3 2" xfId="48478" xr:uid="{00000000-0005-0000-0000-000081C90000}"/>
    <cellStyle name="Normal 5 2 6 6 4" xfId="39433" xr:uid="{00000000-0005-0000-0000-000082C90000}"/>
    <cellStyle name="Normal 5 2 6 6 5" xfId="25867" xr:uid="{00000000-0005-0000-0000-000083C90000}"/>
    <cellStyle name="Normal 5 2 6 7" xfId="5637" xr:uid="{00000000-0005-0000-0000-000084C90000}"/>
    <cellStyle name="Normal 5 2 6 7 2" xfId="18268" xr:uid="{00000000-0005-0000-0000-000085C90000}"/>
    <cellStyle name="Normal 5 2 6 7 2 2" xfId="53484" xr:uid="{00000000-0005-0000-0000-000086C90000}"/>
    <cellStyle name="Normal 5 2 6 7 3" xfId="40887" xr:uid="{00000000-0005-0000-0000-000087C90000}"/>
    <cellStyle name="Normal 5 2 6 7 4" xfId="30873" xr:uid="{00000000-0005-0000-0000-000088C90000}"/>
    <cellStyle name="Normal 5 2 6 8" xfId="7096" xr:uid="{00000000-0005-0000-0000-000089C90000}"/>
    <cellStyle name="Normal 5 2 6 8 2" xfId="19722" xr:uid="{00000000-0005-0000-0000-00008AC90000}"/>
    <cellStyle name="Normal 5 2 6 8 2 2" xfId="54938" xr:uid="{00000000-0005-0000-0000-00008BC90000}"/>
    <cellStyle name="Normal 5 2 6 8 3" xfId="42341" xr:uid="{00000000-0005-0000-0000-00008CC90000}"/>
    <cellStyle name="Normal 5 2 6 8 4" xfId="32327" xr:uid="{00000000-0005-0000-0000-00008DC90000}"/>
    <cellStyle name="Normal 5 2 6 9" xfId="8877" xr:uid="{00000000-0005-0000-0000-00008EC90000}"/>
    <cellStyle name="Normal 5 2 6 9 2" xfId="21498" xr:uid="{00000000-0005-0000-0000-00008FC90000}"/>
    <cellStyle name="Normal 5 2 6 9 2 2" xfId="56714" xr:uid="{00000000-0005-0000-0000-000090C90000}"/>
    <cellStyle name="Normal 5 2 6 9 3" xfId="44117" xr:uid="{00000000-0005-0000-0000-000091C90000}"/>
    <cellStyle name="Normal 5 2 6 9 4" xfId="34103" xr:uid="{00000000-0005-0000-0000-000092C90000}"/>
    <cellStyle name="Normal 5 2 7" xfId="2336" xr:uid="{00000000-0005-0000-0000-000093C90000}"/>
    <cellStyle name="Normal 5 2 7 10" xfId="10724" xr:uid="{00000000-0005-0000-0000-000094C90000}"/>
    <cellStyle name="Normal 5 2 7 10 2" xfId="23335" xr:uid="{00000000-0005-0000-0000-000095C90000}"/>
    <cellStyle name="Normal 5 2 7 10 2 2" xfId="58551" xr:uid="{00000000-0005-0000-0000-000096C90000}"/>
    <cellStyle name="Normal 5 2 7 10 3" xfId="45954" xr:uid="{00000000-0005-0000-0000-000097C90000}"/>
    <cellStyle name="Normal 5 2 7 10 4" xfId="35940" xr:uid="{00000000-0005-0000-0000-000098C90000}"/>
    <cellStyle name="Normal 5 2 7 11" xfId="15048" xr:uid="{00000000-0005-0000-0000-000099C90000}"/>
    <cellStyle name="Normal 5 2 7 11 2" xfId="50264" xr:uid="{00000000-0005-0000-0000-00009AC90000}"/>
    <cellStyle name="Normal 5 2 7 11 3" xfId="27653" xr:uid="{00000000-0005-0000-0000-00009BC90000}"/>
    <cellStyle name="Normal 5 2 7 12" xfId="12461" xr:uid="{00000000-0005-0000-0000-00009CC90000}"/>
    <cellStyle name="Normal 5 2 7 12 2" xfId="47679" xr:uid="{00000000-0005-0000-0000-00009DC90000}"/>
    <cellStyle name="Normal 5 2 7 13" xfId="37667" xr:uid="{00000000-0005-0000-0000-00009EC90000}"/>
    <cellStyle name="Normal 5 2 7 14" xfId="25068" xr:uid="{00000000-0005-0000-0000-00009FC90000}"/>
    <cellStyle name="Normal 5 2 7 15" xfId="60281" xr:uid="{00000000-0005-0000-0000-0000A0C90000}"/>
    <cellStyle name="Normal 5 2 7 2" xfId="3183" xr:uid="{00000000-0005-0000-0000-0000A1C90000}"/>
    <cellStyle name="Normal 5 2 7 2 10" xfId="25552" xr:uid="{00000000-0005-0000-0000-0000A2C90000}"/>
    <cellStyle name="Normal 5 2 7 2 11" xfId="61087" xr:uid="{00000000-0005-0000-0000-0000A3C90000}"/>
    <cellStyle name="Normal 5 2 7 2 2" xfId="4983" xr:uid="{00000000-0005-0000-0000-0000A4C90000}"/>
    <cellStyle name="Normal 5 2 7 2 2 2" xfId="17630" xr:uid="{00000000-0005-0000-0000-0000A5C90000}"/>
    <cellStyle name="Normal 5 2 7 2 2 2 2" xfId="52846" xr:uid="{00000000-0005-0000-0000-0000A6C90000}"/>
    <cellStyle name="Normal 5 2 7 2 2 2 3" xfId="30235" xr:uid="{00000000-0005-0000-0000-0000A7C90000}"/>
    <cellStyle name="Normal 5 2 7 2 2 3" xfId="14076" xr:uid="{00000000-0005-0000-0000-0000A8C90000}"/>
    <cellStyle name="Normal 5 2 7 2 2 3 2" xfId="49294" xr:uid="{00000000-0005-0000-0000-0000A9C90000}"/>
    <cellStyle name="Normal 5 2 7 2 2 4" xfId="40249" xr:uid="{00000000-0005-0000-0000-0000AAC90000}"/>
    <cellStyle name="Normal 5 2 7 2 2 5" xfId="26683" xr:uid="{00000000-0005-0000-0000-0000ABC90000}"/>
    <cellStyle name="Normal 5 2 7 2 3" xfId="6453" xr:uid="{00000000-0005-0000-0000-0000ACC90000}"/>
    <cellStyle name="Normal 5 2 7 2 3 2" xfId="19084" xr:uid="{00000000-0005-0000-0000-0000ADC90000}"/>
    <cellStyle name="Normal 5 2 7 2 3 2 2" xfId="54300" xr:uid="{00000000-0005-0000-0000-0000AEC90000}"/>
    <cellStyle name="Normal 5 2 7 2 3 3" xfId="41703" xr:uid="{00000000-0005-0000-0000-0000AFC90000}"/>
    <cellStyle name="Normal 5 2 7 2 3 4" xfId="31689" xr:uid="{00000000-0005-0000-0000-0000B0C90000}"/>
    <cellStyle name="Normal 5 2 7 2 4" xfId="7912" xr:uid="{00000000-0005-0000-0000-0000B1C90000}"/>
    <cellStyle name="Normal 5 2 7 2 4 2" xfId="20538" xr:uid="{00000000-0005-0000-0000-0000B2C90000}"/>
    <cellStyle name="Normal 5 2 7 2 4 2 2" xfId="55754" xr:uid="{00000000-0005-0000-0000-0000B3C90000}"/>
    <cellStyle name="Normal 5 2 7 2 4 3" xfId="43157" xr:uid="{00000000-0005-0000-0000-0000B4C90000}"/>
    <cellStyle name="Normal 5 2 7 2 4 4" xfId="33143" xr:uid="{00000000-0005-0000-0000-0000B5C90000}"/>
    <cellStyle name="Normal 5 2 7 2 5" xfId="9693" xr:uid="{00000000-0005-0000-0000-0000B6C90000}"/>
    <cellStyle name="Normal 5 2 7 2 5 2" xfId="22314" xr:uid="{00000000-0005-0000-0000-0000B7C90000}"/>
    <cellStyle name="Normal 5 2 7 2 5 2 2" xfId="57530" xr:uid="{00000000-0005-0000-0000-0000B8C90000}"/>
    <cellStyle name="Normal 5 2 7 2 5 3" xfId="44933" xr:uid="{00000000-0005-0000-0000-0000B9C90000}"/>
    <cellStyle name="Normal 5 2 7 2 5 4" xfId="34919" xr:uid="{00000000-0005-0000-0000-0000BAC90000}"/>
    <cellStyle name="Normal 5 2 7 2 6" xfId="11487" xr:uid="{00000000-0005-0000-0000-0000BBC90000}"/>
    <cellStyle name="Normal 5 2 7 2 6 2" xfId="24090" xr:uid="{00000000-0005-0000-0000-0000BCC90000}"/>
    <cellStyle name="Normal 5 2 7 2 6 2 2" xfId="59306" xr:uid="{00000000-0005-0000-0000-0000BDC90000}"/>
    <cellStyle name="Normal 5 2 7 2 6 3" xfId="46709" xr:uid="{00000000-0005-0000-0000-0000BEC90000}"/>
    <cellStyle name="Normal 5 2 7 2 6 4" xfId="36695" xr:uid="{00000000-0005-0000-0000-0000BFC90000}"/>
    <cellStyle name="Normal 5 2 7 2 7" xfId="15854" xr:uid="{00000000-0005-0000-0000-0000C0C90000}"/>
    <cellStyle name="Normal 5 2 7 2 7 2" xfId="51070" xr:uid="{00000000-0005-0000-0000-0000C1C90000}"/>
    <cellStyle name="Normal 5 2 7 2 7 3" xfId="28459" xr:uid="{00000000-0005-0000-0000-0000C2C90000}"/>
    <cellStyle name="Normal 5 2 7 2 8" xfId="12945" xr:uid="{00000000-0005-0000-0000-0000C3C90000}"/>
    <cellStyle name="Normal 5 2 7 2 8 2" xfId="48163" xr:uid="{00000000-0005-0000-0000-0000C4C90000}"/>
    <cellStyle name="Normal 5 2 7 2 9" xfId="38473" xr:uid="{00000000-0005-0000-0000-0000C5C90000}"/>
    <cellStyle name="Normal 5 2 7 3" xfId="3512" xr:uid="{00000000-0005-0000-0000-0000C6C90000}"/>
    <cellStyle name="Normal 5 2 7 3 10" xfId="27008" xr:uid="{00000000-0005-0000-0000-0000C7C90000}"/>
    <cellStyle name="Normal 5 2 7 3 11" xfId="61412" xr:uid="{00000000-0005-0000-0000-0000C8C90000}"/>
    <cellStyle name="Normal 5 2 7 3 2" xfId="5308" xr:uid="{00000000-0005-0000-0000-0000C9C90000}"/>
    <cellStyle name="Normal 5 2 7 3 2 2" xfId="17955" xr:uid="{00000000-0005-0000-0000-0000CAC90000}"/>
    <cellStyle name="Normal 5 2 7 3 2 2 2" xfId="53171" xr:uid="{00000000-0005-0000-0000-0000CBC90000}"/>
    <cellStyle name="Normal 5 2 7 3 2 3" xfId="40574" xr:uid="{00000000-0005-0000-0000-0000CCC90000}"/>
    <cellStyle name="Normal 5 2 7 3 2 4" xfId="30560" xr:uid="{00000000-0005-0000-0000-0000CDC90000}"/>
    <cellStyle name="Normal 5 2 7 3 3" xfId="6778" xr:uid="{00000000-0005-0000-0000-0000CEC90000}"/>
    <cellStyle name="Normal 5 2 7 3 3 2" xfId="19409" xr:uid="{00000000-0005-0000-0000-0000CFC90000}"/>
    <cellStyle name="Normal 5 2 7 3 3 2 2" xfId="54625" xr:uid="{00000000-0005-0000-0000-0000D0C90000}"/>
    <cellStyle name="Normal 5 2 7 3 3 3" xfId="42028" xr:uid="{00000000-0005-0000-0000-0000D1C90000}"/>
    <cellStyle name="Normal 5 2 7 3 3 4" xfId="32014" xr:uid="{00000000-0005-0000-0000-0000D2C90000}"/>
    <cellStyle name="Normal 5 2 7 3 4" xfId="8237" xr:uid="{00000000-0005-0000-0000-0000D3C90000}"/>
    <cellStyle name="Normal 5 2 7 3 4 2" xfId="20863" xr:uid="{00000000-0005-0000-0000-0000D4C90000}"/>
    <cellStyle name="Normal 5 2 7 3 4 2 2" xfId="56079" xr:uid="{00000000-0005-0000-0000-0000D5C90000}"/>
    <cellStyle name="Normal 5 2 7 3 4 3" xfId="43482" xr:uid="{00000000-0005-0000-0000-0000D6C90000}"/>
    <cellStyle name="Normal 5 2 7 3 4 4" xfId="33468" xr:uid="{00000000-0005-0000-0000-0000D7C90000}"/>
    <cellStyle name="Normal 5 2 7 3 5" xfId="10018" xr:uid="{00000000-0005-0000-0000-0000D8C90000}"/>
    <cellStyle name="Normal 5 2 7 3 5 2" xfId="22639" xr:uid="{00000000-0005-0000-0000-0000D9C90000}"/>
    <cellStyle name="Normal 5 2 7 3 5 2 2" xfId="57855" xr:uid="{00000000-0005-0000-0000-0000DAC90000}"/>
    <cellStyle name="Normal 5 2 7 3 5 3" xfId="45258" xr:uid="{00000000-0005-0000-0000-0000DBC90000}"/>
    <cellStyle name="Normal 5 2 7 3 5 4" xfId="35244" xr:uid="{00000000-0005-0000-0000-0000DCC90000}"/>
    <cellStyle name="Normal 5 2 7 3 6" xfId="11812" xr:uid="{00000000-0005-0000-0000-0000DDC90000}"/>
    <cellStyle name="Normal 5 2 7 3 6 2" xfId="24415" xr:uid="{00000000-0005-0000-0000-0000DEC90000}"/>
    <cellStyle name="Normal 5 2 7 3 6 2 2" xfId="59631" xr:uid="{00000000-0005-0000-0000-0000DFC90000}"/>
    <cellStyle name="Normal 5 2 7 3 6 3" xfId="47034" xr:uid="{00000000-0005-0000-0000-0000E0C90000}"/>
    <cellStyle name="Normal 5 2 7 3 6 4" xfId="37020" xr:uid="{00000000-0005-0000-0000-0000E1C90000}"/>
    <cellStyle name="Normal 5 2 7 3 7" xfId="16179" xr:uid="{00000000-0005-0000-0000-0000E2C90000}"/>
    <cellStyle name="Normal 5 2 7 3 7 2" xfId="51395" xr:uid="{00000000-0005-0000-0000-0000E3C90000}"/>
    <cellStyle name="Normal 5 2 7 3 7 3" xfId="28784" xr:uid="{00000000-0005-0000-0000-0000E4C90000}"/>
    <cellStyle name="Normal 5 2 7 3 8" xfId="14401" xr:uid="{00000000-0005-0000-0000-0000E5C90000}"/>
    <cellStyle name="Normal 5 2 7 3 8 2" xfId="49619" xr:uid="{00000000-0005-0000-0000-0000E6C90000}"/>
    <cellStyle name="Normal 5 2 7 3 9" xfId="38798" xr:uid="{00000000-0005-0000-0000-0000E7C90000}"/>
    <cellStyle name="Normal 5 2 7 4" xfId="2673" xr:uid="{00000000-0005-0000-0000-0000E8C90000}"/>
    <cellStyle name="Normal 5 2 7 4 10" xfId="26199" xr:uid="{00000000-0005-0000-0000-0000E9C90000}"/>
    <cellStyle name="Normal 5 2 7 4 11" xfId="60603" xr:uid="{00000000-0005-0000-0000-0000EAC90000}"/>
    <cellStyle name="Normal 5 2 7 4 2" xfId="4499" xr:uid="{00000000-0005-0000-0000-0000EBC90000}"/>
    <cellStyle name="Normal 5 2 7 4 2 2" xfId="17146" xr:uid="{00000000-0005-0000-0000-0000ECC90000}"/>
    <cellStyle name="Normal 5 2 7 4 2 2 2" xfId="52362" xr:uid="{00000000-0005-0000-0000-0000EDC90000}"/>
    <cellStyle name="Normal 5 2 7 4 2 3" xfId="39765" xr:uid="{00000000-0005-0000-0000-0000EEC90000}"/>
    <cellStyle name="Normal 5 2 7 4 2 4" xfId="29751" xr:uid="{00000000-0005-0000-0000-0000EFC90000}"/>
    <cellStyle name="Normal 5 2 7 4 3" xfId="5969" xr:uid="{00000000-0005-0000-0000-0000F0C90000}"/>
    <cellStyle name="Normal 5 2 7 4 3 2" xfId="18600" xr:uid="{00000000-0005-0000-0000-0000F1C90000}"/>
    <cellStyle name="Normal 5 2 7 4 3 2 2" xfId="53816" xr:uid="{00000000-0005-0000-0000-0000F2C90000}"/>
    <cellStyle name="Normal 5 2 7 4 3 3" xfId="41219" xr:uid="{00000000-0005-0000-0000-0000F3C90000}"/>
    <cellStyle name="Normal 5 2 7 4 3 4" xfId="31205" xr:uid="{00000000-0005-0000-0000-0000F4C90000}"/>
    <cellStyle name="Normal 5 2 7 4 4" xfId="7428" xr:uid="{00000000-0005-0000-0000-0000F5C90000}"/>
    <cellStyle name="Normal 5 2 7 4 4 2" xfId="20054" xr:uid="{00000000-0005-0000-0000-0000F6C90000}"/>
    <cellStyle name="Normal 5 2 7 4 4 2 2" xfId="55270" xr:uid="{00000000-0005-0000-0000-0000F7C90000}"/>
    <cellStyle name="Normal 5 2 7 4 4 3" xfId="42673" xr:uid="{00000000-0005-0000-0000-0000F8C90000}"/>
    <cellStyle name="Normal 5 2 7 4 4 4" xfId="32659" xr:uid="{00000000-0005-0000-0000-0000F9C90000}"/>
    <cellStyle name="Normal 5 2 7 4 5" xfId="9209" xr:uid="{00000000-0005-0000-0000-0000FAC90000}"/>
    <cellStyle name="Normal 5 2 7 4 5 2" xfId="21830" xr:uid="{00000000-0005-0000-0000-0000FBC90000}"/>
    <cellStyle name="Normal 5 2 7 4 5 2 2" xfId="57046" xr:uid="{00000000-0005-0000-0000-0000FCC90000}"/>
    <cellStyle name="Normal 5 2 7 4 5 3" xfId="44449" xr:uid="{00000000-0005-0000-0000-0000FDC90000}"/>
    <cellStyle name="Normal 5 2 7 4 5 4" xfId="34435" xr:uid="{00000000-0005-0000-0000-0000FEC90000}"/>
    <cellStyle name="Normal 5 2 7 4 6" xfId="11003" xr:uid="{00000000-0005-0000-0000-0000FFC90000}"/>
    <cellStyle name="Normal 5 2 7 4 6 2" xfId="23606" xr:uid="{00000000-0005-0000-0000-000000CA0000}"/>
    <cellStyle name="Normal 5 2 7 4 6 2 2" xfId="58822" xr:uid="{00000000-0005-0000-0000-000001CA0000}"/>
    <cellStyle name="Normal 5 2 7 4 6 3" xfId="46225" xr:uid="{00000000-0005-0000-0000-000002CA0000}"/>
    <cellStyle name="Normal 5 2 7 4 6 4" xfId="36211" xr:uid="{00000000-0005-0000-0000-000003CA0000}"/>
    <cellStyle name="Normal 5 2 7 4 7" xfId="15370" xr:uid="{00000000-0005-0000-0000-000004CA0000}"/>
    <cellStyle name="Normal 5 2 7 4 7 2" xfId="50586" xr:uid="{00000000-0005-0000-0000-000005CA0000}"/>
    <cellStyle name="Normal 5 2 7 4 7 3" xfId="27975" xr:uid="{00000000-0005-0000-0000-000006CA0000}"/>
    <cellStyle name="Normal 5 2 7 4 8" xfId="13592" xr:uid="{00000000-0005-0000-0000-000007CA0000}"/>
    <cellStyle name="Normal 5 2 7 4 8 2" xfId="48810" xr:uid="{00000000-0005-0000-0000-000008CA0000}"/>
    <cellStyle name="Normal 5 2 7 4 9" xfId="37989" xr:uid="{00000000-0005-0000-0000-000009CA0000}"/>
    <cellStyle name="Normal 5 2 7 5" xfId="3837" xr:uid="{00000000-0005-0000-0000-00000ACA0000}"/>
    <cellStyle name="Normal 5 2 7 5 2" xfId="8560" xr:uid="{00000000-0005-0000-0000-00000BCA0000}"/>
    <cellStyle name="Normal 5 2 7 5 2 2" xfId="21186" xr:uid="{00000000-0005-0000-0000-00000CCA0000}"/>
    <cellStyle name="Normal 5 2 7 5 2 2 2" xfId="56402" xr:uid="{00000000-0005-0000-0000-00000DCA0000}"/>
    <cellStyle name="Normal 5 2 7 5 2 3" xfId="43805" xr:uid="{00000000-0005-0000-0000-00000ECA0000}"/>
    <cellStyle name="Normal 5 2 7 5 2 4" xfId="33791" xr:uid="{00000000-0005-0000-0000-00000FCA0000}"/>
    <cellStyle name="Normal 5 2 7 5 3" xfId="10341" xr:uid="{00000000-0005-0000-0000-000010CA0000}"/>
    <cellStyle name="Normal 5 2 7 5 3 2" xfId="22962" xr:uid="{00000000-0005-0000-0000-000011CA0000}"/>
    <cellStyle name="Normal 5 2 7 5 3 2 2" xfId="58178" xr:uid="{00000000-0005-0000-0000-000012CA0000}"/>
    <cellStyle name="Normal 5 2 7 5 3 3" xfId="45581" xr:uid="{00000000-0005-0000-0000-000013CA0000}"/>
    <cellStyle name="Normal 5 2 7 5 3 4" xfId="35567" xr:uid="{00000000-0005-0000-0000-000014CA0000}"/>
    <cellStyle name="Normal 5 2 7 5 4" xfId="12137" xr:uid="{00000000-0005-0000-0000-000015CA0000}"/>
    <cellStyle name="Normal 5 2 7 5 4 2" xfId="24738" xr:uid="{00000000-0005-0000-0000-000016CA0000}"/>
    <cellStyle name="Normal 5 2 7 5 4 2 2" xfId="59954" xr:uid="{00000000-0005-0000-0000-000017CA0000}"/>
    <cellStyle name="Normal 5 2 7 5 4 3" xfId="47357" xr:uid="{00000000-0005-0000-0000-000018CA0000}"/>
    <cellStyle name="Normal 5 2 7 5 4 4" xfId="37343" xr:uid="{00000000-0005-0000-0000-000019CA0000}"/>
    <cellStyle name="Normal 5 2 7 5 5" xfId="16502" xr:uid="{00000000-0005-0000-0000-00001ACA0000}"/>
    <cellStyle name="Normal 5 2 7 5 5 2" xfId="51718" xr:uid="{00000000-0005-0000-0000-00001BCA0000}"/>
    <cellStyle name="Normal 5 2 7 5 5 3" xfId="29107" xr:uid="{00000000-0005-0000-0000-00001CCA0000}"/>
    <cellStyle name="Normal 5 2 7 5 6" xfId="14724" xr:uid="{00000000-0005-0000-0000-00001DCA0000}"/>
    <cellStyle name="Normal 5 2 7 5 6 2" xfId="49942" xr:uid="{00000000-0005-0000-0000-00001ECA0000}"/>
    <cellStyle name="Normal 5 2 7 5 7" xfId="39121" xr:uid="{00000000-0005-0000-0000-00001FCA0000}"/>
    <cellStyle name="Normal 5 2 7 5 8" xfId="27331" xr:uid="{00000000-0005-0000-0000-000020CA0000}"/>
    <cellStyle name="Normal 5 2 7 6" xfId="4177" xr:uid="{00000000-0005-0000-0000-000021CA0000}"/>
    <cellStyle name="Normal 5 2 7 6 2" xfId="16824" xr:uid="{00000000-0005-0000-0000-000022CA0000}"/>
    <cellStyle name="Normal 5 2 7 6 2 2" xfId="52040" xr:uid="{00000000-0005-0000-0000-000023CA0000}"/>
    <cellStyle name="Normal 5 2 7 6 2 3" xfId="29429" xr:uid="{00000000-0005-0000-0000-000024CA0000}"/>
    <cellStyle name="Normal 5 2 7 6 3" xfId="13270" xr:uid="{00000000-0005-0000-0000-000025CA0000}"/>
    <cellStyle name="Normal 5 2 7 6 3 2" xfId="48488" xr:uid="{00000000-0005-0000-0000-000026CA0000}"/>
    <cellStyle name="Normal 5 2 7 6 4" xfId="39443" xr:uid="{00000000-0005-0000-0000-000027CA0000}"/>
    <cellStyle name="Normal 5 2 7 6 5" xfId="25877" xr:uid="{00000000-0005-0000-0000-000028CA0000}"/>
    <cellStyle name="Normal 5 2 7 7" xfId="5647" xr:uid="{00000000-0005-0000-0000-000029CA0000}"/>
    <cellStyle name="Normal 5 2 7 7 2" xfId="18278" xr:uid="{00000000-0005-0000-0000-00002ACA0000}"/>
    <cellStyle name="Normal 5 2 7 7 2 2" xfId="53494" xr:uid="{00000000-0005-0000-0000-00002BCA0000}"/>
    <cellStyle name="Normal 5 2 7 7 3" xfId="40897" xr:uid="{00000000-0005-0000-0000-00002CCA0000}"/>
    <cellStyle name="Normal 5 2 7 7 4" xfId="30883" xr:uid="{00000000-0005-0000-0000-00002DCA0000}"/>
    <cellStyle name="Normal 5 2 7 8" xfId="7106" xr:uid="{00000000-0005-0000-0000-00002ECA0000}"/>
    <cellStyle name="Normal 5 2 7 8 2" xfId="19732" xr:uid="{00000000-0005-0000-0000-00002FCA0000}"/>
    <cellStyle name="Normal 5 2 7 8 2 2" xfId="54948" xr:uid="{00000000-0005-0000-0000-000030CA0000}"/>
    <cellStyle name="Normal 5 2 7 8 3" xfId="42351" xr:uid="{00000000-0005-0000-0000-000031CA0000}"/>
    <cellStyle name="Normal 5 2 7 8 4" xfId="32337" xr:uid="{00000000-0005-0000-0000-000032CA0000}"/>
    <cellStyle name="Normal 5 2 7 9" xfId="8887" xr:uid="{00000000-0005-0000-0000-000033CA0000}"/>
    <cellStyle name="Normal 5 2 7 9 2" xfId="21508" xr:uid="{00000000-0005-0000-0000-000034CA0000}"/>
    <cellStyle name="Normal 5 2 7 9 2 2" xfId="56724" xr:uid="{00000000-0005-0000-0000-000035CA0000}"/>
    <cellStyle name="Normal 5 2 7 9 3" xfId="44127" xr:uid="{00000000-0005-0000-0000-000036CA0000}"/>
    <cellStyle name="Normal 5 2 7 9 4" xfId="34113" xr:uid="{00000000-0005-0000-0000-000037CA0000}"/>
    <cellStyle name="Normal 5 2 8" xfId="3008" xr:uid="{00000000-0005-0000-0000-000038CA0000}"/>
    <cellStyle name="Normal 5 2 8 10" xfId="25383" xr:uid="{00000000-0005-0000-0000-000039CA0000}"/>
    <cellStyle name="Normal 5 2 8 11" xfId="60918" xr:uid="{00000000-0005-0000-0000-00003ACA0000}"/>
    <cellStyle name="Normal 5 2 8 2" xfId="4814" xr:uid="{00000000-0005-0000-0000-00003BCA0000}"/>
    <cellStyle name="Normal 5 2 8 2 2" xfId="17461" xr:uid="{00000000-0005-0000-0000-00003CCA0000}"/>
    <cellStyle name="Normal 5 2 8 2 2 2" xfId="52677" xr:uid="{00000000-0005-0000-0000-00003DCA0000}"/>
    <cellStyle name="Normal 5 2 8 2 2 3" xfId="30066" xr:uid="{00000000-0005-0000-0000-00003ECA0000}"/>
    <cellStyle name="Normal 5 2 8 2 3" xfId="13907" xr:uid="{00000000-0005-0000-0000-00003FCA0000}"/>
    <cellStyle name="Normal 5 2 8 2 3 2" xfId="49125" xr:uid="{00000000-0005-0000-0000-000040CA0000}"/>
    <cellStyle name="Normal 5 2 8 2 4" xfId="40080" xr:uid="{00000000-0005-0000-0000-000041CA0000}"/>
    <cellStyle name="Normal 5 2 8 2 5" xfId="26514" xr:uid="{00000000-0005-0000-0000-000042CA0000}"/>
    <cellStyle name="Normal 5 2 8 3" xfId="6284" xr:uid="{00000000-0005-0000-0000-000043CA0000}"/>
    <cellStyle name="Normal 5 2 8 3 2" xfId="18915" xr:uid="{00000000-0005-0000-0000-000044CA0000}"/>
    <cellStyle name="Normal 5 2 8 3 2 2" xfId="54131" xr:uid="{00000000-0005-0000-0000-000045CA0000}"/>
    <cellStyle name="Normal 5 2 8 3 3" xfId="41534" xr:uid="{00000000-0005-0000-0000-000046CA0000}"/>
    <cellStyle name="Normal 5 2 8 3 4" xfId="31520" xr:uid="{00000000-0005-0000-0000-000047CA0000}"/>
    <cellStyle name="Normal 5 2 8 4" xfId="7743" xr:uid="{00000000-0005-0000-0000-000048CA0000}"/>
    <cellStyle name="Normal 5 2 8 4 2" xfId="20369" xr:uid="{00000000-0005-0000-0000-000049CA0000}"/>
    <cellStyle name="Normal 5 2 8 4 2 2" xfId="55585" xr:uid="{00000000-0005-0000-0000-00004ACA0000}"/>
    <cellStyle name="Normal 5 2 8 4 3" xfId="42988" xr:uid="{00000000-0005-0000-0000-00004BCA0000}"/>
    <cellStyle name="Normal 5 2 8 4 4" xfId="32974" xr:uid="{00000000-0005-0000-0000-00004CCA0000}"/>
    <cellStyle name="Normal 5 2 8 5" xfId="9524" xr:uid="{00000000-0005-0000-0000-00004DCA0000}"/>
    <cellStyle name="Normal 5 2 8 5 2" xfId="22145" xr:uid="{00000000-0005-0000-0000-00004ECA0000}"/>
    <cellStyle name="Normal 5 2 8 5 2 2" xfId="57361" xr:uid="{00000000-0005-0000-0000-00004FCA0000}"/>
    <cellStyle name="Normal 5 2 8 5 3" xfId="44764" xr:uid="{00000000-0005-0000-0000-000050CA0000}"/>
    <cellStyle name="Normal 5 2 8 5 4" xfId="34750" xr:uid="{00000000-0005-0000-0000-000051CA0000}"/>
    <cellStyle name="Normal 5 2 8 6" xfId="11318" xr:uid="{00000000-0005-0000-0000-000052CA0000}"/>
    <cellStyle name="Normal 5 2 8 6 2" xfId="23921" xr:uid="{00000000-0005-0000-0000-000053CA0000}"/>
    <cellStyle name="Normal 5 2 8 6 2 2" xfId="59137" xr:uid="{00000000-0005-0000-0000-000054CA0000}"/>
    <cellStyle name="Normal 5 2 8 6 3" xfId="46540" xr:uid="{00000000-0005-0000-0000-000055CA0000}"/>
    <cellStyle name="Normal 5 2 8 6 4" xfId="36526" xr:uid="{00000000-0005-0000-0000-000056CA0000}"/>
    <cellStyle name="Normal 5 2 8 7" xfId="15685" xr:uid="{00000000-0005-0000-0000-000057CA0000}"/>
    <cellStyle name="Normal 5 2 8 7 2" xfId="50901" xr:uid="{00000000-0005-0000-0000-000058CA0000}"/>
    <cellStyle name="Normal 5 2 8 7 3" xfId="28290" xr:uid="{00000000-0005-0000-0000-000059CA0000}"/>
    <cellStyle name="Normal 5 2 8 8" xfId="12776" xr:uid="{00000000-0005-0000-0000-00005ACA0000}"/>
    <cellStyle name="Normal 5 2 8 8 2" xfId="47994" xr:uid="{00000000-0005-0000-0000-00005BCA0000}"/>
    <cellStyle name="Normal 5 2 8 9" xfId="38304" xr:uid="{00000000-0005-0000-0000-00005CCA0000}"/>
    <cellStyle name="Normal 5 2 9" xfId="3020" xr:uid="{00000000-0005-0000-0000-00005DCA0000}"/>
    <cellStyle name="Normal 5 2 9 10" xfId="25395" xr:uid="{00000000-0005-0000-0000-00005ECA0000}"/>
    <cellStyle name="Normal 5 2 9 11" xfId="60930" xr:uid="{00000000-0005-0000-0000-00005FCA0000}"/>
    <cellStyle name="Normal 5 2 9 2" xfId="4826" xr:uid="{00000000-0005-0000-0000-000060CA0000}"/>
    <cellStyle name="Normal 5 2 9 2 2" xfId="17473" xr:uid="{00000000-0005-0000-0000-000061CA0000}"/>
    <cellStyle name="Normal 5 2 9 2 2 2" xfId="52689" xr:uid="{00000000-0005-0000-0000-000062CA0000}"/>
    <cellStyle name="Normal 5 2 9 2 2 3" xfId="30078" xr:uid="{00000000-0005-0000-0000-000063CA0000}"/>
    <cellStyle name="Normal 5 2 9 2 3" xfId="13919" xr:uid="{00000000-0005-0000-0000-000064CA0000}"/>
    <cellStyle name="Normal 5 2 9 2 3 2" xfId="49137" xr:uid="{00000000-0005-0000-0000-000065CA0000}"/>
    <cellStyle name="Normal 5 2 9 2 4" xfId="40092" xr:uid="{00000000-0005-0000-0000-000066CA0000}"/>
    <cellStyle name="Normal 5 2 9 2 5" xfId="26526" xr:uid="{00000000-0005-0000-0000-000067CA0000}"/>
    <cellStyle name="Normal 5 2 9 3" xfId="6296" xr:uid="{00000000-0005-0000-0000-000068CA0000}"/>
    <cellStyle name="Normal 5 2 9 3 2" xfId="18927" xr:uid="{00000000-0005-0000-0000-000069CA0000}"/>
    <cellStyle name="Normal 5 2 9 3 2 2" xfId="54143" xr:uid="{00000000-0005-0000-0000-00006ACA0000}"/>
    <cellStyle name="Normal 5 2 9 3 3" xfId="41546" xr:uid="{00000000-0005-0000-0000-00006BCA0000}"/>
    <cellStyle name="Normal 5 2 9 3 4" xfId="31532" xr:uid="{00000000-0005-0000-0000-00006CCA0000}"/>
    <cellStyle name="Normal 5 2 9 4" xfId="7755" xr:uid="{00000000-0005-0000-0000-00006DCA0000}"/>
    <cellStyle name="Normal 5 2 9 4 2" xfId="20381" xr:uid="{00000000-0005-0000-0000-00006ECA0000}"/>
    <cellStyle name="Normal 5 2 9 4 2 2" xfId="55597" xr:uid="{00000000-0005-0000-0000-00006FCA0000}"/>
    <cellStyle name="Normal 5 2 9 4 3" xfId="43000" xr:uid="{00000000-0005-0000-0000-000070CA0000}"/>
    <cellStyle name="Normal 5 2 9 4 4" xfId="32986" xr:uid="{00000000-0005-0000-0000-000071CA0000}"/>
    <cellStyle name="Normal 5 2 9 5" xfId="9536" xr:uid="{00000000-0005-0000-0000-000072CA0000}"/>
    <cellStyle name="Normal 5 2 9 5 2" xfId="22157" xr:uid="{00000000-0005-0000-0000-000073CA0000}"/>
    <cellStyle name="Normal 5 2 9 5 2 2" xfId="57373" xr:uid="{00000000-0005-0000-0000-000074CA0000}"/>
    <cellStyle name="Normal 5 2 9 5 3" xfId="44776" xr:uid="{00000000-0005-0000-0000-000075CA0000}"/>
    <cellStyle name="Normal 5 2 9 5 4" xfId="34762" xr:uid="{00000000-0005-0000-0000-000076CA0000}"/>
    <cellStyle name="Normal 5 2 9 6" xfId="11330" xr:uid="{00000000-0005-0000-0000-000077CA0000}"/>
    <cellStyle name="Normal 5 2 9 6 2" xfId="23933" xr:uid="{00000000-0005-0000-0000-000078CA0000}"/>
    <cellStyle name="Normal 5 2 9 6 2 2" xfId="59149" xr:uid="{00000000-0005-0000-0000-000079CA0000}"/>
    <cellStyle name="Normal 5 2 9 6 3" xfId="46552" xr:uid="{00000000-0005-0000-0000-00007ACA0000}"/>
    <cellStyle name="Normal 5 2 9 6 4" xfId="36538" xr:uid="{00000000-0005-0000-0000-00007BCA0000}"/>
    <cellStyle name="Normal 5 2 9 7" xfId="15697" xr:uid="{00000000-0005-0000-0000-00007CCA0000}"/>
    <cellStyle name="Normal 5 2 9 7 2" xfId="50913" xr:uid="{00000000-0005-0000-0000-00007DCA0000}"/>
    <cellStyle name="Normal 5 2 9 7 3" xfId="28302" xr:uid="{00000000-0005-0000-0000-00007ECA0000}"/>
    <cellStyle name="Normal 5 2 9 8" xfId="12788" xr:uid="{00000000-0005-0000-0000-00007FCA0000}"/>
    <cellStyle name="Normal 5 2 9 8 2" xfId="48006" xr:uid="{00000000-0005-0000-0000-000080CA0000}"/>
    <cellStyle name="Normal 5 2 9 9" xfId="38316" xr:uid="{00000000-0005-0000-0000-000081CA0000}"/>
    <cellStyle name="Normal 5 2_District Target Attainment" xfId="1176" xr:uid="{00000000-0005-0000-0000-000082CA0000}"/>
    <cellStyle name="Normal 5 3" xfId="634" xr:uid="{00000000-0005-0000-0000-000083CA0000}"/>
    <cellStyle name="Normal 5 3 10" xfId="3676" xr:uid="{00000000-0005-0000-0000-000084CA0000}"/>
    <cellStyle name="Normal 5 3 10 2" xfId="8400" xr:uid="{00000000-0005-0000-0000-000085CA0000}"/>
    <cellStyle name="Normal 5 3 10 2 2" xfId="21026" xr:uid="{00000000-0005-0000-0000-000086CA0000}"/>
    <cellStyle name="Normal 5 3 10 2 2 2" xfId="56242" xr:uid="{00000000-0005-0000-0000-000087CA0000}"/>
    <cellStyle name="Normal 5 3 10 2 3" xfId="43645" xr:uid="{00000000-0005-0000-0000-000088CA0000}"/>
    <cellStyle name="Normal 5 3 10 2 4" xfId="33631" xr:uid="{00000000-0005-0000-0000-000089CA0000}"/>
    <cellStyle name="Normal 5 3 10 3" xfId="10181" xr:uid="{00000000-0005-0000-0000-00008ACA0000}"/>
    <cellStyle name="Normal 5 3 10 3 2" xfId="22802" xr:uid="{00000000-0005-0000-0000-00008BCA0000}"/>
    <cellStyle name="Normal 5 3 10 3 2 2" xfId="58018" xr:uid="{00000000-0005-0000-0000-00008CCA0000}"/>
    <cellStyle name="Normal 5 3 10 3 3" xfId="45421" xr:uid="{00000000-0005-0000-0000-00008DCA0000}"/>
    <cellStyle name="Normal 5 3 10 3 4" xfId="35407" xr:uid="{00000000-0005-0000-0000-00008ECA0000}"/>
    <cellStyle name="Normal 5 3 10 4" xfId="11977" xr:uid="{00000000-0005-0000-0000-00008FCA0000}"/>
    <cellStyle name="Normal 5 3 10 4 2" xfId="24578" xr:uid="{00000000-0005-0000-0000-000090CA0000}"/>
    <cellStyle name="Normal 5 3 10 4 2 2" xfId="59794" xr:uid="{00000000-0005-0000-0000-000091CA0000}"/>
    <cellStyle name="Normal 5 3 10 4 3" xfId="47197" xr:uid="{00000000-0005-0000-0000-000092CA0000}"/>
    <cellStyle name="Normal 5 3 10 4 4" xfId="37183" xr:uid="{00000000-0005-0000-0000-000093CA0000}"/>
    <cellStyle name="Normal 5 3 10 5" xfId="16342" xr:uid="{00000000-0005-0000-0000-000094CA0000}"/>
    <cellStyle name="Normal 5 3 10 5 2" xfId="51558" xr:uid="{00000000-0005-0000-0000-000095CA0000}"/>
    <cellStyle name="Normal 5 3 10 5 3" xfId="28947" xr:uid="{00000000-0005-0000-0000-000096CA0000}"/>
    <cellStyle name="Normal 5 3 10 6" xfId="14564" xr:uid="{00000000-0005-0000-0000-000097CA0000}"/>
    <cellStyle name="Normal 5 3 10 6 2" xfId="49782" xr:uid="{00000000-0005-0000-0000-000098CA0000}"/>
    <cellStyle name="Normal 5 3 10 7" xfId="38961" xr:uid="{00000000-0005-0000-0000-000099CA0000}"/>
    <cellStyle name="Normal 5 3 10 8" xfId="27171" xr:uid="{00000000-0005-0000-0000-00009ACA0000}"/>
    <cellStyle name="Normal 5 3 11" xfId="4008" xr:uid="{00000000-0005-0000-0000-00009BCA0000}"/>
    <cellStyle name="Normal 5 3 11 2" xfId="16664" xr:uid="{00000000-0005-0000-0000-00009CCA0000}"/>
    <cellStyle name="Normal 5 3 11 2 2" xfId="51880" xr:uid="{00000000-0005-0000-0000-00009DCA0000}"/>
    <cellStyle name="Normal 5 3 11 2 3" xfId="29269" xr:uid="{00000000-0005-0000-0000-00009ECA0000}"/>
    <cellStyle name="Normal 5 3 11 3" xfId="13110" xr:uid="{00000000-0005-0000-0000-00009FCA0000}"/>
    <cellStyle name="Normal 5 3 11 3 2" xfId="48328" xr:uid="{00000000-0005-0000-0000-0000A0CA0000}"/>
    <cellStyle name="Normal 5 3 11 4" xfId="39283" xr:uid="{00000000-0005-0000-0000-0000A1CA0000}"/>
    <cellStyle name="Normal 5 3 11 5" xfId="25717" xr:uid="{00000000-0005-0000-0000-0000A2CA0000}"/>
    <cellStyle name="Normal 5 3 12" xfId="5487" xr:uid="{00000000-0005-0000-0000-0000A3CA0000}"/>
    <cellStyle name="Normal 5 3 12 2" xfId="18118" xr:uid="{00000000-0005-0000-0000-0000A4CA0000}"/>
    <cellStyle name="Normal 5 3 12 2 2" xfId="53334" xr:uid="{00000000-0005-0000-0000-0000A5CA0000}"/>
    <cellStyle name="Normal 5 3 12 3" xfId="40737" xr:uid="{00000000-0005-0000-0000-0000A6CA0000}"/>
    <cellStyle name="Normal 5 3 12 4" xfId="30723" xr:uid="{00000000-0005-0000-0000-0000A7CA0000}"/>
    <cellStyle name="Normal 5 3 13" xfId="6943" xr:uid="{00000000-0005-0000-0000-0000A8CA0000}"/>
    <cellStyle name="Normal 5 3 13 2" xfId="19572" xr:uid="{00000000-0005-0000-0000-0000A9CA0000}"/>
    <cellStyle name="Normal 5 3 13 2 2" xfId="54788" xr:uid="{00000000-0005-0000-0000-0000AACA0000}"/>
    <cellStyle name="Normal 5 3 13 3" xfId="42191" xr:uid="{00000000-0005-0000-0000-0000ABCA0000}"/>
    <cellStyle name="Normal 5 3 13 4" xfId="32177" xr:uid="{00000000-0005-0000-0000-0000ACCA0000}"/>
    <cellStyle name="Normal 5 3 14" xfId="8725" xr:uid="{00000000-0005-0000-0000-0000ADCA0000}"/>
    <cellStyle name="Normal 5 3 14 2" xfId="21348" xr:uid="{00000000-0005-0000-0000-0000AECA0000}"/>
    <cellStyle name="Normal 5 3 14 2 2" xfId="56564" xr:uid="{00000000-0005-0000-0000-0000AFCA0000}"/>
    <cellStyle name="Normal 5 3 14 3" xfId="43967" xr:uid="{00000000-0005-0000-0000-0000B0CA0000}"/>
    <cellStyle name="Normal 5 3 14 4" xfId="33953" xr:uid="{00000000-0005-0000-0000-0000B1CA0000}"/>
    <cellStyle name="Normal 5 3 15" xfId="10725" xr:uid="{00000000-0005-0000-0000-0000B2CA0000}"/>
    <cellStyle name="Normal 5 3 15 2" xfId="23336" xr:uid="{00000000-0005-0000-0000-0000B3CA0000}"/>
    <cellStyle name="Normal 5 3 15 2 2" xfId="58552" xr:uid="{00000000-0005-0000-0000-0000B4CA0000}"/>
    <cellStyle name="Normal 5 3 15 3" xfId="45955" xr:uid="{00000000-0005-0000-0000-0000B5CA0000}"/>
    <cellStyle name="Normal 5 3 15 4" xfId="35941" xr:uid="{00000000-0005-0000-0000-0000B6CA0000}"/>
    <cellStyle name="Normal 5 3 16" xfId="14887" xr:uid="{00000000-0005-0000-0000-0000B7CA0000}"/>
    <cellStyle name="Normal 5 3 16 2" xfId="50104" xr:uid="{00000000-0005-0000-0000-0000B8CA0000}"/>
    <cellStyle name="Normal 5 3 16 3" xfId="27493" xr:uid="{00000000-0005-0000-0000-0000B9CA0000}"/>
    <cellStyle name="Normal 5 3 17" xfId="12301" xr:uid="{00000000-0005-0000-0000-0000BACA0000}"/>
    <cellStyle name="Normal 5 3 17 2" xfId="47519" xr:uid="{00000000-0005-0000-0000-0000BBCA0000}"/>
    <cellStyle name="Normal 5 3 18" xfId="37506" xr:uid="{00000000-0005-0000-0000-0000BCCA0000}"/>
    <cellStyle name="Normal 5 3 19" xfId="24908" xr:uid="{00000000-0005-0000-0000-0000BDCA0000}"/>
    <cellStyle name="Normal 5 3 2" xfId="635" xr:uid="{00000000-0005-0000-0000-0000BECA0000}"/>
    <cellStyle name="Normal 5 3 2 10" xfId="5488" xr:uid="{00000000-0005-0000-0000-0000BFCA0000}"/>
    <cellStyle name="Normal 5 3 2 10 2" xfId="18119" xr:uid="{00000000-0005-0000-0000-0000C0CA0000}"/>
    <cellStyle name="Normal 5 3 2 10 2 2" xfId="53335" xr:uid="{00000000-0005-0000-0000-0000C1CA0000}"/>
    <cellStyle name="Normal 5 3 2 10 3" xfId="40738" xr:uid="{00000000-0005-0000-0000-0000C2CA0000}"/>
    <cellStyle name="Normal 5 3 2 10 4" xfId="30724" xr:uid="{00000000-0005-0000-0000-0000C3CA0000}"/>
    <cellStyle name="Normal 5 3 2 11" xfId="6944" xr:uid="{00000000-0005-0000-0000-0000C4CA0000}"/>
    <cellStyle name="Normal 5 3 2 11 2" xfId="19573" xr:uid="{00000000-0005-0000-0000-0000C5CA0000}"/>
    <cellStyle name="Normal 5 3 2 11 2 2" xfId="54789" xr:uid="{00000000-0005-0000-0000-0000C6CA0000}"/>
    <cellStyle name="Normal 5 3 2 11 3" xfId="42192" xr:uid="{00000000-0005-0000-0000-0000C7CA0000}"/>
    <cellStyle name="Normal 5 3 2 11 4" xfId="32178" xr:uid="{00000000-0005-0000-0000-0000C8CA0000}"/>
    <cellStyle name="Normal 5 3 2 12" xfId="8726" xr:uid="{00000000-0005-0000-0000-0000C9CA0000}"/>
    <cellStyle name="Normal 5 3 2 12 2" xfId="21349" xr:uid="{00000000-0005-0000-0000-0000CACA0000}"/>
    <cellStyle name="Normal 5 3 2 12 2 2" xfId="56565" xr:uid="{00000000-0005-0000-0000-0000CBCA0000}"/>
    <cellStyle name="Normal 5 3 2 12 3" xfId="43968" xr:uid="{00000000-0005-0000-0000-0000CCCA0000}"/>
    <cellStyle name="Normal 5 3 2 12 4" xfId="33954" xr:uid="{00000000-0005-0000-0000-0000CDCA0000}"/>
    <cellStyle name="Normal 5 3 2 13" xfId="10726" xr:uid="{00000000-0005-0000-0000-0000CECA0000}"/>
    <cellStyle name="Normal 5 3 2 13 2" xfId="23337" xr:uid="{00000000-0005-0000-0000-0000CFCA0000}"/>
    <cellStyle name="Normal 5 3 2 13 2 2" xfId="58553" xr:uid="{00000000-0005-0000-0000-0000D0CA0000}"/>
    <cellStyle name="Normal 5 3 2 13 3" xfId="45956" xr:uid="{00000000-0005-0000-0000-0000D1CA0000}"/>
    <cellStyle name="Normal 5 3 2 13 4" xfId="35942" xr:uid="{00000000-0005-0000-0000-0000D2CA0000}"/>
    <cellStyle name="Normal 5 3 2 14" xfId="14888" xr:uid="{00000000-0005-0000-0000-0000D3CA0000}"/>
    <cellStyle name="Normal 5 3 2 14 2" xfId="50105" xr:uid="{00000000-0005-0000-0000-0000D4CA0000}"/>
    <cellStyle name="Normal 5 3 2 14 3" xfId="27494" xr:uid="{00000000-0005-0000-0000-0000D5CA0000}"/>
    <cellStyle name="Normal 5 3 2 15" xfId="12302" xr:uid="{00000000-0005-0000-0000-0000D6CA0000}"/>
    <cellStyle name="Normal 5 3 2 15 2" xfId="47520" xr:uid="{00000000-0005-0000-0000-0000D7CA0000}"/>
    <cellStyle name="Normal 5 3 2 16" xfId="37507" xr:uid="{00000000-0005-0000-0000-0000D8CA0000}"/>
    <cellStyle name="Normal 5 3 2 17" xfId="24909" xr:uid="{00000000-0005-0000-0000-0000D9CA0000}"/>
    <cellStyle name="Normal 5 3 2 18" xfId="60122" xr:uid="{00000000-0005-0000-0000-0000DACA0000}"/>
    <cellStyle name="Normal 5 3 2 2" xfId="1804" xr:uid="{00000000-0005-0000-0000-0000DBCA0000}"/>
    <cellStyle name="Normal 5 3 2 2 10" xfId="7018" xr:uid="{00000000-0005-0000-0000-0000DCCA0000}"/>
    <cellStyle name="Normal 5 3 2 2 10 2" xfId="19645" xr:uid="{00000000-0005-0000-0000-0000DDCA0000}"/>
    <cellStyle name="Normal 5 3 2 2 10 2 2" xfId="54861" xr:uid="{00000000-0005-0000-0000-0000DECA0000}"/>
    <cellStyle name="Normal 5 3 2 2 10 3" xfId="42264" xr:uid="{00000000-0005-0000-0000-0000DFCA0000}"/>
    <cellStyle name="Normal 5 3 2 2 10 4" xfId="32250" xr:uid="{00000000-0005-0000-0000-0000E0CA0000}"/>
    <cellStyle name="Normal 5 3 2 2 11" xfId="8799" xr:uid="{00000000-0005-0000-0000-0000E1CA0000}"/>
    <cellStyle name="Normal 5 3 2 2 11 2" xfId="21421" xr:uid="{00000000-0005-0000-0000-0000E2CA0000}"/>
    <cellStyle name="Normal 5 3 2 2 11 2 2" xfId="56637" xr:uid="{00000000-0005-0000-0000-0000E3CA0000}"/>
    <cellStyle name="Normal 5 3 2 2 11 3" xfId="44040" xr:uid="{00000000-0005-0000-0000-0000E4CA0000}"/>
    <cellStyle name="Normal 5 3 2 2 11 4" xfId="34026" xr:uid="{00000000-0005-0000-0000-0000E5CA0000}"/>
    <cellStyle name="Normal 5 3 2 2 12" xfId="10727" xr:uid="{00000000-0005-0000-0000-0000E6CA0000}"/>
    <cellStyle name="Normal 5 3 2 2 12 2" xfId="23338" xr:uid="{00000000-0005-0000-0000-0000E7CA0000}"/>
    <cellStyle name="Normal 5 3 2 2 12 2 2" xfId="58554" xr:uid="{00000000-0005-0000-0000-0000E8CA0000}"/>
    <cellStyle name="Normal 5 3 2 2 12 3" xfId="45957" xr:uid="{00000000-0005-0000-0000-0000E9CA0000}"/>
    <cellStyle name="Normal 5 3 2 2 12 4" xfId="35943" xr:uid="{00000000-0005-0000-0000-0000EACA0000}"/>
    <cellStyle name="Normal 5 3 2 2 13" xfId="14960" xr:uid="{00000000-0005-0000-0000-0000EBCA0000}"/>
    <cellStyle name="Normal 5 3 2 2 13 2" xfId="50177" xr:uid="{00000000-0005-0000-0000-0000ECCA0000}"/>
    <cellStyle name="Normal 5 3 2 2 13 3" xfId="27566" xr:uid="{00000000-0005-0000-0000-0000EDCA0000}"/>
    <cellStyle name="Normal 5 3 2 2 14" xfId="12374" xr:uid="{00000000-0005-0000-0000-0000EECA0000}"/>
    <cellStyle name="Normal 5 3 2 2 14 2" xfId="47592" xr:uid="{00000000-0005-0000-0000-0000EFCA0000}"/>
    <cellStyle name="Normal 5 3 2 2 15" xfId="37579" xr:uid="{00000000-0005-0000-0000-0000F0CA0000}"/>
    <cellStyle name="Normal 5 3 2 2 16" xfId="24981" xr:uid="{00000000-0005-0000-0000-0000F1CA0000}"/>
    <cellStyle name="Normal 5 3 2 2 17" xfId="60194" xr:uid="{00000000-0005-0000-0000-0000F2CA0000}"/>
    <cellStyle name="Normal 5 3 2 2 2" xfId="2404" xr:uid="{00000000-0005-0000-0000-0000F3CA0000}"/>
    <cellStyle name="Normal 5 3 2 2 2 10" xfId="10728" xr:uid="{00000000-0005-0000-0000-0000F4CA0000}"/>
    <cellStyle name="Normal 5 3 2 2 2 10 2" xfId="23339" xr:uid="{00000000-0005-0000-0000-0000F5CA0000}"/>
    <cellStyle name="Normal 5 3 2 2 2 10 2 2" xfId="58555" xr:uid="{00000000-0005-0000-0000-0000F6CA0000}"/>
    <cellStyle name="Normal 5 3 2 2 2 10 3" xfId="45958" xr:uid="{00000000-0005-0000-0000-0000F7CA0000}"/>
    <cellStyle name="Normal 5 3 2 2 2 10 4" xfId="35944" xr:uid="{00000000-0005-0000-0000-0000F8CA0000}"/>
    <cellStyle name="Normal 5 3 2 2 2 11" xfId="15115" xr:uid="{00000000-0005-0000-0000-0000F9CA0000}"/>
    <cellStyle name="Normal 5 3 2 2 2 11 2" xfId="50331" xr:uid="{00000000-0005-0000-0000-0000FACA0000}"/>
    <cellStyle name="Normal 5 3 2 2 2 11 3" xfId="27720" xr:uid="{00000000-0005-0000-0000-0000FBCA0000}"/>
    <cellStyle name="Normal 5 3 2 2 2 12" xfId="12528" xr:uid="{00000000-0005-0000-0000-0000FCCA0000}"/>
    <cellStyle name="Normal 5 3 2 2 2 12 2" xfId="47746" xr:uid="{00000000-0005-0000-0000-0000FDCA0000}"/>
    <cellStyle name="Normal 5 3 2 2 2 13" xfId="37734" xr:uid="{00000000-0005-0000-0000-0000FECA0000}"/>
    <cellStyle name="Normal 5 3 2 2 2 14" xfId="25135" xr:uid="{00000000-0005-0000-0000-0000FFCA0000}"/>
    <cellStyle name="Normal 5 3 2 2 2 15" xfId="60348" xr:uid="{00000000-0005-0000-0000-000000CB0000}"/>
    <cellStyle name="Normal 5 3 2 2 2 2" xfId="3250" xr:uid="{00000000-0005-0000-0000-000001CB0000}"/>
    <cellStyle name="Normal 5 3 2 2 2 2 10" xfId="25619" xr:uid="{00000000-0005-0000-0000-000002CB0000}"/>
    <cellStyle name="Normal 5 3 2 2 2 2 11" xfId="61154" xr:uid="{00000000-0005-0000-0000-000003CB0000}"/>
    <cellStyle name="Normal 5 3 2 2 2 2 2" xfId="5050" xr:uid="{00000000-0005-0000-0000-000004CB0000}"/>
    <cellStyle name="Normal 5 3 2 2 2 2 2 2" xfId="17697" xr:uid="{00000000-0005-0000-0000-000005CB0000}"/>
    <cellStyle name="Normal 5 3 2 2 2 2 2 2 2" xfId="52913" xr:uid="{00000000-0005-0000-0000-000006CB0000}"/>
    <cellStyle name="Normal 5 3 2 2 2 2 2 2 3" xfId="30302" xr:uid="{00000000-0005-0000-0000-000007CB0000}"/>
    <cellStyle name="Normal 5 3 2 2 2 2 2 3" xfId="14143" xr:uid="{00000000-0005-0000-0000-000008CB0000}"/>
    <cellStyle name="Normal 5 3 2 2 2 2 2 3 2" xfId="49361" xr:uid="{00000000-0005-0000-0000-000009CB0000}"/>
    <cellStyle name="Normal 5 3 2 2 2 2 2 4" xfId="40316" xr:uid="{00000000-0005-0000-0000-00000ACB0000}"/>
    <cellStyle name="Normal 5 3 2 2 2 2 2 5" xfId="26750" xr:uid="{00000000-0005-0000-0000-00000BCB0000}"/>
    <cellStyle name="Normal 5 3 2 2 2 2 3" xfId="6520" xr:uid="{00000000-0005-0000-0000-00000CCB0000}"/>
    <cellStyle name="Normal 5 3 2 2 2 2 3 2" xfId="19151" xr:uid="{00000000-0005-0000-0000-00000DCB0000}"/>
    <cellStyle name="Normal 5 3 2 2 2 2 3 2 2" xfId="54367" xr:uid="{00000000-0005-0000-0000-00000ECB0000}"/>
    <cellStyle name="Normal 5 3 2 2 2 2 3 3" xfId="41770" xr:uid="{00000000-0005-0000-0000-00000FCB0000}"/>
    <cellStyle name="Normal 5 3 2 2 2 2 3 4" xfId="31756" xr:uid="{00000000-0005-0000-0000-000010CB0000}"/>
    <cellStyle name="Normal 5 3 2 2 2 2 4" xfId="7979" xr:uid="{00000000-0005-0000-0000-000011CB0000}"/>
    <cellStyle name="Normal 5 3 2 2 2 2 4 2" xfId="20605" xr:uid="{00000000-0005-0000-0000-000012CB0000}"/>
    <cellStyle name="Normal 5 3 2 2 2 2 4 2 2" xfId="55821" xr:uid="{00000000-0005-0000-0000-000013CB0000}"/>
    <cellStyle name="Normal 5 3 2 2 2 2 4 3" xfId="43224" xr:uid="{00000000-0005-0000-0000-000014CB0000}"/>
    <cellStyle name="Normal 5 3 2 2 2 2 4 4" xfId="33210" xr:uid="{00000000-0005-0000-0000-000015CB0000}"/>
    <cellStyle name="Normal 5 3 2 2 2 2 5" xfId="9760" xr:uid="{00000000-0005-0000-0000-000016CB0000}"/>
    <cellStyle name="Normal 5 3 2 2 2 2 5 2" xfId="22381" xr:uid="{00000000-0005-0000-0000-000017CB0000}"/>
    <cellStyle name="Normal 5 3 2 2 2 2 5 2 2" xfId="57597" xr:uid="{00000000-0005-0000-0000-000018CB0000}"/>
    <cellStyle name="Normal 5 3 2 2 2 2 5 3" xfId="45000" xr:uid="{00000000-0005-0000-0000-000019CB0000}"/>
    <cellStyle name="Normal 5 3 2 2 2 2 5 4" xfId="34986" xr:uid="{00000000-0005-0000-0000-00001ACB0000}"/>
    <cellStyle name="Normal 5 3 2 2 2 2 6" xfId="11554" xr:uid="{00000000-0005-0000-0000-00001BCB0000}"/>
    <cellStyle name="Normal 5 3 2 2 2 2 6 2" xfId="24157" xr:uid="{00000000-0005-0000-0000-00001CCB0000}"/>
    <cellStyle name="Normal 5 3 2 2 2 2 6 2 2" xfId="59373" xr:uid="{00000000-0005-0000-0000-00001DCB0000}"/>
    <cellStyle name="Normal 5 3 2 2 2 2 6 3" xfId="46776" xr:uid="{00000000-0005-0000-0000-00001ECB0000}"/>
    <cellStyle name="Normal 5 3 2 2 2 2 6 4" xfId="36762" xr:uid="{00000000-0005-0000-0000-00001FCB0000}"/>
    <cellStyle name="Normal 5 3 2 2 2 2 7" xfId="15921" xr:uid="{00000000-0005-0000-0000-000020CB0000}"/>
    <cellStyle name="Normal 5 3 2 2 2 2 7 2" xfId="51137" xr:uid="{00000000-0005-0000-0000-000021CB0000}"/>
    <cellStyle name="Normal 5 3 2 2 2 2 7 3" xfId="28526" xr:uid="{00000000-0005-0000-0000-000022CB0000}"/>
    <cellStyle name="Normal 5 3 2 2 2 2 8" xfId="13012" xr:uid="{00000000-0005-0000-0000-000023CB0000}"/>
    <cellStyle name="Normal 5 3 2 2 2 2 8 2" xfId="48230" xr:uid="{00000000-0005-0000-0000-000024CB0000}"/>
    <cellStyle name="Normal 5 3 2 2 2 2 9" xfId="38540" xr:uid="{00000000-0005-0000-0000-000025CB0000}"/>
    <cellStyle name="Normal 5 3 2 2 2 3" xfId="3579" xr:uid="{00000000-0005-0000-0000-000026CB0000}"/>
    <cellStyle name="Normal 5 3 2 2 2 3 10" xfId="27075" xr:uid="{00000000-0005-0000-0000-000027CB0000}"/>
    <cellStyle name="Normal 5 3 2 2 2 3 11" xfId="61479" xr:uid="{00000000-0005-0000-0000-000028CB0000}"/>
    <cellStyle name="Normal 5 3 2 2 2 3 2" xfId="5375" xr:uid="{00000000-0005-0000-0000-000029CB0000}"/>
    <cellStyle name="Normal 5 3 2 2 2 3 2 2" xfId="18022" xr:uid="{00000000-0005-0000-0000-00002ACB0000}"/>
    <cellStyle name="Normal 5 3 2 2 2 3 2 2 2" xfId="53238" xr:uid="{00000000-0005-0000-0000-00002BCB0000}"/>
    <cellStyle name="Normal 5 3 2 2 2 3 2 3" xfId="40641" xr:uid="{00000000-0005-0000-0000-00002CCB0000}"/>
    <cellStyle name="Normal 5 3 2 2 2 3 2 4" xfId="30627" xr:uid="{00000000-0005-0000-0000-00002DCB0000}"/>
    <cellStyle name="Normal 5 3 2 2 2 3 3" xfId="6845" xr:uid="{00000000-0005-0000-0000-00002ECB0000}"/>
    <cellStyle name="Normal 5 3 2 2 2 3 3 2" xfId="19476" xr:uid="{00000000-0005-0000-0000-00002FCB0000}"/>
    <cellStyle name="Normal 5 3 2 2 2 3 3 2 2" xfId="54692" xr:uid="{00000000-0005-0000-0000-000030CB0000}"/>
    <cellStyle name="Normal 5 3 2 2 2 3 3 3" xfId="42095" xr:uid="{00000000-0005-0000-0000-000031CB0000}"/>
    <cellStyle name="Normal 5 3 2 2 2 3 3 4" xfId="32081" xr:uid="{00000000-0005-0000-0000-000032CB0000}"/>
    <cellStyle name="Normal 5 3 2 2 2 3 4" xfId="8304" xr:uid="{00000000-0005-0000-0000-000033CB0000}"/>
    <cellStyle name="Normal 5 3 2 2 2 3 4 2" xfId="20930" xr:uid="{00000000-0005-0000-0000-000034CB0000}"/>
    <cellStyle name="Normal 5 3 2 2 2 3 4 2 2" xfId="56146" xr:uid="{00000000-0005-0000-0000-000035CB0000}"/>
    <cellStyle name="Normal 5 3 2 2 2 3 4 3" xfId="43549" xr:uid="{00000000-0005-0000-0000-000036CB0000}"/>
    <cellStyle name="Normal 5 3 2 2 2 3 4 4" xfId="33535" xr:uid="{00000000-0005-0000-0000-000037CB0000}"/>
    <cellStyle name="Normal 5 3 2 2 2 3 5" xfId="10085" xr:uid="{00000000-0005-0000-0000-000038CB0000}"/>
    <cellStyle name="Normal 5 3 2 2 2 3 5 2" xfId="22706" xr:uid="{00000000-0005-0000-0000-000039CB0000}"/>
    <cellStyle name="Normal 5 3 2 2 2 3 5 2 2" xfId="57922" xr:uid="{00000000-0005-0000-0000-00003ACB0000}"/>
    <cellStyle name="Normal 5 3 2 2 2 3 5 3" xfId="45325" xr:uid="{00000000-0005-0000-0000-00003BCB0000}"/>
    <cellStyle name="Normal 5 3 2 2 2 3 5 4" xfId="35311" xr:uid="{00000000-0005-0000-0000-00003CCB0000}"/>
    <cellStyle name="Normal 5 3 2 2 2 3 6" xfId="11879" xr:uid="{00000000-0005-0000-0000-00003DCB0000}"/>
    <cellStyle name="Normal 5 3 2 2 2 3 6 2" xfId="24482" xr:uid="{00000000-0005-0000-0000-00003ECB0000}"/>
    <cellStyle name="Normal 5 3 2 2 2 3 6 2 2" xfId="59698" xr:uid="{00000000-0005-0000-0000-00003FCB0000}"/>
    <cellStyle name="Normal 5 3 2 2 2 3 6 3" xfId="47101" xr:uid="{00000000-0005-0000-0000-000040CB0000}"/>
    <cellStyle name="Normal 5 3 2 2 2 3 6 4" xfId="37087" xr:uid="{00000000-0005-0000-0000-000041CB0000}"/>
    <cellStyle name="Normal 5 3 2 2 2 3 7" xfId="16246" xr:uid="{00000000-0005-0000-0000-000042CB0000}"/>
    <cellStyle name="Normal 5 3 2 2 2 3 7 2" xfId="51462" xr:uid="{00000000-0005-0000-0000-000043CB0000}"/>
    <cellStyle name="Normal 5 3 2 2 2 3 7 3" xfId="28851" xr:uid="{00000000-0005-0000-0000-000044CB0000}"/>
    <cellStyle name="Normal 5 3 2 2 2 3 8" xfId="14468" xr:uid="{00000000-0005-0000-0000-000045CB0000}"/>
    <cellStyle name="Normal 5 3 2 2 2 3 8 2" xfId="49686" xr:uid="{00000000-0005-0000-0000-000046CB0000}"/>
    <cellStyle name="Normal 5 3 2 2 2 3 9" xfId="38865" xr:uid="{00000000-0005-0000-0000-000047CB0000}"/>
    <cellStyle name="Normal 5 3 2 2 2 4" xfId="2740" xr:uid="{00000000-0005-0000-0000-000048CB0000}"/>
    <cellStyle name="Normal 5 3 2 2 2 4 10" xfId="26266" xr:uid="{00000000-0005-0000-0000-000049CB0000}"/>
    <cellStyle name="Normal 5 3 2 2 2 4 11" xfId="60670" xr:uid="{00000000-0005-0000-0000-00004ACB0000}"/>
    <cellStyle name="Normal 5 3 2 2 2 4 2" xfId="4566" xr:uid="{00000000-0005-0000-0000-00004BCB0000}"/>
    <cellStyle name="Normal 5 3 2 2 2 4 2 2" xfId="17213" xr:uid="{00000000-0005-0000-0000-00004CCB0000}"/>
    <cellStyle name="Normal 5 3 2 2 2 4 2 2 2" xfId="52429" xr:uid="{00000000-0005-0000-0000-00004DCB0000}"/>
    <cellStyle name="Normal 5 3 2 2 2 4 2 3" xfId="39832" xr:uid="{00000000-0005-0000-0000-00004ECB0000}"/>
    <cellStyle name="Normal 5 3 2 2 2 4 2 4" xfId="29818" xr:uid="{00000000-0005-0000-0000-00004FCB0000}"/>
    <cellStyle name="Normal 5 3 2 2 2 4 3" xfId="6036" xr:uid="{00000000-0005-0000-0000-000050CB0000}"/>
    <cellStyle name="Normal 5 3 2 2 2 4 3 2" xfId="18667" xr:uid="{00000000-0005-0000-0000-000051CB0000}"/>
    <cellStyle name="Normal 5 3 2 2 2 4 3 2 2" xfId="53883" xr:uid="{00000000-0005-0000-0000-000052CB0000}"/>
    <cellStyle name="Normal 5 3 2 2 2 4 3 3" xfId="41286" xr:uid="{00000000-0005-0000-0000-000053CB0000}"/>
    <cellStyle name="Normal 5 3 2 2 2 4 3 4" xfId="31272" xr:uid="{00000000-0005-0000-0000-000054CB0000}"/>
    <cellStyle name="Normal 5 3 2 2 2 4 4" xfId="7495" xr:uid="{00000000-0005-0000-0000-000055CB0000}"/>
    <cellStyle name="Normal 5 3 2 2 2 4 4 2" xfId="20121" xr:uid="{00000000-0005-0000-0000-000056CB0000}"/>
    <cellStyle name="Normal 5 3 2 2 2 4 4 2 2" xfId="55337" xr:uid="{00000000-0005-0000-0000-000057CB0000}"/>
    <cellStyle name="Normal 5 3 2 2 2 4 4 3" xfId="42740" xr:uid="{00000000-0005-0000-0000-000058CB0000}"/>
    <cellStyle name="Normal 5 3 2 2 2 4 4 4" xfId="32726" xr:uid="{00000000-0005-0000-0000-000059CB0000}"/>
    <cellStyle name="Normal 5 3 2 2 2 4 5" xfId="9276" xr:uid="{00000000-0005-0000-0000-00005ACB0000}"/>
    <cellStyle name="Normal 5 3 2 2 2 4 5 2" xfId="21897" xr:uid="{00000000-0005-0000-0000-00005BCB0000}"/>
    <cellStyle name="Normal 5 3 2 2 2 4 5 2 2" xfId="57113" xr:uid="{00000000-0005-0000-0000-00005CCB0000}"/>
    <cellStyle name="Normal 5 3 2 2 2 4 5 3" xfId="44516" xr:uid="{00000000-0005-0000-0000-00005DCB0000}"/>
    <cellStyle name="Normal 5 3 2 2 2 4 5 4" xfId="34502" xr:uid="{00000000-0005-0000-0000-00005ECB0000}"/>
    <cellStyle name="Normal 5 3 2 2 2 4 6" xfId="11070" xr:uid="{00000000-0005-0000-0000-00005FCB0000}"/>
    <cellStyle name="Normal 5 3 2 2 2 4 6 2" xfId="23673" xr:uid="{00000000-0005-0000-0000-000060CB0000}"/>
    <cellStyle name="Normal 5 3 2 2 2 4 6 2 2" xfId="58889" xr:uid="{00000000-0005-0000-0000-000061CB0000}"/>
    <cellStyle name="Normal 5 3 2 2 2 4 6 3" xfId="46292" xr:uid="{00000000-0005-0000-0000-000062CB0000}"/>
    <cellStyle name="Normal 5 3 2 2 2 4 6 4" xfId="36278" xr:uid="{00000000-0005-0000-0000-000063CB0000}"/>
    <cellStyle name="Normal 5 3 2 2 2 4 7" xfId="15437" xr:uid="{00000000-0005-0000-0000-000064CB0000}"/>
    <cellStyle name="Normal 5 3 2 2 2 4 7 2" xfId="50653" xr:uid="{00000000-0005-0000-0000-000065CB0000}"/>
    <cellStyle name="Normal 5 3 2 2 2 4 7 3" xfId="28042" xr:uid="{00000000-0005-0000-0000-000066CB0000}"/>
    <cellStyle name="Normal 5 3 2 2 2 4 8" xfId="13659" xr:uid="{00000000-0005-0000-0000-000067CB0000}"/>
    <cellStyle name="Normal 5 3 2 2 2 4 8 2" xfId="48877" xr:uid="{00000000-0005-0000-0000-000068CB0000}"/>
    <cellStyle name="Normal 5 3 2 2 2 4 9" xfId="38056" xr:uid="{00000000-0005-0000-0000-000069CB0000}"/>
    <cellStyle name="Normal 5 3 2 2 2 5" xfId="3904" xr:uid="{00000000-0005-0000-0000-00006ACB0000}"/>
    <cellStyle name="Normal 5 3 2 2 2 5 2" xfId="8627" xr:uid="{00000000-0005-0000-0000-00006BCB0000}"/>
    <cellStyle name="Normal 5 3 2 2 2 5 2 2" xfId="21253" xr:uid="{00000000-0005-0000-0000-00006CCB0000}"/>
    <cellStyle name="Normal 5 3 2 2 2 5 2 2 2" xfId="56469" xr:uid="{00000000-0005-0000-0000-00006DCB0000}"/>
    <cellStyle name="Normal 5 3 2 2 2 5 2 3" xfId="43872" xr:uid="{00000000-0005-0000-0000-00006ECB0000}"/>
    <cellStyle name="Normal 5 3 2 2 2 5 2 4" xfId="33858" xr:uid="{00000000-0005-0000-0000-00006FCB0000}"/>
    <cellStyle name="Normal 5 3 2 2 2 5 3" xfId="10408" xr:uid="{00000000-0005-0000-0000-000070CB0000}"/>
    <cellStyle name="Normal 5 3 2 2 2 5 3 2" xfId="23029" xr:uid="{00000000-0005-0000-0000-000071CB0000}"/>
    <cellStyle name="Normal 5 3 2 2 2 5 3 2 2" xfId="58245" xr:uid="{00000000-0005-0000-0000-000072CB0000}"/>
    <cellStyle name="Normal 5 3 2 2 2 5 3 3" xfId="45648" xr:uid="{00000000-0005-0000-0000-000073CB0000}"/>
    <cellStyle name="Normal 5 3 2 2 2 5 3 4" xfId="35634" xr:uid="{00000000-0005-0000-0000-000074CB0000}"/>
    <cellStyle name="Normal 5 3 2 2 2 5 4" xfId="12204" xr:uid="{00000000-0005-0000-0000-000075CB0000}"/>
    <cellStyle name="Normal 5 3 2 2 2 5 4 2" xfId="24805" xr:uid="{00000000-0005-0000-0000-000076CB0000}"/>
    <cellStyle name="Normal 5 3 2 2 2 5 4 2 2" xfId="60021" xr:uid="{00000000-0005-0000-0000-000077CB0000}"/>
    <cellStyle name="Normal 5 3 2 2 2 5 4 3" xfId="47424" xr:uid="{00000000-0005-0000-0000-000078CB0000}"/>
    <cellStyle name="Normal 5 3 2 2 2 5 4 4" xfId="37410" xr:uid="{00000000-0005-0000-0000-000079CB0000}"/>
    <cellStyle name="Normal 5 3 2 2 2 5 5" xfId="16569" xr:uid="{00000000-0005-0000-0000-00007ACB0000}"/>
    <cellStyle name="Normal 5 3 2 2 2 5 5 2" xfId="51785" xr:uid="{00000000-0005-0000-0000-00007BCB0000}"/>
    <cellStyle name="Normal 5 3 2 2 2 5 5 3" xfId="29174" xr:uid="{00000000-0005-0000-0000-00007CCB0000}"/>
    <cellStyle name="Normal 5 3 2 2 2 5 6" xfId="14791" xr:uid="{00000000-0005-0000-0000-00007DCB0000}"/>
    <cellStyle name="Normal 5 3 2 2 2 5 6 2" xfId="50009" xr:uid="{00000000-0005-0000-0000-00007ECB0000}"/>
    <cellStyle name="Normal 5 3 2 2 2 5 7" xfId="39188" xr:uid="{00000000-0005-0000-0000-00007FCB0000}"/>
    <cellStyle name="Normal 5 3 2 2 2 5 8" xfId="27398" xr:uid="{00000000-0005-0000-0000-000080CB0000}"/>
    <cellStyle name="Normal 5 3 2 2 2 6" xfId="4244" xr:uid="{00000000-0005-0000-0000-000081CB0000}"/>
    <cellStyle name="Normal 5 3 2 2 2 6 2" xfId="16891" xr:uid="{00000000-0005-0000-0000-000082CB0000}"/>
    <cellStyle name="Normal 5 3 2 2 2 6 2 2" xfId="52107" xr:uid="{00000000-0005-0000-0000-000083CB0000}"/>
    <cellStyle name="Normal 5 3 2 2 2 6 2 3" xfId="29496" xr:uid="{00000000-0005-0000-0000-000084CB0000}"/>
    <cellStyle name="Normal 5 3 2 2 2 6 3" xfId="13337" xr:uid="{00000000-0005-0000-0000-000085CB0000}"/>
    <cellStyle name="Normal 5 3 2 2 2 6 3 2" xfId="48555" xr:uid="{00000000-0005-0000-0000-000086CB0000}"/>
    <cellStyle name="Normal 5 3 2 2 2 6 4" xfId="39510" xr:uid="{00000000-0005-0000-0000-000087CB0000}"/>
    <cellStyle name="Normal 5 3 2 2 2 6 5" xfId="25944" xr:uid="{00000000-0005-0000-0000-000088CB0000}"/>
    <cellStyle name="Normal 5 3 2 2 2 7" xfId="5714" xr:uid="{00000000-0005-0000-0000-000089CB0000}"/>
    <cellStyle name="Normal 5 3 2 2 2 7 2" xfId="18345" xr:uid="{00000000-0005-0000-0000-00008ACB0000}"/>
    <cellStyle name="Normal 5 3 2 2 2 7 2 2" xfId="53561" xr:uid="{00000000-0005-0000-0000-00008BCB0000}"/>
    <cellStyle name="Normal 5 3 2 2 2 7 3" xfId="40964" xr:uid="{00000000-0005-0000-0000-00008CCB0000}"/>
    <cellStyle name="Normal 5 3 2 2 2 7 4" xfId="30950" xr:uid="{00000000-0005-0000-0000-00008DCB0000}"/>
    <cellStyle name="Normal 5 3 2 2 2 8" xfId="7173" xr:uid="{00000000-0005-0000-0000-00008ECB0000}"/>
    <cellStyle name="Normal 5 3 2 2 2 8 2" xfId="19799" xr:uid="{00000000-0005-0000-0000-00008FCB0000}"/>
    <cellStyle name="Normal 5 3 2 2 2 8 2 2" xfId="55015" xr:uid="{00000000-0005-0000-0000-000090CB0000}"/>
    <cellStyle name="Normal 5 3 2 2 2 8 3" xfId="42418" xr:uid="{00000000-0005-0000-0000-000091CB0000}"/>
    <cellStyle name="Normal 5 3 2 2 2 8 4" xfId="32404" xr:uid="{00000000-0005-0000-0000-000092CB0000}"/>
    <cellStyle name="Normal 5 3 2 2 2 9" xfId="8954" xr:uid="{00000000-0005-0000-0000-000093CB0000}"/>
    <cellStyle name="Normal 5 3 2 2 2 9 2" xfId="21575" xr:uid="{00000000-0005-0000-0000-000094CB0000}"/>
    <cellStyle name="Normal 5 3 2 2 2 9 2 2" xfId="56791" xr:uid="{00000000-0005-0000-0000-000095CB0000}"/>
    <cellStyle name="Normal 5 3 2 2 2 9 3" xfId="44194" xr:uid="{00000000-0005-0000-0000-000096CB0000}"/>
    <cellStyle name="Normal 5 3 2 2 2 9 4" xfId="34180" xr:uid="{00000000-0005-0000-0000-000097CB0000}"/>
    <cellStyle name="Normal 5 3 2 2 3" xfId="3090" xr:uid="{00000000-0005-0000-0000-000098CB0000}"/>
    <cellStyle name="Normal 5 3 2 2 3 10" xfId="25462" xr:uid="{00000000-0005-0000-0000-000099CB0000}"/>
    <cellStyle name="Normal 5 3 2 2 3 11" xfId="60997" xr:uid="{00000000-0005-0000-0000-00009ACB0000}"/>
    <cellStyle name="Normal 5 3 2 2 3 2" xfId="4893" xr:uid="{00000000-0005-0000-0000-00009BCB0000}"/>
    <cellStyle name="Normal 5 3 2 2 3 2 2" xfId="17540" xr:uid="{00000000-0005-0000-0000-00009CCB0000}"/>
    <cellStyle name="Normal 5 3 2 2 3 2 2 2" xfId="52756" xr:uid="{00000000-0005-0000-0000-00009DCB0000}"/>
    <cellStyle name="Normal 5 3 2 2 3 2 2 3" xfId="30145" xr:uid="{00000000-0005-0000-0000-00009ECB0000}"/>
    <cellStyle name="Normal 5 3 2 2 3 2 3" xfId="13986" xr:uid="{00000000-0005-0000-0000-00009FCB0000}"/>
    <cellStyle name="Normal 5 3 2 2 3 2 3 2" xfId="49204" xr:uid="{00000000-0005-0000-0000-0000A0CB0000}"/>
    <cellStyle name="Normal 5 3 2 2 3 2 4" xfId="40159" xr:uid="{00000000-0005-0000-0000-0000A1CB0000}"/>
    <cellStyle name="Normal 5 3 2 2 3 2 5" xfId="26593" xr:uid="{00000000-0005-0000-0000-0000A2CB0000}"/>
    <cellStyle name="Normal 5 3 2 2 3 3" xfId="6363" xr:uid="{00000000-0005-0000-0000-0000A3CB0000}"/>
    <cellStyle name="Normal 5 3 2 2 3 3 2" xfId="18994" xr:uid="{00000000-0005-0000-0000-0000A4CB0000}"/>
    <cellStyle name="Normal 5 3 2 2 3 3 2 2" xfId="54210" xr:uid="{00000000-0005-0000-0000-0000A5CB0000}"/>
    <cellStyle name="Normal 5 3 2 2 3 3 3" xfId="41613" xr:uid="{00000000-0005-0000-0000-0000A6CB0000}"/>
    <cellStyle name="Normal 5 3 2 2 3 3 4" xfId="31599" xr:uid="{00000000-0005-0000-0000-0000A7CB0000}"/>
    <cellStyle name="Normal 5 3 2 2 3 4" xfId="7822" xr:uid="{00000000-0005-0000-0000-0000A8CB0000}"/>
    <cellStyle name="Normal 5 3 2 2 3 4 2" xfId="20448" xr:uid="{00000000-0005-0000-0000-0000A9CB0000}"/>
    <cellStyle name="Normal 5 3 2 2 3 4 2 2" xfId="55664" xr:uid="{00000000-0005-0000-0000-0000AACB0000}"/>
    <cellStyle name="Normal 5 3 2 2 3 4 3" xfId="43067" xr:uid="{00000000-0005-0000-0000-0000ABCB0000}"/>
    <cellStyle name="Normal 5 3 2 2 3 4 4" xfId="33053" xr:uid="{00000000-0005-0000-0000-0000ACCB0000}"/>
    <cellStyle name="Normal 5 3 2 2 3 5" xfId="9603" xr:uid="{00000000-0005-0000-0000-0000ADCB0000}"/>
    <cellStyle name="Normal 5 3 2 2 3 5 2" xfId="22224" xr:uid="{00000000-0005-0000-0000-0000AECB0000}"/>
    <cellStyle name="Normal 5 3 2 2 3 5 2 2" xfId="57440" xr:uid="{00000000-0005-0000-0000-0000AFCB0000}"/>
    <cellStyle name="Normal 5 3 2 2 3 5 3" xfId="44843" xr:uid="{00000000-0005-0000-0000-0000B0CB0000}"/>
    <cellStyle name="Normal 5 3 2 2 3 5 4" xfId="34829" xr:uid="{00000000-0005-0000-0000-0000B1CB0000}"/>
    <cellStyle name="Normal 5 3 2 2 3 6" xfId="11397" xr:uid="{00000000-0005-0000-0000-0000B2CB0000}"/>
    <cellStyle name="Normal 5 3 2 2 3 6 2" xfId="24000" xr:uid="{00000000-0005-0000-0000-0000B3CB0000}"/>
    <cellStyle name="Normal 5 3 2 2 3 6 2 2" xfId="59216" xr:uid="{00000000-0005-0000-0000-0000B4CB0000}"/>
    <cellStyle name="Normal 5 3 2 2 3 6 3" xfId="46619" xr:uid="{00000000-0005-0000-0000-0000B5CB0000}"/>
    <cellStyle name="Normal 5 3 2 2 3 6 4" xfId="36605" xr:uid="{00000000-0005-0000-0000-0000B6CB0000}"/>
    <cellStyle name="Normal 5 3 2 2 3 7" xfId="15764" xr:uid="{00000000-0005-0000-0000-0000B7CB0000}"/>
    <cellStyle name="Normal 5 3 2 2 3 7 2" xfId="50980" xr:uid="{00000000-0005-0000-0000-0000B8CB0000}"/>
    <cellStyle name="Normal 5 3 2 2 3 7 3" xfId="28369" xr:uid="{00000000-0005-0000-0000-0000B9CB0000}"/>
    <cellStyle name="Normal 5 3 2 2 3 8" xfId="12855" xr:uid="{00000000-0005-0000-0000-0000BACB0000}"/>
    <cellStyle name="Normal 5 3 2 2 3 8 2" xfId="48073" xr:uid="{00000000-0005-0000-0000-0000BBCB0000}"/>
    <cellStyle name="Normal 5 3 2 2 3 9" xfId="38383" xr:uid="{00000000-0005-0000-0000-0000BCCB0000}"/>
    <cellStyle name="Normal 5 3 2 2 4" xfId="2916" xr:uid="{00000000-0005-0000-0000-0000BDCB0000}"/>
    <cellStyle name="Normal 5 3 2 2 4 10" xfId="25303" xr:uid="{00000000-0005-0000-0000-0000BECB0000}"/>
    <cellStyle name="Normal 5 3 2 2 4 11" xfId="60838" xr:uid="{00000000-0005-0000-0000-0000BFCB0000}"/>
    <cellStyle name="Normal 5 3 2 2 4 2" xfId="4734" xr:uid="{00000000-0005-0000-0000-0000C0CB0000}"/>
    <cellStyle name="Normal 5 3 2 2 4 2 2" xfId="17381" xr:uid="{00000000-0005-0000-0000-0000C1CB0000}"/>
    <cellStyle name="Normal 5 3 2 2 4 2 2 2" xfId="52597" xr:uid="{00000000-0005-0000-0000-0000C2CB0000}"/>
    <cellStyle name="Normal 5 3 2 2 4 2 2 3" xfId="29986" xr:uid="{00000000-0005-0000-0000-0000C3CB0000}"/>
    <cellStyle name="Normal 5 3 2 2 4 2 3" xfId="13827" xr:uid="{00000000-0005-0000-0000-0000C4CB0000}"/>
    <cellStyle name="Normal 5 3 2 2 4 2 3 2" xfId="49045" xr:uid="{00000000-0005-0000-0000-0000C5CB0000}"/>
    <cellStyle name="Normal 5 3 2 2 4 2 4" xfId="40000" xr:uid="{00000000-0005-0000-0000-0000C6CB0000}"/>
    <cellStyle name="Normal 5 3 2 2 4 2 5" xfId="26434" xr:uid="{00000000-0005-0000-0000-0000C7CB0000}"/>
    <cellStyle name="Normal 5 3 2 2 4 3" xfId="6204" xr:uid="{00000000-0005-0000-0000-0000C8CB0000}"/>
    <cellStyle name="Normal 5 3 2 2 4 3 2" xfId="18835" xr:uid="{00000000-0005-0000-0000-0000C9CB0000}"/>
    <cellStyle name="Normal 5 3 2 2 4 3 2 2" xfId="54051" xr:uid="{00000000-0005-0000-0000-0000CACB0000}"/>
    <cellStyle name="Normal 5 3 2 2 4 3 3" xfId="41454" xr:uid="{00000000-0005-0000-0000-0000CBCB0000}"/>
    <cellStyle name="Normal 5 3 2 2 4 3 4" xfId="31440" xr:uid="{00000000-0005-0000-0000-0000CCCB0000}"/>
    <cellStyle name="Normal 5 3 2 2 4 4" xfId="7663" xr:uid="{00000000-0005-0000-0000-0000CDCB0000}"/>
    <cellStyle name="Normal 5 3 2 2 4 4 2" xfId="20289" xr:uid="{00000000-0005-0000-0000-0000CECB0000}"/>
    <cellStyle name="Normal 5 3 2 2 4 4 2 2" xfId="55505" xr:uid="{00000000-0005-0000-0000-0000CFCB0000}"/>
    <cellStyle name="Normal 5 3 2 2 4 4 3" xfId="42908" xr:uid="{00000000-0005-0000-0000-0000D0CB0000}"/>
    <cellStyle name="Normal 5 3 2 2 4 4 4" xfId="32894" xr:uid="{00000000-0005-0000-0000-0000D1CB0000}"/>
    <cellStyle name="Normal 5 3 2 2 4 5" xfId="9444" xr:uid="{00000000-0005-0000-0000-0000D2CB0000}"/>
    <cellStyle name="Normal 5 3 2 2 4 5 2" xfId="22065" xr:uid="{00000000-0005-0000-0000-0000D3CB0000}"/>
    <cellStyle name="Normal 5 3 2 2 4 5 2 2" xfId="57281" xr:uid="{00000000-0005-0000-0000-0000D4CB0000}"/>
    <cellStyle name="Normal 5 3 2 2 4 5 3" xfId="44684" xr:uid="{00000000-0005-0000-0000-0000D5CB0000}"/>
    <cellStyle name="Normal 5 3 2 2 4 5 4" xfId="34670" xr:uid="{00000000-0005-0000-0000-0000D6CB0000}"/>
    <cellStyle name="Normal 5 3 2 2 4 6" xfId="11238" xr:uid="{00000000-0005-0000-0000-0000D7CB0000}"/>
    <cellStyle name="Normal 5 3 2 2 4 6 2" xfId="23841" xr:uid="{00000000-0005-0000-0000-0000D8CB0000}"/>
    <cellStyle name="Normal 5 3 2 2 4 6 2 2" xfId="59057" xr:uid="{00000000-0005-0000-0000-0000D9CB0000}"/>
    <cellStyle name="Normal 5 3 2 2 4 6 3" xfId="46460" xr:uid="{00000000-0005-0000-0000-0000DACB0000}"/>
    <cellStyle name="Normal 5 3 2 2 4 6 4" xfId="36446" xr:uid="{00000000-0005-0000-0000-0000DBCB0000}"/>
    <cellStyle name="Normal 5 3 2 2 4 7" xfId="15605" xr:uid="{00000000-0005-0000-0000-0000DCCB0000}"/>
    <cellStyle name="Normal 5 3 2 2 4 7 2" xfId="50821" xr:uid="{00000000-0005-0000-0000-0000DDCB0000}"/>
    <cellStyle name="Normal 5 3 2 2 4 7 3" xfId="28210" xr:uid="{00000000-0005-0000-0000-0000DECB0000}"/>
    <cellStyle name="Normal 5 3 2 2 4 8" xfId="12696" xr:uid="{00000000-0005-0000-0000-0000DFCB0000}"/>
    <cellStyle name="Normal 5 3 2 2 4 8 2" xfId="47914" xr:uid="{00000000-0005-0000-0000-0000E0CB0000}"/>
    <cellStyle name="Normal 5 3 2 2 4 9" xfId="38224" xr:uid="{00000000-0005-0000-0000-0000E1CB0000}"/>
    <cellStyle name="Normal 5 3 2 2 5" xfId="3425" xr:uid="{00000000-0005-0000-0000-0000E2CB0000}"/>
    <cellStyle name="Normal 5 3 2 2 5 10" xfId="26921" xr:uid="{00000000-0005-0000-0000-0000E3CB0000}"/>
    <cellStyle name="Normal 5 3 2 2 5 11" xfId="61325" xr:uid="{00000000-0005-0000-0000-0000E4CB0000}"/>
    <cellStyle name="Normal 5 3 2 2 5 2" xfId="5221" xr:uid="{00000000-0005-0000-0000-0000E5CB0000}"/>
    <cellStyle name="Normal 5 3 2 2 5 2 2" xfId="17868" xr:uid="{00000000-0005-0000-0000-0000E6CB0000}"/>
    <cellStyle name="Normal 5 3 2 2 5 2 2 2" xfId="53084" xr:uid="{00000000-0005-0000-0000-0000E7CB0000}"/>
    <cellStyle name="Normal 5 3 2 2 5 2 3" xfId="40487" xr:uid="{00000000-0005-0000-0000-0000E8CB0000}"/>
    <cellStyle name="Normal 5 3 2 2 5 2 4" xfId="30473" xr:uid="{00000000-0005-0000-0000-0000E9CB0000}"/>
    <cellStyle name="Normal 5 3 2 2 5 3" xfId="6691" xr:uid="{00000000-0005-0000-0000-0000EACB0000}"/>
    <cellStyle name="Normal 5 3 2 2 5 3 2" xfId="19322" xr:uid="{00000000-0005-0000-0000-0000EBCB0000}"/>
    <cellStyle name="Normal 5 3 2 2 5 3 2 2" xfId="54538" xr:uid="{00000000-0005-0000-0000-0000ECCB0000}"/>
    <cellStyle name="Normal 5 3 2 2 5 3 3" xfId="41941" xr:uid="{00000000-0005-0000-0000-0000EDCB0000}"/>
    <cellStyle name="Normal 5 3 2 2 5 3 4" xfId="31927" xr:uid="{00000000-0005-0000-0000-0000EECB0000}"/>
    <cellStyle name="Normal 5 3 2 2 5 4" xfId="8150" xr:uid="{00000000-0005-0000-0000-0000EFCB0000}"/>
    <cellStyle name="Normal 5 3 2 2 5 4 2" xfId="20776" xr:uid="{00000000-0005-0000-0000-0000F0CB0000}"/>
    <cellStyle name="Normal 5 3 2 2 5 4 2 2" xfId="55992" xr:uid="{00000000-0005-0000-0000-0000F1CB0000}"/>
    <cellStyle name="Normal 5 3 2 2 5 4 3" xfId="43395" xr:uid="{00000000-0005-0000-0000-0000F2CB0000}"/>
    <cellStyle name="Normal 5 3 2 2 5 4 4" xfId="33381" xr:uid="{00000000-0005-0000-0000-0000F3CB0000}"/>
    <cellStyle name="Normal 5 3 2 2 5 5" xfId="9931" xr:uid="{00000000-0005-0000-0000-0000F4CB0000}"/>
    <cellStyle name="Normal 5 3 2 2 5 5 2" xfId="22552" xr:uid="{00000000-0005-0000-0000-0000F5CB0000}"/>
    <cellStyle name="Normal 5 3 2 2 5 5 2 2" xfId="57768" xr:uid="{00000000-0005-0000-0000-0000F6CB0000}"/>
    <cellStyle name="Normal 5 3 2 2 5 5 3" xfId="45171" xr:uid="{00000000-0005-0000-0000-0000F7CB0000}"/>
    <cellStyle name="Normal 5 3 2 2 5 5 4" xfId="35157" xr:uid="{00000000-0005-0000-0000-0000F8CB0000}"/>
    <cellStyle name="Normal 5 3 2 2 5 6" xfId="11725" xr:uid="{00000000-0005-0000-0000-0000F9CB0000}"/>
    <cellStyle name="Normal 5 3 2 2 5 6 2" xfId="24328" xr:uid="{00000000-0005-0000-0000-0000FACB0000}"/>
    <cellStyle name="Normal 5 3 2 2 5 6 2 2" xfId="59544" xr:uid="{00000000-0005-0000-0000-0000FBCB0000}"/>
    <cellStyle name="Normal 5 3 2 2 5 6 3" xfId="46947" xr:uid="{00000000-0005-0000-0000-0000FCCB0000}"/>
    <cellStyle name="Normal 5 3 2 2 5 6 4" xfId="36933" xr:uid="{00000000-0005-0000-0000-0000FDCB0000}"/>
    <cellStyle name="Normal 5 3 2 2 5 7" xfId="16092" xr:uid="{00000000-0005-0000-0000-0000FECB0000}"/>
    <cellStyle name="Normal 5 3 2 2 5 7 2" xfId="51308" xr:uid="{00000000-0005-0000-0000-0000FFCB0000}"/>
    <cellStyle name="Normal 5 3 2 2 5 7 3" xfId="28697" xr:uid="{00000000-0005-0000-0000-000000CC0000}"/>
    <cellStyle name="Normal 5 3 2 2 5 8" xfId="14314" xr:uid="{00000000-0005-0000-0000-000001CC0000}"/>
    <cellStyle name="Normal 5 3 2 2 5 8 2" xfId="49532" xr:uid="{00000000-0005-0000-0000-000002CC0000}"/>
    <cellStyle name="Normal 5 3 2 2 5 9" xfId="38711" xr:uid="{00000000-0005-0000-0000-000003CC0000}"/>
    <cellStyle name="Normal 5 3 2 2 6" xfId="2585" xr:uid="{00000000-0005-0000-0000-000004CC0000}"/>
    <cellStyle name="Normal 5 3 2 2 6 10" xfId="26112" xr:uid="{00000000-0005-0000-0000-000005CC0000}"/>
    <cellStyle name="Normal 5 3 2 2 6 11" xfId="60516" xr:uid="{00000000-0005-0000-0000-000006CC0000}"/>
    <cellStyle name="Normal 5 3 2 2 6 2" xfId="4412" xr:uid="{00000000-0005-0000-0000-000007CC0000}"/>
    <cellStyle name="Normal 5 3 2 2 6 2 2" xfId="17059" xr:uid="{00000000-0005-0000-0000-000008CC0000}"/>
    <cellStyle name="Normal 5 3 2 2 6 2 2 2" xfId="52275" xr:uid="{00000000-0005-0000-0000-000009CC0000}"/>
    <cellStyle name="Normal 5 3 2 2 6 2 3" xfId="39678" xr:uid="{00000000-0005-0000-0000-00000ACC0000}"/>
    <cellStyle name="Normal 5 3 2 2 6 2 4" xfId="29664" xr:uid="{00000000-0005-0000-0000-00000BCC0000}"/>
    <cellStyle name="Normal 5 3 2 2 6 3" xfId="5882" xr:uid="{00000000-0005-0000-0000-00000CCC0000}"/>
    <cellStyle name="Normal 5 3 2 2 6 3 2" xfId="18513" xr:uid="{00000000-0005-0000-0000-00000DCC0000}"/>
    <cellStyle name="Normal 5 3 2 2 6 3 2 2" xfId="53729" xr:uid="{00000000-0005-0000-0000-00000ECC0000}"/>
    <cellStyle name="Normal 5 3 2 2 6 3 3" xfId="41132" xr:uid="{00000000-0005-0000-0000-00000FCC0000}"/>
    <cellStyle name="Normal 5 3 2 2 6 3 4" xfId="31118" xr:uid="{00000000-0005-0000-0000-000010CC0000}"/>
    <cellStyle name="Normal 5 3 2 2 6 4" xfId="7341" xr:uid="{00000000-0005-0000-0000-000011CC0000}"/>
    <cellStyle name="Normal 5 3 2 2 6 4 2" xfId="19967" xr:uid="{00000000-0005-0000-0000-000012CC0000}"/>
    <cellStyle name="Normal 5 3 2 2 6 4 2 2" xfId="55183" xr:uid="{00000000-0005-0000-0000-000013CC0000}"/>
    <cellStyle name="Normal 5 3 2 2 6 4 3" xfId="42586" xr:uid="{00000000-0005-0000-0000-000014CC0000}"/>
    <cellStyle name="Normal 5 3 2 2 6 4 4" xfId="32572" xr:uid="{00000000-0005-0000-0000-000015CC0000}"/>
    <cellStyle name="Normal 5 3 2 2 6 5" xfId="9122" xr:uid="{00000000-0005-0000-0000-000016CC0000}"/>
    <cellStyle name="Normal 5 3 2 2 6 5 2" xfId="21743" xr:uid="{00000000-0005-0000-0000-000017CC0000}"/>
    <cellStyle name="Normal 5 3 2 2 6 5 2 2" xfId="56959" xr:uid="{00000000-0005-0000-0000-000018CC0000}"/>
    <cellStyle name="Normal 5 3 2 2 6 5 3" xfId="44362" xr:uid="{00000000-0005-0000-0000-000019CC0000}"/>
    <cellStyle name="Normal 5 3 2 2 6 5 4" xfId="34348" xr:uid="{00000000-0005-0000-0000-00001ACC0000}"/>
    <cellStyle name="Normal 5 3 2 2 6 6" xfId="10916" xr:uid="{00000000-0005-0000-0000-00001BCC0000}"/>
    <cellStyle name="Normal 5 3 2 2 6 6 2" xfId="23519" xr:uid="{00000000-0005-0000-0000-00001CCC0000}"/>
    <cellStyle name="Normal 5 3 2 2 6 6 2 2" xfId="58735" xr:uid="{00000000-0005-0000-0000-00001DCC0000}"/>
    <cellStyle name="Normal 5 3 2 2 6 6 3" xfId="46138" xr:uid="{00000000-0005-0000-0000-00001ECC0000}"/>
    <cellStyle name="Normal 5 3 2 2 6 6 4" xfId="36124" xr:uid="{00000000-0005-0000-0000-00001FCC0000}"/>
    <cellStyle name="Normal 5 3 2 2 6 7" xfId="15283" xr:uid="{00000000-0005-0000-0000-000020CC0000}"/>
    <cellStyle name="Normal 5 3 2 2 6 7 2" xfId="50499" xr:uid="{00000000-0005-0000-0000-000021CC0000}"/>
    <cellStyle name="Normal 5 3 2 2 6 7 3" xfId="27888" xr:uid="{00000000-0005-0000-0000-000022CC0000}"/>
    <cellStyle name="Normal 5 3 2 2 6 8" xfId="13505" xr:uid="{00000000-0005-0000-0000-000023CC0000}"/>
    <cellStyle name="Normal 5 3 2 2 6 8 2" xfId="48723" xr:uid="{00000000-0005-0000-0000-000024CC0000}"/>
    <cellStyle name="Normal 5 3 2 2 6 9" xfId="37902" xr:uid="{00000000-0005-0000-0000-000025CC0000}"/>
    <cellStyle name="Normal 5 3 2 2 7" xfId="3749" xr:uid="{00000000-0005-0000-0000-000026CC0000}"/>
    <cellStyle name="Normal 5 3 2 2 7 2" xfId="8473" xr:uid="{00000000-0005-0000-0000-000027CC0000}"/>
    <cellStyle name="Normal 5 3 2 2 7 2 2" xfId="21099" xr:uid="{00000000-0005-0000-0000-000028CC0000}"/>
    <cellStyle name="Normal 5 3 2 2 7 2 2 2" xfId="56315" xr:uid="{00000000-0005-0000-0000-000029CC0000}"/>
    <cellStyle name="Normal 5 3 2 2 7 2 3" xfId="43718" xr:uid="{00000000-0005-0000-0000-00002ACC0000}"/>
    <cellStyle name="Normal 5 3 2 2 7 2 4" xfId="33704" xr:uid="{00000000-0005-0000-0000-00002BCC0000}"/>
    <cellStyle name="Normal 5 3 2 2 7 3" xfId="10254" xr:uid="{00000000-0005-0000-0000-00002CCC0000}"/>
    <cellStyle name="Normal 5 3 2 2 7 3 2" xfId="22875" xr:uid="{00000000-0005-0000-0000-00002DCC0000}"/>
    <cellStyle name="Normal 5 3 2 2 7 3 2 2" xfId="58091" xr:uid="{00000000-0005-0000-0000-00002ECC0000}"/>
    <cellStyle name="Normal 5 3 2 2 7 3 3" xfId="45494" xr:uid="{00000000-0005-0000-0000-00002FCC0000}"/>
    <cellStyle name="Normal 5 3 2 2 7 3 4" xfId="35480" xr:uid="{00000000-0005-0000-0000-000030CC0000}"/>
    <cellStyle name="Normal 5 3 2 2 7 4" xfId="12050" xr:uid="{00000000-0005-0000-0000-000031CC0000}"/>
    <cellStyle name="Normal 5 3 2 2 7 4 2" xfId="24651" xr:uid="{00000000-0005-0000-0000-000032CC0000}"/>
    <cellStyle name="Normal 5 3 2 2 7 4 2 2" xfId="59867" xr:uid="{00000000-0005-0000-0000-000033CC0000}"/>
    <cellStyle name="Normal 5 3 2 2 7 4 3" xfId="47270" xr:uid="{00000000-0005-0000-0000-000034CC0000}"/>
    <cellStyle name="Normal 5 3 2 2 7 4 4" xfId="37256" xr:uid="{00000000-0005-0000-0000-000035CC0000}"/>
    <cellStyle name="Normal 5 3 2 2 7 5" xfId="16415" xr:uid="{00000000-0005-0000-0000-000036CC0000}"/>
    <cellStyle name="Normal 5 3 2 2 7 5 2" xfId="51631" xr:uid="{00000000-0005-0000-0000-000037CC0000}"/>
    <cellStyle name="Normal 5 3 2 2 7 5 3" xfId="29020" xr:uid="{00000000-0005-0000-0000-000038CC0000}"/>
    <cellStyle name="Normal 5 3 2 2 7 6" xfId="14637" xr:uid="{00000000-0005-0000-0000-000039CC0000}"/>
    <cellStyle name="Normal 5 3 2 2 7 6 2" xfId="49855" xr:uid="{00000000-0005-0000-0000-00003ACC0000}"/>
    <cellStyle name="Normal 5 3 2 2 7 7" xfId="39034" xr:uid="{00000000-0005-0000-0000-00003BCC0000}"/>
    <cellStyle name="Normal 5 3 2 2 7 8" xfId="27244" xr:uid="{00000000-0005-0000-0000-00003CCC0000}"/>
    <cellStyle name="Normal 5 3 2 2 8" xfId="4087" xr:uid="{00000000-0005-0000-0000-00003DCC0000}"/>
    <cellStyle name="Normal 5 3 2 2 8 2" xfId="16737" xr:uid="{00000000-0005-0000-0000-00003ECC0000}"/>
    <cellStyle name="Normal 5 3 2 2 8 2 2" xfId="51953" xr:uid="{00000000-0005-0000-0000-00003FCC0000}"/>
    <cellStyle name="Normal 5 3 2 2 8 2 3" xfId="29342" xr:uid="{00000000-0005-0000-0000-000040CC0000}"/>
    <cellStyle name="Normal 5 3 2 2 8 3" xfId="13183" xr:uid="{00000000-0005-0000-0000-000041CC0000}"/>
    <cellStyle name="Normal 5 3 2 2 8 3 2" xfId="48401" xr:uid="{00000000-0005-0000-0000-000042CC0000}"/>
    <cellStyle name="Normal 5 3 2 2 8 4" xfId="39356" xr:uid="{00000000-0005-0000-0000-000043CC0000}"/>
    <cellStyle name="Normal 5 3 2 2 8 5" xfId="25790" xr:uid="{00000000-0005-0000-0000-000044CC0000}"/>
    <cellStyle name="Normal 5 3 2 2 9" xfId="5560" xr:uid="{00000000-0005-0000-0000-000045CC0000}"/>
    <cellStyle name="Normal 5 3 2 2 9 2" xfId="18191" xr:uid="{00000000-0005-0000-0000-000046CC0000}"/>
    <cellStyle name="Normal 5 3 2 2 9 2 2" xfId="53407" xr:uid="{00000000-0005-0000-0000-000047CC0000}"/>
    <cellStyle name="Normal 5 3 2 2 9 3" xfId="40810" xr:uid="{00000000-0005-0000-0000-000048CC0000}"/>
    <cellStyle name="Normal 5 3 2 2 9 4" xfId="30796" xr:uid="{00000000-0005-0000-0000-000049CC0000}"/>
    <cellStyle name="Normal 5 3 2 3" xfId="2329" xr:uid="{00000000-0005-0000-0000-00004ACC0000}"/>
    <cellStyle name="Normal 5 3 2 3 10" xfId="10729" xr:uid="{00000000-0005-0000-0000-00004BCC0000}"/>
    <cellStyle name="Normal 5 3 2 3 10 2" xfId="23340" xr:uid="{00000000-0005-0000-0000-00004CCC0000}"/>
    <cellStyle name="Normal 5 3 2 3 10 2 2" xfId="58556" xr:uid="{00000000-0005-0000-0000-00004DCC0000}"/>
    <cellStyle name="Normal 5 3 2 3 10 3" xfId="45959" xr:uid="{00000000-0005-0000-0000-00004ECC0000}"/>
    <cellStyle name="Normal 5 3 2 3 10 4" xfId="35945" xr:uid="{00000000-0005-0000-0000-00004FCC0000}"/>
    <cellStyle name="Normal 5 3 2 3 11" xfId="15041" xr:uid="{00000000-0005-0000-0000-000050CC0000}"/>
    <cellStyle name="Normal 5 3 2 3 11 2" xfId="50257" xr:uid="{00000000-0005-0000-0000-000051CC0000}"/>
    <cellStyle name="Normal 5 3 2 3 11 3" xfId="27646" xr:uid="{00000000-0005-0000-0000-000052CC0000}"/>
    <cellStyle name="Normal 5 3 2 3 12" xfId="12454" xr:uid="{00000000-0005-0000-0000-000053CC0000}"/>
    <cellStyle name="Normal 5 3 2 3 12 2" xfId="47672" xr:uid="{00000000-0005-0000-0000-000054CC0000}"/>
    <cellStyle name="Normal 5 3 2 3 13" xfId="37660" xr:uid="{00000000-0005-0000-0000-000055CC0000}"/>
    <cellStyle name="Normal 5 3 2 3 14" xfId="25061" xr:uid="{00000000-0005-0000-0000-000056CC0000}"/>
    <cellStyle name="Normal 5 3 2 3 15" xfId="60274" xr:uid="{00000000-0005-0000-0000-000057CC0000}"/>
    <cellStyle name="Normal 5 3 2 3 2" xfId="3176" xr:uid="{00000000-0005-0000-0000-000058CC0000}"/>
    <cellStyle name="Normal 5 3 2 3 2 10" xfId="25545" xr:uid="{00000000-0005-0000-0000-000059CC0000}"/>
    <cellStyle name="Normal 5 3 2 3 2 11" xfId="61080" xr:uid="{00000000-0005-0000-0000-00005ACC0000}"/>
    <cellStyle name="Normal 5 3 2 3 2 2" xfId="4976" xr:uid="{00000000-0005-0000-0000-00005BCC0000}"/>
    <cellStyle name="Normal 5 3 2 3 2 2 2" xfId="17623" xr:uid="{00000000-0005-0000-0000-00005CCC0000}"/>
    <cellStyle name="Normal 5 3 2 3 2 2 2 2" xfId="52839" xr:uid="{00000000-0005-0000-0000-00005DCC0000}"/>
    <cellStyle name="Normal 5 3 2 3 2 2 2 3" xfId="30228" xr:uid="{00000000-0005-0000-0000-00005ECC0000}"/>
    <cellStyle name="Normal 5 3 2 3 2 2 3" xfId="14069" xr:uid="{00000000-0005-0000-0000-00005FCC0000}"/>
    <cellStyle name="Normal 5 3 2 3 2 2 3 2" xfId="49287" xr:uid="{00000000-0005-0000-0000-000060CC0000}"/>
    <cellStyle name="Normal 5 3 2 3 2 2 4" xfId="40242" xr:uid="{00000000-0005-0000-0000-000061CC0000}"/>
    <cellStyle name="Normal 5 3 2 3 2 2 5" xfId="26676" xr:uid="{00000000-0005-0000-0000-000062CC0000}"/>
    <cellStyle name="Normal 5 3 2 3 2 3" xfId="6446" xr:uid="{00000000-0005-0000-0000-000063CC0000}"/>
    <cellStyle name="Normal 5 3 2 3 2 3 2" xfId="19077" xr:uid="{00000000-0005-0000-0000-000064CC0000}"/>
    <cellStyle name="Normal 5 3 2 3 2 3 2 2" xfId="54293" xr:uid="{00000000-0005-0000-0000-000065CC0000}"/>
    <cellStyle name="Normal 5 3 2 3 2 3 3" xfId="41696" xr:uid="{00000000-0005-0000-0000-000066CC0000}"/>
    <cellStyle name="Normal 5 3 2 3 2 3 4" xfId="31682" xr:uid="{00000000-0005-0000-0000-000067CC0000}"/>
    <cellStyle name="Normal 5 3 2 3 2 4" xfId="7905" xr:uid="{00000000-0005-0000-0000-000068CC0000}"/>
    <cellStyle name="Normal 5 3 2 3 2 4 2" xfId="20531" xr:uid="{00000000-0005-0000-0000-000069CC0000}"/>
    <cellStyle name="Normal 5 3 2 3 2 4 2 2" xfId="55747" xr:uid="{00000000-0005-0000-0000-00006ACC0000}"/>
    <cellStyle name="Normal 5 3 2 3 2 4 3" xfId="43150" xr:uid="{00000000-0005-0000-0000-00006BCC0000}"/>
    <cellStyle name="Normal 5 3 2 3 2 4 4" xfId="33136" xr:uid="{00000000-0005-0000-0000-00006CCC0000}"/>
    <cellStyle name="Normal 5 3 2 3 2 5" xfId="9686" xr:uid="{00000000-0005-0000-0000-00006DCC0000}"/>
    <cellStyle name="Normal 5 3 2 3 2 5 2" xfId="22307" xr:uid="{00000000-0005-0000-0000-00006ECC0000}"/>
    <cellStyle name="Normal 5 3 2 3 2 5 2 2" xfId="57523" xr:uid="{00000000-0005-0000-0000-00006FCC0000}"/>
    <cellStyle name="Normal 5 3 2 3 2 5 3" xfId="44926" xr:uid="{00000000-0005-0000-0000-000070CC0000}"/>
    <cellStyle name="Normal 5 3 2 3 2 5 4" xfId="34912" xr:uid="{00000000-0005-0000-0000-000071CC0000}"/>
    <cellStyle name="Normal 5 3 2 3 2 6" xfId="11480" xr:uid="{00000000-0005-0000-0000-000072CC0000}"/>
    <cellStyle name="Normal 5 3 2 3 2 6 2" xfId="24083" xr:uid="{00000000-0005-0000-0000-000073CC0000}"/>
    <cellStyle name="Normal 5 3 2 3 2 6 2 2" xfId="59299" xr:uid="{00000000-0005-0000-0000-000074CC0000}"/>
    <cellStyle name="Normal 5 3 2 3 2 6 3" xfId="46702" xr:uid="{00000000-0005-0000-0000-000075CC0000}"/>
    <cellStyle name="Normal 5 3 2 3 2 6 4" xfId="36688" xr:uid="{00000000-0005-0000-0000-000076CC0000}"/>
    <cellStyle name="Normal 5 3 2 3 2 7" xfId="15847" xr:uid="{00000000-0005-0000-0000-000077CC0000}"/>
    <cellStyle name="Normal 5 3 2 3 2 7 2" xfId="51063" xr:uid="{00000000-0005-0000-0000-000078CC0000}"/>
    <cellStyle name="Normal 5 3 2 3 2 7 3" xfId="28452" xr:uid="{00000000-0005-0000-0000-000079CC0000}"/>
    <cellStyle name="Normal 5 3 2 3 2 8" xfId="12938" xr:uid="{00000000-0005-0000-0000-00007ACC0000}"/>
    <cellStyle name="Normal 5 3 2 3 2 8 2" xfId="48156" xr:uid="{00000000-0005-0000-0000-00007BCC0000}"/>
    <cellStyle name="Normal 5 3 2 3 2 9" xfId="38466" xr:uid="{00000000-0005-0000-0000-00007CCC0000}"/>
    <cellStyle name="Normal 5 3 2 3 3" xfId="3505" xr:uid="{00000000-0005-0000-0000-00007DCC0000}"/>
    <cellStyle name="Normal 5 3 2 3 3 10" xfId="27001" xr:uid="{00000000-0005-0000-0000-00007ECC0000}"/>
    <cellStyle name="Normal 5 3 2 3 3 11" xfId="61405" xr:uid="{00000000-0005-0000-0000-00007FCC0000}"/>
    <cellStyle name="Normal 5 3 2 3 3 2" xfId="5301" xr:uid="{00000000-0005-0000-0000-000080CC0000}"/>
    <cellStyle name="Normal 5 3 2 3 3 2 2" xfId="17948" xr:uid="{00000000-0005-0000-0000-000081CC0000}"/>
    <cellStyle name="Normal 5 3 2 3 3 2 2 2" xfId="53164" xr:uid="{00000000-0005-0000-0000-000082CC0000}"/>
    <cellStyle name="Normal 5 3 2 3 3 2 3" xfId="40567" xr:uid="{00000000-0005-0000-0000-000083CC0000}"/>
    <cellStyle name="Normal 5 3 2 3 3 2 4" xfId="30553" xr:uid="{00000000-0005-0000-0000-000084CC0000}"/>
    <cellStyle name="Normal 5 3 2 3 3 3" xfId="6771" xr:uid="{00000000-0005-0000-0000-000085CC0000}"/>
    <cellStyle name="Normal 5 3 2 3 3 3 2" xfId="19402" xr:uid="{00000000-0005-0000-0000-000086CC0000}"/>
    <cellStyle name="Normal 5 3 2 3 3 3 2 2" xfId="54618" xr:uid="{00000000-0005-0000-0000-000087CC0000}"/>
    <cellStyle name="Normal 5 3 2 3 3 3 3" xfId="42021" xr:uid="{00000000-0005-0000-0000-000088CC0000}"/>
    <cellStyle name="Normal 5 3 2 3 3 3 4" xfId="32007" xr:uid="{00000000-0005-0000-0000-000089CC0000}"/>
    <cellStyle name="Normal 5 3 2 3 3 4" xfId="8230" xr:uid="{00000000-0005-0000-0000-00008ACC0000}"/>
    <cellStyle name="Normal 5 3 2 3 3 4 2" xfId="20856" xr:uid="{00000000-0005-0000-0000-00008BCC0000}"/>
    <cellStyle name="Normal 5 3 2 3 3 4 2 2" xfId="56072" xr:uid="{00000000-0005-0000-0000-00008CCC0000}"/>
    <cellStyle name="Normal 5 3 2 3 3 4 3" xfId="43475" xr:uid="{00000000-0005-0000-0000-00008DCC0000}"/>
    <cellStyle name="Normal 5 3 2 3 3 4 4" xfId="33461" xr:uid="{00000000-0005-0000-0000-00008ECC0000}"/>
    <cellStyle name="Normal 5 3 2 3 3 5" xfId="10011" xr:uid="{00000000-0005-0000-0000-00008FCC0000}"/>
    <cellStyle name="Normal 5 3 2 3 3 5 2" xfId="22632" xr:uid="{00000000-0005-0000-0000-000090CC0000}"/>
    <cellStyle name="Normal 5 3 2 3 3 5 2 2" xfId="57848" xr:uid="{00000000-0005-0000-0000-000091CC0000}"/>
    <cellStyle name="Normal 5 3 2 3 3 5 3" xfId="45251" xr:uid="{00000000-0005-0000-0000-000092CC0000}"/>
    <cellStyle name="Normal 5 3 2 3 3 5 4" xfId="35237" xr:uid="{00000000-0005-0000-0000-000093CC0000}"/>
    <cellStyle name="Normal 5 3 2 3 3 6" xfId="11805" xr:uid="{00000000-0005-0000-0000-000094CC0000}"/>
    <cellStyle name="Normal 5 3 2 3 3 6 2" xfId="24408" xr:uid="{00000000-0005-0000-0000-000095CC0000}"/>
    <cellStyle name="Normal 5 3 2 3 3 6 2 2" xfId="59624" xr:uid="{00000000-0005-0000-0000-000096CC0000}"/>
    <cellStyle name="Normal 5 3 2 3 3 6 3" xfId="47027" xr:uid="{00000000-0005-0000-0000-000097CC0000}"/>
    <cellStyle name="Normal 5 3 2 3 3 6 4" xfId="37013" xr:uid="{00000000-0005-0000-0000-000098CC0000}"/>
    <cellStyle name="Normal 5 3 2 3 3 7" xfId="16172" xr:uid="{00000000-0005-0000-0000-000099CC0000}"/>
    <cellStyle name="Normal 5 3 2 3 3 7 2" xfId="51388" xr:uid="{00000000-0005-0000-0000-00009ACC0000}"/>
    <cellStyle name="Normal 5 3 2 3 3 7 3" xfId="28777" xr:uid="{00000000-0005-0000-0000-00009BCC0000}"/>
    <cellStyle name="Normal 5 3 2 3 3 8" xfId="14394" xr:uid="{00000000-0005-0000-0000-00009CCC0000}"/>
    <cellStyle name="Normal 5 3 2 3 3 8 2" xfId="49612" xr:uid="{00000000-0005-0000-0000-00009DCC0000}"/>
    <cellStyle name="Normal 5 3 2 3 3 9" xfId="38791" xr:uid="{00000000-0005-0000-0000-00009ECC0000}"/>
    <cellStyle name="Normal 5 3 2 3 4" xfId="2666" xr:uid="{00000000-0005-0000-0000-00009FCC0000}"/>
    <cellStyle name="Normal 5 3 2 3 4 10" xfId="26192" xr:uid="{00000000-0005-0000-0000-0000A0CC0000}"/>
    <cellStyle name="Normal 5 3 2 3 4 11" xfId="60596" xr:uid="{00000000-0005-0000-0000-0000A1CC0000}"/>
    <cellStyle name="Normal 5 3 2 3 4 2" xfId="4492" xr:uid="{00000000-0005-0000-0000-0000A2CC0000}"/>
    <cellStyle name="Normal 5 3 2 3 4 2 2" xfId="17139" xr:uid="{00000000-0005-0000-0000-0000A3CC0000}"/>
    <cellStyle name="Normal 5 3 2 3 4 2 2 2" xfId="52355" xr:uid="{00000000-0005-0000-0000-0000A4CC0000}"/>
    <cellStyle name="Normal 5 3 2 3 4 2 3" xfId="39758" xr:uid="{00000000-0005-0000-0000-0000A5CC0000}"/>
    <cellStyle name="Normal 5 3 2 3 4 2 4" xfId="29744" xr:uid="{00000000-0005-0000-0000-0000A6CC0000}"/>
    <cellStyle name="Normal 5 3 2 3 4 3" xfId="5962" xr:uid="{00000000-0005-0000-0000-0000A7CC0000}"/>
    <cellStyle name="Normal 5 3 2 3 4 3 2" xfId="18593" xr:uid="{00000000-0005-0000-0000-0000A8CC0000}"/>
    <cellStyle name="Normal 5 3 2 3 4 3 2 2" xfId="53809" xr:uid="{00000000-0005-0000-0000-0000A9CC0000}"/>
    <cellStyle name="Normal 5 3 2 3 4 3 3" xfId="41212" xr:uid="{00000000-0005-0000-0000-0000AACC0000}"/>
    <cellStyle name="Normal 5 3 2 3 4 3 4" xfId="31198" xr:uid="{00000000-0005-0000-0000-0000ABCC0000}"/>
    <cellStyle name="Normal 5 3 2 3 4 4" xfId="7421" xr:uid="{00000000-0005-0000-0000-0000ACCC0000}"/>
    <cellStyle name="Normal 5 3 2 3 4 4 2" xfId="20047" xr:uid="{00000000-0005-0000-0000-0000ADCC0000}"/>
    <cellStyle name="Normal 5 3 2 3 4 4 2 2" xfId="55263" xr:uid="{00000000-0005-0000-0000-0000AECC0000}"/>
    <cellStyle name="Normal 5 3 2 3 4 4 3" xfId="42666" xr:uid="{00000000-0005-0000-0000-0000AFCC0000}"/>
    <cellStyle name="Normal 5 3 2 3 4 4 4" xfId="32652" xr:uid="{00000000-0005-0000-0000-0000B0CC0000}"/>
    <cellStyle name="Normal 5 3 2 3 4 5" xfId="9202" xr:uid="{00000000-0005-0000-0000-0000B1CC0000}"/>
    <cellStyle name="Normal 5 3 2 3 4 5 2" xfId="21823" xr:uid="{00000000-0005-0000-0000-0000B2CC0000}"/>
    <cellStyle name="Normal 5 3 2 3 4 5 2 2" xfId="57039" xr:uid="{00000000-0005-0000-0000-0000B3CC0000}"/>
    <cellStyle name="Normal 5 3 2 3 4 5 3" xfId="44442" xr:uid="{00000000-0005-0000-0000-0000B4CC0000}"/>
    <cellStyle name="Normal 5 3 2 3 4 5 4" xfId="34428" xr:uid="{00000000-0005-0000-0000-0000B5CC0000}"/>
    <cellStyle name="Normal 5 3 2 3 4 6" xfId="10996" xr:uid="{00000000-0005-0000-0000-0000B6CC0000}"/>
    <cellStyle name="Normal 5 3 2 3 4 6 2" xfId="23599" xr:uid="{00000000-0005-0000-0000-0000B7CC0000}"/>
    <cellStyle name="Normal 5 3 2 3 4 6 2 2" xfId="58815" xr:uid="{00000000-0005-0000-0000-0000B8CC0000}"/>
    <cellStyle name="Normal 5 3 2 3 4 6 3" xfId="46218" xr:uid="{00000000-0005-0000-0000-0000B9CC0000}"/>
    <cellStyle name="Normal 5 3 2 3 4 6 4" xfId="36204" xr:uid="{00000000-0005-0000-0000-0000BACC0000}"/>
    <cellStyle name="Normal 5 3 2 3 4 7" xfId="15363" xr:uid="{00000000-0005-0000-0000-0000BBCC0000}"/>
    <cellStyle name="Normal 5 3 2 3 4 7 2" xfId="50579" xr:uid="{00000000-0005-0000-0000-0000BCCC0000}"/>
    <cellStyle name="Normal 5 3 2 3 4 7 3" xfId="27968" xr:uid="{00000000-0005-0000-0000-0000BDCC0000}"/>
    <cellStyle name="Normal 5 3 2 3 4 8" xfId="13585" xr:uid="{00000000-0005-0000-0000-0000BECC0000}"/>
    <cellStyle name="Normal 5 3 2 3 4 8 2" xfId="48803" xr:uid="{00000000-0005-0000-0000-0000BFCC0000}"/>
    <cellStyle name="Normal 5 3 2 3 4 9" xfId="37982" xr:uid="{00000000-0005-0000-0000-0000C0CC0000}"/>
    <cellStyle name="Normal 5 3 2 3 5" xfId="3830" xr:uid="{00000000-0005-0000-0000-0000C1CC0000}"/>
    <cellStyle name="Normal 5 3 2 3 5 2" xfId="8553" xr:uid="{00000000-0005-0000-0000-0000C2CC0000}"/>
    <cellStyle name="Normal 5 3 2 3 5 2 2" xfId="21179" xr:uid="{00000000-0005-0000-0000-0000C3CC0000}"/>
    <cellStyle name="Normal 5 3 2 3 5 2 2 2" xfId="56395" xr:uid="{00000000-0005-0000-0000-0000C4CC0000}"/>
    <cellStyle name="Normal 5 3 2 3 5 2 3" xfId="43798" xr:uid="{00000000-0005-0000-0000-0000C5CC0000}"/>
    <cellStyle name="Normal 5 3 2 3 5 2 4" xfId="33784" xr:uid="{00000000-0005-0000-0000-0000C6CC0000}"/>
    <cellStyle name="Normal 5 3 2 3 5 3" xfId="10334" xr:uid="{00000000-0005-0000-0000-0000C7CC0000}"/>
    <cellStyle name="Normal 5 3 2 3 5 3 2" xfId="22955" xr:uid="{00000000-0005-0000-0000-0000C8CC0000}"/>
    <cellStyle name="Normal 5 3 2 3 5 3 2 2" xfId="58171" xr:uid="{00000000-0005-0000-0000-0000C9CC0000}"/>
    <cellStyle name="Normal 5 3 2 3 5 3 3" xfId="45574" xr:uid="{00000000-0005-0000-0000-0000CACC0000}"/>
    <cellStyle name="Normal 5 3 2 3 5 3 4" xfId="35560" xr:uid="{00000000-0005-0000-0000-0000CBCC0000}"/>
    <cellStyle name="Normal 5 3 2 3 5 4" xfId="12130" xr:uid="{00000000-0005-0000-0000-0000CCCC0000}"/>
    <cellStyle name="Normal 5 3 2 3 5 4 2" xfId="24731" xr:uid="{00000000-0005-0000-0000-0000CDCC0000}"/>
    <cellStyle name="Normal 5 3 2 3 5 4 2 2" xfId="59947" xr:uid="{00000000-0005-0000-0000-0000CECC0000}"/>
    <cellStyle name="Normal 5 3 2 3 5 4 3" xfId="47350" xr:uid="{00000000-0005-0000-0000-0000CFCC0000}"/>
    <cellStyle name="Normal 5 3 2 3 5 4 4" xfId="37336" xr:uid="{00000000-0005-0000-0000-0000D0CC0000}"/>
    <cellStyle name="Normal 5 3 2 3 5 5" xfId="16495" xr:uid="{00000000-0005-0000-0000-0000D1CC0000}"/>
    <cellStyle name="Normal 5 3 2 3 5 5 2" xfId="51711" xr:uid="{00000000-0005-0000-0000-0000D2CC0000}"/>
    <cellStyle name="Normal 5 3 2 3 5 5 3" xfId="29100" xr:uid="{00000000-0005-0000-0000-0000D3CC0000}"/>
    <cellStyle name="Normal 5 3 2 3 5 6" xfId="14717" xr:uid="{00000000-0005-0000-0000-0000D4CC0000}"/>
    <cellStyle name="Normal 5 3 2 3 5 6 2" xfId="49935" xr:uid="{00000000-0005-0000-0000-0000D5CC0000}"/>
    <cellStyle name="Normal 5 3 2 3 5 7" xfId="39114" xr:uid="{00000000-0005-0000-0000-0000D6CC0000}"/>
    <cellStyle name="Normal 5 3 2 3 5 8" xfId="27324" xr:uid="{00000000-0005-0000-0000-0000D7CC0000}"/>
    <cellStyle name="Normal 5 3 2 3 6" xfId="4170" xr:uid="{00000000-0005-0000-0000-0000D8CC0000}"/>
    <cellStyle name="Normal 5 3 2 3 6 2" xfId="16817" xr:uid="{00000000-0005-0000-0000-0000D9CC0000}"/>
    <cellStyle name="Normal 5 3 2 3 6 2 2" xfId="52033" xr:uid="{00000000-0005-0000-0000-0000DACC0000}"/>
    <cellStyle name="Normal 5 3 2 3 6 2 3" xfId="29422" xr:uid="{00000000-0005-0000-0000-0000DBCC0000}"/>
    <cellStyle name="Normal 5 3 2 3 6 3" xfId="13263" xr:uid="{00000000-0005-0000-0000-0000DCCC0000}"/>
    <cellStyle name="Normal 5 3 2 3 6 3 2" xfId="48481" xr:uid="{00000000-0005-0000-0000-0000DDCC0000}"/>
    <cellStyle name="Normal 5 3 2 3 6 4" xfId="39436" xr:uid="{00000000-0005-0000-0000-0000DECC0000}"/>
    <cellStyle name="Normal 5 3 2 3 6 5" xfId="25870" xr:uid="{00000000-0005-0000-0000-0000DFCC0000}"/>
    <cellStyle name="Normal 5 3 2 3 7" xfId="5640" xr:uid="{00000000-0005-0000-0000-0000E0CC0000}"/>
    <cellStyle name="Normal 5 3 2 3 7 2" xfId="18271" xr:uid="{00000000-0005-0000-0000-0000E1CC0000}"/>
    <cellStyle name="Normal 5 3 2 3 7 2 2" xfId="53487" xr:uid="{00000000-0005-0000-0000-0000E2CC0000}"/>
    <cellStyle name="Normal 5 3 2 3 7 3" xfId="40890" xr:uid="{00000000-0005-0000-0000-0000E3CC0000}"/>
    <cellStyle name="Normal 5 3 2 3 7 4" xfId="30876" xr:uid="{00000000-0005-0000-0000-0000E4CC0000}"/>
    <cellStyle name="Normal 5 3 2 3 8" xfId="7099" xr:uid="{00000000-0005-0000-0000-0000E5CC0000}"/>
    <cellStyle name="Normal 5 3 2 3 8 2" xfId="19725" xr:uid="{00000000-0005-0000-0000-0000E6CC0000}"/>
    <cellStyle name="Normal 5 3 2 3 8 2 2" xfId="54941" xr:uid="{00000000-0005-0000-0000-0000E7CC0000}"/>
    <cellStyle name="Normal 5 3 2 3 8 3" xfId="42344" xr:uid="{00000000-0005-0000-0000-0000E8CC0000}"/>
    <cellStyle name="Normal 5 3 2 3 8 4" xfId="32330" xr:uid="{00000000-0005-0000-0000-0000E9CC0000}"/>
    <cellStyle name="Normal 5 3 2 3 9" xfId="8880" xr:uid="{00000000-0005-0000-0000-0000EACC0000}"/>
    <cellStyle name="Normal 5 3 2 3 9 2" xfId="21501" xr:uid="{00000000-0005-0000-0000-0000EBCC0000}"/>
    <cellStyle name="Normal 5 3 2 3 9 2 2" xfId="56717" xr:uid="{00000000-0005-0000-0000-0000ECCC0000}"/>
    <cellStyle name="Normal 5 3 2 3 9 3" xfId="44120" xr:uid="{00000000-0005-0000-0000-0000EDCC0000}"/>
    <cellStyle name="Normal 5 3 2 3 9 4" xfId="34106" xr:uid="{00000000-0005-0000-0000-0000EECC0000}"/>
    <cellStyle name="Normal 5 3 2 4" xfId="3011" xr:uid="{00000000-0005-0000-0000-0000EFCC0000}"/>
    <cellStyle name="Normal 5 3 2 4 10" xfId="25386" xr:uid="{00000000-0005-0000-0000-0000F0CC0000}"/>
    <cellStyle name="Normal 5 3 2 4 11" xfId="60921" xr:uid="{00000000-0005-0000-0000-0000F1CC0000}"/>
    <cellStyle name="Normal 5 3 2 4 2" xfId="4817" xr:uid="{00000000-0005-0000-0000-0000F2CC0000}"/>
    <cellStyle name="Normal 5 3 2 4 2 2" xfId="17464" xr:uid="{00000000-0005-0000-0000-0000F3CC0000}"/>
    <cellStyle name="Normal 5 3 2 4 2 2 2" xfId="52680" xr:uid="{00000000-0005-0000-0000-0000F4CC0000}"/>
    <cellStyle name="Normal 5 3 2 4 2 2 3" xfId="30069" xr:uid="{00000000-0005-0000-0000-0000F5CC0000}"/>
    <cellStyle name="Normal 5 3 2 4 2 3" xfId="13910" xr:uid="{00000000-0005-0000-0000-0000F6CC0000}"/>
    <cellStyle name="Normal 5 3 2 4 2 3 2" xfId="49128" xr:uid="{00000000-0005-0000-0000-0000F7CC0000}"/>
    <cellStyle name="Normal 5 3 2 4 2 4" xfId="40083" xr:uid="{00000000-0005-0000-0000-0000F8CC0000}"/>
    <cellStyle name="Normal 5 3 2 4 2 5" xfId="26517" xr:uid="{00000000-0005-0000-0000-0000F9CC0000}"/>
    <cellStyle name="Normal 5 3 2 4 3" xfId="6287" xr:uid="{00000000-0005-0000-0000-0000FACC0000}"/>
    <cellStyle name="Normal 5 3 2 4 3 2" xfId="18918" xr:uid="{00000000-0005-0000-0000-0000FBCC0000}"/>
    <cellStyle name="Normal 5 3 2 4 3 2 2" xfId="54134" xr:uid="{00000000-0005-0000-0000-0000FCCC0000}"/>
    <cellStyle name="Normal 5 3 2 4 3 3" xfId="41537" xr:uid="{00000000-0005-0000-0000-0000FDCC0000}"/>
    <cellStyle name="Normal 5 3 2 4 3 4" xfId="31523" xr:uid="{00000000-0005-0000-0000-0000FECC0000}"/>
    <cellStyle name="Normal 5 3 2 4 4" xfId="7746" xr:uid="{00000000-0005-0000-0000-0000FFCC0000}"/>
    <cellStyle name="Normal 5 3 2 4 4 2" xfId="20372" xr:uid="{00000000-0005-0000-0000-000000CD0000}"/>
    <cellStyle name="Normal 5 3 2 4 4 2 2" xfId="55588" xr:uid="{00000000-0005-0000-0000-000001CD0000}"/>
    <cellStyle name="Normal 5 3 2 4 4 3" xfId="42991" xr:uid="{00000000-0005-0000-0000-000002CD0000}"/>
    <cellStyle name="Normal 5 3 2 4 4 4" xfId="32977" xr:uid="{00000000-0005-0000-0000-000003CD0000}"/>
    <cellStyle name="Normal 5 3 2 4 5" xfId="9527" xr:uid="{00000000-0005-0000-0000-000004CD0000}"/>
    <cellStyle name="Normal 5 3 2 4 5 2" xfId="22148" xr:uid="{00000000-0005-0000-0000-000005CD0000}"/>
    <cellStyle name="Normal 5 3 2 4 5 2 2" xfId="57364" xr:uid="{00000000-0005-0000-0000-000006CD0000}"/>
    <cellStyle name="Normal 5 3 2 4 5 3" xfId="44767" xr:uid="{00000000-0005-0000-0000-000007CD0000}"/>
    <cellStyle name="Normal 5 3 2 4 5 4" xfId="34753" xr:uid="{00000000-0005-0000-0000-000008CD0000}"/>
    <cellStyle name="Normal 5 3 2 4 6" xfId="11321" xr:uid="{00000000-0005-0000-0000-000009CD0000}"/>
    <cellStyle name="Normal 5 3 2 4 6 2" xfId="23924" xr:uid="{00000000-0005-0000-0000-00000ACD0000}"/>
    <cellStyle name="Normal 5 3 2 4 6 2 2" xfId="59140" xr:uid="{00000000-0005-0000-0000-00000BCD0000}"/>
    <cellStyle name="Normal 5 3 2 4 6 3" xfId="46543" xr:uid="{00000000-0005-0000-0000-00000CCD0000}"/>
    <cellStyle name="Normal 5 3 2 4 6 4" xfId="36529" xr:uid="{00000000-0005-0000-0000-00000DCD0000}"/>
    <cellStyle name="Normal 5 3 2 4 7" xfId="15688" xr:uid="{00000000-0005-0000-0000-00000ECD0000}"/>
    <cellStyle name="Normal 5 3 2 4 7 2" xfId="50904" xr:uid="{00000000-0005-0000-0000-00000FCD0000}"/>
    <cellStyle name="Normal 5 3 2 4 7 3" xfId="28293" xr:uid="{00000000-0005-0000-0000-000010CD0000}"/>
    <cellStyle name="Normal 5 3 2 4 8" xfId="12779" xr:uid="{00000000-0005-0000-0000-000011CD0000}"/>
    <cellStyle name="Normal 5 3 2 4 8 2" xfId="47997" xr:uid="{00000000-0005-0000-0000-000012CD0000}"/>
    <cellStyle name="Normal 5 3 2 4 9" xfId="38307" xr:uid="{00000000-0005-0000-0000-000013CD0000}"/>
    <cellStyle name="Normal 5 3 2 5" xfId="2843" xr:uid="{00000000-0005-0000-0000-000014CD0000}"/>
    <cellStyle name="Normal 5 3 2 5 10" xfId="25231" xr:uid="{00000000-0005-0000-0000-000015CD0000}"/>
    <cellStyle name="Normal 5 3 2 5 11" xfId="60766" xr:uid="{00000000-0005-0000-0000-000016CD0000}"/>
    <cellStyle name="Normal 5 3 2 5 2" xfId="4662" xr:uid="{00000000-0005-0000-0000-000017CD0000}"/>
    <cellStyle name="Normal 5 3 2 5 2 2" xfId="17309" xr:uid="{00000000-0005-0000-0000-000018CD0000}"/>
    <cellStyle name="Normal 5 3 2 5 2 2 2" xfId="52525" xr:uid="{00000000-0005-0000-0000-000019CD0000}"/>
    <cellStyle name="Normal 5 3 2 5 2 2 3" xfId="29914" xr:uid="{00000000-0005-0000-0000-00001ACD0000}"/>
    <cellStyle name="Normal 5 3 2 5 2 3" xfId="13755" xr:uid="{00000000-0005-0000-0000-00001BCD0000}"/>
    <cellStyle name="Normal 5 3 2 5 2 3 2" xfId="48973" xr:uid="{00000000-0005-0000-0000-00001CCD0000}"/>
    <cellStyle name="Normal 5 3 2 5 2 4" xfId="39928" xr:uid="{00000000-0005-0000-0000-00001DCD0000}"/>
    <cellStyle name="Normal 5 3 2 5 2 5" xfId="26362" xr:uid="{00000000-0005-0000-0000-00001ECD0000}"/>
    <cellStyle name="Normal 5 3 2 5 3" xfId="6132" xr:uid="{00000000-0005-0000-0000-00001FCD0000}"/>
    <cellStyle name="Normal 5 3 2 5 3 2" xfId="18763" xr:uid="{00000000-0005-0000-0000-000020CD0000}"/>
    <cellStyle name="Normal 5 3 2 5 3 2 2" xfId="53979" xr:uid="{00000000-0005-0000-0000-000021CD0000}"/>
    <cellStyle name="Normal 5 3 2 5 3 3" xfId="41382" xr:uid="{00000000-0005-0000-0000-000022CD0000}"/>
    <cellStyle name="Normal 5 3 2 5 3 4" xfId="31368" xr:uid="{00000000-0005-0000-0000-000023CD0000}"/>
    <cellStyle name="Normal 5 3 2 5 4" xfId="7591" xr:uid="{00000000-0005-0000-0000-000024CD0000}"/>
    <cellStyle name="Normal 5 3 2 5 4 2" xfId="20217" xr:uid="{00000000-0005-0000-0000-000025CD0000}"/>
    <cellStyle name="Normal 5 3 2 5 4 2 2" xfId="55433" xr:uid="{00000000-0005-0000-0000-000026CD0000}"/>
    <cellStyle name="Normal 5 3 2 5 4 3" xfId="42836" xr:uid="{00000000-0005-0000-0000-000027CD0000}"/>
    <cellStyle name="Normal 5 3 2 5 4 4" xfId="32822" xr:uid="{00000000-0005-0000-0000-000028CD0000}"/>
    <cellStyle name="Normal 5 3 2 5 5" xfId="9372" xr:uid="{00000000-0005-0000-0000-000029CD0000}"/>
    <cellStyle name="Normal 5 3 2 5 5 2" xfId="21993" xr:uid="{00000000-0005-0000-0000-00002ACD0000}"/>
    <cellStyle name="Normal 5 3 2 5 5 2 2" xfId="57209" xr:uid="{00000000-0005-0000-0000-00002BCD0000}"/>
    <cellStyle name="Normal 5 3 2 5 5 3" xfId="44612" xr:uid="{00000000-0005-0000-0000-00002CCD0000}"/>
    <cellStyle name="Normal 5 3 2 5 5 4" xfId="34598" xr:uid="{00000000-0005-0000-0000-00002DCD0000}"/>
    <cellStyle name="Normal 5 3 2 5 6" xfId="11166" xr:uid="{00000000-0005-0000-0000-00002ECD0000}"/>
    <cellStyle name="Normal 5 3 2 5 6 2" xfId="23769" xr:uid="{00000000-0005-0000-0000-00002FCD0000}"/>
    <cellStyle name="Normal 5 3 2 5 6 2 2" xfId="58985" xr:uid="{00000000-0005-0000-0000-000030CD0000}"/>
    <cellStyle name="Normal 5 3 2 5 6 3" xfId="46388" xr:uid="{00000000-0005-0000-0000-000031CD0000}"/>
    <cellStyle name="Normal 5 3 2 5 6 4" xfId="36374" xr:uid="{00000000-0005-0000-0000-000032CD0000}"/>
    <cellStyle name="Normal 5 3 2 5 7" xfId="15533" xr:uid="{00000000-0005-0000-0000-000033CD0000}"/>
    <cellStyle name="Normal 5 3 2 5 7 2" xfId="50749" xr:uid="{00000000-0005-0000-0000-000034CD0000}"/>
    <cellStyle name="Normal 5 3 2 5 7 3" xfId="28138" xr:uid="{00000000-0005-0000-0000-000035CD0000}"/>
    <cellStyle name="Normal 5 3 2 5 8" xfId="12624" xr:uid="{00000000-0005-0000-0000-000036CD0000}"/>
    <cellStyle name="Normal 5 3 2 5 8 2" xfId="47842" xr:uid="{00000000-0005-0000-0000-000037CD0000}"/>
    <cellStyle name="Normal 5 3 2 5 9" xfId="38152" xr:uid="{00000000-0005-0000-0000-000038CD0000}"/>
    <cellStyle name="Normal 5 3 2 6" xfId="3353" xr:uid="{00000000-0005-0000-0000-000039CD0000}"/>
    <cellStyle name="Normal 5 3 2 6 10" xfId="26849" xr:uid="{00000000-0005-0000-0000-00003ACD0000}"/>
    <cellStyle name="Normal 5 3 2 6 11" xfId="61253" xr:uid="{00000000-0005-0000-0000-00003BCD0000}"/>
    <cellStyle name="Normal 5 3 2 6 2" xfId="5149" xr:uid="{00000000-0005-0000-0000-00003CCD0000}"/>
    <cellStyle name="Normal 5 3 2 6 2 2" xfId="17796" xr:uid="{00000000-0005-0000-0000-00003DCD0000}"/>
    <cellStyle name="Normal 5 3 2 6 2 2 2" xfId="53012" xr:uid="{00000000-0005-0000-0000-00003ECD0000}"/>
    <cellStyle name="Normal 5 3 2 6 2 3" xfId="40415" xr:uid="{00000000-0005-0000-0000-00003FCD0000}"/>
    <cellStyle name="Normal 5 3 2 6 2 4" xfId="30401" xr:uid="{00000000-0005-0000-0000-000040CD0000}"/>
    <cellStyle name="Normal 5 3 2 6 3" xfId="6619" xr:uid="{00000000-0005-0000-0000-000041CD0000}"/>
    <cellStyle name="Normal 5 3 2 6 3 2" xfId="19250" xr:uid="{00000000-0005-0000-0000-000042CD0000}"/>
    <cellStyle name="Normal 5 3 2 6 3 2 2" xfId="54466" xr:uid="{00000000-0005-0000-0000-000043CD0000}"/>
    <cellStyle name="Normal 5 3 2 6 3 3" xfId="41869" xr:uid="{00000000-0005-0000-0000-000044CD0000}"/>
    <cellStyle name="Normal 5 3 2 6 3 4" xfId="31855" xr:uid="{00000000-0005-0000-0000-000045CD0000}"/>
    <cellStyle name="Normal 5 3 2 6 4" xfId="8078" xr:uid="{00000000-0005-0000-0000-000046CD0000}"/>
    <cellStyle name="Normal 5 3 2 6 4 2" xfId="20704" xr:uid="{00000000-0005-0000-0000-000047CD0000}"/>
    <cellStyle name="Normal 5 3 2 6 4 2 2" xfId="55920" xr:uid="{00000000-0005-0000-0000-000048CD0000}"/>
    <cellStyle name="Normal 5 3 2 6 4 3" xfId="43323" xr:uid="{00000000-0005-0000-0000-000049CD0000}"/>
    <cellStyle name="Normal 5 3 2 6 4 4" xfId="33309" xr:uid="{00000000-0005-0000-0000-00004ACD0000}"/>
    <cellStyle name="Normal 5 3 2 6 5" xfId="9859" xr:uid="{00000000-0005-0000-0000-00004BCD0000}"/>
    <cellStyle name="Normal 5 3 2 6 5 2" xfId="22480" xr:uid="{00000000-0005-0000-0000-00004CCD0000}"/>
    <cellStyle name="Normal 5 3 2 6 5 2 2" xfId="57696" xr:uid="{00000000-0005-0000-0000-00004DCD0000}"/>
    <cellStyle name="Normal 5 3 2 6 5 3" xfId="45099" xr:uid="{00000000-0005-0000-0000-00004ECD0000}"/>
    <cellStyle name="Normal 5 3 2 6 5 4" xfId="35085" xr:uid="{00000000-0005-0000-0000-00004FCD0000}"/>
    <cellStyle name="Normal 5 3 2 6 6" xfId="11653" xr:uid="{00000000-0005-0000-0000-000050CD0000}"/>
    <cellStyle name="Normal 5 3 2 6 6 2" xfId="24256" xr:uid="{00000000-0005-0000-0000-000051CD0000}"/>
    <cellStyle name="Normal 5 3 2 6 6 2 2" xfId="59472" xr:uid="{00000000-0005-0000-0000-000052CD0000}"/>
    <cellStyle name="Normal 5 3 2 6 6 3" xfId="46875" xr:uid="{00000000-0005-0000-0000-000053CD0000}"/>
    <cellStyle name="Normal 5 3 2 6 6 4" xfId="36861" xr:uid="{00000000-0005-0000-0000-000054CD0000}"/>
    <cellStyle name="Normal 5 3 2 6 7" xfId="16020" xr:uid="{00000000-0005-0000-0000-000055CD0000}"/>
    <cellStyle name="Normal 5 3 2 6 7 2" xfId="51236" xr:uid="{00000000-0005-0000-0000-000056CD0000}"/>
    <cellStyle name="Normal 5 3 2 6 7 3" xfId="28625" xr:uid="{00000000-0005-0000-0000-000057CD0000}"/>
    <cellStyle name="Normal 5 3 2 6 8" xfId="14242" xr:uid="{00000000-0005-0000-0000-000058CD0000}"/>
    <cellStyle name="Normal 5 3 2 6 8 2" xfId="49460" xr:uid="{00000000-0005-0000-0000-000059CD0000}"/>
    <cellStyle name="Normal 5 3 2 6 9" xfId="38639" xr:uid="{00000000-0005-0000-0000-00005ACD0000}"/>
    <cellStyle name="Normal 5 3 2 7" xfId="2513" xr:uid="{00000000-0005-0000-0000-00005BCD0000}"/>
    <cellStyle name="Normal 5 3 2 7 10" xfId="26040" xr:uid="{00000000-0005-0000-0000-00005CCD0000}"/>
    <cellStyle name="Normal 5 3 2 7 11" xfId="60444" xr:uid="{00000000-0005-0000-0000-00005DCD0000}"/>
    <cellStyle name="Normal 5 3 2 7 2" xfId="4340" xr:uid="{00000000-0005-0000-0000-00005ECD0000}"/>
    <cellStyle name="Normal 5 3 2 7 2 2" xfId="16987" xr:uid="{00000000-0005-0000-0000-00005FCD0000}"/>
    <cellStyle name="Normal 5 3 2 7 2 2 2" xfId="52203" xr:uid="{00000000-0005-0000-0000-000060CD0000}"/>
    <cellStyle name="Normal 5 3 2 7 2 3" xfId="39606" xr:uid="{00000000-0005-0000-0000-000061CD0000}"/>
    <cellStyle name="Normal 5 3 2 7 2 4" xfId="29592" xr:uid="{00000000-0005-0000-0000-000062CD0000}"/>
    <cellStyle name="Normal 5 3 2 7 3" xfId="5810" xr:uid="{00000000-0005-0000-0000-000063CD0000}"/>
    <cellStyle name="Normal 5 3 2 7 3 2" xfId="18441" xr:uid="{00000000-0005-0000-0000-000064CD0000}"/>
    <cellStyle name="Normal 5 3 2 7 3 2 2" xfId="53657" xr:uid="{00000000-0005-0000-0000-000065CD0000}"/>
    <cellStyle name="Normal 5 3 2 7 3 3" xfId="41060" xr:uid="{00000000-0005-0000-0000-000066CD0000}"/>
    <cellStyle name="Normal 5 3 2 7 3 4" xfId="31046" xr:uid="{00000000-0005-0000-0000-000067CD0000}"/>
    <cellStyle name="Normal 5 3 2 7 4" xfId="7269" xr:uid="{00000000-0005-0000-0000-000068CD0000}"/>
    <cellStyle name="Normal 5 3 2 7 4 2" xfId="19895" xr:uid="{00000000-0005-0000-0000-000069CD0000}"/>
    <cellStyle name="Normal 5 3 2 7 4 2 2" xfId="55111" xr:uid="{00000000-0005-0000-0000-00006ACD0000}"/>
    <cellStyle name="Normal 5 3 2 7 4 3" xfId="42514" xr:uid="{00000000-0005-0000-0000-00006BCD0000}"/>
    <cellStyle name="Normal 5 3 2 7 4 4" xfId="32500" xr:uid="{00000000-0005-0000-0000-00006CCD0000}"/>
    <cellStyle name="Normal 5 3 2 7 5" xfId="9050" xr:uid="{00000000-0005-0000-0000-00006DCD0000}"/>
    <cellStyle name="Normal 5 3 2 7 5 2" xfId="21671" xr:uid="{00000000-0005-0000-0000-00006ECD0000}"/>
    <cellStyle name="Normal 5 3 2 7 5 2 2" xfId="56887" xr:uid="{00000000-0005-0000-0000-00006FCD0000}"/>
    <cellStyle name="Normal 5 3 2 7 5 3" xfId="44290" xr:uid="{00000000-0005-0000-0000-000070CD0000}"/>
    <cellStyle name="Normal 5 3 2 7 5 4" xfId="34276" xr:uid="{00000000-0005-0000-0000-000071CD0000}"/>
    <cellStyle name="Normal 5 3 2 7 6" xfId="10844" xr:uid="{00000000-0005-0000-0000-000072CD0000}"/>
    <cellStyle name="Normal 5 3 2 7 6 2" xfId="23447" xr:uid="{00000000-0005-0000-0000-000073CD0000}"/>
    <cellStyle name="Normal 5 3 2 7 6 2 2" xfId="58663" xr:uid="{00000000-0005-0000-0000-000074CD0000}"/>
    <cellStyle name="Normal 5 3 2 7 6 3" xfId="46066" xr:uid="{00000000-0005-0000-0000-000075CD0000}"/>
    <cellStyle name="Normal 5 3 2 7 6 4" xfId="36052" xr:uid="{00000000-0005-0000-0000-000076CD0000}"/>
    <cellStyle name="Normal 5 3 2 7 7" xfId="15211" xr:uid="{00000000-0005-0000-0000-000077CD0000}"/>
    <cellStyle name="Normal 5 3 2 7 7 2" xfId="50427" xr:uid="{00000000-0005-0000-0000-000078CD0000}"/>
    <cellStyle name="Normal 5 3 2 7 7 3" xfId="27816" xr:uid="{00000000-0005-0000-0000-000079CD0000}"/>
    <cellStyle name="Normal 5 3 2 7 8" xfId="13433" xr:uid="{00000000-0005-0000-0000-00007ACD0000}"/>
    <cellStyle name="Normal 5 3 2 7 8 2" xfId="48651" xr:uid="{00000000-0005-0000-0000-00007BCD0000}"/>
    <cellStyle name="Normal 5 3 2 7 9" xfId="37830" xr:uid="{00000000-0005-0000-0000-00007CCD0000}"/>
    <cellStyle name="Normal 5 3 2 8" xfId="3677" xr:uid="{00000000-0005-0000-0000-00007DCD0000}"/>
    <cellStyle name="Normal 5 3 2 8 2" xfId="8401" xr:uid="{00000000-0005-0000-0000-00007ECD0000}"/>
    <cellStyle name="Normal 5 3 2 8 2 2" xfId="21027" xr:uid="{00000000-0005-0000-0000-00007FCD0000}"/>
    <cellStyle name="Normal 5 3 2 8 2 2 2" xfId="56243" xr:uid="{00000000-0005-0000-0000-000080CD0000}"/>
    <cellStyle name="Normal 5 3 2 8 2 3" xfId="43646" xr:uid="{00000000-0005-0000-0000-000081CD0000}"/>
    <cellStyle name="Normal 5 3 2 8 2 4" xfId="33632" xr:uid="{00000000-0005-0000-0000-000082CD0000}"/>
    <cellStyle name="Normal 5 3 2 8 3" xfId="10182" xr:uid="{00000000-0005-0000-0000-000083CD0000}"/>
    <cellStyle name="Normal 5 3 2 8 3 2" xfId="22803" xr:uid="{00000000-0005-0000-0000-000084CD0000}"/>
    <cellStyle name="Normal 5 3 2 8 3 2 2" xfId="58019" xr:uid="{00000000-0005-0000-0000-000085CD0000}"/>
    <cellStyle name="Normal 5 3 2 8 3 3" xfId="45422" xr:uid="{00000000-0005-0000-0000-000086CD0000}"/>
    <cellStyle name="Normal 5 3 2 8 3 4" xfId="35408" xr:uid="{00000000-0005-0000-0000-000087CD0000}"/>
    <cellStyle name="Normal 5 3 2 8 4" xfId="11978" xr:uid="{00000000-0005-0000-0000-000088CD0000}"/>
    <cellStyle name="Normal 5 3 2 8 4 2" xfId="24579" xr:uid="{00000000-0005-0000-0000-000089CD0000}"/>
    <cellStyle name="Normal 5 3 2 8 4 2 2" xfId="59795" xr:uid="{00000000-0005-0000-0000-00008ACD0000}"/>
    <cellStyle name="Normal 5 3 2 8 4 3" xfId="47198" xr:uid="{00000000-0005-0000-0000-00008BCD0000}"/>
    <cellStyle name="Normal 5 3 2 8 4 4" xfId="37184" xr:uid="{00000000-0005-0000-0000-00008CCD0000}"/>
    <cellStyle name="Normal 5 3 2 8 5" xfId="16343" xr:uid="{00000000-0005-0000-0000-00008DCD0000}"/>
    <cellStyle name="Normal 5 3 2 8 5 2" xfId="51559" xr:uid="{00000000-0005-0000-0000-00008ECD0000}"/>
    <cellStyle name="Normal 5 3 2 8 5 3" xfId="28948" xr:uid="{00000000-0005-0000-0000-00008FCD0000}"/>
    <cellStyle name="Normal 5 3 2 8 6" xfId="14565" xr:uid="{00000000-0005-0000-0000-000090CD0000}"/>
    <cellStyle name="Normal 5 3 2 8 6 2" xfId="49783" xr:uid="{00000000-0005-0000-0000-000091CD0000}"/>
    <cellStyle name="Normal 5 3 2 8 7" xfId="38962" xr:uid="{00000000-0005-0000-0000-000092CD0000}"/>
    <cellStyle name="Normal 5 3 2 8 8" xfId="27172" xr:uid="{00000000-0005-0000-0000-000093CD0000}"/>
    <cellStyle name="Normal 5 3 2 9" xfId="4009" xr:uid="{00000000-0005-0000-0000-000094CD0000}"/>
    <cellStyle name="Normal 5 3 2 9 2" xfId="16665" xr:uid="{00000000-0005-0000-0000-000095CD0000}"/>
    <cellStyle name="Normal 5 3 2 9 2 2" xfId="51881" xr:uid="{00000000-0005-0000-0000-000096CD0000}"/>
    <cellStyle name="Normal 5 3 2 9 2 3" xfId="29270" xr:uid="{00000000-0005-0000-0000-000097CD0000}"/>
    <cellStyle name="Normal 5 3 2 9 3" xfId="13111" xr:uid="{00000000-0005-0000-0000-000098CD0000}"/>
    <cellStyle name="Normal 5 3 2 9 3 2" xfId="48329" xr:uid="{00000000-0005-0000-0000-000099CD0000}"/>
    <cellStyle name="Normal 5 3 2 9 4" xfId="39284" xr:uid="{00000000-0005-0000-0000-00009ACD0000}"/>
    <cellStyle name="Normal 5 3 2 9 5" xfId="25718" xr:uid="{00000000-0005-0000-0000-00009BCD0000}"/>
    <cellStyle name="Normal 5 3 2_District Target Attainment" xfId="1180" xr:uid="{00000000-0005-0000-0000-00009CCD0000}"/>
    <cellStyle name="Normal 5 3 20" xfId="60121" xr:uid="{00000000-0005-0000-0000-00009DCD0000}"/>
    <cellStyle name="Normal 5 3 3" xfId="636" xr:uid="{00000000-0005-0000-0000-00009ECD0000}"/>
    <cellStyle name="Normal 5 3 3 2" xfId="1805" xr:uid="{00000000-0005-0000-0000-00009FCD0000}"/>
    <cellStyle name="Normal 5 3 3_District Target Attainment" xfId="1181" xr:uid="{00000000-0005-0000-0000-0000A0CD0000}"/>
    <cellStyle name="Normal 5 3 4" xfId="1803" xr:uid="{00000000-0005-0000-0000-0000A1CD0000}"/>
    <cellStyle name="Normal 5 3 4 10" xfId="7017" xr:uid="{00000000-0005-0000-0000-0000A2CD0000}"/>
    <cellStyle name="Normal 5 3 4 10 2" xfId="19644" xr:uid="{00000000-0005-0000-0000-0000A3CD0000}"/>
    <cellStyle name="Normal 5 3 4 10 2 2" xfId="54860" xr:uid="{00000000-0005-0000-0000-0000A4CD0000}"/>
    <cellStyle name="Normal 5 3 4 10 3" xfId="42263" xr:uid="{00000000-0005-0000-0000-0000A5CD0000}"/>
    <cellStyle name="Normal 5 3 4 10 4" xfId="32249" xr:uid="{00000000-0005-0000-0000-0000A6CD0000}"/>
    <cellStyle name="Normal 5 3 4 11" xfId="8798" xr:uid="{00000000-0005-0000-0000-0000A7CD0000}"/>
    <cellStyle name="Normal 5 3 4 11 2" xfId="21420" xr:uid="{00000000-0005-0000-0000-0000A8CD0000}"/>
    <cellStyle name="Normal 5 3 4 11 2 2" xfId="56636" xr:uid="{00000000-0005-0000-0000-0000A9CD0000}"/>
    <cellStyle name="Normal 5 3 4 11 3" xfId="44039" xr:uid="{00000000-0005-0000-0000-0000AACD0000}"/>
    <cellStyle name="Normal 5 3 4 11 4" xfId="34025" xr:uid="{00000000-0005-0000-0000-0000ABCD0000}"/>
    <cellStyle name="Normal 5 3 4 12" xfId="10730" xr:uid="{00000000-0005-0000-0000-0000ACCD0000}"/>
    <cellStyle name="Normal 5 3 4 12 2" xfId="23341" xr:uid="{00000000-0005-0000-0000-0000ADCD0000}"/>
    <cellStyle name="Normal 5 3 4 12 2 2" xfId="58557" xr:uid="{00000000-0005-0000-0000-0000AECD0000}"/>
    <cellStyle name="Normal 5 3 4 12 3" xfId="45960" xr:uid="{00000000-0005-0000-0000-0000AFCD0000}"/>
    <cellStyle name="Normal 5 3 4 12 4" xfId="35946" xr:uid="{00000000-0005-0000-0000-0000B0CD0000}"/>
    <cellStyle name="Normal 5 3 4 13" xfId="14959" xr:uid="{00000000-0005-0000-0000-0000B1CD0000}"/>
    <cellStyle name="Normal 5 3 4 13 2" xfId="50176" xr:uid="{00000000-0005-0000-0000-0000B2CD0000}"/>
    <cellStyle name="Normal 5 3 4 13 3" xfId="27565" xr:uid="{00000000-0005-0000-0000-0000B3CD0000}"/>
    <cellStyle name="Normal 5 3 4 14" xfId="12373" xr:uid="{00000000-0005-0000-0000-0000B4CD0000}"/>
    <cellStyle name="Normal 5 3 4 14 2" xfId="47591" xr:uid="{00000000-0005-0000-0000-0000B5CD0000}"/>
    <cellStyle name="Normal 5 3 4 15" xfId="37578" xr:uid="{00000000-0005-0000-0000-0000B6CD0000}"/>
    <cellStyle name="Normal 5 3 4 16" xfId="24980" xr:uid="{00000000-0005-0000-0000-0000B7CD0000}"/>
    <cellStyle name="Normal 5 3 4 17" xfId="60193" xr:uid="{00000000-0005-0000-0000-0000B8CD0000}"/>
    <cellStyle name="Normal 5 3 4 2" xfId="2403" xr:uid="{00000000-0005-0000-0000-0000B9CD0000}"/>
    <cellStyle name="Normal 5 3 4 2 10" xfId="10731" xr:uid="{00000000-0005-0000-0000-0000BACD0000}"/>
    <cellStyle name="Normal 5 3 4 2 10 2" xfId="23342" xr:uid="{00000000-0005-0000-0000-0000BBCD0000}"/>
    <cellStyle name="Normal 5 3 4 2 10 2 2" xfId="58558" xr:uid="{00000000-0005-0000-0000-0000BCCD0000}"/>
    <cellStyle name="Normal 5 3 4 2 10 3" xfId="45961" xr:uid="{00000000-0005-0000-0000-0000BDCD0000}"/>
    <cellStyle name="Normal 5 3 4 2 10 4" xfId="35947" xr:uid="{00000000-0005-0000-0000-0000BECD0000}"/>
    <cellStyle name="Normal 5 3 4 2 11" xfId="15114" xr:uid="{00000000-0005-0000-0000-0000BFCD0000}"/>
    <cellStyle name="Normal 5 3 4 2 11 2" xfId="50330" xr:uid="{00000000-0005-0000-0000-0000C0CD0000}"/>
    <cellStyle name="Normal 5 3 4 2 11 3" xfId="27719" xr:uid="{00000000-0005-0000-0000-0000C1CD0000}"/>
    <cellStyle name="Normal 5 3 4 2 12" xfId="12527" xr:uid="{00000000-0005-0000-0000-0000C2CD0000}"/>
    <cellStyle name="Normal 5 3 4 2 12 2" xfId="47745" xr:uid="{00000000-0005-0000-0000-0000C3CD0000}"/>
    <cellStyle name="Normal 5 3 4 2 13" xfId="37733" xr:uid="{00000000-0005-0000-0000-0000C4CD0000}"/>
    <cellStyle name="Normal 5 3 4 2 14" xfId="25134" xr:uid="{00000000-0005-0000-0000-0000C5CD0000}"/>
    <cellStyle name="Normal 5 3 4 2 15" xfId="60347" xr:uid="{00000000-0005-0000-0000-0000C6CD0000}"/>
    <cellStyle name="Normal 5 3 4 2 2" xfId="3249" xr:uid="{00000000-0005-0000-0000-0000C7CD0000}"/>
    <cellStyle name="Normal 5 3 4 2 2 10" xfId="25618" xr:uid="{00000000-0005-0000-0000-0000C8CD0000}"/>
    <cellStyle name="Normal 5 3 4 2 2 11" xfId="61153" xr:uid="{00000000-0005-0000-0000-0000C9CD0000}"/>
    <cellStyle name="Normal 5 3 4 2 2 2" xfId="5049" xr:uid="{00000000-0005-0000-0000-0000CACD0000}"/>
    <cellStyle name="Normal 5 3 4 2 2 2 2" xfId="17696" xr:uid="{00000000-0005-0000-0000-0000CBCD0000}"/>
    <cellStyle name="Normal 5 3 4 2 2 2 2 2" xfId="52912" xr:uid="{00000000-0005-0000-0000-0000CCCD0000}"/>
    <cellStyle name="Normal 5 3 4 2 2 2 2 3" xfId="30301" xr:uid="{00000000-0005-0000-0000-0000CDCD0000}"/>
    <cellStyle name="Normal 5 3 4 2 2 2 3" xfId="14142" xr:uid="{00000000-0005-0000-0000-0000CECD0000}"/>
    <cellStyle name="Normal 5 3 4 2 2 2 3 2" xfId="49360" xr:uid="{00000000-0005-0000-0000-0000CFCD0000}"/>
    <cellStyle name="Normal 5 3 4 2 2 2 4" xfId="40315" xr:uid="{00000000-0005-0000-0000-0000D0CD0000}"/>
    <cellStyle name="Normal 5 3 4 2 2 2 5" xfId="26749" xr:uid="{00000000-0005-0000-0000-0000D1CD0000}"/>
    <cellStyle name="Normal 5 3 4 2 2 3" xfId="6519" xr:uid="{00000000-0005-0000-0000-0000D2CD0000}"/>
    <cellStyle name="Normal 5 3 4 2 2 3 2" xfId="19150" xr:uid="{00000000-0005-0000-0000-0000D3CD0000}"/>
    <cellStyle name="Normal 5 3 4 2 2 3 2 2" xfId="54366" xr:uid="{00000000-0005-0000-0000-0000D4CD0000}"/>
    <cellStyle name="Normal 5 3 4 2 2 3 3" xfId="41769" xr:uid="{00000000-0005-0000-0000-0000D5CD0000}"/>
    <cellStyle name="Normal 5 3 4 2 2 3 4" xfId="31755" xr:uid="{00000000-0005-0000-0000-0000D6CD0000}"/>
    <cellStyle name="Normal 5 3 4 2 2 4" xfId="7978" xr:uid="{00000000-0005-0000-0000-0000D7CD0000}"/>
    <cellStyle name="Normal 5 3 4 2 2 4 2" xfId="20604" xr:uid="{00000000-0005-0000-0000-0000D8CD0000}"/>
    <cellStyle name="Normal 5 3 4 2 2 4 2 2" xfId="55820" xr:uid="{00000000-0005-0000-0000-0000D9CD0000}"/>
    <cellStyle name="Normal 5 3 4 2 2 4 3" xfId="43223" xr:uid="{00000000-0005-0000-0000-0000DACD0000}"/>
    <cellStyle name="Normal 5 3 4 2 2 4 4" xfId="33209" xr:uid="{00000000-0005-0000-0000-0000DBCD0000}"/>
    <cellStyle name="Normal 5 3 4 2 2 5" xfId="9759" xr:uid="{00000000-0005-0000-0000-0000DCCD0000}"/>
    <cellStyle name="Normal 5 3 4 2 2 5 2" xfId="22380" xr:uid="{00000000-0005-0000-0000-0000DDCD0000}"/>
    <cellStyle name="Normal 5 3 4 2 2 5 2 2" xfId="57596" xr:uid="{00000000-0005-0000-0000-0000DECD0000}"/>
    <cellStyle name="Normal 5 3 4 2 2 5 3" xfId="44999" xr:uid="{00000000-0005-0000-0000-0000DFCD0000}"/>
    <cellStyle name="Normal 5 3 4 2 2 5 4" xfId="34985" xr:uid="{00000000-0005-0000-0000-0000E0CD0000}"/>
    <cellStyle name="Normal 5 3 4 2 2 6" xfId="11553" xr:uid="{00000000-0005-0000-0000-0000E1CD0000}"/>
    <cellStyle name="Normal 5 3 4 2 2 6 2" xfId="24156" xr:uid="{00000000-0005-0000-0000-0000E2CD0000}"/>
    <cellStyle name="Normal 5 3 4 2 2 6 2 2" xfId="59372" xr:uid="{00000000-0005-0000-0000-0000E3CD0000}"/>
    <cellStyle name="Normal 5 3 4 2 2 6 3" xfId="46775" xr:uid="{00000000-0005-0000-0000-0000E4CD0000}"/>
    <cellStyle name="Normal 5 3 4 2 2 6 4" xfId="36761" xr:uid="{00000000-0005-0000-0000-0000E5CD0000}"/>
    <cellStyle name="Normal 5 3 4 2 2 7" xfId="15920" xr:uid="{00000000-0005-0000-0000-0000E6CD0000}"/>
    <cellStyle name="Normal 5 3 4 2 2 7 2" xfId="51136" xr:uid="{00000000-0005-0000-0000-0000E7CD0000}"/>
    <cellStyle name="Normal 5 3 4 2 2 7 3" xfId="28525" xr:uid="{00000000-0005-0000-0000-0000E8CD0000}"/>
    <cellStyle name="Normal 5 3 4 2 2 8" xfId="13011" xr:uid="{00000000-0005-0000-0000-0000E9CD0000}"/>
    <cellStyle name="Normal 5 3 4 2 2 8 2" xfId="48229" xr:uid="{00000000-0005-0000-0000-0000EACD0000}"/>
    <cellStyle name="Normal 5 3 4 2 2 9" xfId="38539" xr:uid="{00000000-0005-0000-0000-0000EBCD0000}"/>
    <cellStyle name="Normal 5 3 4 2 3" xfId="3578" xr:uid="{00000000-0005-0000-0000-0000ECCD0000}"/>
    <cellStyle name="Normal 5 3 4 2 3 10" xfId="27074" xr:uid="{00000000-0005-0000-0000-0000EDCD0000}"/>
    <cellStyle name="Normal 5 3 4 2 3 11" xfId="61478" xr:uid="{00000000-0005-0000-0000-0000EECD0000}"/>
    <cellStyle name="Normal 5 3 4 2 3 2" xfId="5374" xr:uid="{00000000-0005-0000-0000-0000EFCD0000}"/>
    <cellStyle name="Normal 5 3 4 2 3 2 2" xfId="18021" xr:uid="{00000000-0005-0000-0000-0000F0CD0000}"/>
    <cellStyle name="Normal 5 3 4 2 3 2 2 2" xfId="53237" xr:uid="{00000000-0005-0000-0000-0000F1CD0000}"/>
    <cellStyle name="Normal 5 3 4 2 3 2 3" xfId="40640" xr:uid="{00000000-0005-0000-0000-0000F2CD0000}"/>
    <cellStyle name="Normal 5 3 4 2 3 2 4" xfId="30626" xr:uid="{00000000-0005-0000-0000-0000F3CD0000}"/>
    <cellStyle name="Normal 5 3 4 2 3 3" xfId="6844" xr:uid="{00000000-0005-0000-0000-0000F4CD0000}"/>
    <cellStyle name="Normal 5 3 4 2 3 3 2" xfId="19475" xr:uid="{00000000-0005-0000-0000-0000F5CD0000}"/>
    <cellStyle name="Normal 5 3 4 2 3 3 2 2" xfId="54691" xr:uid="{00000000-0005-0000-0000-0000F6CD0000}"/>
    <cellStyle name="Normal 5 3 4 2 3 3 3" xfId="42094" xr:uid="{00000000-0005-0000-0000-0000F7CD0000}"/>
    <cellStyle name="Normal 5 3 4 2 3 3 4" xfId="32080" xr:uid="{00000000-0005-0000-0000-0000F8CD0000}"/>
    <cellStyle name="Normal 5 3 4 2 3 4" xfId="8303" xr:uid="{00000000-0005-0000-0000-0000F9CD0000}"/>
    <cellStyle name="Normal 5 3 4 2 3 4 2" xfId="20929" xr:uid="{00000000-0005-0000-0000-0000FACD0000}"/>
    <cellStyle name="Normal 5 3 4 2 3 4 2 2" xfId="56145" xr:uid="{00000000-0005-0000-0000-0000FBCD0000}"/>
    <cellStyle name="Normal 5 3 4 2 3 4 3" xfId="43548" xr:uid="{00000000-0005-0000-0000-0000FCCD0000}"/>
    <cellStyle name="Normal 5 3 4 2 3 4 4" xfId="33534" xr:uid="{00000000-0005-0000-0000-0000FDCD0000}"/>
    <cellStyle name="Normal 5 3 4 2 3 5" xfId="10084" xr:uid="{00000000-0005-0000-0000-0000FECD0000}"/>
    <cellStyle name="Normal 5 3 4 2 3 5 2" xfId="22705" xr:uid="{00000000-0005-0000-0000-0000FFCD0000}"/>
    <cellStyle name="Normal 5 3 4 2 3 5 2 2" xfId="57921" xr:uid="{00000000-0005-0000-0000-000000CE0000}"/>
    <cellStyle name="Normal 5 3 4 2 3 5 3" xfId="45324" xr:uid="{00000000-0005-0000-0000-000001CE0000}"/>
    <cellStyle name="Normal 5 3 4 2 3 5 4" xfId="35310" xr:uid="{00000000-0005-0000-0000-000002CE0000}"/>
    <cellStyle name="Normal 5 3 4 2 3 6" xfId="11878" xr:uid="{00000000-0005-0000-0000-000003CE0000}"/>
    <cellStyle name="Normal 5 3 4 2 3 6 2" xfId="24481" xr:uid="{00000000-0005-0000-0000-000004CE0000}"/>
    <cellStyle name="Normal 5 3 4 2 3 6 2 2" xfId="59697" xr:uid="{00000000-0005-0000-0000-000005CE0000}"/>
    <cellStyle name="Normal 5 3 4 2 3 6 3" xfId="47100" xr:uid="{00000000-0005-0000-0000-000006CE0000}"/>
    <cellStyle name="Normal 5 3 4 2 3 6 4" xfId="37086" xr:uid="{00000000-0005-0000-0000-000007CE0000}"/>
    <cellStyle name="Normal 5 3 4 2 3 7" xfId="16245" xr:uid="{00000000-0005-0000-0000-000008CE0000}"/>
    <cellStyle name="Normal 5 3 4 2 3 7 2" xfId="51461" xr:uid="{00000000-0005-0000-0000-000009CE0000}"/>
    <cellStyle name="Normal 5 3 4 2 3 7 3" xfId="28850" xr:uid="{00000000-0005-0000-0000-00000ACE0000}"/>
    <cellStyle name="Normal 5 3 4 2 3 8" xfId="14467" xr:uid="{00000000-0005-0000-0000-00000BCE0000}"/>
    <cellStyle name="Normal 5 3 4 2 3 8 2" xfId="49685" xr:uid="{00000000-0005-0000-0000-00000CCE0000}"/>
    <cellStyle name="Normal 5 3 4 2 3 9" xfId="38864" xr:uid="{00000000-0005-0000-0000-00000DCE0000}"/>
    <cellStyle name="Normal 5 3 4 2 4" xfId="2739" xr:uid="{00000000-0005-0000-0000-00000ECE0000}"/>
    <cellStyle name="Normal 5 3 4 2 4 10" xfId="26265" xr:uid="{00000000-0005-0000-0000-00000FCE0000}"/>
    <cellStyle name="Normal 5 3 4 2 4 11" xfId="60669" xr:uid="{00000000-0005-0000-0000-000010CE0000}"/>
    <cellStyle name="Normal 5 3 4 2 4 2" xfId="4565" xr:uid="{00000000-0005-0000-0000-000011CE0000}"/>
    <cellStyle name="Normal 5 3 4 2 4 2 2" xfId="17212" xr:uid="{00000000-0005-0000-0000-000012CE0000}"/>
    <cellStyle name="Normal 5 3 4 2 4 2 2 2" xfId="52428" xr:uid="{00000000-0005-0000-0000-000013CE0000}"/>
    <cellStyle name="Normal 5 3 4 2 4 2 3" xfId="39831" xr:uid="{00000000-0005-0000-0000-000014CE0000}"/>
    <cellStyle name="Normal 5 3 4 2 4 2 4" xfId="29817" xr:uid="{00000000-0005-0000-0000-000015CE0000}"/>
    <cellStyle name="Normal 5 3 4 2 4 3" xfId="6035" xr:uid="{00000000-0005-0000-0000-000016CE0000}"/>
    <cellStyle name="Normal 5 3 4 2 4 3 2" xfId="18666" xr:uid="{00000000-0005-0000-0000-000017CE0000}"/>
    <cellStyle name="Normal 5 3 4 2 4 3 2 2" xfId="53882" xr:uid="{00000000-0005-0000-0000-000018CE0000}"/>
    <cellStyle name="Normal 5 3 4 2 4 3 3" xfId="41285" xr:uid="{00000000-0005-0000-0000-000019CE0000}"/>
    <cellStyle name="Normal 5 3 4 2 4 3 4" xfId="31271" xr:uid="{00000000-0005-0000-0000-00001ACE0000}"/>
    <cellStyle name="Normal 5 3 4 2 4 4" xfId="7494" xr:uid="{00000000-0005-0000-0000-00001BCE0000}"/>
    <cellStyle name="Normal 5 3 4 2 4 4 2" xfId="20120" xr:uid="{00000000-0005-0000-0000-00001CCE0000}"/>
    <cellStyle name="Normal 5 3 4 2 4 4 2 2" xfId="55336" xr:uid="{00000000-0005-0000-0000-00001DCE0000}"/>
    <cellStyle name="Normal 5 3 4 2 4 4 3" xfId="42739" xr:uid="{00000000-0005-0000-0000-00001ECE0000}"/>
    <cellStyle name="Normal 5 3 4 2 4 4 4" xfId="32725" xr:uid="{00000000-0005-0000-0000-00001FCE0000}"/>
    <cellStyle name="Normal 5 3 4 2 4 5" xfId="9275" xr:uid="{00000000-0005-0000-0000-000020CE0000}"/>
    <cellStyle name="Normal 5 3 4 2 4 5 2" xfId="21896" xr:uid="{00000000-0005-0000-0000-000021CE0000}"/>
    <cellStyle name="Normal 5 3 4 2 4 5 2 2" xfId="57112" xr:uid="{00000000-0005-0000-0000-000022CE0000}"/>
    <cellStyle name="Normal 5 3 4 2 4 5 3" xfId="44515" xr:uid="{00000000-0005-0000-0000-000023CE0000}"/>
    <cellStyle name="Normal 5 3 4 2 4 5 4" xfId="34501" xr:uid="{00000000-0005-0000-0000-000024CE0000}"/>
    <cellStyle name="Normal 5 3 4 2 4 6" xfId="11069" xr:uid="{00000000-0005-0000-0000-000025CE0000}"/>
    <cellStyle name="Normal 5 3 4 2 4 6 2" xfId="23672" xr:uid="{00000000-0005-0000-0000-000026CE0000}"/>
    <cellStyle name="Normal 5 3 4 2 4 6 2 2" xfId="58888" xr:uid="{00000000-0005-0000-0000-000027CE0000}"/>
    <cellStyle name="Normal 5 3 4 2 4 6 3" xfId="46291" xr:uid="{00000000-0005-0000-0000-000028CE0000}"/>
    <cellStyle name="Normal 5 3 4 2 4 6 4" xfId="36277" xr:uid="{00000000-0005-0000-0000-000029CE0000}"/>
    <cellStyle name="Normal 5 3 4 2 4 7" xfId="15436" xr:uid="{00000000-0005-0000-0000-00002ACE0000}"/>
    <cellStyle name="Normal 5 3 4 2 4 7 2" xfId="50652" xr:uid="{00000000-0005-0000-0000-00002BCE0000}"/>
    <cellStyle name="Normal 5 3 4 2 4 7 3" xfId="28041" xr:uid="{00000000-0005-0000-0000-00002CCE0000}"/>
    <cellStyle name="Normal 5 3 4 2 4 8" xfId="13658" xr:uid="{00000000-0005-0000-0000-00002DCE0000}"/>
    <cellStyle name="Normal 5 3 4 2 4 8 2" xfId="48876" xr:uid="{00000000-0005-0000-0000-00002ECE0000}"/>
    <cellStyle name="Normal 5 3 4 2 4 9" xfId="38055" xr:uid="{00000000-0005-0000-0000-00002FCE0000}"/>
    <cellStyle name="Normal 5 3 4 2 5" xfId="3903" xr:uid="{00000000-0005-0000-0000-000030CE0000}"/>
    <cellStyle name="Normal 5 3 4 2 5 2" xfId="8626" xr:uid="{00000000-0005-0000-0000-000031CE0000}"/>
    <cellStyle name="Normal 5 3 4 2 5 2 2" xfId="21252" xr:uid="{00000000-0005-0000-0000-000032CE0000}"/>
    <cellStyle name="Normal 5 3 4 2 5 2 2 2" xfId="56468" xr:uid="{00000000-0005-0000-0000-000033CE0000}"/>
    <cellStyle name="Normal 5 3 4 2 5 2 3" xfId="43871" xr:uid="{00000000-0005-0000-0000-000034CE0000}"/>
    <cellStyle name="Normal 5 3 4 2 5 2 4" xfId="33857" xr:uid="{00000000-0005-0000-0000-000035CE0000}"/>
    <cellStyle name="Normal 5 3 4 2 5 3" xfId="10407" xr:uid="{00000000-0005-0000-0000-000036CE0000}"/>
    <cellStyle name="Normal 5 3 4 2 5 3 2" xfId="23028" xr:uid="{00000000-0005-0000-0000-000037CE0000}"/>
    <cellStyle name="Normal 5 3 4 2 5 3 2 2" xfId="58244" xr:uid="{00000000-0005-0000-0000-000038CE0000}"/>
    <cellStyle name="Normal 5 3 4 2 5 3 3" xfId="45647" xr:uid="{00000000-0005-0000-0000-000039CE0000}"/>
    <cellStyle name="Normal 5 3 4 2 5 3 4" xfId="35633" xr:uid="{00000000-0005-0000-0000-00003ACE0000}"/>
    <cellStyle name="Normal 5 3 4 2 5 4" xfId="12203" xr:uid="{00000000-0005-0000-0000-00003BCE0000}"/>
    <cellStyle name="Normal 5 3 4 2 5 4 2" xfId="24804" xr:uid="{00000000-0005-0000-0000-00003CCE0000}"/>
    <cellStyle name="Normal 5 3 4 2 5 4 2 2" xfId="60020" xr:uid="{00000000-0005-0000-0000-00003DCE0000}"/>
    <cellStyle name="Normal 5 3 4 2 5 4 3" xfId="47423" xr:uid="{00000000-0005-0000-0000-00003ECE0000}"/>
    <cellStyle name="Normal 5 3 4 2 5 4 4" xfId="37409" xr:uid="{00000000-0005-0000-0000-00003FCE0000}"/>
    <cellStyle name="Normal 5 3 4 2 5 5" xfId="16568" xr:uid="{00000000-0005-0000-0000-000040CE0000}"/>
    <cellStyle name="Normal 5 3 4 2 5 5 2" xfId="51784" xr:uid="{00000000-0005-0000-0000-000041CE0000}"/>
    <cellStyle name="Normal 5 3 4 2 5 5 3" xfId="29173" xr:uid="{00000000-0005-0000-0000-000042CE0000}"/>
    <cellStyle name="Normal 5 3 4 2 5 6" xfId="14790" xr:uid="{00000000-0005-0000-0000-000043CE0000}"/>
    <cellStyle name="Normal 5 3 4 2 5 6 2" xfId="50008" xr:uid="{00000000-0005-0000-0000-000044CE0000}"/>
    <cellStyle name="Normal 5 3 4 2 5 7" xfId="39187" xr:uid="{00000000-0005-0000-0000-000045CE0000}"/>
    <cellStyle name="Normal 5 3 4 2 5 8" xfId="27397" xr:uid="{00000000-0005-0000-0000-000046CE0000}"/>
    <cellStyle name="Normal 5 3 4 2 6" xfId="4243" xr:uid="{00000000-0005-0000-0000-000047CE0000}"/>
    <cellStyle name="Normal 5 3 4 2 6 2" xfId="16890" xr:uid="{00000000-0005-0000-0000-000048CE0000}"/>
    <cellStyle name="Normal 5 3 4 2 6 2 2" xfId="52106" xr:uid="{00000000-0005-0000-0000-000049CE0000}"/>
    <cellStyle name="Normal 5 3 4 2 6 2 3" xfId="29495" xr:uid="{00000000-0005-0000-0000-00004ACE0000}"/>
    <cellStyle name="Normal 5 3 4 2 6 3" xfId="13336" xr:uid="{00000000-0005-0000-0000-00004BCE0000}"/>
    <cellStyle name="Normal 5 3 4 2 6 3 2" xfId="48554" xr:uid="{00000000-0005-0000-0000-00004CCE0000}"/>
    <cellStyle name="Normal 5 3 4 2 6 4" xfId="39509" xr:uid="{00000000-0005-0000-0000-00004DCE0000}"/>
    <cellStyle name="Normal 5 3 4 2 6 5" xfId="25943" xr:uid="{00000000-0005-0000-0000-00004ECE0000}"/>
    <cellStyle name="Normal 5 3 4 2 7" xfId="5713" xr:uid="{00000000-0005-0000-0000-00004FCE0000}"/>
    <cellStyle name="Normal 5 3 4 2 7 2" xfId="18344" xr:uid="{00000000-0005-0000-0000-000050CE0000}"/>
    <cellStyle name="Normal 5 3 4 2 7 2 2" xfId="53560" xr:uid="{00000000-0005-0000-0000-000051CE0000}"/>
    <cellStyle name="Normal 5 3 4 2 7 3" xfId="40963" xr:uid="{00000000-0005-0000-0000-000052CE0000}"/>
    <cellStyle name="Normal 5 3 4 2 7 4" xfId="30949" xr:uid="{00000000-0005-0000-0000-000053CE0000}"/>
    <cellStyle name="Normal 5 3 4 2 8" xfId="7172" xr:uid="{00000000-0005-0000-0000-000054CE0000}"/>
    <cellStyle name="Normal 5 3 4 2 8 2" xfId="19798" xr:uid="{00000000-0005-0000-0000-000055CE0000}"/>
    <cellStyle name="Normal 5 3 4 2 8 2 2" xfId="55014" xr:uid="{00000000-0005-0000-0000-000056CE0000}"/>
    <cellStyle name="Normal 5 3 4 2 8 3" xfId="42417" xr:uid="{00000000-0005-0000-0000-000057CE0000}"/>
    <cellStyle name="Normal 5 3 4 2 8 4" xfId="32403" xr:uid="{00000000-0005-0000-0000-000058CE0000}"/>
    <cellStyle name="Normal 5 3 4 2 9" xfId="8953" xr:uid="{00000000-0005-0000-0000-000059CE0000}"/>
    <cellStyle name="Normal 5 3 4 2 9 2" xfId="21574" xr:uid="{00000000-0005-0000-0000-00005ACE0000}"/>
    <cellStyle name="Normal 5 3 4 2 9 2 2" xfId="56790" xr:uid="{00000000-0005-0000-0000-00005BCE0000}"/>
    <cellStyle name="Normal 5 3 4 2 9 3" xfId="44193" xr:uid="{00000000-0005-0000-0000-00005CCE0000}"/>
    <cellStyle name="Normal 5 3 4 2 9 4" xfId="34179" xr:uid="{00000000-0005-0000-0000-00005DCE0000}"/>
    <cellStyle name="Normal 5 3 4 3" xfId="3089" xr:uid="{00000000-0005-0000-0000-00005ECE0000}"/>
    <cellStyle name="Normal 5 3 4 3 10" xfId="25461" xr:uid="{00000000-0005-0000-0000-00005FCE0000}"/>
    <cellStyle name="Normal 5 3 4 3 11" xfId="60996" xr:uid="{00000000-0005-0000-0000-000060CE0000}"/>
    <cellStyle name="Normal 5 3 4 3 2" xfId="4892" xr:uid="{00000000-0005-0000-0000-000061CE0000}"/>
    <cellStyle name="Normal 5 3 4 3 2 2" xfId="17539" xr:uid="{00000000-0005-0000-0000-000062CE0000}"/>
    <cellStyle name="Normal 5 3 4 3 2 2 2" xfId="52755" xr:uid="{00000000-0005-0000-0000-000063CE0000}"/>
    <cellStyle name="Normal 5 3 4 3 2 2 3" xfId="30144" xr:uid="{00000000-0005-0000-0000-000064CE0000}"/>
    <cellStyle name="Normal 5 3 4 3 2 3" xfId="13985" xr:uid="{00000000-0005-0000-0000-000065CE0000}"/>
    <cellStyle name="Normal 5 3 4 3 2 3 2" xfId="49203" xr:uid="{00000000-0005-0000-0000-000066CE0000}"/>
    <cellStyle name="Normal 5 3 4 3 2 4" xfId="40158" xr:uid="{00000000-0005-0000-0000-000067CE0000}"/>
    <cellStyle name="Normal 5 3 4 3 2 5" xfId="26592" xr:uid="{00000000-0005-0000-0000-000068CE0000}"/>
    <cellStyle name="Normal 5 3 4 3 3" xfId="6362" xr:uid="{00000000-0005-0000-0000-000069CE0000}"/>
    <cellStyle name="Normal 5 3 4 3 3 2" xfId="18993" xr:uid="{00000000-0005-0000-0000-00006ACE0000}"/>
    <cellStyle name="Normal 5 3 4 3 3 2 2" xfId="54209" xr:uid="{00000000-0005-0000-0000-00006BCE0000}"/>
    <cellStyle name="Normal 5 3 4 3 3 3" xfId="41612" xr:uid="{00000000-0005-0000-0000-00006CCE0000}"/>
    <cellStyle name="Normal 5 3 4 3 3 4" xfId="31598" xr:uid="{00000000-0005-0000-0000-00006DCE0000}"/>
    <cellStyle name="Normal 5 3 4 3 4" xfId="7821" xr:uid="{00000000-0005-0000-0000-00006ECE0000}"/>
    <cellStyle name="Normal 5 3 4 3 4 2" xfId="20447" xr:uid="{00000000-0005-0000-0000-00006FCE0000}"/>
    <cellStyle name="Normal 5 3 4 3 4 2 2" xfId="55663" xr:uid="{00000000-0005-0000-0000-000070CE0000}"/>
    <cellStyle name="Normal 5 3 4 3 4 3" xfId="43066" xr:uid="{00000000-0005-0000-0000-000071CE0000}"/>
    <cellStyle name="Normal 5 3 4 3 4 4" xfId="33052" xr:uid="{00000000-0005-0000-0000-000072CE0000}"/>
    <cellStyle name="Normal 5 3 4 3 5" xfId="9602" xr:uid="{00000000-0005-0000-0000-000073CE0000}"/>
    <cellStyle name="Normal 5 3 4 3 5 2" xfId="22223" xr:uid="{00000000-0005-0000-0000-000074CE0000}"/>
    <cellStyle name="Normal 5 3 4 3 5 2 2" xfId="57439" xr:uid="{00000000-0005-0000-0000-000075CE0000}"/>
    <cellStyle name="Normal 5 3 4 3 5 3" xfId="44842" xr:uid="{00000000-0005-0000-0000-000076CE0000}"/>
    <cellStyle name="Normal 5 3 4 3 5 4" xfId="34828" xr:uid="{00000000-0005-0000-0000-000077CE0000}"/>
    <cellStyle name="Normal 5 3 4 3 6" xfId="11396" xr:uid="{00000000-0005-0000-0000-000078CE0000}"/>
    <cellStyle name="Normal 5 3 4 3 6 2" xfId="23999" xr:uid="{00000000-0005-0000-0000-000079CE0000}"/>
    <cellStyle name="Normal 5 3 4 3 6 2 2" xfId="59215" xr:uid="{00000000-0005-0000-0000-00007ACE0000}"/>
    <cellStyle name="Normal 5 3 4 3 6 3" xfId="46618" xr:uid="{00000000-0005-0000-0000-00007BCE0000}"/>
    <cellStyle name="Normal 5 3 4 3 6 4" xfId="36604" xr:uid="{00000000-0005-0000-0000-00007CCE0000}"/>
    <cellStyle name="Normal 5 3 4 3 7" xfId="15763" xr:uid="{00000000-0005-0000-0000-00007DCE0000}"/>
    <cellStyle name="Normal 5 3 4 3 7 2" xfId="50979" xr:uid="{00000000-0005-0000-0000-00007ECE0000}"/>
    <cellStyle name="Normal 5 3 4 3 7 3" xfId="28368" xr:uid="{00000000-0005-0000-0000-00007FCE0000}"/>
    <cellStyle name="Normal 5 3 4 3 8" xfId="12854" xr:uid="{00000000-0005-0000-0000-000080CE0000}"/>
    <cellStyle name="Normal 5 3 4 3 8 2" xfId="48072" xr:uid="{00000000-0005-0000-0000-000081CE0000}"/>
    <cellStyle name="Normal 5 3 4 3 9" xfId="38382" xr:uid="{00000000-0005-0000-0000-000082CE0000}"/>
    <cellStyle name="Normal 5 3 4 4" xfId="2915" xr:uid="{00000000-0005-0000-0000-000083CE0000}"/>
    <cellStyle name="Normal 5 3 4 4 10" xfId="25302" xr:uid="{00000000-0005-0000-0000-000084CE0000}"/>
    <cellStyle name="Normal 5 3 4 4 11" xfId="60837" xr:uid="{00000000-0005-0000-0000-000085CE0000}"/>
    <cellStyle name="Normal 5 3 4 4 2" xfId="4733" xr:uid="{00000000-0005-0000-0000-000086CE0000}"/>
    <cellStyle name="Normal 5 3 4 4 2 2" xfId="17380" xr:uid="{00000000-0005-0000-0000-000087CE0000}"/>
    <cellStyle name="Normal 5 3 4 4 2 2 2" xfId="52596" xr:uid="{00000000-0005-0000-0000-000088CE0000}"/>
    <cellStyle name="Normal 5 3 4 4 2 2 3" xfId="29985" xr:uid="{00000000-0005-0000-0000-000089CE0000}"/>
    <cellStyle name="Normal 5 3 4 4 2 3" xfId="13826" xr:uid="{00000000-0005-0000-0000-00008ACE0000}"/>
    <cellStyle name="Normal 5 3 4 4 2 3 2" xfId="49044" xr:uid="{00000000-0005-0000-0000-00008BCE0000}"/>
    <cellStyle name="Normal 5 3 4 4 2 4" xfId="39999" xr:uid="{00000000-0005-0000-0000-00008CCE0000}"/>
    <cellStyle name="Normal 5 3 4 4 2 5" xfId="26433" xr:uid="{00000000-0005-0000-0000-00008DCE0000}"/>
    <cellStyle name="Normal 5 3 4 4 3" xfId="6203" xr:uid="{00000000-0005-0000-0000-00008ECE0000}"/>
    <cellStyle name="Normal 5 3 4 4 3 2" xfId="18834" xr:uid="{00000000-0005-0000-0000-00008FCE0000}"/>
    <cellStyle name="Normal 5 3 4 4 3 2 2" xfId="54050" xr:uid="{00000000-0005-0000-0000-000090CE0000}"/>
    <cellStyle name="Normal 5 3 4 4 3 3" xfId="41453" xr:uid="{00000000-0005-0000-0000-000091CE0000}"/>
    <cellStyle name="Normal 5 3 4 4 3 4" xfId="31439" xr:uid="{00000000-0005-0000-0000-000092CE0000}"/>
    <cellStyle name="Normal 5 3 4 4 4" xfId="7662" xr:uid="{00000000-0005-0000-0000-000093CE0000}"/>
    <cellStyle name="Normal 5 3 4 4 4 2" xfId="20288" xr:uid="{00000000-0005-0000-0000-000094CE0000}"/>
    <cellStyle name="Normal 5 3 4 4 4 2 2" xfId="55504" xr:uid="{00000000-0005-0000-0000-000095CE0000}"/>
    <cellStyle name="Normal 5 3 4 4 4 3" xfId="42907" xr:uid="{00000000-0005-0000-0000-000096CE0000}"/>
    <cellStyle name="Normal 5 3 4 4 4 4" xfId="32893" xr:uid="{00000000-0005-0000-0000-000097CE0000}"/>
    <cellStyle name="Normal 5 3 4 4 5" xfId="9443" xr:uid="{00000000-0005-0000-0000-000098CE0000}"/>
    <cellStyle name="Normal 5 3 4 4 5 2" xfId="22064" xr:uid="{00000000-0005-0000-0000-000099CE0000}"/>
    <cellStyle name="Normal 5 3 4 4 5 2 2" xfId="57280" xr:uid="{00000000-0005-0000-0000-00009ACE0000}"/>
    <cellStyle name="Normal 5 3 4 4 5 3" xfId="44683" xr:uid="{00000000-0005-0000-0000-00009BCE0000}"/>
    <cellStyle name="Normal 5 3 4 4 5 4" xfId="34669" xr:uid="{00000000-0005-0000-0000-00009CCE0000}"/>
    <cellStyle name="Normal 5 3 4 4 6" xfId="11237" xr:uid="{00000000-0005-0000-0000-00009DCE0000}"/>
    <cellStyle name="Normal 5 3 4 4 6 2" xfId="23840" xr:uid="{00000000-0005-0000-0000-00009ECE0000}"/>
    <cellStyle name="Normal 5 3 4 4 6 2 2" xfId="59056" xr:uid="{00000000-0005-0000-0000-00009FCE0000}"/>
    <cellStyle name="Normal 5 3 4 4 6 3" xfId="46459" xr:uid="{00000000-0005-0000-0000-0000A0CE0000}"/>
    <cellStyle name="Normal 5 3 4 4 6 4" xfId="36445" xr:uid="{00000000-0005-0000-0000-0000A1CE0000}"/>
    <cellStyle name="Normal 5 3 4 4 7" xfId="15604" xr:uid="{00000000-0005-0000-0000-0000A2CE0000}"/>
    <cellStyle name="Normal 5 3 4 4 7 2" xfId="50820" xr:uid="{00000000-0005-0000-0000-0000A3CE0000}"/>
    <cellStyle name="Normal 5 3 4 4 7 3" xfId="28209" xr:uid="{00000000-0005-0000-0000-0000A4CE0000}"/>
    <cellStyle name="Normal 5 3 4 4 8" xfId="12695" xr:uid="{00000000-0005-0000-0000-0000A5CE0000}"/>
    <cellStyle name="Normal 5 3 4 4 8 2" xfId="47913" xr:uid="{00000000-0005-0000-0000-0000A6CE0000}"/>
    <cellStyle name="Normal 5 3 4 4 9" xfId="38223" xr:uid="{00000000-0005-0000-0000-0000A7CE0000}"/>
    <cellStyle name="Normal 5 3 4 5" xfId="3424" xr:uid="{00000000-0005-0000-0000-0000A8CE0000}"/>
    <cellStyle name="Normal 5 3 4 5 10" xfId="26920" xr:uid="{00000000-0005-0000-0000-0000A9CE0000}"/>
    <cellStyle name="Normal 5 3 4 5 11" xfId="61324" xr:uid="{00000000-0005-0000-0000-0000AACE0000}"/>
    <cellStyle name="Normal 5 3 4 5 2" xfId="5220" xr:uid="{00000000-0005-0000-0000-0000ABCE0000}"/>
    <cellStyle name="Normal 5 3 4 5 2 2" xfId="17867" xr:uid="{00000000-0005-0000-0000-0000ACCE0000}"/>
    <cellStyle name="Normal 5 3 4 5 2 2 2" xfId="53083" xr:uid="{00000000-0005-0000-0000-0000ADCE0000}"/>
    <cellStyle name="Normal 5 3 4 5 2 3" xfId="40486" xr:uid="{00000000-0005-0000-0000-0000AECE0000}"/>
    <cellStyle name="Normal 5 3 4 5 2 4" xfId="30472" xr:uid="{00000000-0005-0000-0000-0000AFCE0000}"/>
    <cellStyle name="Normal 5 3 4 5 3" xfId="6690" xr:uid="{00000000-0005-0000-0000-0000B0CE0000}"/>
    <cellStyle name="Normal 5 3 4 5 3 2" xfId="19321" xr:uid="{00000000-0005-0000-0000-0000B1CE0000}"/>
    <cellStyle name="Normal 5 3 4 5 3 2 2" xfId="54537" xr:uid="{00000000-0005-0000-0000-0000B2CE0000}"/>
    <cellStyle name="Normal 5 3 4 5 3 3" xfId="41940" xr:uid="{00000000-0005-0000-0000-0000B3CE0000}"/>
    <cellStyle name="Normal 5 3 4 5 3 4" xfId="31926" xr:uid="{00000000-0005-0000-0000-0000B4CE0000}"/>
    <cellStyle name="Normal 5 3 4 5 4" xfId="8149" xr:uid="{00000000-0005-0000-0000-0000B5CE0000}"/>
    <cellStyle name="Normal 5 3 4 5 4 2" xfId="20775" xr:uid="{00000000-0005-0000-0000-0000B6CE0000}"/>
    <cellStyle name="Normal 5 3 4 5 4 2 2" xfId="55991" xr:uid="{00000000-0005-0000-0000-0000B7CE0000}"/>
    <cellStyle name="Normal 5 3 4 5 4 3" xfId="43394" xr:uid="{00000000-0005-0000-0000-0000B8CE0000}"/>
    <cellStyle name="Normal 5 3 4 5 4 4" xfId="33380" xr:uid="{00000000-0005-0000-0000-0000B9CE0000}"/>
    <cellStyle name="Normal 5 3 4 5 5" xfId="9930" xr:uid="{00000000-0005-0000-0000-0000BACE0000}"/>
    <cellStyle name="Normal 5 3 4 5 5 2" xfId="22551" xr:uid="{00000000-0005-0000-0000-0000BBCE0000}"/>
    <cellStyle name="Normal 5 3 4 5 5 2 2" xfId="57767" xr:uid="{00000000-0005-0000-0000-0000BCCE0000}"/>
    <cellStyle name="Normal 5 3 4 5 5 3" xfId="45170" xr:uid="{00000000-0005-0000-0000-0000BDCE0000}"/>
    <cellStyle name="Normal 5 3 4 5 5 4" xfId="35156" xr:uid="{00000000-0005-0000-0000-0000BECE0000}"/>
    <cellStyle name="Normal 5 3 4 5 6" xfId="11724" xr:uid="{00000000-0005-0000-0000-0000BFCE0000}"/>
    <cellStyle name="Normal 5 3 4 5 6 2" xfId="24327" xr:uid="{00000000-0005-0000-0000-0000C0CE0000}"/>
    <cellStyle name="Normal 5 3 4 5 6 2 2" xfId="59543" xr:uid="{00000000-0005-0000-0000-0000C1CE0000}"/>
    <cellStyle name="Normal 5 3 4 5 6 3" xfId="46946" xr:uid="{00000000-0005-0000-0000-0000C2CE0000}"/>
    <cellStyle name="Normal 5 3 4 5 6 4" xfId="36932" xr:uid="{00000000-0005-0000-0000-0000C3CE0000}"/>
    <cellStyle name="Normal 5 3 4 5 7" xfId="16091" xr:uid="{00000000-0005-0000-0000-0000C4CE0000}"/>
    <cellStyle name="Normal 5 3 4 5 7 2" xfId="51307" xr:uid="{00000000-0005-0000-0000-0000C5CE0000}"/>
    <cellStyle name="Normal 5 3 4 5 7 3" xfId="28696" xr:uid="{00000000-0005-0000-0000-0000C6CE0000}"/>
    <cellStyle name="Normal 5 3 4 5 8" xfId="14313" xr:uid="{00000000-0005-0000-0000-0000C7CE0000}"/>
    <cellStyle name="Normal 5 3 4 5 8 2" xfId="49531" xr:uid="{00000000-0005-0000-0000-0000C8CE0000}"/>
    <cellStyle name="Normal 5 3 4 5 9" xfId="38710" xr:uid="{00000000-0005-0000-0000-0000C9CE0000}"/>
    <cellStyle name="Normal 5 3 4 6" xfId="2584" xr:uid="{00000000-0005-0000-0000-0000CACE0000}"/>
    <cellStyle name="Normal 5 3 4 6 10" xfId="26111" xr:uid="{00000000-0005-0000-0000-0000CBCE0000}"/>
    <cellStyle name="Normal 5 3 4 6 11" xfId="60515" xr:uid="{00000000-0005-0000-0000-0000CCCE0000}"/>
    <cellStyle name="Normal 5 3 4 6 2" xfId="4411" xr:uid="{00000000-0005-0000-0000-0000CDCE0000}"/>
    <cellStyle name="Normal 5 3 4 6 2 2" xfId="17058" xr:uid="{00000000-0005-0000-0000-0000CECE0000}"/>
    <cellStyle name="Normal 5 3 4 6 2 2 2" xfId="52274" xr:uid="{00000000-0005-0000-0000-0000CFCE0000}"/>
    <cellStyle name="Normal 5 3 4 6 2 3" xfId="39677" xr:uid="{00000000-0005-0000-0000-0000D0CE0000}"/>
    <cellStyle name="Normal 5 3 4 6 2 4" xfId="29663" xr:uid="{00000000-0005-0000-0000-0000D1CE0000}"/>
    <cellStyle name="Normal 5 3 4 6 3" xfId="5881" xr:uid="{00000000-0005-0000-0000-0000D2CE0000}"/>
    <cellStyle name="Normal 5 3 4 6 3 2" xfId="18512" xr:uid="{00000000-0005-0000-0000-0000D3CE0000}"/>
    <cellStyle name="Normal 5 3 4 6 3 2 2" xfId="53728" xr:uid="{00000000-0005-0000-0000-0000D4CE0000}"/>
    <cellStyle name="Normal 5 3 4 6 3 3" xfId="41131" xr:uid="{00000000-0005-0000-0000-0000D5CE0000}"/>
    <cellStyle name="Normal 5 3 4 6 3 4" xfId="31117" xr:uid="{00000000-0005-0000-0000-0000D6CE0000}"/>
    <cellStyle name="Normal 5 3 4 6 4" xfId="7340" xr:uid="{00000000-0005-0000-0000-0000D7CE0000}"/>
    <cellStyle name="Normal 5 3 4 6 4 2" xfId="19966" xr:uid="{00000000-0005-0000-0000-0000D8CE0000}"/>
    <cellStyle name="Normal 5 3 4 6 4 2 2" xfId="55182" xr:uid="{00000000-0005-0000-0000-0000D9CE0000}"/>
    <cellStyle name="Normal 5 3 4 6 4 3" xfId="42585" xr:uid="{00000000-0005-0000-0000-0000DACE0000}"/>
    <cellStyle name="Normal 5 3 4 6 4 4" xfId="32571" xr:uid="{00000000-0005-0000-0000-0000DBCE0000}"/>
    <cellStyle name="Normal 5 3 4 6 5" xfId="9121" xr:uid="{00000000-0005-0000-0000-0000DCCE0000}"/>
    <cellStyle name="Normal 5 3 4 6 5 2" xfId="21742" xr:uid="{00000000-0005-0000-0000-0000DDCE0000}"/>
    <cellStyle name="Normal 5 3 4 6 5 2 2" xfId="56958" xr:uid="{00000000-0005-0000-0000-0000DECE0000}"/>
    <cellStyle name="Normal 5 3 4 6 5 3" xfId="44361" xr:uid="{00000000-0005-0000-0000-0000DFCE0000}"/>
    <cellStyle name="Normal 5 3 4 6 5 4" xfId="34347" xr:uid="{00000000-0005-0000-0000-0000E0CE0000}"/>
    <cellStyle name="Normal 5 3 4 6 6" xfId="10915" xr:uid="{00000000-0005-0000-0000-0000E1CE0000}"/>
    <cellStyle name="Normal 5 3 4 6 6 2" xfId="23518" xr:uid="{00000000-0005-0000-0000-0000E2CE0000}"/>
    <cellStyle name="Normal 5 3 4 6 6 2 2" xfId="58734" xr:uid="{00000000-0005-0000-0000-0000E3CE0000}"/>
    <cellStyle name="Normal 5 3 4 6 6 3" xfId="46137" xr:uid="{00000000-0005-0000-0000-0000E4CE0000}"/>
    <cellStyle name="Normal 5 3 4 6 6 4" xfId="36123" xr:uid="{00000000-0005-0000-0000-0000E5CE0000}"/>
    <cellStyle name="Normal 5 3 4 6 7" xfId="15282" xr:uid="{00000000-0005-0000-0000-0000E6CE0000}"/>
    <cellStyle name="Normal 5 3 4 6 7 2" xfId="50498" xr:uid="{00000000-0005-0000-0000-0000E7CE0000}"/>
    <cellStyle name="Normal 5 3 4 6 7 3" xfId="27887" xr:uid="{00000000-0005-0000-0000-0000E8CE0000}"/>
    <cellStyle name="Normal 5 3 4 6 8" xfId="13504" xr:uid="{00000000-0005-0000-0000-0000E9CE0000}"/>
    <cellStyle name="Normal 5 3 4 6 8 2" xfId="48722" xr:uid="{00000000-0005-0000-0000-0000EACE0000}"/>
    <cellStyle name="Normal 5 3 4 6 9" xfId="37901" xr:uid="{00000000-0005-0000-0000-0000EBCE0000}"/>
    <cellStyle name="Normal 5 3 4 7" xfId="3748" xr:uid="{00000000-0005-0000-0000-0000ECCE0000}"/>
    <cellStyle name="Normal 5 3 4 7 2" xfId="8472" xr:uid="{00000000-0005-0000-0000-0000EDCE0000}"/>
    <cellStyle name="Normal 5 3 4 7 2 2" xfId="21098" xr:uid="{00000000-0005-0000-0000-0000EECE0000}"/>
    <cellStyle name="Normal 5 3 4 7 2 2 2" xfId="56314" xr:uid="{00000000-0005-0000-0000-0000EFCE0000}"/>
    <cellStyle name="Normal 5 3 4 7 2 3" xfId="43717" xr:uid="{00000000-0005-0000-0000-0000F0CE0000}"/>
    <cellStyle name="Normal 5 3 4 7 2 4" xfId="33703" xr:uid="{00000000-0005-0000-0000-0000F1CE0000}"/>
    <cellStyle name="Normal 5 3 4 7 3" xfId="10253" xr:uid="{00000000-0005-0000-0000-0000F2CE0000}"/>
    <cellStyle name="Normal 5 3 4 7 3 2" xfId="22874" xr:uid="{00000000-0005-0000-0000-0000F3CE0000}"/>
    <cellStyle name="Normal 5 3 4 7 3 2 2" xfId="58090" xr:uid="{00000000-0005-0000-0000-0000F4CE0000}"/>
    <cellStyle name="Normal 5 3 4 7 3 3" xfId="45493" xr:uid="{00000000-0005-0000-0000-0000F5CE0000}"/>
    <cellStyle name="Normal 5 3 4 7 3 4" xfId="35479" xr:uid="{00000000-0005-0000-0000-0000F6CE0000}"/>
    <cellStyle name="Normal 5 3 4 7 4" xfId="12049" xr:uid="{00000000-0005-0000-0000-0000F7CE0000}"/>
    <cellStyle name="Normal 5 3 4 7 4 2" xfId="24650" xr:uid="{00000000-0005-0000-0000-0000F8CE0000}"/>
    <cellStyle name="Normal 5 3 4 7 4 2 2" xfId="59866" xr:uid="{00000000-0005-0000-0000-0000F9CE0000}"/>
    <cellStyle name="Normal 5 3 4 7 4 3" xfId="47269" xr:uid="{00000000-0005-0000-0000-0000FACE0000}"/>
    <cellStyle name="Normal 5 3 4 7 4 4" xfId="37255" xr:uid="{00000000-0005-0000-0000-0000FBCE0000}"/>
    <cellStyle name="Normal 5 3 4 7 5" xfId="16414" xr:uid="{00000000-0005-0000-0000-0000FCCE0000}"/>
    <cellStyle name="Normal 5 3 4 7 5 2" xfId="51630" xr:uid="{00000000-0005-0000-0000-0000FDCE0000}"/>
    <cellStyle name="Normal 5 3 4 7 5 3" xfId="29019" xr:uid="{00000000-0005-0000-0000-0000FECE0000}"/>
    <cellStyle name="Normal 5 3 4 7 6" xfId="14636" xr:uid="{00000000-0005-0000-0000-0000FFCE0000}"/>
    <cellStyle name="Normal 5 3 4 7 6 2" xfId="49854" xr:uid="{00000000-0005-0000-0000-000000CF0000}"/>
    <cellStyle name="Normal 5 3 4 7 7" xfId="39033" xr:uid="{00000000-0005-0000-0000-000001CF0000}"/>
    <cellStyle name="Normal 5 3 4 7 8" xfId="27243" xr:uid="{00000000-0005-0000-0000-000002CF0000}"/>
    <cellStyle name="Normal 5 3 4 8" xfId="4086" xr:uid="{00000000-0005-0000-0000-000003CF0000}"/>
    <cellStyle name="Normal 5 3 4 8 2" xfId="16736" xr:uid="{00000000-0005-0000-0000-000004CF0000}"/>
    <cellStyle name="Normal 5 3 4 8 2 2" xfId="51952" xr:uid="{00000000-0005-0000-0000-000005CF0000}"/>
    <cellStyle name="Normal 5 3 4 8 2 3" xfId="29341" xr:uid="{00000000-0005-0000-0000-000006CF0000}"/>
    <cellStyle name="Normal 5 3 4 8 3" xfId="13182" xr:uid="{00000000-0005-0000-0000-000007CF0000}"/>
    <cellStyle name="Normal 5 3 4 8 3 2" xfId="48400" xr:uid="{00000000-0005-0000-0000-000008CF0000}"/>
    <cellStyle name="Normal 5 3 4 8 4" xfId="39355" xr:uid="{00000000-0005-0000-0000-000009CF0000}"/>
    <cellStyle name="Normal 5 3 4 8 5" xfId="25789" xr:uid="{00000000-0005-0000-0000-00000ACF0000}"/>
    <cellStyle name="Normal 5 3 4 9" xfId="5559" xr:uid="{00000000-0005-0000-0000-00000BCF0000}"/>
    <cellStyle name="Normal 5 3 4 9 2" xfId="18190" xr:uid="{00000000-0005-0000-0000-00000CCF0000}"/>
    <cellStyle name="Normal 5 3 4 9 2 2" xfId="53406" xr:uid="{00000000-0005-0000-0000-00000DCF0000}"/>
    <cellStyle name="Normal 5 3 4 9 3" xfId="40809" xr:uid="{00000000-0005-0000-0000-00000ECF0000}"/>
    <cellStyle name="Normal 5 3 4 9 4" xfId="30795" xr:uid="{00000000-0005-0000-0000-00000FCF0000}"/>
    <cellStyle name="Normal 5 3 5" xfId="2328" xr:uid="{00000000-0005-0000-0000-000010CF0000}"/>
    <cellStyle name="Normal 5 3 5 10" xfId="10732" xr:uid="{00000000-0005-0000-0000-000011CF0000}"/>
    <cellStyle name="Normal 5 3 5 10 2" xfId="23343" xr:uid="{00000000-0005-0000-0000-000012CF0000}"/>
    <cellStyle name="Normal 5 3 5 10 2 2" xfId="58559" xr:uid="{00000000-0005-0000-0000-000013CF0000}"/>
    <cellStyle name="Normal 5 3 5 10 3" xfId="45962" xr:uid="{00000000-0005-0000-0000-000014CF0000}"/>
    <cellStyle name="Normal 5 3 5 10 4" xfId="35948" xr:uid="{00000000-0005-0000-0000-000015CF0000}"/>
    <cellStyle name="Normal 5 3 5 11" xfId="15040" xr:uid="{00000000-0005-0000-0000-000016CF0000}"/>
    <cellStyle name="Normal 5 3 5 11 2" xfId="50256" xr:uid="{00000000-0005-0000-0000-000017CF0000}"/>
    <cellStyle name="Normal 5 3 5 11 3" xfId="27645" xr:uid="{00000000-0005-0000-0000-000018CF0000}"/>
    <cellStyle name="Normal 5 3 5 12" xfId="12453" xr:uid="{00000000-0005-0000-0000-000019CF0000}"/>
    <cellStyle name="Normal 5 3 5 12 2" xfId="47671" xr:uid="{00000000-0005-0000-0000-00001ACF0000}"/>
    <cellStyle name="Normal 5 3 5 13" xfId="37659" xr:uid="{00000000-0005-0000-0000-00001BCF0000}"/>
    <cellStyle name="Normal 5 3 5 14" xfId="25060" xr:uid="{00000000-0005-0000-0000-00001CCF0000}"/>
    <cellStyle name="Normal 5 3 5 15" xfId="60273" xr:uid="{00000000-0005-0000-0000-00001DCF0000}"/>
    <cellStyle name="Normal 5 3 5 2" xfId="3175" xr:uid="{00000000-0005-0000-0000-00001ECF0000}"/>
    <cellStyle name="Normal 5 3 5 2 10" xfId="25544" xr:uid="{00000000-0005-0000-0000-00001FCF0000}"/>
    <cellStyle name="Normal 5 3 5 2 11" xfId="61079" xr:uid="{00000000-0005-0000-0000-000020CF0000}"/>
    <cellStyle name="Normal 5 3 5 2 2" xfId="4975" xr:uid="{00000000-0005-0000-0000-000021CF0000}"/>
    <cellStyle name="Normal 5 3 5 2 2 2" xfId="17622" xr:uid="{00000000-0005-0000-0000-000022CF0000}"/>
    <cellStyle name="Normal 5 3 5 2 2 2 2" xfId="52838" xr:uid="{00000000-0005-0000-0000-000023CF0000}"/>
    <cellStyle name="Normal 5 3 5 2 2 2 3" xfId="30227" xr:uid="{00000000-0005-0000-0000-000024CF0000}"/>
    <cellStyle name="Normal 5 3 5 2 2 3" xfId="14068" xr:uid="{00000000-0005-0000-0000-000025CF0000}"/>
    <cellStyle name="Normal 5 3 5 2 2 3 2" xfId="49286" xr:uid="{00000000-0005-0000-0000-000026CF0000}"/>
    <cellStyle name="Normal 5 3 5 2 2 4" xfId="40241" xr:uid="{00000000-0005-0000-0000-000027CF0000}"/>
    <cellStyle name="Normal 5 3 5 2 2 5" xfId="26675" xr:uid="{00000000-0005-0000-0000-000028CF0000}"/>
    <cellStyle name="Normal 5 3 5 2 3" xfId="6445" xr:uid="{00000000-0005-0000-0000-000029CF0000}"/>
    <cellStyle name="Normal 5 3 5 2 3 2" xfId="19076" xr:uid="{00000000-0005-0000-0000-00002ACF0000}"/>
    <cellStyle name="Normal 5 3 5 2 3 2 2" xfId="54292" xr:uid="{00000000-0005-0000-0000-00002BCF0000}"/>
    <cellStyle name="Normal 5 3 5 2 3 3" xfId="41695" xr:uid="{00000000-0005-0000-0000-00002CCF0000}"/>
    <cellStyle name="Normal 5 3 5 2 3 4" xfId="31681" xr:uid="{00000000-0005-0000-0000-00002DCF0000}"/>
    <cellStyle name="Normal 5 3 5 2 4" xfId="7904" xr:uid="{00000000-0005-0000-0000-00002ECF0000}"/>
    <cellStyle name="Normal 5 3 5 2 4 2" xfId="20530" xr:uid="{00000000-0005-0000-0000-00002FCF0000}"/>
    <cellStyle name="Normal 5 3 5 2 4 2 2" xfId="55746" xr:uid="{00000000-0005-0000-0000-000030CF0000}"/>
    <cellStyle name="Normal 5 3 5 2 4 3" xfId="43149" xr:uid="{00000000-0005-0000-0000-000031CF0000}"/>
    <cellStyle name="Normal 5 3 5 2 4 4" xfId="33135" xr:uid="{00000000-0005-0000-0000-000032CF0000}"/>
    <cellStyle name="Normal 5 3 5 2 5" xfId="9685" xr:uid="{00000000-0005-0000-0000-000033CF0000}"/>
    <cellStyle name="Normal 5 3 5 2 5 2" xfId="22306" xr:uid="{00000000-0005-0000-0000-000034CF0000}"/>
    <cellStyle name="Normal 5 3 5 2 5 2 2" xfId="57522" xr:uid="{00000000-0005-0000-0000-000035CF0000}"/>
    <cellStyle name="Normal 5 3 5 2 5 3" xfId="44925" xr:uid="{00000000-0005-0000-0000-000036CF0000}"/>
    <cellStyle name="Normal 5 3 5 2 5 4" xfId="34911" xr:uid="{00000000-0005-0000-0000-000037CF0000}"/>
    <cellStyle name="Normal 5 3 5 2 6" xfId="11479" xr:uid="{00000000-0005-0000-0000-000038CF0000}"/>
    <cellStyle name="Normal 5 3 5 2 6 2" xfId="24082" xr:uid="{00000000-0005-0000-0000-000039CF0000}"/>
    <cellStyle name="Normal 5 3 5 2 6 2 2" xfId="59298" xr:uid="{00000000-0005-0000-0000-00003ACF0000}"/>
    <cellStyle name="Normal 5 3 5 2 6 3" xfId="46701" xr:uid="{00000000-0005-0000-0000-00003BCF0000}"/>
    <cellStyle name="Normal 5 3 5 2 6 4" xfId="36687" xr:uid="{00000000-0005-0000-0000-00003CCF0000}"/>
    <cellStyle name="Normal 5 3 5 2 7" xfId="15846" xr:uid="{00000000-0005-0000-0000-00003DCF0000}"/>
    <cellStyle name="Normal 5 3 5 2 7 2" xfId="51062" xr:uid="{00000000-0005-0000-0000-00003ECF0000}"/>
    <cellStyle name="Normal 5 3 5 2 7 3" xfId="28451" xr:uid="{00000000-0005-0000-0000-00003FCF0000}"/>
    <cellStyle name="Normal 5 3 5 2 8" xfId="12937" xr:uid="{00000000-0005-0000-0000-000040CF0000}"/>
    <cellStyle name="Normal 5 3 5 2 8 2" xfId="48155" xr:uid="{00000000-0005-0000-0000-000041CF0000}"/>
    <cellStyle name="Normal 5 3 5 2 9" xfId="38465" xr:uid="{00000000-0005-0000-0000-000042CF0000}"/>
    <cellStyle name="Normal 5 3 5 3" xfId="3504" xr:uid="{00000000-0005-0000-0000-000043CF0000}"/>
    <cellStyle name="Normal 5 3 5 3 10" xfId="27000" xr:uid="{00000000-0005-0000-0000-000044CF0000}"/>
    <cellStyle name="Normal 5 3 5 3 11" xfId="61404" xr:uid="{00000000-0005-0000-0000-000045CF0000}"/>
    <cellStyle name="Normal 5 3 5 3 2" xfId="5300" xr:uid="{00000000-0005-0000-0000-000046CF0000}"/>
    <cellStyle name="Normal 5 3 5 3 2 2" xfId="17947" xr:uid="{00000000-0005-0000-0000-000047CF0000}"/>
    <cellStyle name="Normal 5 3 5 3 2 2 2" xfId="53163" xr:uid="{00000000-0005-0000-0000-000048CF0000}"/>
    <cellStyle name="Normal 5 3 5 3 2 3" xfId="40566" xr:uid="{00000000-0005-0000-0000-000049CF0000}"/>
    <cellStyle name="Normal 5 3 5 3 2 4" xfId="30552" xr:uid="{00000000-0005-0000-0000-00004ACF0000}"/>
    <cellStyle name="Normal 5 3 5 3 3" xfId="6770" xr:uid="{00000000-0005-0000-0000-00004BCF0000}"/>
    <cellStyle name="Normal 5 3 5 3 3 2" xfId="19401" xr:uid="{00000000-0005-0000-0000-00004CCF0000}"/>
    <cellStyle name="Normal 5 3 5 3 3 2 2" xfId="54617" xr:uid="{00000000-0005-0000-0000-00004DCF0000}"/>
    <cellStyle name="Normal 5 3 5 3 3 3" xfId="42020" xr:uid="{00000000-0005-0000-0000-00004ECF0000}"/>
    <cellStyle name="Normal 5 3 5 3 3 4" xfId="32006" xr:uid="{00000000-0005-0000-0000-00004FCF0000}"/>
    <cellStyle name="Normal 5 3 5 3 4" xfId="8229" xr:uid="{00000000-0005-0000-0000-000050CF0000}"/>
    <cellStyle name="Normal 5 3 5 3 4 2" xfId="20855" xr:uid="{00000000-0005-0000-0000-000051CF0000}"/>
    <cellStyle name="Normal 5 3 5 3 4 2 2" xfId="56071" xr:uid="{00000000-0005-0000-0000-000052CF0000}"/>
    <cellStyle name="Normal 5 3 5 3 4 3" xfId="43474" xr:uid="{00000000-0005-0000-0000-000053CF0000}"/>
    <cellStyle name="Normal 5 3 5 3 4 4" xfId="33460" xr:uid="{00000000-0005-0000-0000-000054CF0000}"/>
    <cellStyle name="Normal 5 3 5 3 5" xfId="10010" xr:uid="{00000000-0005-0000-0000-000055CF0000}"/>
    <cellStyle name="Normal 5 3 5 3 5 2" xfId="22631" xr:uid="{00000000-0005-0000-0000-000056CF0000}"/>
    <cellStyle name="Normal 5 3 5 3 5 2 2" xfId="57847" xr:uid="{00000000-0005-0000-0000-000057CF0000}"/>
    <cellStyle name="Normal 5 3 5 3 5 3" xfId="45250" xr:uid="{00000000-0005-0000-0000-000058CF0000}"/>
    <cellStyle name="Normal 5 3 5 3 5 4" xfId="35236" xr:uid="{00000000-0005-0000-0000-000059CF0000}"/>
    <cellStyle name="Normal 5 3 5 3 6" xfId="11804" xr:uid="{00000000-0005-0000-0000-00005ACF0000}"/>
    <cellStyle name="Normal 5 3 5 3 6 2" xfId="24407" xr:uid="{00000000-0005-0000-0000-00005BCF0000}"/>
    <cellStyle name="Normal 5 3 5 3 6 2 2" xfId="59623" xr:uid="{00000000-0005-0000-0000-00005CCF0000}"/>
    <cellStyle name="Normal 5 3 5 3 6 3" xfId="47026" xr:uid="{00000000-0005-0000-0000-00005DCF0000}"/>
    <cellStyle name="Normal 5 3 5 3 6 4" xfId="37012" xr:uid="{00000000-0005-0000-0000-00005ECF0000}"/>
    <cellStyle name="Normal 5 3 5 3 7" xfId="16171" xr:uid="{00000000-0005-0000-0000-00005FCF0000}"/>
    <cellStyle name="Normal 5 3 5 3 7 2" xfId="51387" xr:uid="{00000000-0005-0000-0000-000060CF0000}"/>
    <cellStyle name="Normal 5 3 5 3 7 3" xfId="28776" xr:uid="{00000000-0005-0000-0000-000061CF0000}"/>
    <cellStyle name="Normal 5 3 5 3 8" xfId="14393" xr:uid="{00000000-0005-0000-0000-000062CF0000}"/>
    <cellStyle name="Normal 5 3 5 3 8 2" xfId="49611" xr:uid="{00000000-0005-0000-0000-000063CF0000}"/>
    <cellStyle name="Normal 5 3 5 3 9" xfId="38790" xr:uid="{00000000-0005-0000-0000-000064CF0000}"/>
    <cellStyle name="Normal 5 3 5 4" xfId="2665" xr:uid="{00000000-0005-0000-0000-000065CF0000}"/>
    <cellStyle name="Normal 5 3 5 4 10" xfId="26191" xr:uid="{00000000-0005-0000-0000-000066CF0000}"/>
    <cellStyle name="Normal 5 3 5 4 11" xfId="60595" xr:uid="{00000000-0005-0000-0000-000067CF0000}"/>
    <cellStyle name="Normal 5 3 5 4 2" xfId="4491" xr:uid="{00000000-0005-0000-0000-000068CF0000}"/>
    <cellStyle name="Normal 5 3 5 4 2 2" xfId="17138" xr:uid="{00000000-0005-0000-0000-000069CF0000}"/>
    <cellStyle name="Normal 5 3 5 4 2 2 2" xfId="52354" xr:uid="{00000000-0005-0000-0000-00006ACF0000}"/>
    <cellStyle name="Normal 5 3 5 4 2 3" xfId="39757" xr:uid="{00000000-0005-0000-0000-00006BCF0000}"/>
    <cellStyle name="Normal 5 3 5 4 2 4" xfId="29743" xr:uid="{00000000-0005-0000-0000-00006CCF0000}"/>
    <cellStyle name="Normal 5 3 5 4 3" xfId="5961" xr:uid="{00000000-0005-0000-0000-00006DCF0000}"/>
    <cellStyle name="Normal 5 3 5 4 3 2" xfId="18592" xr:uid="{00000000-0005-0000-0000-00006ECF0000}"/>
    <cellStyle name="Normal 5 3 5 4 3 2 2" xfId="53808" xr:uid="{00000000-0005-0000-0000-00006FCF0000}"/>
    <cellStyle name="Normal 5 3 5 4 3 3" xfId="41211" xr:uid="{00000000-0005-0000-0000-000070CF0000}"/>
    <cellStyle name="Normal 5 3 5 4 3 4" xfId="31197" xr:uid="{00000000-0005-0000-0000-000071CF0000}"/>
    <cellStyle name="Normal 5 3 5 4 4" xfId="7420" xr:uid="{00000000-0005-0000-0000-000072CF0000}"/>
    <cellStyle name="Normal 5 3 5 4 4 2" xfId="20046" xr:uid="{00000000-0005-0000-0000-000073CF0000}"/>
    <cellStyle name="Normal 5 3 5 4 4 2 2" xfId="55262" xr:uid="{00000000-0005-0000-0000-000074CF0000}"/>
    <cellStyle name="Normal 5 3 5 4 4 3" xfId="42665" xr:uid="{00000000-0005-0000-0000-000075CF0000}"/>
    <cellStyle name="Normal 5 3 5 4 4 4" xfId="32651" xr:uid="{00000000-0005-0000-0000-000076CF0000}"/>
    <cellStyle name="Normal 5 3 5 4 5" xfId="9201" xr:uid="{00000000-0005-0000-0000-000077CF0000}"/>
    <cellStyle name="Normal 5 3 5 4 5 2" xfId="21822" xr:uid="{00000000-0005-0000-0000-000078CF0000}"/>
    <cellStyle name="Normal 5 3 5 4 5 2 2" xfId="57038" xr:uid="{00000000-0005-0000-0000-000079CF0000}"/>
    <cellStyle name="Normal 5 3 5 4 5 3" xfId="44441" xr:uid="{00000000-0005-0000-0000-00007ACF0000}"/>
    <cellStyle name="Normal 5 3 5 4 5 4" xfId="34427" xr:uid="{00000000-0005-0000-0000-00007BCF0000}"/>
    <cellStyle name="Normal 5 3 5 4 6" xfId="10995" xr:uid="{00000000-0005-0000-0000-00007CCF0000}"/>
    <cellStyle name="Normal 5 3 5 4 6 2" xfId="23598" xr:uid="{00000000-0005-0000-0000-00007DCF0000}"/>
    <cellStyle name="Normal 5 3 5 4 6 2 2" xfId="58814" xr:uid="{00000000-0005-0000-0000-00007ECF0000}"/>
    <cellStyle name="Normal 5 3 5 4 6 3" xfId="46217" xr:uid="{00000000-0005-0000-0000-00007FCF0000}"/>
    <cellStyle name="Normal 5 3 5 4 6 4" xfId="36203" xr:uid="{00000000-0005-0000-0000-000080CF0000}"/>
    <cellStyle name="Normal 5 3 5 4 7" xfId="15362" xr:uid="{00000000-0005-0000-0000-000081CF0000}"/>
    <cellStyle name="Normal 5 3 5 4 7 2" xfId="50578" xr:uid="{00000000-0005-0000-0000-000082CF0000}"/>
    <cellStyle name="Normal 5 3 5 4 7 3" xfId="27967" xr:uid="{00000000-0005-0000-0000-000083CF0000}"/>
    <cellStyle name="Normal 5 3 5 4 8" xfId="13584" xr:uid="{00000000-0005-0000-0000-000084CF0000}"/>
    <cellStyle name="Normal 5 3 5 4 8 2" xfId="48802" xr:uid="{00000000-0005-0000-0000-000085CF0000}"/>
    <cellStyle name="Normal 5 3 5 4 9" xfId="37981" xr:uid="{00000000-0005-0000-0000-000086CF0000}"/>
    <cellStyle name="Normal 5 3 5 5" xfId="3829" xr:uid="{00000000-0005-0000-0000-000087CF0000}"/>
    <cellStyle name="Normal 5 3 5 5 2" xfId="8552" xr:uid="{00000000-0005-0000-0000-000088CF0000}"/>
    <cellStyle name="Normal 5 3 5 5 2 2" xfId="21178" xr:uid="{00000000-0005-0000-0000-000089CF0000}"/>
    <cellStyle name="Normal 5 3 5 5 2 2 2" xfId="56394" xr:uid="{00000000-0005-0000-0000-00008ACF0000}"/>
    <cellStyle name="Normal 5 3 5 5 2 3" xfId="43797" xr:uid="{00000000-0005-0000-0000-00008BCF0000}"/>
    <cellStyle name="Normal 5 3 5 5 2 4" xfId="33783" xr:uid="{00000000-0005-0000-0000-00008CCF0000}"/>
    <cellStyle name="Normal 5 3 5 5 3" xfId="10333" xr:uid="{00000000-0005-0000-0000-00008DCF0000}"/>
    <cellStyle name="Normal 5 3 5 5 3 2" xfId="22954" xr:uid="{00000000-0005-0000-0000-00008ECF0000}"/>
    <cellStyle name="Normal 5 3 5 5 3 2 2" xfId="58170" xr:uid="{00000000-0005-0000-0000-00008FCF0000}"/>
    <cellStyle name="Normal 5 3 5 5 3 3" xfId="45573" xr:uid="{00000000-0005-0000-0000-000090CF0000}"/>
    <cellStyle name="Normal 5 3 5 5 3 4" xfId="35559" xr:uid="{00000000-0005-0000-0000-000091CF0000}"/>
    <cellStyle name="Normal 5 3 5 5 4" xfId="12129" xr:uid="{00000000-0005-0000-0000-000092CF0000}"/>
    <cellStyle name="Normal 5 3 5 5 4 2" xfId="24730" xr:uid="{00000000-0005-0000-0000-000093CF0000}"/>
    <cellStyle name="Normal 5 3 5 5 4 2 2" xfId="59946" xr:uid="{00000000-0005-0000-0000-000094CF0000}"/>
    <cellStyle name="Normal 5 3 5 5 4 3" xfId="47349" xr:uid="{00000000-0005-0000-0000-000095CF0000}"/>
    <cellStyle name="Normal 5 3 5 5 4 4" xfId="37335" xr:uid="{00000000-0005-0000-0000-000096CF0000}"/>
    <cellStyle name="Normal 5 3 5 5 5" xfId="16494" xr:uid="{00000000-0005-0000-0000-000097CF0000}"/>
    <cellStyle name="Normal 5 3 5 5 5 2" xfId="51710" xr:uid="{00000000-0005-0000-0000-000098CF0000}"/>
    <cellStyle name="Normal 5 3 5 5 5 3" xfId="29099" xr:uid="{00000000-0005-0000-0000-000099CF0000}"/>
    <cellStyle name="Normal 5 3 5 5 6" xfId="14716" xr:uid="{00000000-0005-0000-0000-00009ACF0000}"/>
    <cellStyle name="Normal 5 3 5 5 6 2" xfId="49934" xr:uid="{00000000-0005-0000-0000-00009BCF0000}"/>
    <cellStyle name="Normal 5 3 5 5 7" xfId="39113" xr:uid="{00000000-0005-0000-0000-00009CCF0000}"/>
    <cellStyle name="Normal 5 3 5 5 8" xfId="27323" xr:uid="{00000000-0005-0000-0000-00009DCF0000}"/>
    <cellStyle name="Normal 5 3 5 6" xfId="4169" xr:uid="{00000000-0005-0000-0000-00009ECF0000}"/>
    <cellStyle name="Normal 5 3 5 6 2" xfId="16816" xr:uid="{00000000-0005-0000-0000-00009FCF0000}"/>
    <cellStyle name="Normal 5 3 5 6 2 2" xfId="52032" xr:uid="{00000000-0005-0000-0000-0000A0CF0000}"/>
    <cellStyle name="Normal 5 3 5 6 2 3" xfId="29421" xr:uid="{00000000-0005-0000-0000-0000A1CF0000}"/>
    <cellStyle name="Normal 5 3 5 6 3" xfId="13262" xr:uid="{00000000-0005-0000-0000-0000A2CF0000}"/>
    <cellStyle name="Normal 5 3 5 6 3 2" xfId="48480" xr:uid="{00000000-0005-0000-0000-0000A3CF0000}"/>
    <cellStyle name="Normal 5 3 5 6 4" xfId="39435" xr:uid="{00000000-0005-0000-0000-0000A4CF0000}"/>
    <cellStyle name="Normal 5 3 5 6 5" xfId="25869" xr:uid="{00000000-0005-0000-0000-0000A5CF0000}"/>
    <cellStyle name="Normal 5 3 5 7" xfId="5639" xr:uid="{00000000-0005-0000-0000-0000A6CF0000}"/>
    <cellStyle name="Normal 5 3 5 7 2" xfId="18270" xr:uid="{00000000-0005-0000-0000-0000A7CF0000}"/>
    <cellStyle name="Normal 5 3 5 7 2 2" xfId="53486" xr:uid="{00000000-0005-0000-0000-0000A8CF0000}"/>
    <cellStyle name="Normal 5 3 5 7 3" xfId="40889" xr:uid="{00000000-0005-0000-0000-0000A9CF0000}"/>
    <cellStyle name="Normal 5 3 5 7 4" xfId="30875" xr:uid="{00000000-0005-0000-0000-0000AACF0000}"/>
    <cellStyle name="Normal 5 3 5 8" xfId="7098" xr:uid="{00000000-0005-0000-0000-0000ABCF0000}"/>
    <cellStyle name="Normal 5 3 5 8 2" xfId="19724" xr:uid="{00000000-0005-0000-0000-0000ACCF0000}"/>
    <cellStyle name="Normal 5 3 5 8 2 2" xfId="54940" xr:uid="{00000000-0005-0000-0000-0000ADCF0000}"/>
    <cellStyle name="Normal 5 3 5 8 3" xfId="42343" xr:uid="{00000000-0005-0000-0000-0000AECF0000}"/>
    <cellStyle name="Normal 5 3 5 8 4" xfId="32329" xr:uid="{00000000-0005-0000-0000-0000AFCF0000}"/>
    <cellStyle name="Normal 5 3 5 9" xfId="8879" xr:uid="{00000000-0005-0000-0000-0000B0CF0000}"/>
    <cellStyle name="Normal 5 3 5 9 2" xfId="21500" xr:uid="{00000000-0005-0000-0000-0000B1CF0000}"/>
    <cellStyle name="Normal 5 3 5 9 2 2" xfId="56716" xr:uid="{00000000-0005-0000-0000-0000B2CF0000}"/>
    <cellStyle name="Normal 5 3 5 9 3" xfId="44119" xr:uid="{00000000-0005-0000-0000-0000B3CF0000}"/>
    <cellStyle name="Normal 5 3 5 9 4" xfId="34105" xr:uid="{00000000-0005-0000-0000-0000B4CF0000}"/>
    <cellStyle name="Normal 5 3 6" xfId="3010" xr:uid="{00000000-0005-0000-0000-0000B5CF0000}"/>
    <cellStyle name="Normal 5 3 6 10" xfId="25385" xr:uid="{00000000-0005-0000-0000-0000B6CF0000}"/>
    <cellStyle name="Normal 5 3 6 11" xfId="60920" xr:uid="{00000000-0005-0000-0000-0000B7CF0000}"/>
    <cellStyle name="Normal 5 3 6 2" xfId="4816" xr:uid="{00000000-0005-0000-0000-0000B8CF0000}"/>
    <cellStyle name="Normal 5 3 6 2 2" xfId="17463" xr:uid="{00000000-0005-0000-0000-0000B9CF0000}"/>
    <cellStyle name="Normal 5 3 6 2 2 2" xfId="52679" xr:uid="{00000000-0005-0000-0000-0000BACF0000}"/>
    <cellStyle name="Normal 5 3 6 2 2 3" xfId="30068" xr:uid="{00000000-0005-0000-0000-0000BBCF0000}"/>
    <cellStyle name="Normal 5 3 6 2 3" xfId="13909" xr:uid="{00000000-0005-0000-0000-0000BCCF0000}"/>
    <cellStyle name="Normal 5 3 6 2 3 2" xfId="49127" xr:uid="{00000000-0005-0000-0000-0000BDCF0000}"/>
    <cellStyle name="Normal 5 3 6 2 4" xfId="40082" xr:uid="{00000000-0005-0000-0000-0000BECF0000}"/>
    <cellStyle name="Normal 5 3 6 2 5" xfId="26516" xr:uid="{00000000-0005-0000-0000-0000BFCF0000}"/>
    <cellStyle name="Normal 5 3 6 3" xfId="6286" xr:uid="{00000000-0005-0000-0000-0000C0CF0000}"/>
    <cellStyle name="Normal 5 3 6 3 2" xfId="18917" xr:uid="{00000000-0005-0000-0000-0000C1CF0000}"/>
    <cellStyle name="Normal 5 3 6 3 2 2" xfId="54133" xr:uid="{00000000-0005-0000-0000-0000C2CF0000}"/>
    <cellStyle name="Normal 5 3 6 3 3" xfId="41536" xr:uid="{00000000-0005-0000-0000-0000C3CF0000}"/>
    <cellStyle name="Normal 5 3 6 3 4" xfId="31522" xr:uid="{00000000-0005-0000-0000-0000C4CF0000}"/>
    <cellStyle name="Normal 5 3 6 4" xfId="7745" xr:uid="{00000000-0005-0000-0000-0000C5CF0000}"/>
    <cellStyle name="Normal 5 3 6 4 2" xfId="20371" xr:uid="{00000000-0005-0000-0000-0000C6CF0000}"/>
    <cellStyle name="Normal 5 3 6 4 2 2" xfId="55587" xr:uid="{00000000-0005-0000-0000-0000C7CF0000}"/>
    <cellStyle name="Normal 5 3 6 4 3" xfId="42990" xr:uid="{00000000-0005-0000-0000-0000C8CF0000}"/>
    <cellStyle name="Normal 5 3 6 4 4" xfId="32976" xr:uid="{00000000-0005-0000-0000-0000C9CF0000}"/>
    <cellStyle name="Normal 5 3 6 5" xfId="9526" xr:uid="{00000000-0005-0000-0000-0000CACF0000}"/>
    <cellStyle name="Normal 5 3 6 5 2" xfId="22147" xr:uid="{00000000-0005-0000-0000-0000CBCF0000}"/>
    <cellStyle name="Normal 5 3 6 5 2 2" xfId="57363" xr:uid="{00000000-0005-0000-0000-0000CCCF0000}"/>
    <cellStyle name="Normal 5 3 6 5 3" xfId="44766" xr:uid="{00000000-0005-0000-0000-0000CDCF0000}"/>
    <cellStyle name="Normal 5 3 6 5 4" xfId="34752" xr:uid="{00000000-0005-0000-0000-0000CECF0000}"/>
    <cellStyle name="Normal 5 3 6 6" xfId="11320" xr:uid="{00000000-0005-0000-0000-0000CFCF0000}"/>
    <cellStyle name="Normal 5 3 6 6 2" xfId="23923" xr:uid="{00000000-0005-0000-0000-0000D0CF0000}"/>
    <cellStyle name="Normal 5 3 6 6 2 2" xfId="59139" xr:uid="{00000000-0005-0000-0000-0000D1CF0000}"/>
    <cellStyle name="Normal 5 3 6 6 3" xfId="46542" xr:uid="{00000000-0005-0000-0000-0000D2CF0000}"/>
    <cellStyle name="Normal 5 3 6 6 4" xfId="36528" xr:uid="{00000000-0005-0000-0000-0000D3CF0000}"/>
    <cellStyle name="Normal 5 3 6 7" xfId="15687" xr:uid="{00000000-0005-0000-0000-0000D4CF0000}"/>
    <cellStyle name="Normal 5 3 6 7 2" xfId="50903" xr:uid="{00000000-0005-0000-0000-0000D5CF0000}"/>
    <cellStyle name="Normal 5 3 6 7 3" xfId="28292" xr:uid="{00000000-0005-0000-0000-0000D6CF0000}"/>
    <cellStyle name="Normal 5 3 6 8" xfId="12778" xr:uid="{00000000-0005-0000-0000-0000D7CF0000}"/>
    <cellStyle name="Normal 5 3 6 8 2" xfId="47996" xr:uid="{00000000-0005-0000-0000-0000D8CF0000}"/>
    <cellStyle name="Normal 5 3 6 9" xfId="38306" xr:uid="{00000000-0005-0000-0000-0000D9CF0000}"/>
    <cellStyle name="Normal 5 3 7" xfId="2842" xr:uid="{00000000-0005-0000-0000-0000DACF0000}"/>
    <cellStyle name="Normal 5 3 7 10" xfId="25230" xr:uid="{00000000-0005-0000-0000-0000DBCF0000}"/>
    <cellStyle name="Normal 5 3 7 11" xfId="60765" xr:uid="{00000000-0005-0000-0000-0000DCCF0000}"/>
    <cellStyle name="Normal 5 3 7 2" xfId="4661" xr:uid="{00000000-0005-0000-0000-0000DDCF0000}"/>
    <cellStyle name="Normal 5 3 7 2 2" xfId="17308" xr:uid="{00000000-0005-0000-0000-0000DECF0000}"/>
    <cellStyle name="Normal 5 3 7 2 2 2" xfId="52524" xr:uid="{00000000-0005-0000-0000-0000DFCF0000}"/>
    <cellStyle name="Normal 5 3 7 2 2 3" xfId="29913" xr:uid="{00000000-0005-0000-0000-0000E0CF0000}"/>
    <cellStyle name="Normal 5 3 7 2 3" xfId="13754" xr:uid="{00000000-0005-0000-0000-0000E1CF0000}"/>
    <cellStyle name="Normal 5 3 7 2 3 2" xfId="48972" xr:uid="{00000000-0005-0000-0000-0000E2CF0000}"/>
    <cellStyle name="Normal 5 3 7 2 4" xfId="39927" xr:uid="{00000000-0005-0000-0000-0000E3CF0000}"/>
    <cellStyle name="Normal 5 3 7 2 5" xfId="26361" xr:uid="{00000000-0005-0000-0000-0000E4CF0000}"/>
    <cellStyle name="Normal 5 3 7 3" xfId="6131" xr:uid="{00000000-0005-0000-0000-0000E5CF0000}"/>
    <cellStyle name="Normal 5 3 7 3 2" xfId="18762" xr:uid="{00000000-0005-0000-0000-0000E6CF0000}"/>
    <cellStyle name="Normal 5 3 7 3 2 2" xfId="53978" xr:uid="{00000000-0005-0000-0000-0000E7CF0000}"/>
    <cellStyle name="Normal 5 3 7 3 3" xfId="41381" xr:uid="{00000000-0005-0000-0000-0000E8CF0000}"/>
    <cellStyle name="Normal 5 3 7 3 4" xfId="31367" xr:uid="{00000000-0005-0000-0000-0000E9CF0000}"/>
    <cellStyle name="Normal 5 3 7 4" xfId="7590" xr:uid="{00000000-0005-0000-0000-0000EACF0000}"/>
    <cellStyle name="Normal 5 3 7 4 2" xfId="20216" xr:uid="{00000000-0005-0000-0000-0000EBCF0000}"/>
    <cellStyle name="Normal 5 3 7 4 2 2" xfId="55432" xr:uid="{00000000-0005-0000-0000-0000ECCF0000}"/>
    <cellStyle name="Normal 5 3 7 4 3" xfId="42835" xr:uid="{00000000-0005-0000-0000-0000EDCF0000}"/>
    <cellStyle name="Normal 5 3 7 4 4" xfId="32821" xr:uid="{00000000-0005-0000-0000-0000EECF0000}"/>
    <cellStyle name="Normal 5 3 7 5" xfId="9371" xr:uid="{00000000-0005-0000-0000-0000EFCF0000}"/>
    <cellStyle name="Normal 5 3 7 5 2" xfId="21992" xr:uid="{00000000-0005-0000-0000-0000F0CF0000}"/>
    <cellStyle name="Normal 5 3 7 5 2 2" xfId="57208" xr:uid="{00000000-0005-0000-0000-0000F1CF0000}"/>
    <cellStyle name="Normal 5 3 7 5 3" xfId="44611" xr:uid="{00000000-0005-0000-0000-0000F2CF0000}"/>
    <cellStyle name="Normal 5 3 7 5 4" xfId="34597" xr:uid="{00000000-0005-0000-0000-0000F3CF0000}"/>
    <cellStyle name="Normal 5 3 7 6" xfId="11165" xr:uid="{00000000-0005-0000-0000-0000F4CF0000}"/>
    <cellStyle name="Normal 5 3 7 6 2" xfId="23768" xr:uid="{00000000-0005-0000-0000-0000F5CF0000}"/>
    <cellStyle name="Normal 5 3 7 6 2 2" xfId="58984" xr:uid="{00000000-0005-0000-0000-0000F6CF0000}"/>
    <cellStyle name="Normal 5 3 7 6 3" xfId="46387" xr:uid="{00000000-0005-0000-0000-0000F7CF0000}"/>
    <cellStyle name="Normal 5 3 7 6 4" xfId="36373" xr:uid="{00000000-0005-0000-0000-0000F8CF0000}"/>
    <cellStyle name="Normal 5 3 7 7" xfId="15532" xr:uid="{00000000-0005-0000-0000-0000F9CF0000}"/>
    <cellStyle name="Normal 5 3 7 7 2" xfId="50748" xr:uid="{00000000-0005-0000-0000-0000FACF0000}"/>
    <cellStyle name="Normal 5 3 7 7 3" xfId="28137" xr:uid="{00000000-0005-0000-0000-0000FBCF0000}"/>
    <cellStyle name="Normal 5 3 7 8" xfId="12623" xr:uid="{00000000-0005-0000-0000-0000FCCF0000}"/>
    <cellStyle name="Normal 5 3 7 8 2" xfId="47841" xr:uid="{00000000-0005-0000-0000-0000FDCF0000}"/>
    <cellStyle name="Normal 5 3 7 9" xfId="38151" xr:uid="{00000000-0005-0000-0000-0000FECF0000}"/>
    <cellStyle name="Normal 5 3 8" xfId="3352" xr:uid="{00000000-0005-0000-0000-0000FFCF0000}"/>
    <cellStyle name="Normal 5 3 8 10" xfId="26848" xr:uid="{00000000-0005-0000-0000-000000D00000}"/>
    <cellStyle name="Normal 5 3 8 11" xfId="61252" xr:uid="{00000000-0005-0000-0000-000001D00000}"/>
    <cellStyle name="Normal 5 3 8 2" xfId="5148" xr:uid="{00000000-0005-0000-0000-000002D00000}"/>
    <cellStyle name="Normal 5 3 8 2 2" xfId="17795" xr:uid="{00000000-0005-0000-0000-000003D00000}"/>
    <cellStyle name="Normal 5 3 8 2 2 2" xfId="53011" xr:uid="{00000000-0005-0000-0000-000004D00000}"/>
    <cellStyle name="Normal 5 3 8 2 3" xfId="40414" xr:uid="{00000000-0005-0000-0000-000005D00000}"/>
    <cellStyle name="Normal 5 3 8 2 4" xfId="30400" xr:uid="{00000000-0005-0000-0000-000006D00000}"/>
    <cellStyle name="Normal 5 3 8 3" xfId="6618" xr:uid="{00000000-0005-0000-0000-000007D00000}"/>
    <cellStyle name="Normal 5 3 8 3 2" xfId="19249" xr:uid="{00000000-0005-0000-0000-000008D00000}"/>
    <cellStyle name="Normal 5 3 8 3 2 2" xfId="54465" xr:uid="{00000000-0005-0000-0000-000009D00000}"/>
    <cellStyle name="Normal 5 3 8 3 3" xfId="41868" xr:uid="{00000000-0005-0000-0000-00000AD00000}"/>
    <cellStyle name="Normal 5 3 8 3 4" xfId="31854" xr:uid="{00000000-0005-0000-0000-00000BD00000}"/>
    <cellStyle name="Normal 5 3 8 4" xfId="8077" xr:uid="{00000000-0005-0000-0000-00000CD00000}"/>
    <cellStyle name="Normal 5 3 8 4 2" xfId="20703" xr:uid="{00000000-0005-0000-0000-00000DD00000}"/>
    <cellStyle name="Normal 5 3 8 4 2 2" xfId="55919" xr:uid="{00000000-0005-0000-0000-00000ED00000}"/>
    <cellStyle name="Normal 5 3 8 4 3" xfId="43322" xr:uid="{00000000-0005-0000-0000-00000FD00000}"/>
    <cellStyle name="Normal 5 3 8 4 4" xfId="33308" xr:uid="{00000000-0005-0000-0000-000010D00000}"/>
    <cellStyle name="Normal 5 3 8 5" xfId="9858" xr:uid="{00000000-0005-0000-0000-000011D00000}"/>
    <cellStyle name="Normal 5 3 8 5 2" xfId="22479" xr:uid="{00000000-0005-0000-0000-000012D00000}"/>
    <cellStyle name="Normal 5 3 8 5 2 2" xfId="57695" xr:uid="{00000000-0005-0000-0000-000013D00000}"/>
    <cellStyle name="Normal 5 3 8 5 3" xfId="45098" xr:uid="{00000000-0005-0000-0000-000014D00000}"/>
    <cellStyle name="Normal 5 3 8 5 4" xfId="35084" xr:uid="{00000000-0005-0000-0000-000015D00000}"/>
    <cellStyle name="Normal 5 3 8 6" xfId="11652" xr:uid="{00000000-0005-0000-0000-000016D00000}"/>
    <cellStyle name="Normal 5 3 8 6 2" xfId="24255" xr:uid="{00000000-0005-0000-0000-000017D00000}"/>
    <cellStyle name="Normal 5 3 8 6 2 2" xfId="59471" xr:uid="{00000000-0005-0000-0000-000018D00000}"/>
    <cellStyle name="Normal 5 3 8 6 3" xfId="46874" xr:uid="{00000000-0005-0000-0000-000019D00000}"/>
    <cellStyle name="Normal 5 3 8 6 4" xfId="36860" xr:uid="{00000000-0005-0000-0000-00001AD00000}"/>
    <cellStyle name="Normal 5 3 8 7" xfId="16019" xr:uid="{00000000-0005-0000-0000-00001BD00000}"/>
    <cellStyle name="Normal 5 3 8 7 2" xfId="51235" xr:uid="{00000000-0005-0000-0000-00001CD00000}"/>
    <cellStyle name="Normal 5 3 8 7 3" xfId="28624" xr:uid="{00000000-0005-0000-0000-00001DD00000}"/>
    <cellStyle name="Normal 5 3 8 8" xfId="14241" xr:uid="{00000000-0005-0000-0000-00001ED00000}"/>
    <cellStyle name="Normal 5 3 8 8 2" xfId="49459" xr:uid="{00000000-0005-0000-0000-00001FD00000}"/>
    <cellStyle name="Normal 5 3 8 9" xfId="38638" xr:uid="{00000000-0005-0000-0000-000020D00000}"/>
    <cellStyle name="Normal 5 3 9" xfId="2512" xr:uid="{00000000-0005-0000-0000-000021D00000}"/>
    <cellStyle name="Normal 5 3 9 10" xfId="26039" xr:uid="{00000000-0005-0000-0000-000022D00000}"/>
    <cellStyle name="Normal 5 3 9 11" xfId="60443" xr:uid="{00000000-0005-0000-0000-000023D00000}"/>
    <cellStyle name="Normal 5 3 9 2" xfId="4339" xr:uid="{00000000-0005-0000-0000-000024D00000}"/>
    <cellStyle name="Normal 5 3 9 2 2" xfId="16986" xr:uid="{00000000-0005-0000-0000-000025D00000}"/>
    <cellStyle name="Normal 5 3 9 2 2 2" xfId="52202" xr:uid="{00000000-0005-0000-0000-000026D00000}"/>
    <cellStyle name="Normal 5 3 9 2 3" xfId="39605" xr:uid="{00000000-0005-0000-0000-000027D00000}"/>
    <cellStyle name="Normal 5 3 9 2 4" xfId="29591" xr:uid="{00000000-0005-0000-0000-000028D00000}"/>
    <cellStyle name="Normal 5 3 9 3" xfId="5809" xr:uid="{00000000-0005-0000-0000-000029D00000}"/>
    <cellStyle name="Normal 5 3 9 3 2" xfId="18440" xr:uid="{00000000-0005-0000-0000-00002AD00000}"/>
    <cellStyle name="Normal 5 3 9 3 2 2" xfId="53656" xr:uid="{00000000-0005-0000-0000-00002BD00000}"/>
    <cellStyle name="Normal 5 3 9 3 3" xfId="41059" xr:uid="{00000000-0005-0000-0000-00002CD00000}"/>
    <cellStyle name="Normal 5 3 9 3 4" xfId="31045" xr:uid="{00000000-0005-0000-0000-00002DD00000}"/>
    <cellStyle name="Normal 5 3 9 4" xfId="7268" xr:uid="{00000000-0005-0000-0000-00002ED00000}"/>
    <cellStyle name="Normal 5 3 9 4 2" xfId="19894" xr:uid="{00000000-0005-0000-0000-00002FD00000}"/>
    <cellStyle name="Normal 5 3 9 4 2 2" xfId="55110" xr:uid="{00000000-0005-0000-0000-000030D00000}"/>
    <cellStyle name="Normal 5 3 9 4 3" xfId="42513" xr:uid="{00000000-0005-0000-0000-000031D00000}"/>
    <cellStyle name="Normal 5 3 9 4 4" xfId="32499" xr:uid="{00000000-0005-0000-0000-000032D00000}"/>
    <cellStyle name="Normal 5 3 9 5" xfId="9049" xr:uid="{00000000-0005-0000-0000-000033D00000}"/>
    <cellStyle name="Normal 5 3 9 5 2" xfId="21670" xr:uid="{00000000-0005-0000-0000-000034D00000}"/>
    <cellStyle name="Normal 5 3 9 5 2 2" xfId="56886" xr:uid="{00000000-0005-0000-0000-000035D00000}"/>
    <cellStyle name="Normal 5 3 9 5 3" xfId="44289" xr:uid="{00000000-0005-0000-0000-000036D00000}"/>
    <cellStyle name="Normal 5 3 9 5 4" xfId="34275" xr:uid="{00000000-0005-0000-0000-000037D00000}"/>
    <cellStyle name="Normal 5 3 9 6" xfId="10843" xr:uid="{00000000-0005-0000-0000-000038D00000}"/>
    <cellStyle name="Normal 5 3 9 6 2" xfId="23446" xr:uid="{00000000-0005-0000-0000-000039D00000}"/>
    <cellStyle name="Normal 5 3 9 6 2 2" xfId="58662" xr:uid="{00000000-0005-0000-0000-00003AD00000}"/>
    <cellStyle name="Normal 5 3 9 6 3" xfId="46065" xr:uid="{00000000-0005-0000-0000-00003BD00000}"/>
    <cellStyle name="Normal 5 3 9 6 4" xfId="36051" xr:uid="{00000000-0005-0000-0000-00003CD00000}"/>
    <cellStyle name="Normal 5 3 9 7" xfId="15210" xr:uid="{00000000-0005-0000-0000-00003DD00000}"/>
    <cellStyle name="Normal 5 3 9 7 2" xfId="50426" xr:uid="{00000000-0005-0000-0000-00003ED00000}"/>
    <cellStyle name="Normal 5 3 9 7 3" xfId="27815" xr:uid="{00000000-0005-0000-0000-00003FD00000}"/>
    <cellStyle name="Normal 5 3 9 8" xfId="13432" xr:uid="{00000000-0005-0000-0000-000040D00000}"/>
    <cellStyle name="Normal 5 3 9 8 2" xfId="48650" xr:uid="{00000000-0005-0000-0000-000041D00000}"/>
    <cellStyle name="Normal 5 3 9 9" xfId="37829" xr:uid="{00000000-0005-0000-0000-000042D00000}"/>
    <cellStyle name="Normal 5 3_District Target Attainment" xfId="1179" xr:uid="{00000000-0005-0000-0000-000043D00000}"/>
    <cellStyle name="Normal 5 4" xfId="637" xr:uid="{00000000-0005-0000-0000-000044D00000}"/>
    <cellStyle name="Normal 5 5" xfId="10443" xr:uid="{00000000-0005-0000-0000-000045D00000}"/>
    <cellStyle name="Normal 5 6" xfId="10767" xr:uid="{00000000-0005-0000-0000-000046D00000}"/>
    <cellStyle name="Normal 5_Sheet1" xfId="630" xr:uid="{00000000-0005-0000-0000-000047D00000}"/>
    <cellStyle name="Normal 50" xfId="5417" xr:uid="{00000000-0005-0000-0000-000048D00000}"/>
    <cellStyle name="Normal 51" xfId="3962" xr:uid="{00000000-0005-0000-0000-000049D00000}"/>
    <cellStyle name="Normal 52" xfId="5419" xr:uid="{00000000-0005-0000-0000-00004AD00000}"/>
    <cellStyle name="Normal 53" xfId="4042" xr:uid="{00000000-0005-0000-0000-00004BD00000}"/>
    <cellStyle name="Normal 54" xfId="4044" xr:uid="{00000000-0005-0000-0000-00004CD00000}"/>
    <cellStyle name="Normal 55" xfId="5412" xr:uid="{00000000-0005-0000-0000-00004DD00000}"/>
    <cellStyle name="Normal 56" xfId="5421" xr:uid="{00000000-0005-0000-0000-00004ED00000}"/>
    <cellStyle name="Normal 57" xfId="4096" xr:uid="{00000000-0005-0000-0000-00004FD00000}"/>
    <cellStyle name="Normal 58" xfId="5413" xr:uid="{00000000-0005-0000-0000-000050D00000}"/>
    <cellStyle name="Normal 59" xfId="3960" xr:uid="{00000000-0005-0000-0000-000051D00000}"/>
    <cellStyle name="Normal 6" xfId="39" xr:uid="{00000000-0005-0000-0000-000052D00000}"/>
    <cellStyle name="Normal 6 10" xfId="2459" xr:uid="{00000000-0005-0000-0000-000053D00000}"/>
    <cellStyle name="Normal 6 10 10" xfId="25991" xr:uid="{00000000-0005-0000-0000-000054D00000}"/>
    <cellStyle name="Normal 6 10 11" xfId="60395" xr:uid="{00000000-0005-0000-0000-000055D00000}"/>
    <cellStyle name="Normal 6 10 2" xfId="4291" xr:uid="{00000000-0005-0000-0000-000056D00000}"/>
    <cellStyle name="Normal 6 10 2 2" xfId="16938" xr:uid="{00000000-0005-0000-0000-000057D00000}"/>
    <cellStyle name="Normal 6 10 2 2 2" xfId="52154" xr:uid="{00000000-0005-0000-0000-000058D00000}"/>
    <cellStyle name="Normal 6 10 2 3" xfId="39557" xr:uid="{00000000-0005-0000-0000-000059D00000}"/>
    <cellStyle name="Normal 6 10 2 4" xfId="29543" xr:uid="{00000000-0005-0000-0000-00005AD00000}"/>
    <cellStyle name="Normal 6 10 3" xfId="5761" xr:uid="{00000000-0005-0000-0000-00005BD00000}"/>
    <cellStyle name="Normal 6 10 3 2" xfId="18392" xr:uid="{00000000-0005-0000-0000-00005CD00000}"/>
    <cellStyle name="Normal 6 10 3 2 2" xfId="53608" xr:uid="{00000000-0005-0000-0000-00005DD00000}"/>
    <cellStyle name="Normal 6 10 3 3" xfId="41011" xr:uid="{00000000-0005-0000-0000-00005ED00000}"/>
    <cellStyle name="Normal 6 10 3 4" xfId="30997" xr:uid="{00000000-0005-0000-0000-00005FD00000}"/>
    <cellStyle name="Normal 6 10 4" xfId="7220" xr:uid="{00000000-0005-0000-0000-000060D00000}"/>
    <cellStyle name="Normal 6 10 4 2" xfId="19846" xr:uid="{00000000-0005-0000-0000-000061D00000}"/>
    <cellStyle name="Normal 6 10 4 2 2" xfId="55062" xr:uid="{00000000-0005-0000-0000-000062D00000}"/>
    <cellStyle name="Normal 6 10 4 3" xfId="42465" xr:uid="{00000000-0005-0000-0000-000063D00000}"/>
    <cellStyle name="Normal 6 10 4 4" xfId="32451" xr:uid="{00000000-0005-0000-0000-000064D00000}"/>
    <cellStyle name="Normal 6 10 5" xfId="9001" xr:uid="{00000000-0005-0000-0000-000065D00000}"/>
    <cellStyle name="Normal 6 10 5 2" xfId="21622" xr:uid="{00000000-0005-0000-0000-000066D00000}"/>
    <cellStyle name="Normal 6 10 5 2 2" xfId="56838" xr:uid="{00000000-0005-0000-0000-000067D00000}"/>
    <cellStyle name="Normal 6 10 5 3" xfId="44241" xr:uid="{00000000-0005-0000-0000-000068D00000}"/>
    <cellStyle name="Normal 6 10 5 4" xfId="34227" xr:uid="{00000000-0005-0000-0000-000069D00000}"/>
    <cellStyle name="Normal 6 10 6" xfId="10795" xr:uid="{00000000-0005-0000-0000-00006AD00000}"/>
    <cellStyle name="Normal 6 10 6 2" xfId="23398" xr:uid="{00000000-0005-0000-0000-00006BD00000}"/>
    <cellStyle name="Normal 6 10 6 2 2" xfId="58614" xr:uid="{00000000-0005-0000-0000-00006CD00000}"/>
    <cellStyle name="Normal 6 10 6 3" xfId="46017" xr:uid="{00000000-0005-0000-0000-00006DD00000}"/>
    <cellStyle name="Normal 6 10 6 4" xfId="36003" xr:uid="{00000000-0005-0000-0000-00006ED00000}"/>
    <cellStyle name="Normal 6 10 7" xfId="15162" xr:uid="{00000000-0005-0000-0000-00006FD00000}"/>
    <cellStyle name="Normal 6 10 7 2" xfId="50378" xr:uid="{00000000-0005-0000-0000-000070D00000}"/>
    <cellStyle name="Normal 6 10 7 3" xfId="27767" xr:uid="{00000000-0005-0000-0000-000071D00000}"/>
    <cellStyle name="Normal 6 10 8" xfId="13384" xr:uid="{00000000-0005-0000-0000-000072D00000}"/>
    <cellStyle name="Normal 6 10 8 2" xfId="48602" xr:uid="{00000000-0005-0000-0000-000073D00000}"/>
    <cellStyle name="Normal 6 10 9" xfId="37781" xr:uid="{00000000-0005-0000-0000-000074D00000}"/>
    <cellStyle name="Normal 6 11" xfId="3628" xr:uid="{00000000-0005-0000-0000-000075D00000}"/>
    <cellStyle name="Normal 6 11 2" xfId="8352" xr:uid="{00000000-0005-0000-0000-000076D00000}"/>
    <cellStyle name="Normal 6 11 2 2" xfId="20978" xr:uid="{00000000-0005-0000-0000-000077D00000}"/>
    <cellStyle name="Normal 6 11 2 2 2" xfId="56194" xr:uid="{00000000-0005-0000-0000-000078D00000}"/>
    <cellStyle name="Normal 6 11 2 3" xfId="43597" xr:uid="{00000000-0005-0000-0000-000079D00000}"/>
    <cellStyle name="Normal 6 11 2 4" xfId="33583" xr:uid="{00000000-0005-0000-0000-00007AD00000}"/>
    <cellStyle name="Normal 6 11 3" xfId="10133" xr:uid="{00000000-0005-0000-0000-00007BD00000}"/>
    <cellStyle name="Normal 6 11 3 2" xfId="22754" xr:uid="{00000000-0005-0000-0000-00007CD00000}"/>
    <cellStyle name="Normal 6 11 3 2 2" xfId="57970" xr:uid="{00000000-0005-0000-0000-00007DD00000}"/>
    <cellStyle name="Normal 6 11 3 3" xfId="45373" xr:uid="{00000000-0005-0000-0000-00007ED00000}"/>
    <cellStyle name="Normal 6 11 3 4" xfId="35359" xr:uid="{00000000-0005-0000-0000-00007FD00000}"/>
    <cellStyle name="Normal 6 11 4" xfId="11929" xr:uid="{00000000-0005-0000-0000-000080D00000}"/>
    <cellStyle name="Normal 6 11 4 2" xfId="24530" xr:uid="{00000000-0005-0000-0000-000081D00000}"/>
    <cellStyle name="Normal 6 11 4 2 2" xfId="59746" xr:uid="{00000000-0005-0000-0000-000082D00000}"/>
    <cellStyle name="Normal 6 11 4 3" xfId="47149" xr:uid="{00000000-0005-0000-0000-000083D00000}"/>
    <cellStyle name="Normal 6 11 4 4" xfId="37135" xr:uid="{00000000-0005-0000-0000-000084D00000}"/>
    <cellStyle name="Normal 6 11 5" xfId="16294" xr:uid="{00000000-0005-0000-0000-000085D00000}"/>
    <cellStyle name="Normal 6 11 5 2" xfId="51510" xr:uid="{00000000-0005-0000-0000-000086D00000}"/>
    <cellStyle name="Normal 6 11 5 3" xfId="28899" xr:uid="{00000000-0005-0000-0000-000087D00000}"/>
    <cellStyle name="Normal 6 11 6" xfId="14516" xr:uid="{00000000-0005-0000-0000-000088D00000}"/>
    <cellStyle name="Normal 6 11 6 2" xfId="49734" xr:uid="{00000000-0005-0000-0000-000089D00000}"/>
    <cellStyle name="Normal 6 11 7" xfId="38913" xr:uid="{00000000-0005-0000-0000-00008AD00000}"/>
    <cellStyle name="Normal 6 11 8" xfId="27123" xr:uid="{00000000-0005-0000-0000-00008BD00000}"/>
    <cellStyle name="Normal 6 12" xfId="3953" xr:uid="{00000000-0005-0000-0000-00008CD00000}"/>
    <cellStyle name="Normal 6 12 2" xfId="16616" xr:uid="{00000000-0005-0000-0000-00008DD00000}"/>
    <cellStyle name="Normal 6 12 2 2" xfId="51832" xr:uid="{00000000-0005-0000-0000-00008ED00000}"/>
    <cellStyle name="Normal 6 12 2 3" xfId="29221" xr:uid="{00000000-0005-0000-0000-00008FD00000}"/>
    <cellStyle name="Normal 6 12 3" xfId="13062" xr:uid="{00000000-0005-0000-0000-000090D00000}"/>
    <cellStyle name="Normal 6 12 3 2" xfId="48280" xr:uid="{00000000-0005-0000-0000-000091D00000}"/>
    <cellStyle name="Normal 6 12 4" xfId="39235" xr:uid="{00000000-0005-0000-0000-000092D00000}"/>
    <cellStyle name="Normal 6 12 5" xfId="25669" xr:uid="{00000000-0005-0000-0000-000093D00000}"/>
    <cellStyle name="Normal 6 13" xfId="5439" xr:uid="{00000000-0005-0000-0000-000094D00000}"/>
    <cellStyle name="Normal 6 13 2" xfId="18070" xr:uid="{00000000-0005-0000-0000-000095D00000}"/>
    <cellStyle name="Normal 6 13 2 2" xfId="53286" xr:uid="{00000000-0005-0000-0000-000096D00000}"/>
    <cellStyle name="Normal 6 13 3" xfId="40689" xr:uid="{00000000-0005-0000-0000-000097D00000}"/>
    <cellStyle name="Normal 6 13 4" xfId="30675" xr:uid="{00000000-0005-0000-0000-000098D00000}"/>
    <cellStyle name="Normal 6 14" xfId="6895" xr:uid="{00000000-0005-0000-0000-000099D00000}"/>
    <cellStyle name="Normal 6 14 2" xfId="19524" xr:uid="{00000000-0005-0000-0000-00009AD00000}"/>
    <cellStyle name="Normal 6 14 2 2" xfId="54740" xr:uid="{00000000-0005-0000-0000-00009BD00000}"/>
    <cellStyle name="Normal 6 14 3" xfId="42143" xr:uid="{00000000-0005-0000-0000-00009CD00000}"/>
    <cellStyle name="Normal 6 14 4" xfId="32129" xr:uid="{00000000-0005-0000-0000-00009DD00000}"/>
    <cellStyle name="Normal 6 15" xfId="8677" xr:uid="{00000000-0005-0000-0000-00009ED00000}"/>
    <cellStyle name="Normal 6 15 2" xfId="21300" xr:uid="{00000000-0005-0000-0000-00009FD00000}"/>
    <cellStyle name="Normal 6 15 2 2" xfId="56516" xr:uid="{00000000-0005-0000-0000-0000A0D00000}"/>
    <cellStyle name="Normal 6 15 3" xfId="43919" xr:uid="{00000000-0005-0000-0000-0000A1D00000}"/>
    <cellStyle name="Normal 6 15 4" xfId="33905" xr:uid="{00000000-0005-0000-0000-0000A2D00000}"/>
    <cellStyle name="Normal 6 16" xfId="10733" xr:uid="{00000000-0005-0000-0000-0000A3D00000}"/>
    <cellStyle name="Normal 6 16 2" xfId="23344" xr:uid="{00000000-0005-0000-0000-0000A4D00000}"/>
    <cellStyle name="Normal 6 16 2 2" xfId="58560" xr:uid="{00000000-0005-0000-0000-0000A5D00000}"/>
    <cellStyle name="Normal 6 16 3" xfId="45963" xr:uid="{00000000-0005-0000-0000-0000A6D00000}"/>
    <cellStyle name="Normal 6 16 4" xfId="35949" xr:uid="{00000000-0005-0000-0000-0000A7D00000}"/>
    <cellStyle name="Normal 6 17" xfId="14839" xr:uid="{00000000-0005-0000-0000-0000A8D00000}"/>
    <cellStyle name="Normal 6 17 2" xfId="50056" xr:uid="{00000000-0005-0000-0000-0000A9D00000}"/>
    <cellStyle name="Normal 6 17 3" xfId="27445" xr:uid="{00000000-0005-0000-0000-0000AAD00000}"/>
    <cellStyle name="Normal 6 18" xfId="12253" xr:uid="{00000000-0005-0000-0000-0000ABD00000}"/>
    <cellStyle name="Normal 6 18 2" xfId="47471" xr:uid="{00000000-0005-0000-0000-0000ACD00000}"/>
    <cellStyle name="Normal 6 19" xfId="37458" xr:uid="{00000000-0005-0000-0000-0000ADD00000}"/>
    <cellStyle name="Normal 6 2" xfId="638" xr:uid="{00000000-0005-0000-0000-0000AED00000}"/>
    <cellStyle name="Normal 6 2 10" xfId="3678" xr:uid="{00000000-0005-0000-0000-0000AFD00000}"/>
    <cellStyle name="Normal 6 2 10 2" xfId="8402" xr:uid="{00000000-0005-0000-0000-0000B0D00000}"/>
    <cellStyle name="Normal 6 2 10 2 2" xfId="21028" xr:uid="{00000000-0005-0000-0000-0000B1D00000}"/>
    <cellStyle name="Normal 6 2 10 2 2 2" xfId="56244" xr:uid="{00000000-0005-0000-0000-0000B2D00000}"/>
    <cellStyle name="Normal 6 2 10 2 3" xfId="43647" xr:uid="{00000000-0005-0000-0000-0000B3D00000}"/>
    <cellStyle name="Normal 6 2 10 2 4" xfId="33633" xr:uid="{00000000-0005-0000-0000-0000B4D00000}"/>
    <cellStyle name="Normal 6 2 10 3" xfId="10183" xr:uid="{00000000-0005-0000-0000-0000B5D00000}"/>
    <cellStyle name="Normal 6 2 10 3 2" xfId="22804" xr:uid="{00000000-0005-0000-0000-0000B6D00000}"/>
    <cellStyle name="Normal 6 2 10 3 2 2" xfId="58020" xr:uid="{00000000-0005-0000-0000-0000B7D00000}"/>
    <cellStyle name="Normal 6 2 10 3 3" xfId="45423" xr:uid="{00000000-0005-0000-0000-0000B8D00000}"/>
    <cellStyle name="Normal 6 2 10 3 4" xfId="35409" xr:uid="{00000000-0005-0000-0000-0000B9D00000}"/>
    <cellStyle name="Normal 6 2 10 4" xfId="11979" xr:uid="{00000000-0005-0000-0000-0000BAD00000}"/>
    <cellStyle name="Normal 6 2 10 4 2" xfId="24580" xr:uid="{00000000-0005-0000-0000-0000BBD00000}"/>
    <cellStyle name="Normal 6 2 10 4 2 2" xfId="59796" xr:uid="{00000000-0005-0000-0000-0000BCD00000}"/>
    <cellStyle name="Normal 6 2 10 4 3" xfId="47199" xr:uid="{00000000-0005-0000-0000-0000BDD00000}"/>
    <cellStyle name="Normal 6 2 10 4 4" xfId="37185" xr:uid="{00000000-0005-0000-0000-0000BED00000}"/>
    <cellStyle name="Normal 6 2 10 5" xfId="16344" xr:uid="{00000000-0005-0000-0000-0000BFD00000}"/>
    <cellStyle name="Normal 6 2 10 5 2" xfId="51560" xr:uid="{00000000-0005-0000-0000-0000C0D00000}"/>
    <cellStyle name="Normal 6 2 10 5 3" xfId="28949" xr:uid="{00000000-0005-0000-0000-0000C1D00000}"/>
    <cellStyle name="Normal 6 2 10 6" xfId="14566" xr:uid="{00000000-0005-0000-0000-0000C2D00000}"/>
    <cellStyle name="Normal 6 2 10 6 2" xfId="49784" xr:uid="{00000000-0005-0000-0000-0000C3D00000}"/>
    <cellStyle name="Normal 6 2 10 7" xfId="38963" xr:uid="{00000000-0005-0000-0000-0000C4D00000}"/>
    <cellStyle name="Normal 6 2 10 8" xfId="27173" xr:uid="{00000000-0005-0000-0000-0000C5D00000}"/>
    <cellStyle name="Normal 6 2 11" xfId="4010" xr:uid="{00000000-0005-0000-0000-0000C6D00000}"/>
    <cellStyle name="Normal 6 2 11 2" xfId="16666" xr:uid="{00000000-0005-0000-0000-0000C7D00000}"/>
    <cellStyle name="Normal 6 2 11 2 2" xfId="51882" xr:uid="{00000000-0005-0000-0000-0000C8D00000}"/>
    <cellStyle name="Normal 6 2 11 2 3" xfId="29271" xr:uid="{00000000-0005-0000-0000-0000C9D00000}"/>
    <cellStyle name="Normal 6 2 11 3" xfId="13112" xr:uid="{00000000-0005-0000-0000-0000CAD00000}"/>
    <cellStyle name="Normal 6 2 11 3 2" xfId="48330" xr:uid="{00000000-0005-0000-0000-0000CBD00000}"/>
    <cellStyle name="Normal 6 2 11 4" xfId="39285" xr:uid="{00000000-0005-0000-0000-0000CCD00000}"/>
    <cellStyle name="Normal 6 2 11 5" xfId="25719" xr:uid="{00000000-0005-0000-0000-0000CDD00000}"/>
    <cellStyle name="Normal 6 2 12" xfId="5489" xr:uid="{00000000-0005-0000-0000-0000CED00000}"/>
    <cellStyle name="Normal 6 2 12 2" xfId="18120" xr:uid="{00000000-0005-0000-0000-0000CFD00000}"/>
    <cellStyle name="Normal 6 2 12 2 2" xfId="53336" xr:uid="{00000000-0005-0000-0000-0000D0D00000}"/>
    <cellStyle name="Normal 6 2 12 3" xfId="40739" xr:uid="{00000000-0005-0000-0000-0000D1D00000}"/>
    <cellStyle name="Normal 6 2 12 4" xfId="30725" xr:uid="{00000000-0005-0000-0000-0000D2D00000}"/>
    <cellStyle name="Normal 6 2 13" xfId="6945" xr:uid="{00000000-0005-0000-0000-0000D3D00000}"/>
    <cellStyle name="Normal 6 2 13 2" xfId="19574" xr:uid="{00000000-0005-0000-0000-0000D4D00000}"/>
    <cellStyle name="Normal 6 2 13 2 2" xfId="54790" xr:uid="{00000000-0005-0000-0000-0000D5D00000}"/>
    <cellStyle name="Normal 6 2 13 3" xfId="42193" xr:uid="{00000000-0005-0000-0000-0000D6D00000}"/>
    <cellStyle name="Normal 6 2 13 4" xfId="32179" xr:uid="{00000000-0005-0000-0000-0000D7D00000}"/>
    <cellStyle name="Normal 6 2 14" xfId="8727" xr:uid="{00000000-0005-0000-0000-0000D8D00000}"/>
    <cellStyle name="Normal 6 2 14 2" xfId="21350" xr:uid="{00000000-0005-0000-0000-0000D9D00000}"/>
    <cellStyle name="Normal 6 2 14 2 2" xfId="56566" xr:uid="{00000000-0005-0000-0000-0000DAD00000}"/>
    <cellStyle name="Normal 6 2 14 3" xfId="43969" xr:uid="{00000000-0005-0000-0000-0000DBD00000}"/>
    <cellStyle name="Normal 6 2 14 4" xfId="33955" xr:uid="{00000000-0005-0000-0000-0000DCD00000}"/>
    <cellStyle name="Normal 6 2 15" xfId="10734" xr:uid="{00000000-0005-0000-0000-0000DDD00000}"/>
    <cellStyle name="Normal 6 2 15 2" xfId="23345" xr:uid="{00000000-0005-0000-0000-0000DED00000}"/>
    <cellStyle name="Normal 6 2 15 2 2" xfId="58561" xr:uid="{00000000-0005-0000-0000-0000DFD00000}"/>
    <cellStyle name="Normal 6 2 15 3" xfId="45964" xr:uid="{00000000-0005-0000-0000-0000E0D00000}"/>
    <cellStyle name="Normal 6 2 15 4" xfId="35950" xr:uid="{00000000-0005-0000-0000-0000E1D00000}"/>
    <cellStyle name="Normal 6 2 16" xfId="14889" xr:uid="{00000000-0005-0000-0000-0000E2D00000}"/>
    <cellStyle name="Normal 6 2 16 2" xfId="50106" xr:uid="{00000000-0005-0000-0000-0000E3D00000}"/>
    <cellStyle name="Normal 6 2 16 3" xfId="27495" xr:uid="{00000000-0005-0000-0000-0000E4D00000}"/>
    <cellStyle name="Normal 6 2 17" xfId="12303" xr:uid="{00000000-0005-0000-0000-0000E5D00000}"/>
    <cellStyle name="Normal 6 2 17 2" xfId="47521" xr:uid="{00000000-0005-0000-0000-0000E6D00000}"/>
    <cellStyle name="Normal 6 2 18" xfId="37508" xr:uid="{00000000-0005-0000-0000-0000E7D00000}"/>
    <cellStyle name="Normal 6 2 19" xfId="24910" xr:uid="{00000000-0005-0000-0000-0000E8D00000}"/>
    <cellStyle name="Normal 6 2 2" xfId="639" xr:uid="{00000000-0005-0000-0000-0000E9D00000}"/>
    <cellStyle name="Normal 6 2 20" xfId="60123" xr:uid="{00000000-0005-0000-0000-0000EAD00000}"/>
    <cellStyle name="Normal 6 2 3" xfId="640" xr:uid="{00000000-0005-0000-0000-0000EBD00000}"/>
    <cellStyle name="Normal 6 2 3 10" xfId="5490" xr:uid="{00000000-0005-0000-0000-0000ECD00000}"/>
    <cellStyle name="Normal 6 2 3 10 2" xfId="18121" xr:uid="{00000000-0005-0000-0000-0000EDD00000}"/>
    <cellStyle name="Normal 6 2 3 10 2 2" xfId="53337" xr:uid="{00000000-0005-0000-0000-0000EED00000}"/>
    <cellStyle name="Normal 6 2 3 10 3" xfId="40740" xr:uid="{00000000-0005-0000-0000-0000EFD00000}"/>
    <cellStyle name="Normal 6 2 3 10 4" xfId="30726" xr:uid="{00000000-0005-0000-0000-0000F0D00000}"/>
    <cellStyle name="Normal 6 2 3 11" xfId="6946" xr:uid="{00000000-0005-0000-0000-0000F1D00000}"/>
    <cellStyle name="Normal 6 2 3 11 2" xfId="19575" xr:uid="{00000000-0005-0000-0000-0000F2D00000}"/>
    <cellStyle name="Normal 6 2 3 11 2 2" xfId="54791" xr:uid="{00000000-0005-0000-0000-0000F3D00000}"/>
    <cellStyle name="Normal 6 2 3 11 3" xfId="42194" xr:uid="{00000000-0005-0000-0000-0000F4D00000}"/>
    <cellStyle name="Normal 6 2 3 11 4" xfId="32180" xr:uid="{00000000-0005-0000-0000-0000F5D00000}"/>
    <cellStyle name="Normal 6 2 3 12" xfId="8728" xr:uid="{00000000-0005-0000-0000-0000F6D00000}"/>
    <cellStyle name="Normal 6 2 3 12 2" xfId="21351" xr:uid="{00000000-0005-0000-0000-0000F7D00000}"/>
    <cellStyle name="Normal 6 2 3 12 2 2" xfId="56567" xr:uid="{00000000-0005-0000-0000-0000F8D00000}"/>
    <cellStyle name="Normal 6 2 3 12 3" xfId="43970" xr:uid="{00000000-0005-0000-0000-0000F9D00000}"/>
    <cellStyle name="Normal 6 2 3 12 4" xfId="33956" xr:uid="{00000000-0005-0000-0000-0000FAD00000}"/>
    <cellStyle name="Normal 6 2 3 13" xfId="10735" xr:uid="{00000000-0005-0000-0000-0000FBD00000}"/>
    <cellStyle name="Normal 6 2 3 13 2" xfId="23346" xr:uid="{00000000-0005-0000-0000-0000FCD00000}"/>
    <cellStyle name="Normal 6 2 3 13 2 2" xfId="58562" xr:uid="{00000000-0005-0000-0000-0000FDD00000}"/>
    <cellStyle name="Normal 6 2 3 13 3" xfId="45965" xr:uid="{00000000-0005-0000-0000-0000FED00000}"/>
    <cellStyle name="Normal 6 2 3 13 4" xfId="35951" xr:uid="{00000000-0005-0000-0000-0000FFD00000}"/>
    <cellStyle name="Normal 6 2 3 14" xfId="14890" xr:uid="{00000000-0005-0000-0000-000000D10000}"/>
    <cellStyle name="Normal 6 2 3 14 2" xfId="50107" xr:uid="{00000000-0005-0000-0000-000001D10000}"/>
    <cellStyle name="Normal 6 2 3 14 3" xfId="27496" xr:uid="{00000000-0005-0000-0000-000002D10000}"/>
    <cellStyle name="Normal 6 2 3 15" xfId="12304" xr:uid="{00000000-0005-0000-0000-000003D10000}"/>
    <cellStyle name="Normal 6 2 3 15 2" xfId="47522" xr:uid="{00000000-0005-0000-0000-000004D10000}"/>
    <cellStyle name="Normal 6 2 3 16" xfId="37509" xr:uid="{00000000-0005-0000-0000-000005D10000}"/>
    <cellStyle name="Normal 6 2 3 17" xfId="24911" xr:uid="{00000000-0005-0000-0000-000006D10000}"/>
    <cellStyle name="Normal 6 2 3 18" xfId="60124" xr:uid="{00000000-0005-0000-0000-000007D10000}"/>
    <cellStyle name="Normal 6 2 3 2" xfId="1808" xr:uid="{00000000-0005-0000-0000-000008D10000}"/>
    <cellStyle name="Normal 6 2 3 2 10" xfId="7020" xr:uid="{00000000-0005-0000-0000-000009D10000}"/>
    <cellStyle name="Normal 6 2 3 2 10 2" xfId="19647" xr:uid="{00000000-0005-0000-0000-00000AD10000}"/>
    <cellStyle name="Normal 6 2 3 2 10 2 2" xfId="54863" xr:uid="{00000000-0005-0000-0000-00000BD10000}"/>
    <cellStyle name="Normal 6 2 3 2 10 3" xfId="42266" xr:uid="{00000000-0005-0000-0000-00000CD10000}"/>
    <cellStyle name="Normal 6 2 3 2 10 4" xfId="32252" xr:uid="{00000000-0005-0000-0000-00000DD10000}"/>
    <cellStyle name="Normal 6 2 3 2 11" xfId="8801" xr:uid="{00000000-0005-0000-0000-00000ED10000}"/>
    <cellStyle name="Normal 6 2 3 2 11 2" xfId="21423" xr:uid="{00000000-0005-0000-0000-00000FD10000}"/>
    <cellStyle name="Normal 6 2 3 2 11 2 2" xfId="56639" xr:uid="{00000000-0005-0000-0000-000010D10000}"/>
    <cellStyle name="Normal 6 2 3 2 11 3" xfId="44042" xr:uid="{00000000-0005-0000-0000-000011D10000}"/>
    <cellStyle name="Normal 6 2 3 2 11 4" xfId="34028" xr:uid="{00000000-0005-0000-0000-000012D10000}"/>
    <cellStyle name="Normal 6 2 3 2 12" xfId="10736" xr:uid="{00000000-0005-0000-0000-000013D10000}"/>
    <cellStyle name="Normal 6 2 3 2 12 2" xfId="23347" xr:uid="{00000000-0005-0000-0000-000014D10000}"/>
    <cellStyle name="Normal 6 2 3 2 12 2 2" xfId="58563" xr:uid="{00000000-0005-0000-0000-000015D10000}"/>
    <cellStyle name="Normal 6 2 3 2 12 3" xfId="45966" xr:uid="{00000000-0005-0000-0000-000016D10000}"/>
    <cellStyle name="Normal 6 2 3 2 12 4" xfId="35952" xr:uid="{00000000-0005-0000-0000-000017D10000}"/>
    <cellStyle name="Normal 6 2 3 2 13" xfId="14962" xr:uid="{00000000-0005-0000-0000-000018D10000}"/>
    <cellStyle name="Normal 6 2 3 2 13 2" xfId="50179" xr:uid="{00000000-0005-0000-0000-000019D10000}"/>
    <cellStyle name="Normal 6 2 3 2 13 3" xfId="27568" xr:uid="{00000000-0005-0000-0000-00001AD10000}"/>
    <cellStyle name="Normal 6 2 3 2 14" xfId="12376" xr:uid="{00000000-0005-0000-0000-00001BD10000}"/>
    <cellStyle name="Normal 6 2 3 2 14 2" xfId="47594" xr:uid="{00000000-0005-0000-0000-00001CD10000}"/>
    <cellStyle name="Normal 6 2 3 2 15" xfId="37581" xr:uid="{00000000-0005-0000-0000-00001DD10000}"/>
    <cellStyle name="Normal 6 2 3 2 16" xfId="24983" xr:uid="{00000000-0005-0000-0000-00001ED10000}"/>
    <cellStyle name="Normal 6 2 3 2 17" xfId="60196" xr:uid="{00000000-0005-0000-0000-00001FD10000}"/>
    <cellStyle name="Normal 6 2 3 2 2" xfId="2406" xr:uid="{00000000-0005-0000-0000-000020D10000}"/>
    <cellStyle name="Normal 6 2 3 2 2 10" xfId="10737" xr:uid="{00000000-0005-0000-0000-000021D10000}"/>
    <cellStyle name="Normal 6 2 3 2 2 10 2" xfId="23348" xr:uid="{00000000-0005-0000-0000-000022D10000}"/>
    <cellStyle name="Normal 6 2 3 2 2 10 2 2" xfId="58564" xr:uid="{00000000-0005-0000-0000-000023D10000}"/>
    <cellStyle name="Normal 6 2 3 2 2 10 3" xfId="45967" xr:uid="{00000000-0005-0000-0000-000024D10000}"/>
    <cellStyle name="Normal 6 2 3 2 2 10 4" xfId="35953" xr:uid="{00000000-0005-0000-0000-000025D10000}"/>
    <cellStyle name="Normal 6 2 3 2 2 11" xfId="15117" xr:uid="{00000000-0005-0000-0000-000026D10000}"/>
    <cellStyle name="Normal 6 2 3 2 2 11 2" xfId="50333" xr:uid="{00000000-0005-0000-0000-000027D10000}"/>
    <cellStyle name="Normal 6 2 3 2 2 11 3" xfId="27722" xr:uid="{00000000-0005-0000-0000-000028D10000}"/>
    <cellStyle name="Normal 6 2 3 2 2 12" xfId="12530" xr:uid="{00000000-0005-0000-0000-000029D10000}"/>
    <cellStyle name="Normal 6 2 3 2 2 12 2" xfId="47748" xr:uid="{00000000-0005-0000-0000-00002AD10000}"/>
    <cellStyle name="Normal 6 2 3 2 2 13" xfId="37736" xr:uid="{00000000-0005-0000-0000-00002BD10000}"/>
    <cellStyle name="Normal 6 2 3 2 2 14" xfId="25137" xr:uid="{00000000-0005-0000-0000-00002CD10000}"/>
    <cellStyle name="Normal 6 2 3 2 2 15" xfId="60350" xr:uid="{00000000-0005-0000-0000-00002DD10000}"/>
    <cellStyle name="Normal 6 2 3 2 2 2" xfId="3252" xr:uid="{00000000-0005-0000-0000-00002ED10000}"/>
    <cellStyle name="Normal 6 2 3 2 2 2 10" xfId="25621" xr:uid="{00000000-0005-0000-0000-00002FD10000}"/>
    <cellStyle name="Normal 6 2 3 2 2 2 11" xfId="61156" xr:uid="{00000000-0005-0000-0000-000030D10000}"/>
    <cellStyle name="Normal 6 2 3 2 2 2 2" xfId="5052" xr:uid="{00000000-0005-0000-0000-000031D10000}"/>
    <cellStyle name="Normal 6 2 3 2 2 2 2 2" xfId="17699" xr:uid="{00000000-0005-0000-0000-000032D10000}"/>
    <cellStyle name="Normal 6 2 3 2 2 2 2 2 2" xfId="52915" xr:uid="{00000000-0005-0000-0000-000033D10000}"/>
    <cellStyle name="Normal 6 2 3 2 2 2 2 2 3" xfId="30304" xr:uid="{00000000-0005-0000-0000-000034D10000}"/>
    <cellStyle name="Normal 6 2 3 2 2 2 2 3" xfId="14145" xr:uid="{00000000-0005-0000-0000-000035D10000}"/>
    <cellStyle name="Normal 6 2 3 2 2 2 2 3 2" xfId="49363" xr:uid="{00000000-0005-0000-0000-000036D10000}"/>
    <cellStyle name="Normal 6 2 3 2 2 2 2 4" xfId="40318" xr:uid="{00000000-0005-0000-0000-000037D10000}"/>
    <cellStyle name="Normal 6 2 3 2 2 2 2 5" xfId="26752" xr:uid="{00000000-0005-0000-0000-000038D10000}"/>
    <cellStyle name="Normal 6 2 3 2 2 2 3" xfId="6522" xr:uid="{00000000-0005-0000-0000-000039D10000}"/>
    <cellStyle name="Normal 6 2 3 2 2 2 3 2" xfId="19153" xr:uid="{00000000-0005-0000-0000-00003AD10000}"/>
    <cellStyle name="Normal 6 2 3 2 2 2 3 2 2" xfId="54369" xr:uid="{00000000-0005-0000-0000-00003BD10000}"/>
    <cellStyle name="Normal 6 2 3 2 2 2 3 3" xfId="41772" xr:uid="{00000000-0005-0000-0000-00003CD10000}"/>
    <cellStyle name="Normal 6 2 3 2 2 2 3 4" xfId="31758" xr:uid="{00000000-0005-0000-0000-00003DD10000}"/>
    <cellStyle name="Normal 6 2 3 2 2 2 4" xfId="7981" xr:uid="{00000000-0005-0000-0000-00003ED10000}"/>
    <cellStyle name="Normal 6 2 3 2 2 2 4 2" xfId="20607" xr:uid="{00000000-0005-0000-0000-00003FD10000}"/>
    <cellStyle name="Normal 6 2 3 2 2 2 4 2 2" xfId="55823" xr:uid="{00000000-0005-0000-0000-000040D10000}"/>
    <cellStyle name="Normal 6 2 3 2 2 2 4 3" xfId="43226" xr:uid="{00000000-0005-0000-0000-000041D10000}"/>
    <cellStyle name="Normal 6 2 3 2 2 2 4 4" xfId="33212" xr:uid="{00000000-0005-0000-0000-000042D10000}"/>
    <cellStyle name="Normal 6 2 3 2 2 2 5" xfId="9762" xr:uid="{00000000-0005-0000-0000-000043D10000}"/>
    <cellStyle name="Normal 6 2 3 2 2 2 5 2" xfId="22383" xr:uid="{00000000-0005-0000-0000-000044D10000}"/>
    <cellStyle name="Normal 6 2 3 2 2 2 5 2 2" xfId="57599" xr:uid="{00000000-0005-0000-0000-000045D10000}"/>
    <cellStyle name="Normal 6 2 3 2 2 2 5 3" xfId="45002" xr:uid="{00000000-0005-0000-0000-000046D10000}"/>
    <cellStyle name="Normal 6 2 3 2 2 2 5 4" xfId="34988" xr:uid="{00000000-0005-0000-0000-000047D10000}"/>
    <cellStyle name="Normal 6 2 3 2 2 2 6" xfId="11556" xr:uid="{00000000-0005-0000-0000-000048D10000}"/>
    <cellStyle name="Normal 6 2 3 2 2 2 6 2" xfId="24159" xr:uid="{00000000-0005-0000-0000-000049D10000}"/>
    <cellStyle name="Normal 6 2 3 2 2 2 6 2 2" xfId="59375" xr:uid="{00000000-0005-0000-0000-00004AD10000}"/>
    <cellStyle name="Normal 6 2 3 2 2 2 6 3" xfId="46778" xr:uid="{00000000-0005-0000-0000-00004BD10000}"/>
    <cellStyle name="Normal 6 2 3 2 2 2 6 4" xfId="36764" xr:uid="{00000000-0005-0000-0000-00004CD10000}"/>
    <cellStyle name="Normal 6 2 3 2 2 2 7" xfId="15923" xr:uid="{00000000-0005-0000-0000-00004DD10000}"/>
    <cellStyle name="Normal 6 2 3 2 2 2 7 2" xfId="51139" xr:uid="{00000000-0005-0000-0000-00004ED10000}"/>
    <cellStyle name="Normal 6 2 3 2 2 2 7 3" xfId="28528" xr:uid="{00000000-0005-0000-0000-00004FD10000}"/>
    <cellStyle name="Normal 6 2 3 2 2 2 8" xfId="13014" xr:uid="{00000000-0005-0000-0000-000050D10000}"/>
    <cellStyle name="Normal 6 2 3 2 2 2 8 2" xfId="48232" xr:uid="{00000000-0005-0000-0000-000051D10000}"/>
    <cellStyle name="Normal 6 2 3 2 2 2 9" xfId="38542" xr:uid="{00000000-0005-0000-0000-000052D10000}"/>
    <cellStyle name="Normal 6 2 3 2 2 3" xfId="3581" xr:uid="{00000000-0005-0000-0000-000053D10000}"/>
    <cellStyle name="Normal 6 2 3 2 2 3 10" xfId="27077" xr:uid="{00000000-0005-0000-0000-000054D10000}"/>
    <cellStyle name="Normal 6 2 3 2 2 3 11" xfId="61481" xr:uid="{00000000-0005-0000-0000-000055D10000}"/>
    <cellStyle name="Normal 6 2 3 2 2 3 2" xfId="5377" xr:uid="{00000000-0005-0000-0000-000056D10000}"/>
    <cellStyle name="Normal 6 2 3 2 2 3 2 2" xfId="18024" xr:uid="{00000000-0005-0000-0000-000057D10000}"/>
    <cellStyle name="Normal 6 2 3 2 2 3 2 2 2" xfId="53240" xr:uid="{00000000-0005-0000-0000-000058D10000}"/>
    <cellStyle name="Normal 6 2 3 2 2 3 2 3" xfId="40643" xr:uid="{00000000-0005-0000-0000-000059D10000}"/>
    <cellStyle name="Normal 6 2 3 2 2 3 2 4" xfId="30629" xr:uid="{00000000-0005-0000-0000-00005AD10000}"/>
    <cellStyle name="Normal 6 2 3 2 2 3 3" xfId="6847" xr:uid="{00000000-0005-0000-0000-00005BD10000}"/>
    <cellStyle name="Normal 6 2 3 2 2 3 3 2" xfId="19478" xr:uid="{00000000-0005-0000-0000-00005CD10000}"/>
    <cellStyle name="Normal 6 2 3 2 2 3 3 2 2" xfId="54694" xr:uid="{00000000-0005-0000-0000-00005DD10000}"/>
    <cellStyle name="Normal 6 2 3 2 2 3 3 3" xfId="42097" xr:uid="{00000000-0005-0000-0000-00005ED10000}"/>
    <cellStyle name="Normal 6 2 3 2 2 3 3 4" xfId="32083" xr:uid="{00000000-0005-0000-0000-00005FD10000}"/>
    <cellStyle name="Normal 6 2 3 2 2 3 4" xfId="8306" xr:uid="{00000000-0005-0000-0000-000060D10000}"/>
    <cellStyle name="Normal 6 2 3 2 2 3 4 2" xfId="20932" xr:uid="{00000000-0005-0000-0000-000061D10000}"/>
    <cellStyle name="Normal 6 2 3 2 2 3 4 2 2" xfId="56148" xr:uid="{00000000-0005-0000-0000-000062D10000}"/>
    <cellStyle name="Normal 6 2 3 2 2 3 4 3" xfId="43551" xr:uid="{00000000-0005-0000-0000-000063D10000}"/>
    <cellStyle name="Normal 6 2 3 2 2 3 4 4" xfId="33537" xr:uid="{00000000-0005-0000-0000-000064D10000}"/>
    <cellStyle name="Normal 6 2 3 2 2 3 5" xfId="10087" xr:uid="{00000000-0005-0000-0000-000065D10000}"/>
    <cellStyle name="Normal 6 2 3 2 2 3 5 2" xfId="22708" xr:uid="{00000000-0005-0000-0000-000066D10000}"/>
    <cellStyle name="Normal 6 2 3 2 2 3 5 2 2" xfId="57924" xr:uid="{00000000-0005-0000-0000-000067D10000}"/>
    <cellStyle name="Normal 6 2 3 2 2 3 5 3" xfId="45327" xr:uid="{00000000-0005-0000-0000-000068D10000}"/>
    <cellStyle name="Normal 6 2 3 2 2 3 5 4" xfId="35313" xr:uid="{00000000-0005-0000-0000-000069D10000}"/>
    <cellStyle name="Normal 6 2 3 2 2 3 6" xfId="11881" xr:uid="{00000000-0005-0000-0000-00006AD10000}"/>
    <cellStyle name="Normal 6 2 3 2 2 3 6 2" xfId="24484" xr:uid="{00000000-0005-0000-0000-00006BD10000}"/>
    <cellStyle name="Normal 6 2 3 2 2 3 6 2 2" xfId="59700" xr:uid="{00000000-0005-0000-0000-00006CD10000}"/>
    <cellStyle name="Normal 6 2 3 2 2 3 6 3" xfId="47103" xr:uid="{00000000-0005-0000-0000-00006DD10000}"/>
    <cellStyle name="Normal 6 2 3 2 2 3 6 4" xfId="37089" xr:uid="{00000000-0005-0000-0000-00006ED10000}"/>
    <cellStyle name="Normal 6 2 3 2 2 3 7" xfId="16248" xr:uid="{00000000-0005-0000-0000-00006FD10000}"/>
    <cellStyle name="Normal 6 2 3 2 2 3 7 2" xfId="51464" xr:uid="{00000000-0005-0000-0000-000070D10000}"/>
    <cellStyle name="Normal 6 2 3 2 2 3 7 3" xfId="28853" xr:uid="{00000000-0005-0000-0000-000071D10000}"/>
    <cellStyle name="Normal 6 2 3 2 2 3 8" xfId="14470" xr:uid="{00000000-0005-0000-0000-000072D10000}"/>
    <cellStyle name="Normal 6 2 3 2 2 3 8 2" xfId="49688" xr:uid="{00000000-0005-0000-0000-000073D10000}"/>
    <cellStyle name="Normal 6 2 3 2 2 3 9" xfId="38867" xr:uid="{00000000-0005-0000-0000-000074D10000}"/>
    <cellStyle name="Normal 6 2 3 2 2 4" xfId="2742" xr:uid="{00000000-0005-0000-0000-000075D10000}"/>
    <cellStyle name="Normal 6 2 3 2 2 4 10" xfId="26268" xr:uid="{00000000-0005-0000-0000-000076D10000}"/>
    <cellStyle name="Normal 6 2 3 2 2 4 11" xfId="60672" xr:uid="{00000000-0005-0000-0000-000077D10000}"/>
    <cellStyle name="Normal 6 2 3 2 2 4 2" xfId="4568" xr:uid="{00000000-0005-0000-0000-000078D10000}"/>
    <cellStyle name="Normal 6 2 3 2 2 4 2 2" xfId="17215" xr:uid="{00000000-0005-0000-0000-000079D10000}"/>
    <cellStyle name="Normal 6 2 3 2 2 4 2 2 2" xfId="52431" xr:uid="{00000000-0005-0000-0000-00007AD10000}"/>
    <cellStyle name="Normal 6 2 3 2 2 4 2 3" xfId="39834" xr:uid="{00000000-0005-0000-0000-00007BD10000}"/>
    <cellStyle name="Normal 6 2 3 2 2 4 2 4" xfId="29820" xr:uid="{00000000-0005-0000-0000-00007CD10000}"/>
    <cellStyle name="Normal 6 2 3 2 2 4 3" xfId="6038" xr:uid="{00000000-0005-0000-0000-00007DD10000}"/>
    <cellStyle name="Normal 6 2 3 2 2 4 3 2" xfId="18669" xr:uid="{00000000-0005-0000-0000-00007ED10000}"/>
    <cellStyle name="Normal 6 2 3 2 2 4 3 2 2" xfId="53885" xr:uid="{00000000-0005-0000-0000-00007FD10000}"/>
    <cellStyle name="Normal 6 2 3 2 2 4 3 3" xfId="41288" xr:uid="{00000000-0005-0000-0000-000080D10000}"/>
    <cellStyle name="Normal 6 2 3 2 2 4 3 4" xfId="31274" xr:uid="{00000000-0005-0000-0000-000081D10000}"/>
    <cellStyle name="Normal 6 2 3 2 2 4 4" xfId="7497" xr:uid="{00000000-0005-0000-0000-000082D10000}"/>
    <cellStyle name="Normal 6 2 3 2 2 4 4 2" xfId="20123" xr:uid="{00000000-0005-0000-0000-000083D10000}"/>
    <cellStyle name="Normal 6 2 3 2 2 4 4 2 2" xfId="55339" xr:uid="{00000000-0005-0000-0000-000084D10000}"/>
    <cellStyle name="Normal 6 2 3 2 2 4 4 3" xfId="42742" xr:uid="{00000000-0005-0000-0000-000085D10000}"/>
    <cellStyle name="Normal 6 2 3 2 2 4 4 4" xfId="32728" xr:uid="{00000000-0005-0000-0000-000086D10000}"/>
    <cellStyle name="Normal 6 2 3 2 2 4 5" xfId="9278" xr:uid="{00000000-0005-0000-0000-000087D10000}"/>
    <cellStyle name="Normal 6 2 3 2 2 4 5 2" xfId="21899" xr:uid="{00000000-0005-0000-0000-000088D10000}"/>
    <cellStyle name="Normal 6 2 3 2 2 4 5 2 2" xfId="57115" xr:uid="{00000000-0005-0000-0000-000089D10000}"/>
    <cellStyle name="Normal 6 2 3 2 2 4 5 3" xfId="44518" xr:uid="{00000000-0005-0000-0000-00008AD10000}"/>
    <cellStyle name="Normal 6 2 3 2 2 4 5 4" xfId="34504" xr:uid="{00000000-0005-0000-0000-00008BD10000}"/>
    <cellStyle name="Normal 6 2 3 2 2 4 6" xfId="11072" xr:uid="{00000000-0005-0000-0000-00008CD10000}"/>
    <cellStyle name="Normal 6 2 3 2 2 4 6 2" xfId="23675" xr:uid="{00000000-0005-0000-0000-00008DD10000}"/>
    <cellStyle name="Normal 6 2 3 2 2 4 6 2 2" xfId="58891" xr:uid="{00000000-0005-0000-0000-00008ED10000}"/>
    <cellStyle name="Normal 6 2 3 2 2 4 6 3" xfId="46294" xr:uid="{00000000-0005-0000-0000-00008FD10000}"/>
    <cellStyle name="Normal 6 2 3 2 2 4 6 4" xfId="36280" xr:uid="{00000000-0005-0000-0000-000090D10000}"/>
    <cellStyle name="Normal 6 2 3 2 2 4 7" xfId="15439" xr:uid="{00000000-0005-0000-0000-000091D10000}"/>
    <cellStyle name="Normal 6 2 3 2 2 4 7 2" xfId="50655" xr:uid="{00000000-0005-0000-0000-000092D10000}"/>
    <cellStyle name="Normal 6 2 3 2 2 4 7 3" xfId="28044" xr:uid="{00000000-0005-0000-0000-000093D10000}"/>
    <cellStyle name="Normal 6 2 3 2 2 4 8" xfId="13661" xr:uid="{00000000-0005-0000-0000-000094D10000}"/>
    <cellStyle name="Normal 6 2 3 2 2 4 8 2" xfId="48879" xr:uid="{00000000-0005-0000-0000-000095D10000}"/>
    <cellStyle name="Normal 6 2 3 2 2 4 9" xfId="38058" xr:uid="{00000000-0005-0000-0000-000096D10000}"/>
    <cellStyle name="Normal 6 2 3 2 2 5" xfId="3906" xr:uid="{00000000-0005-0000-0000-000097D10000}"/>
    <cellStyle name="Normal 6 2 3 2 2 5 2" xfId="8629" xr:uid="{00000000-0005-0000-0000-000098D10000}"/>
    <cellStyle name="Normal 6 2 3 2 2 5 2 2" xfId="21255" xr:uid="{00000000-0005-0000-0000-000099D10000}"/>
    <cellStyle name="Normal 6 2 3 2 2 5 2 2 2" xfId="56471" xr:uid="{00000000-0005-0000-0000-00009AD10000}"/>
    <cellStyle name="Normal 6 2 3 2 2 5 2 3" xfId="43874" xr:uid="{00000000-0005-0000-0000-00009BD10000}"/>
    <cellStyle name="Normal 6 2 3 2 2 5 2 4" xfId="33860" xr:uid="{00000000-0005-0000-0000-00009CD10000}"/>
    <cellStyle name="Normal 6 2 3 2 2 5 3" xfId="10410" xr:uid="{00000000-0005-0000-0000-00009DD10000}"/>
    <cellStyle name="Normal 6 2 3 2 2 5 3 2" xfId="23031" xr:uid="{00000000-0005-0000-0000-00009ED10000}"/>
    <cellStyle name="Normal 6 2 3 2 2 5 3 2 2" xfId="58247" xr:uid="{00000000-0005-0000-0000-00009FD10000}"/>
    <cellStyle name="Normal 6 2 3 2 2 5 3 3" xfId="45650" xr:uid="{00000000-0005-0000-0000-0000A0D10000}"/>
    <cellStyle name="Normal 6 2 3 2 2 5 3 4" xfId="35636" xr:uid="{00000000-0005-0000-0000-0000A1D10000}"/>
    <cellStyle name="Normal 6 2 3 2 2 5 4" xfId="12206" xr:uid="{00000000-0005-0000-0000-0000A2D10000}"/>
    <cellStyle name="Normal 6 2 3 2 2 5 4 2" xfId="24807" xr:uid="{00000000-0005-0000-0000-0000A3D10000}"/>
    <cellStyle name="Normal 6 2 3 2 2 5 4 2 2" xfId="60023" xr:uid="{00000000-0005-0000-0000-0000A4D10000}"/>
    <cellStyle name="Normal 6 2 3 2 2 5 4 3" xfId="47426" xr:uid="{00000000-0005-0000-0000-0000A5D10000}"/>
    <cellStyle name="Normal 6 2 3 2 2 5 4 4" xfId="37412" xr:uid="{00000000-0005-0000-0000-0000A6D10000}"/>
    <cellStyle name="Normal 6 2 3 2 2 5 5" xfId="16571" xr:uid="{00000000-0005-0000-0000-0000A7D10000}"/>
    <cellStyle name="Normal 6 2 3 2 2 5 5 2" xfId="51787" xr:uid="{00000000-0005-0000-0000-0000A8D10000}"/>
    <cellStyle name="Normal 6 2 3 2 2 5 5 3" xfId="29176" xr:uid="{00000000-0005-0000-0000-0000A9D10000}"/>
    <cellStyle name="Normal 6 2 3 2 2 5 6" xfId="14793" xr:uid="{00000000-0005-0000-0000-0000AAD10000}"/>
    <cellStyle name="Normal 6 2 3 2 2 5 6 2" xfId="50011" xr:uid="{00000000-0005-0000-0000-0000ABD10000}"/>
    <cellStyle name="Normal 6 2 3 2 2 5 7" xfId="39190" xr:uid="{00000000-0005-0000-0000-0000ACD10000}"/>
    <cellStyle name="Normal 6 2 3 2 2 5 8" xfId="27400" xr:uid="{00000000-0005-0000-0000-0000ADD10000}"/>
    <cellStyle name="Normal 6 2 3 2 2 6" xfId="4246" xr:uid="{00000000-0005-0000-0000-0000AED10000}"/>
    <cellStyle name="Normal 6 2 3 2 2 6 2" xfId="16893" xr:uid="{00000000-0005-0000-0000-0000AFD10000}"/>
    <cellStyle name="Normal 6 2 3 2 2 6 2 2" xfId="52109" xr:uid="{00000000-0005-0000-0000-0000B0D10000}"/>
    <cellStyle name="Normal 6 2 3 2 2 6 2 3" xfId="29498" xr:uid="{00000000-0005-0000-0000-0000B1D10000}"/>
    <cellStyle name="Normal 6 2 3 2 2 6 3" xfId="13339" xr:uid="{00000000-0005-0000-0000-0000B2D10000}"/>
    <cellStyle name="Normal 6 2 3 2 2 6 3 2" xfId="48557" xr:uid="{00000000-0005-0000-0000-0000B3D10000}"/>
    <cellStyle name="Normal 6 2 3 2 2 6 4" xfId="39512" xr:uid="{00000000-0005-0000-0000-0000B4D10000}"/>
    <cellStyle name="Normal 6 2 3 2 2 6 5" xfId="25946" xr:uid="{00000000-0005-0000-0000-0000B5D10000}"/>
    <cellStyle name="Normal 6 2 3 2 2 7" xfId="5716" xr:uid="{00000000-0005-0000-0000-0000B6D10000}"/>
    <cellStyle name="Normal 6 2 3 2 2 7 2" xfId="18347" xr:uid="{00000000-0005-0000-0000-0000B7D10000}"/>
    <cellStyle name="Normal 6 2 3 2 2 7 2 2" xfId="53563" xr:uid="{00000000-0005-0000-0000-0000B8D10000}"/>
    <cellStyle name="Normal 6 2 3 2 2 7 3" xfId="40966" xr:uid="{00000000-0005-0000-0000-0000B9D10000}"/>
    <cellStyle name="Normal 6 2 3 2 2 7 4" xfId="30952" xr:uid="{00000000-0005-0000-0000-0000BAD10000}"/>
    <cellStyle name="Normal 6 2 3 2 2 8" xfId="7175" xr:uid="{00000000-0005-0000-0000-0000BBD10000}"/>
    <cellStyle name="Normal 6 2 3 2 2 8 2" xfId="19801" xr:uid="{00000000-0005-0000-0000-0000BCD10000}"/>
    <cellStyle name="Normal 6 2 3 2 2 8 2 2" xfId="55017" xr:uid="{00000000-0005-0000-0000-0000BDD10000}"/>
    <cellStyle name="Normal 6 2 3 2 2 8 3" xfId="42420" xr:uid="{00000000-0005-0000-0000-0000BED10000}"/>
    <cellStyle name="Normal 6 2 3 2 2 8 4" xfId="32406" xr:uid="{00000000-0005-0000-0000-0000BFD10000}"/>
    <cellStyle name="Normal 6 2 3 2 2 9" xfId="8956" xr:uid="{00000000-0005-0000-0000-0000C0D10000}"/>
    <cellStyle name="Normal 6 2 3 2 2 9 2" xfId="21577" xr:uid="{00000000-0005-0000-0000-0000C1D10000}"/>
    <cellStyle name="Normal 6 2 3 2 2 9 2 2" xfId="56793" xr:uid="{00000000-0005-0000-0000-0000C2D10000}"/>
    <cellStyle name="Normal 6 2 3 2 2 9 3" xfId="44196" xr:uid="{00000000-0005-0000-0000-0000C3D10000}"/>
    <cellStyle name="Normal 6 2 3 2 2 9 4" xfId="34182" xr:uid="{00000000-0005-0000-0000-0000C4D10000}"/>
    <cellStyle name="Normal 6 2 3 2 3" xfId="3092" xr:uid="{00000000-0005-0000-0000-0000C5D10000}"/>
    <cellStyle name="Normal 6 2 3 2 3 10" xfId="25464" xr:uid="{00000000-0005-0000-0000-0000C6D10000}"/>
    <cellStyle name="Normal 6 2 3 2 3 11" xfId="60999" xr:uid="{00000000-0005-0000-0000-0000C7D10000}"/>
    <cellStyle name="Normal 6 2 3 2 3 2" xfId="4895" xr:uid="{00000000-0005-0000-0000-0000C8D10000}"/>
    <cellStyle name="Normal 6 2 3 2 3 2 2" xfId="17542" xr:uid="{00000000-0005-0000-0000-0000C9D10000}"/>
    <cellStyle name="Normal 6 2 3 2 3 2 2 2" xfId="52758" xr:uid="{00000000-0005-0000-0000-0000CAD10000}"/>
    <cellStyle name="Normal 6 2 3 2 3 2 2 3" xfId="30147" xr:uid="{00000000-0005-0000-0000-0000CBD10000}"/>
    <cellStyle name="Normal 6 2 3 2 3 2 3" xfId="13988" xr:uid="{00000000-0005-0000-0000-0000CCD10000}"/>
    <cellStyle name="Normal 6 2 3 2 3 2 3 2" xfId="49206" xr:uid="{00000000-0005-0000-0000-0000CDD10000}"/>
    <cellStyle name="Normal 6 2 3 2 3 2 4" xfId="40161" xr:uid="{00000000-0005-0000-0000-0000CED10000}"/>
    <cellStyle name="Normal 6 2 3 2 3 2 5" xfId="26595" xr:uid="{00000000-0005-0000-0000-0000CFD10000}"/>
    <cellStyle name="Normal 6 2 3 2 3 3" xfId="6365" xr:uid="{00000000-0005-0000-0000-0000D0D10000}"/>
    <cellStyle name="Normal 6 2 3 2 3 3 2" xfId="18996" xr:uid="{00000000-0005-0000-0000-0000D1D10000}"/>
    <cellStyle name="Normal 6 2 3 2 3 3 2 2" xfId="54212" xr:uid="{00000000-0005-0000-0000-0000D2D10000}"/>
    <cellStyle name="Normal 6 2 3 2 3 3 3" xfId="41615" xr:uid="{00000000-0005-0000-0000-0000D3D10000}"/>
    <cellStyle name="Normal 6 2 3 2 3 3 4" xfId="31601" xr:uid="{00000000-0005-0000-0000-0000D4D10000}"/>
    <cellStyle name="Normal 6 2 3 2 3 4" xfId="7824" xr:uid="{00000000-0005-0000-0000-0000D5D10000}"/>
    <cellStyle name="Normal 6 2 3 2 3 4 2" xfId="20450" xr:uid="{00000000-0005-0000-0000-0000D6D10000}"/>
    <cellStyle name="Normal 6 2 3 2 3 4 2 2" xfId="55666" xr:uid="{00000000-0005-0000-0000-0000D7D10000}"/>
    <cellStyle name="Normal 6 2 3 2 3 4 3" xfId="43069" xr:uid="{00000000-0005-0000-0000-0000D8D10000}"/>
    <cellStyle name="Normal 6 2 3 2 3 4 4" xfId="33055" xr:uid="{00000000-0005-0000-0000-0000D9D10000}"/>
    <cellStyle name="Normal 6 2 3 2 3 5" xfId="9605" xr:uid="{00000000-0005-0000-0000-0000DAD10000}"/>
    <cellStyle name="Normal 6 2 3 2 3 5 2" xfId="22226" xr:uid="{00000000-0005-0000-0000-0000DBD10000}"/>
    <cellStyle name="Normal 6 2 3 2 3 5 2 2" xfId="57442" xr:uid="{00000000-0005-0000-0000-0000DCD10000}"/>
    <cellStyle name="Normal 6 2 3 2 3 5 3" xfId="44845" xr:uid="{00000000-0005-0000-0000-0000DDD10000}"/>
    <cellStyle name="Normal 6 2 3 2 3 5 4" xfId="34831" xr:uid="{00000000-0005-0000-0000-0000DED10000}"/>
    <cellStyle name="Normal 6 2 3 2 3 6" xfId="11399" xr:uid="{00000000-0005-0000-0000-0000DFD10000}"/>
    <cellStyle name="Normal 6 2 3 2 3 6 2" xfId="24002" xr:uid="{00000000-0005-0000-0000-0000E0D10000}"/>
    <cellStyle name="Normal 6 2 3 2 3 6 2 2" xfId="59218" xr:uid="{00000000-0005-0000-0000-0000E1D10000}"/>
    <cellStyle name="Normal 6 2 3 2 3 6 3" xfId="46621" xr:uid="{00000000-0005-0000-0000-0000E2D10000}"/>
    <cellStyle name="Normal 6 2 3 2 3 6 4" xfId="36607" xr:uid="{00000000-0005-0000-0000-0000E3D10000}"/>
    <cellStyle name="Normal 6 2 3 2 3 7" xfId="15766" xr:uid="{00000000-0005-0000-0000-0000E4D10000}"/>
    <cellStyle name="Normal 6 2 3 2 3 7 2" xfId="50982" xr:uid="{00000000-0005-0000-0000-0000E5D10000}"/>
    <cellStyle name="Normal 6 2 3 2 3 7 3" xfId="28371" xr:uid="{00000000-0005-0000-0000-0000E6D10000}"/>
    <cellStyle name="Normal 6 2 3 2 3 8" xfId="12857" xr:uid="{00000000-0005-0000-0000-0000E7D10000}"/>
    <cellStyle name="Normal 6 2 3 2 3 8 2" xfId="48075" xr:uid="{00000000-0005-0000-0000-0000E8D10000}"/>
    <cellStyle name="Normal 6 2 3 2 3 9" xfId="38385" xr:uid="{00000000-0005-0000-0000-0000E9D10000}"/>
    <cellStyle name="Normal 6 2 3 2 4" xfId="2918" xr:uid="{00000000-0005-0000-0000-0000EAD10000}"/>
    <cellStyle name="Normal 6 2 3 2 4 10" xfId="25305" xr:uid="{00000000-0005-0000-0000-0000EBD10000}"/>
    <cellStyle name="Normal 6 2 3 2 4 11" xfId="60840" xr:uid="{00000000-0005-0000-0000-0000ECD10000}"/>
    <cellStyle name="Normal 6 2 3 2 4 2" xfId="4736" xr:uid="{00000000-0005-0000-0000-0000EDD10000}"/>
    <cellStyle name="Normal 6 2 3 2 4 2 2" xfId="17383" xr:uid="{00000000-0005-0000-0000-0000EED10000}"/>
    <cellStyle name="Normal 6 2 3 2 4 2 2 2" xfId="52599" xr:uid="{00000000-0005-0000-0000-0000EFD10000}"/>
    <cellStyle name="Normal 6 2 3 2 4 2 2 3" xfId="29988" xr:uid="{00000000-0005-0000-0000-0000F0D10000}"/>
    <cellStyle name="Normal 6 2 3 2 4 2 3" xfId="13829" xr:uid="{00000000-0005-0000-0000-0000F1D10000}"/>
    <cellStyle name="Normal 6 2 3 2 4 2 3 2" xfId="49047" xr:uid="{00000000-0005-0000-0000-0000F2D10000}"/>
    <cellStyle name="Normal 6 2 3 2 4 2 4" xfId="40002" xr:uid="{00000000-0005-0000-0000-0000F3D10000}"/>
    <cellStyle name="Normal 6 2 3 2 4 2 5" xfId="26436" xr:uid="{00000000-0005-0000-0000-0000F4D10000}"/>
    <cellStyle name="Normal 6 2 3 2 4 3" xfId="6206" xr:uid="{00000000-0005-0000-0000-0000F5D10000}"/>
    <cellStyle name="Normal 6 2 3 2 4 3 2" xfId="18837" xr:uid="{00000000-0005-0000-0000-0000F6D10000}"/>
    <cellStyle name="Normal 6 2 3 2 4 3 2 2" xfId="54053" xr:uid="{00000000-0005-0000-0000-0000F7D10000}"/>
    <cellStyle name="Normal 6 2 3 2 4 3 3" xfId="41456" xr:uid="{00000000-0005-0000-0000-0000F8D10000}"/>
    <cellStyle name="Normal 6 2 3 2 4 3 4" xfId="31442" xr:uid="{00000000-0005-0000-0000-0000F9D10000}"/>
    <cellStyle name="Normal 6 2 3 2 4 4" xfId="7665" xr:uid="{00000000-0005-0000-0000-0000FAD10000}"/>
    <cellStyle name="Normal 6 2 3 2 4 4 2" xfId="20291" xr:uid="{00000000-0005-0000-0000-0000FBD10000}"/>
    <cellStyle name="Normal 6 2 3 2 4 4 2 2" xfId="55507" xr:uid="{00000000-0005-0000-0000-0000FCD10000}"/>
    <cellStyle name="Normal 6 2 3 2 4 4 3" xfId="42910" xr:uid="{00000000-0005-0000-0000-0000FDD10000}"/>
    <cellStyle name="Normal 6 2 3 2 4 4 4" xfId="32896" xr:uid="{00000000-0005-0000-0000-0000FED10000}"/>
    <cellStyle name="Normal 6 2 3 2 4 5" xfId="9446" xr:uid="{00000000-0005-0000-0000-0000FFD10000}"/>
    <cellStyle name="Normal 6 2 3 2 4 5 2" xfId="22067" xr:uid="{00000000-0005-0000-0000-000000D20000}"/>
    <cellStyle name="Normal 6 2 3 2 4 5 2 2" xfId="57283" xr:uid="{00000000-0005-0000-0000-000001D20000}"/>
    <cellStyle name="Normal 6 2 3 2 4 5 3" xfId="44686" xr:uid="{00000000-0005-0000-0000-000002D20000}"/>
    <cellStyle name="Normal 6 2 3 2 4 5 4" xfId="34672" xr:uid="{00000000-0005-0000-0000-000003D20000}"/>
    <cellStyle name="Normal 6 2 3 2 4 6" xfId="11240" xr:uid="{00000000-0005-0000-0000-000004D20000}"/>
    <cellStyle name="Normal 6 2 3 2 4 6 2" xfId="23843" xr:uid="{00000000-0005-0000-0000-000005D20000}"/>
    <cellStyle name="Normal 6 2 3 2 4 6 2 2" xfId="59059" xr:uid="{00000000-0005-0000-0000-000006D20000}"/>
    <cellStyle name="Normal 6 2 3 2 4 6 3" xfId="46462" xr:uid="{00000000-0005-0000-0000-000007D20000}"/>
    <cellStyle name="Normal 6 2 3 2 4 6 4" xfId="36448" xr:uid="{00000000-0005-0000-0000-000008D20000}"/>
    <cellStyle name="Normal 6 2 3 2 4 7" xfId="15607" xr:uid="{00000000-0005-0000-0000-000009D20000}"/>
    <cellStyle name="Normal 6 2 3 2 4 7 2" xfId="50823" xr:uid="{00000000-0005-0000-0000-00000AD20000}"/>
    <cellStyle name="Normal 6 2 3 2 4 7 3" xfId="28212" xr:uid="{00000000-0005-0000-0000-00000BD20000}"/>
    <cellStyle name="Normal 6 2 3 2 4 8" xfId="12698" xr:uid="{00000000-0005-0000-0000-00000CD20000}"/>
    <cellStyle name="Normal 6 2 3 2 4 8 2" xfId="47916" xr:uid="{00000000-0005-0000-0000-00000DD20000}"/>
    <cellStyle name="Normal 6 2 3 2 4 9" xfId="38226" xr:uid="{00000000-0005-0000-0000-00000ED20000}"/>
    <cellStyle name="Normal 6 2 3 2 5" xfId="3427" xr:uid="{00000000-0005-0000-0000-00000FD20000}"/>
    <cellStyle name="Normal 6 2 3 2 5 10" xfId="26923" xr:uid="{00000000-0005-0000-0000-000010D20000}"/>
    <cellStyle name="Normal 6 2 3 2 5 11" xfId="61327" xr:uid="{00000000-0005-0000-0000-000011D20000}"/>
    <cellStyle name="Normal 6 2 3 2 5 2" xfId="5223" xr:uid="{00000000-0005-0000-0000-000012D20000}"/>
    <cellStyle name="Normal 6 2 3 2 5 2 2" xfId="17870" xr:uid="{00000000-0005-0000-0000-000013D20000}"/>
    <cellStyle name="Normal 6 2 3 2 5 2 2 2" xfId="53086" xr:uid="{00000000-0005-0000-0000-000014D20000}"/>
    <cellStyle name="Normal 6 2 3 2 5 2 3" xfId="40489" xr:uid="{00000000-0005-0000-0000-000015D20000}"/>
    <cellStyle name="Normal 6 2 3 2 5 2 4" xfId="30475" xr:uid="{00000000-0005-0000-0000-000016D20000}"/>
    <cellStyle name="Normal 6 2 3 2 5 3" xfId="6693" xr:uid="{00000000-0005-0000-0000-000017D20000}"/>
    <cellStyle name="Normal 6 2 3 2 5 3 2" xfId="19324" xr:uid="{00000000-0005-0000-0000-000018D20000}"/>
    <cellStyle name="Normal 6 2 3 2 5 3 2 2" xfId="54540" xr:uid="{00000000-0005-0000-0000-000019D20000}"/>
    <cellStyle name="Normal 6 2 3 2 5 3 3" xfId="41943" xr:uid="{00000000-0005-0000-0000-00001AD20000}"/>
    <cellStyle name="Normal 6 2 3 2 5 3 4" xfId="31929" xr:uid="{00000000-0005-0000-0000-00001BD20000}"/>
    <cellStyle name="Normal 6 2 3 2 5 4" xfId="8152" xr:uid="{00000000-0005-0000-0000-00001CD20000}"/>
    <cellStyle name="Normal 6 2 3 2 5 4 2" xfId="20778" xr:uid="{00000000-0005-0000-0000-00001DD20000}"/>
    <cellStyle name="Normal 6 2 3 2 5 4 2 2" xfId="55994" xr:uid="{00000000-0005-0000-0000-00001ED20000}"/>
    <cellStyle name="Normal 6 2 3 2 5 4 3" xfId="43397" xr:uid="{00000000-0005-0000-0000-00001FD20000}"/>
    <cellStyle name="Normal 6 2 3 2 5 4 4" xfId="33383" xr:uid="{00000000-0005-0000-0000-000020D20000}"/>
    <cellStyle name="Normal 6 2 3 2 5 5" xfId="9933" xr:uid="{00000000-0005-0000-0000-000021D20000}"/>
    <cellStyle name="Normal 6 2 3 2 5 5 2" xfId="22554" xr:uid="{00000000-0005-0000-0000-000022D20000}"/>
    <cellStyle name="Normal 6 2 3 2 5 5 2 2" xfId="57770" xr:uid="{00000000-0005-0000-0000-000023D20000}"/>
    <cellStyle name="Normal 6 2 3 2 5 5 3" xfId="45173" xr:uid="{00000000-0005-0000-0000-000024D20000}"/>
    <cellStyle name="Normal 6 2 3 2 5 5 4" xfId="35159" xr:uid="{00000000-0005-0000-0000-000025D20000}"/>
    <cellStyle name="Normal 6 2 3 2 5 6" xfId="11727" xr:uid="{00000000-0005-0000-0000-000026D20000}"/>
    <cellStyle name="Normal 6 2 3 2 5 6 2" xfId="24330" xr:uid="{00000000-0005-0000-0000-000027D20000}"/>
    <cellStyle name="Normal 6 2 3 2 5 6 2 2" xfId="59546" xr:uid="{00000000-0005-0000-0000-000028D20000}"/>
    <cellStyle name="Normal 6 2 3 2 5 6 3" xfId="46949" xr:uid="{00000000-0005-0000-0000-000029D20000}"/>
    <cellStyle name="Normal 6 2 3 2 5 6 4" xfId="36935" xr:uid="{00000000-0005-0000-0000-00002AD20000}"/>
    <cellStyle name="Normal 6 2 3 2 5 7" xfId="16094" xr:uid="{00000000-0005-0000-0000-00002BD20000}"/>
    <cellStyle name="Normal 6 2 3 2 5 7 2" xfId="51310" xr:uid="{00000000-0005-0000-0000-00002CD20000}"/>
    <cellStyle name="Normal 6 2 3 2 5 7 3" xfId="28699" xr:uid="{00000000-0005-0000-0000-00002DD20000}"/>
    <cellStyle name="Normal 6 2 3 2 5 8" xfId="14316" xr:uid="{00000000-0005-0000-0000-00002ED20000}"/>
    <cellStyle name="Normal 6 2 3 2 5 8 2" xfId="49534" xr:uid="{00000000-0005-0000-0000-00002FD20000}"/>
    <cellStyle name="Normal 6 2 3 2 5 9" xfId="38713" xr:uid="{00000000-0005-0000-0000-000030D20000}"/>
    <cellStyle name="Normal 6 2 3 2 6" xfId="2587" xr:uid="{00000000-0005-0000-0000-000031D20000}"/>
    <cellStyle name="Normal 6 2 3 2 6 10" xfId="26114" xr:uid="{00000000-0005-0000-0000-000032D20000}"/>
    <cellStyle name="Normal 6 2 3 2 6 11" xfId="60518" xr:uid="{00000000-0005-0000-0000-000033D20000}"/>
    <cellStyle name="Normal 6 2 3 2 6 2" xfId="4414" xr:uid="{00000000-0005-0000-0000-000034D20000}"/>
    <cellStyle name="Normal 6 2 3 2 6 2 2" xfId="17061" xr:uid="{00000000-0005-0000-0000-000035D20000}"/>
    <cellStyle name="Normal 6 2 3 2 6 2 2 2" xfId="52277" xr:uid="{00000000-0005-0000-0000-000036D20000}"/>
    <cellStyle name="Normal 6 2 3 2 6 2 3" xfId="39680" xr:uid="{00000000-0005-0000-0000-000037D20000}"/>
    <cellStyle name="Normal 6 2 3 2 6 2 4" xfId="29666" xr:uid="{00000000-0005-0000-0000-000038D20000}"/>
    <cellStyle name="Normal 6 2 3 2 6 3" xfId="5884" xr:uid="{00000000-0005-0000-0000-000039D20000}"/>
    <cellStyle name="Normal 6 2 3 2 6 3 2" xfId="18515" xr:uid="{00000000-0005-0000-0000-00003AD20000}"/>
    <cellStyle name="Normal 6 2 3 2 6 3 2 2" xfId="53731" xr:uid="{00000000-0005-0000-0000-00003BD20000}"/>
    <cellStyle name="Normal 6 2 3 2 6 3 3" xfId="41134" xr:uid="{00000000-0005-0000-0000-00003CD20000}"/>
    <cellStyle name="Normal 6 2 3 2 6 3 4" xfId="31120" xr:uid="{00000000-0005-0000-0000-00003DD20000}"/>
    <cellStyle name="Normal 6 2 3 2 6 4" xfId="7343" xr:uid="{00000000-0005-0000-0000-00003ED20000}"/>
    <cellStyle name="Normal 6 2 3 2 6 4 2" xfId="19969" xr:uid="{00000000-0005-0000-0000-00003FD20000}"/>
    <cellStyle name="Normal 6 2 3 2 6 4 2 2" xfId="55185" xr:uid="{00000000-0005-0000-0000-000040D20000}"/>
    <cellStyle name="Normal 6 2 3 2 6 4 3" xfId="42588" xr:uid="{00000000-0005-0000-0000-000041D20000}"/>
    <cellStyle name="Normal 6 2 3 2 6 4 4" xfId="32574" xr:uid="{00000000-0005-0000-0000-000042D20000}"/>
    <cellStyle name="Normal 6 2 3 2 6 5" xfId="9124" xr:uid="{00000000-0005-0000-0000-000043D20000}"/>
    <cellStyle name="Normal 6 2 3 2 6 5 2" xfId="21745" xr:uid="{00000000-0005-0000-0000-000044D20000}"/>
    <cellStyle name="Normal 6 2 3 2 6 5 2 2" xfId="56961" xr:uid="{00000000-0005-0000-0000-000045D20000}"/>
    <cellStyle name="Normal 6 2 3 2 6 5 3" xfId="44364" xr:uid="{00000000-0005-0000-0000-000046D20000}"/>
    <cellStyle name="Normal 6 2 3 2 6 5 4" xfId="34350" xr:uid="{00000000-0005-0000-0000-000047D20000}"/>
    <cellStyle name="Normal 6 2 3 2 6 6" xfId="10918" xr:uid="{00000000-0005-0000-0000-000048D20000}"/>
    <cellStyle name="Normal 6 2 3 2 6 6 2" xfId="23521" xr:uid="{00000000-0005-0000-0000-000049D20000}"/>
    <cellStyle name="Normal 6 2 3 2 6 6 2 2" xfId="58737" xr:uid="{00000000-0005-0000-0000-00004AD20000}"/>
    <cellStyle name="Normal 6 2 3 2 6 6 3" xfId="46140" xr:uid="{00000000-0005-0000-0000-00004BD20000}"/>
    <cellStyle name="Normal 6 2 3 2 6 6 4" xfId="36126" xr:uid="{00000000-0005-0000-0000-00004CD20000}"/>
    <cellStyle name="Normal 6 2 3 2 6 7" xfId="15285" xr:uid="{00000000-0005-0000-0000-00004DD20000}"/>
    <cellStyle name="Normal 6 2 3 2 6 7 2" xfId="50501" xr:uid="{00000000-0005-0000-0000-00004ED20000}"/>
    <cellStyle name="Normal 6 2 3 2 6 7 3" xfId="27890" xr:uid="{00000000-0005-0000-0000-00004FD20000}"/>
    <cellStyle name="Normal 6 2 3 2 6 8" xfId="13507" xr:uid="{00000000-0005-0000-0000-000050D20000}"/>
    <cellStyle name="Normal 6 2 3 2 6 8 2" xfId="48725" xr:uid="{00000000-0005-0000-0000-000051D20000}"/>
    <cellStyle name="Normal 6 2 3 2 6 9" xfId="37904" xr:uid="{00000000-0005-0000-0000-000052D20000}"/>
    <cellStyle name="Normal 6 2 3 2 7" xfId="3751" xr:uid="{00000000-0005-0000-0000-000053D20000}"/>
    <cellStyle name="Normal 6 2 3 2 7 2" xfId="8475" xr:uid="{00000000-0005-0000-0000-000054D20000}"/>
    <cellStyle name="Normal 6 2 3 2 7 2 2" xfId="21101" xr:uid="{00000000-0005-0000-0000-000055D20000}"/>
    <cellStyle name="Normal 6 2 3 2 7 2 2 2" xfId="56317" xr:uid="{00000000-0005-0000-0000-000056D20000}"/>
    <cellStyle name="Normal 6 2 3 2 7 2 3" xfId="43720" xr:uid="{00000000-0005-0000-0000-000057D20000}"/>
    <cellStyle name="Normal 6 2 3 2 7 2 4" xfId="33706" xr:uid="{00000000-0005-0000-0000-000058D20000}"/>
    <cellStyle name="Normal 6 2 3 2 7 3" xfId="10256" xr:uid="{00000000-0005-0000-0000-000059D20000}"/>
    <cellStyle name="Normal 6 2 3 2 7 3 2" xfId="22877" xr:uid="{00000000-0005-0000-0000-00005AD20000}"/>
    <cellStyle name="Normal 6 2 3 2 7 3 2 2" xfId="58093" xr:uid="{00000000-0005-0000-0000-00005BD20000}"/>
    <cellStyle name="Normal 6 2 3 2 7 3 3" xfId="45496" xr:uid="{00000000-0005-0000-0000-00005CD20000}"/>
    <cellStyle name="Normal 6 2 3 2 7 3 4" xfId="35482" xr:uid="{00000000-0005-0000-0000-00005DD20000}"/>
    <cellStyle name="Normal 6 2 3 2 7 4" xfId="12052" xr:uid="{00000000-0005-0000-0000-00005ED20000}"/>
    <cellStyle name="Normal 6 2 3 2 7 4 2" xfId="24653" xr:uid="{00000000-0005-0000-0000-00005FD20000}"/>
    <cellStyle name="Normal 6 2 3 2 7 4 2 2" xfId="59869" xr:uid="{00000000-0005-0000-0000-000060D20000}"/>
    <cellStyle name="Normal 6 2 3 2 7 4 3" xfId="47272" xr:uid="{00000000-0005-0000-0000-000061D20000}"/>
    <cellStyle name="Normal 6 2 3 2 7 4 4" xfId="37258" xr:uid="{00000000-0005-0000-0000-000062D20000}"/>
    <cellStyle name="Normal 6 2 3 2 7 5" xfId="16417" xr:uid="{00000000-0005-0000-0000-000063D20000}"/>
    <cellStyle name="Normal 6 2 3 2 7 5 2" xfId="51633" xr:uid="{00000000-0005-0000-0000-000064D20000}"/>
    <cellStyle name="Normal 6 2 3 2 7 5 3" xfId="29022" xr:uid="{00000000-0005-0000-0000-000065D20000}"/>
    <cellStyle name="Normal 6 2 3 2 7 6" xfId="14639" xr:uid="{00000000-0005-0000-0000-000066D20000}"/>
    <cellStyle name="Normal 6 2 3 2 7 6 2" xfId="49857" xr:uid="{00000000-0005-0000-0000-000067D20000}"/>
    <cellStyle name="Normal 6 2 3 2 7 7" xfId="39036" xr:uid="{00000000-0005-0000-0000-000068D20000}"/>
    <cellStyle name="Normal 6 2 3 2 7 8" xfId="27246" xr:uid="{00000000-0005-0000-0000-000069D20000}"/>
    <cellStyle name="Normal 6 2 3 2 8" xfId="4089" xr:uid="{00000000-0005-0000-0000-00006AD20000}"/>
    <cellStyle name="Normal 6 2 3 2 8 2" xfId="16739" xr:uid="{00000000-0005-0000-0000-00006BD20000}"/>
    <cellStyle name="Normal 6 2 3 2 8 2 2" xfId="51955" xr:uid="{00000000-0005-0000-0000-00006CD20000}"/>
    <cellStyle name="Normal 6 2 3 2 8 2 3" xfId="29344" xr:uid="{00000000-0005-0000-0000-00006DD20000}"/>
    <cellStyle name="Normal 6 2 3 2 8 3" xfId="13185" xr:uid="{00000000-0005-0000-0000-00006ED20000}"/>
    <cellStyle name="Normal 6 2 3 2 8 3 2" xfId="48403" xr:uid="{00000000-0005-0000-0000-00006FD20000}"/>
    <cellStyle name="Normal 6 2 3 2 8 4" xfId="39358" xr:uid="{00000000-0005-0000-0000-000070D20000}"/>
    <cellStyle name="Normal 6 2 3 2 8 5" xfId="25792" xr:uid="{00000000-0005-0000-0000-000071D20000}"/>
    <cellStyle name="Normal 6 2 3 2 9" xfId="5562" xr:uid="{00000000-0005-0000-0000-000072D20000}"/>
    <cellStyle name="Normal 6 2 3 2 9 2" xfId="18193" xr:uid="{00000000-0005-0000-0000-000073D20000}"/>
    <cellStyle name="Normal 6 2 3 2 9 2 2" xfId="53409" xr:uid="{00000000-0005-0000-0000-000074D20000}"/>
    <cellStyle name="Normal 6 2 3 2 9 3" xfId="40812" xr:uid="{00000000-0005-0000-0000-000075D20000}"/>
    <cellStyle name="Normal 6 2 3 2 9 4" xfId="30798" xr:uid="{00000000-0005-0000-0000-000076D20000}"/>
    <cellStyle name="Normal 6 2 3 3" xfId="2331" xr:uid="{00000000-0005-0000-0000-000077D20000}"/>
    <cellStyle name="Normal 6 2 3 3 10" xfId="10738" xr:uid="{00000000-0005-0000-0000-000078D20000}"/>
    <cellStyle name="Normal 6 2 3 3 10 2" xfId="23349" xr:uid="{00000000-0005-0000-0000-000079D20000}"/>
    <cellStyle name="Normal 6 2 3 3 10 2 2" xfId="58565" xr:uid="{00000000-0005-0000-0000-00007AD20000}"/>
    <cellStyle name="Normal 6 2 3 3 10 3" xfId="45968" xr:uid="{00000000-0005-0000-0000-00007BD20000}"/>
    <cellStyle name="Normal 6 2 3 3 10 4" xfId="35954" xr:uid="{00000000-0005-0000-0000-00007CD20000}"/>
    <cellStyle name="Normal 6 2 3 3 11" xfId="15043" xr:uid="{00000000-0005-0000-0000-00007DD20000}"/>
    <cellStyle name="Normal 6 2 3 3 11 2" xfId="50259" xr:uid="{00000000-0005-0000-0000-00007ED20000}"/>
    <cellStyle name="Normal 6 2 3 3 11 3" xfId="27648" xr:uid="{00000000-0005-0000-0000-00007FD20000}"/>
    <cellStyle name="Normal 6 2 3 3 12" xfId="12456" xr:uid="{00000000-0005-0000-0000-000080D20000}"/>
    <cellStyle name="Normal 6 2 3 3 12 2" xfId="47674" xr:uid="{00000000-0005-0000-0000-000081D20000}"/>
    <cellStyle name="Normal 6 2 3 3 13" xfId="37662" xr:uid="{00000000-0005-0000-0000-000082D20000}"/>
    <cellStyle name="Normal 6 2 3 3 14" xfId="25063" xr:uid="{00000000-0005-0000-0000-000083D20000}"/>
    <cellStyle name="Normal 6 2 3 3 15" xfId="60276" xr:uid="{00000000-0005-0000-0000-000084D20000}"/>
    <cellStyle name="Normal 6 2 3 3 2" xfId="3178" xr:uid="{00000000-0005-0000-0000-000085D20000}"/>
    <cellStyle name="Normal 6 2 3 3 2 10" xfId="25547" xr:uid="{00000000-0005-0000-0000-000086D20000}"/>
    <cellStyle name="Normal 6 2 3 3 2 11" xfId="61082" xr:uid="{00000000-0005-0000-0000-000087D20000}"/>
    <cellStyle name="Normal 6 2 3 3 2 2" xfId="4978" xr:uid="{00000000-0005-0000-0000-000088D20000}"/>
    <cellStyle name="Normal 6 2 3 3 2 2 2" xfId="17625" xr:uid="{00000000-0005-0000-0000-000089D20000}"/>
    <cellStyle name="Normal 6 2 3 3 2 2 2 2" xfId="52841" xr:uid="{00000000-0005-0000-0000-00008AD20000}"/>
    <cellStyle name="Normal 6 2 3 3 2 2 2 3" xfId="30230" xr:uid="{00000000-0005-0000-0000-00008BD20000}"/>
    <cellStyle name="Normal 6 2 3 3 2 2 3" xfId="14071" xr:uid="{00000000-0005-0000-0000-00008CD20000}"/>
    <cellStyle name="Normal 6 2 3 3 2 2 3 2" xfId="49289" xr:uid="{00000000-0005-0000-0000-00008DD20000}"/>
    <cellStyle name="Normal 6 2 3 3 2 2 4" xfId="40244" xr:uid="{00000000-0005-0000-0000-00008ED20000}"/>
    <cellStyle name="Normal 6 2 3 3 2 2 5" xfId="26678" xr:uid="{00000000-0005-0000-0000-00008FD20000}"/>
    <cellStyle name="Normal 6 2 3 3 2 3" xfId="6448" xr:uid="{00000000-0005-0000-0000-000090D20000}"/>
    <cellStyle name="Normal 6 2 3 3 2 3 2" xfId="19079" xr:uid="{00000000-0005-0000-0000-000091D20000}"/>
    <cellStyle name="Normal 6 2 3 3 2 3 2 2" xfId="54295" xr:uid="{00000000-0005-0000-0000-000092D20000}"/>
    <cellStyle name="Normal 6 2 3 3 2 3 3" xfId="41698" xr:uid="{00000000-0005-0000-0000-000093D20000}"/>
    <cellStyle name="Normal 6 2 3 3 2 3 4" xfId="31684" xr:uid="{00000000-0005-0000-0000-000094D20000}"/>
    <cellStyle name="Normal 6 2 3 3 2 4" xfId="7907" xr:uid="{00000000-0005-0000-0000-000095D20000}"/>
    <cellStyle name="Normal 6 2 3 3 2 4 2" xfId="20533" xr:uid="{00000000-0005-0000-0000-000096D20000}"/>
    <cellStyle name="Normal 6 2 3 3 2 4 2 2" xfId="55749" xr:uid="{00000000-0005-0000-0000-000097D20000}"/>
    <cellStyle name="Normal 6 2 3 3 2 4 3" xfId="43152" xr:uid="{00000000-0005-0000-0000-000098D20000}"/>
    <cellStyle name="Normal 6 2 3 3 2 4 4" xfId="33138" xr:uid="{00000000-0005-0000-0000-000099D20000}"/>
    <cellStyle name="Normal 6 2 3 3 2 5" xfId="9688" xr:uid="{00000000-0005-0000-0000-00009AD20000}"/>
    <cellStyle name="Normal 6 2 3 3 2 5 2" xfId="22309" xr:uid="{00000000-0005-0000-0000-00009BD20000}"/>
    <cellStyle name="Normal 6 2 3 3 2 5 2 2" xfId="57525" xr:uid="{00000000-0005-0000-0000-00009CD20000}"/>
    <cellStyle name="Normal 6 2 3 3 2 5 3" xfId="44928" xr:uid="{00000000-0005-0000-0000-00009DD20000}"/>
    <cellStyle name="Normal 6 2 3 3 2 5 4" xfId="34914" xr:uid="{00000000-0005-0000-0000-00009ED20000}"/>
    <cellStyle name="Normal 6 2 3 3 2 6" xfId="11482" xr:uid="{00000000-0005-0000-0000-00009FD20000}"/>
    <cellStyle name="Normal 6 2 3 3 2 6 2" xfId="24085" xr:uid="{00000000-0005-0000-0000-0000A0D20000}"/>
    <cellStyle name="Normal 6 2 3 3 2 6 2 2" xfId="59301" xr:uid="{00000000-0005-0000-0000-0000A1D20000}"/>
    <cellStyle name="Normal 6 2 3 3 2 6 3" xfId="46704" xr:uid="{00000000-0005-0000-0000-0000A2D20000}"/>
    <cellStyle name="Normal 6 2 3 3 2 6 4" xfId="36690" xr:uid="{00000000-0005-0000-0000-0000A3D20000}"/>
    <cellStyle name="Normal 6 2 3 3 2 7" xfId="15849" xr:uid="{00000000-0005-0000-0000-0000A4D20000}"/>
    <cellStyle name="Normal 6 2 3 3 2 7 2" xfId="51065" xr:uid="{00000000-0005-0000-0000-0000A5D20000}"/>
    <cellStyle name="Normal 6 2 3 3 2 7 3" xfId="28454" xr:uid="{00000000-0005-0000-0000-0000A6D20000}"/>
    <cellStyle name="Normal 6 2 3 3 2 8" xfId="12940" xr:uid="{00000000-0005-0000-0000-0000A7D20000}"/>
    <cellStyle name="Normal 6 2 3 3 2 8 2" xfId="48158" xr:uid="{00000000-0005-0000-0000-0000A8D20000}"/>
    <cellStyle name="Normal 6 2 3 3 2 9" xfId="38468" xr:uid="{00000000-0005-0000-0000-0000A9D20000}"/>
    <cellStyle name="Normal 6 2 3 3 3" xfId="3507" xr:uid="{00000000-0005-0000-0000-0000AAD20000}"/>
    <cellStyle name="Normal 6 2 3 3 3 10" xfId="27003" xr:uid="{00000000-0005-0000-0000-0000ABD20000}"/>
    <cellStyle name="Normal 6 2 3 3 3 11" xfId="61407" xr:uid="{00000000-0005-0000-0000-0000ACD20000}"/>
    <cellStyle name="Normal 6 2 3 3 3 2" xfId="5303" xr:uid="{00000000-0005-0000-0000-0000ADD20000}"/>
    <cellStyle name="Normal 6 2 3 3 3 2 2" xfId="17950" xr:uid="{00000000-0005-0000-0000-0000AED20000}"/>
    <cellStyle name="Normal 6 2 3 3 3 2 2 2" xfId="53166" xr:uid="{00000000-0005-0000-0000-0000AFD20000}"/>
    <cellStyle name="Normal 6 2 3 3 3 2 3" xfId="40569" xr:uid="{00000000-0005-0000-0000-0000B0D20000}"/>
    <cellStyle name="Normal 6 2 3 3 3 2 4" xfId="30555" xr:uid="{00000000-0005-0000-0000-0000B1D20000}"/>
    <cellStyle name="Normal 6 2 3 3 3 3" xfId="6773" xr:uid="{00000000-0005-0000-0000-0000B2D20000}"/>
    <cellStyle name="Normal 6 2 3 3 3 3 2" xfId="19404" xr:uid="{00000000-0005-0000-0000-0000B3D20000}"/>
    <cellStyle name="Normal 6 2 3 3 3 3 2 2" xfId="54620" xr:uid="{00000000-0005-0000-0000-0000B4D20000}"/>
    <cellStyle name="Normal 6 2 3 3 3 3 3" xfId="42023" xr:uid="{00000000-0005-0000-0000-0000B5D20000}"/>
    <cellStyle name="Normal 6 2 3 3 3 3 4" xfId="32009" xr:uid="{00000000-0005-0000-0000-0000B6D20000}"/>
    <cellStyle name="Normal 6 2 3 3 3 4" xfId="8232" xr:uid="{00000000-0005-0000-0000-0000B7D20000}"/>
    <cellStyle name="Normal 6 2 3 3 3 4 2" xfId="20858" xr:uid="{00000000-0005-0000-0000-0000B8D20000}"/>
    <cellStyle name="Normal 6 2 3 3 3 4 2 2" xfId="56074" xr:uid="{00000000-0005-0000-0000-0000B9D20000}"/>
    <cellStyle name="Normal 6 2 3 3 3 4 3" xfId="43477" xr:uid="{00000000-0005-0000-0000-0000BAD20000}"/>
    <cellStyle name="Normal 6 2 3 3 3 4 4" xfId="33463" xr:uid="{00000000-0005-0000-0000-0000BBD20000}"/>
    <cellStyle name="Normal 6 2 3 3 3 5" xfId="10013" xr:uid="{00000000-0005-0000-0000-0000BCD20000}"/>
    <cellStyle name="Normal 6 2 3 3 3 5 2" xfId="22634" xr:uid="{00000000-0005-0000-0000-0000BDD20000}"/>
    <cellStyle name="Normal 6 2 3 3 3 5 2 2" xfId="57850" xr:uid="{00000000-0005-0000-0000-0000BED20000}"/>
    <cellStyle name="Normal 6 2 3 3 3 5 3" xfId="45253" xr:uid="{00000000-0005-0000-0000-0000BFD20000}"/>
    <cellStyle name="Normal 6 2 3 3 3 5 4" xfId="35239" xr:uid="{00000000-0005-0000-0000-0000C0D20000}"/>
    <cellStyle name="Normal 6 2 3 3 3 6" xfId="11807" xr:uid="{00000000-0005-0000-0000-0000C1D20000}"/>
    <cellStyle name="Normal 6 2 3 3 3 6 2" xfId="24410" xr:uid="{00000000-0005-0000-0000-0000C2D20000}"/>
    <cellStyle name="Normal 6 2 3 3 3 6 2 2" xfId="59626" xr:uid="{00000000-0005-0000-0000-0000C3D20000}"/>
    <cellStyle name="Normal 6 2 3 3 3 6 3" xfId="47029" xr:uid="{00000000-0005-0000-0000-0000C4D20000}"/>
    <cellStyle name="Normal 6 2 3 3 3 6 4" xfId="37015" xr:uid="{00000000-0005-0000-0000-0000C5D20000}"/>
    <cellStyle name="Normal 6 2 3 3 3 7" xfId="16174" xr:uid="{00000000-0005-0000-0000-0000C6D20000}"/>
    <cellStyle name="Normal 6 2 3 3 3 7 2" xfId="51390" xr:uid="{00000000-0005-0000-0000-0000C7D20000}"/>
    <cellStyle name="Normal 6 2 3 3 3 7 3" xfId="28779" xr:uid="{00000000-0005-0000-0000-0000C8D20000}"/>
    <cellStyle name="Normal 6 2 3 3 3 8" xfId="14396" xr:uid="{00000000-0005-0000-0000-0000C9D20000}"/>
    <cellStyle name="Normal 6 2 3 3 3 8 2" xfId="49614" xr:uid="{00000000-0005-0000-0000-0000CAD20000}"/>
    <cellStyle name="Normal 6 2 3 3 3 9" xfId="38793" xr:uid="{00000000-0005-0000-0000-0000CBD20000}"/>
    <cellStyle name="Normal 6 2 3 3 4" xfId="2668" xr:uid="{00000000-0005-0000-0000-0000CCD20000}"/>
    <cellStyle name="Normal 6 2 3 3 4 10" xfId="26194" xr:uid="{00000000-0005-0000-0000-0000CDD20000}"/>
    <cellStyle name="Normal 6 2 3 3 4 11" xfId="60598" xr:uid="{00000000-0005-0000-0000-0000CED20000}"/>
    <cellStyle name="Normal 6 2 3 3 4 2" xfId="4494" xr:uid="{00000000-0005-0000-0000-0000CFD20000}"/>
    <cellStyle name="Normal 6 2 3 3 4 2 2" xfId="17141" xr:uid="{00000000-0005-0000-0000-0000D0D20000}"/>
    <cellStyle name="Normal 6 2 3 3 4 2 2 2" xfId="52357" xr:uid="{00000000-0005-0000-0000-0000D1D20000}"/>
    <cellStyle name="Normal 6 2 3 3 4 2 3" xfId="39760" xr:uid="{00000000-0005-0000-0000-0000D2D20000}"/>
    <cellStyle name="Normal 6 2 3 3 4 2 4" xfId="29746" xr:uid="{00000000-0005-0000-0000-0000D3D20000}"/>
    <cellStyle name="Normal 6 2 3 3 4 3" xfId="5964" xr:uid="{00000000-0005-0000-0000-0000D4D20000}"/>
    <cellStyle name="Normal 6 2 3 3 4 3 2" xfId="18595" xr:uid="{00000000-0005-0000-0000-0000D5D20000}"/>
    <cellStyle name="Normal 6 2 3 3 4 3 2 2" xfId="53811" xr:uid="{00000000-0005-0000-0000-0000D6D20000}"/>
    <cellStyle name="Normal 6 2 3 3 4 3 3" xfId="41214" xr:uid="{00000000-0005-0000-0000-0000D7D20000}"/>
    <cellStyle name="Normal 6 2 3 3 4 3 4" xfId="31200" xr:uid="{00000000-0005-0000-0000-0000D8D20000}"/>
    <cellStyle name="Normal 6 2 3 3 4 4" xfId="7423" xr:uid="{00000000-0005-0000-0000-0000D9D20000}"/>
    <cellStyle name="Normal 6 2 3 3 4 4 2" xfId="20049" xr:uid="{00000000-0005-0000-0000-0000DAD20000}"/>
    <cellStyle name="Normal 6 2 3 3 4 4 2 2" xfId="55265" xr:uid="{00000000-0005-0000-0000-0000DBD20000}"/>
    <cellStyle name="Normal 6 2 3 3 4 4 3" xfId="42668" xr:uid="{00000000-0005-0000-0000-0000DCD20000}"/>
    <cellStyle name="Normal 6 2 3 3 4 4 4" xfId="32654" xr:uid="{00000000-0005-0000-0000-0000DDD20000}"/>
    <cellStyle name="Normal 6 2 3 3 4 5" xfId="9204" xr:uid="{00000000-0005-0000-0000-0000DED20000}"/>
    <cellStyle name="Normal 6 2 3 3 4 5 2" xfId="21825" xr:uid="{00000000-0005-0000-0000-0000DFD20000}"/>
    <cellStyle name="Normal 6 2 3 3 4 5 2 2" xfId="57041" xr:uid="{00000000-0005-0000-0000-0000E0D20000}"/>
    <cellStyle name="Normal 6 2 3 3 4 5 3" xfId="44444" xr:uid="{00000000-0005-0000-0000-0000E1D20000}"/>
    <cellStyle name="Normal 6 2 3 3 4 5 4" xfId="34430" xr:uid="{00000000-0005-0000-0000-0000E2D20000}"/>
    <cellStyle name="Normal 6 2 3 3 4 6" xfId="10998" xr:uid="{00000000-0005-0000-0000-0000E3D20000}"/>
    <cellStyle name="Normal 6 2 3 3 4 6 2" xfId="23601" xr:uid="{00000000-0005-0000-0000-0000E4D20000}"/>
    <cellStyle name="Normal 6 2 3 3 4 6 2 2" xfId="58817" xr:uid="{00000000-0005-0000-0000-0000E5D20000}"/>
    <cellStyle name="Normal 6 2 3 3 4 6 3" xfId="46220" xr:uid="{00000000-0005-0000-0000-0000E6D20000}"/>
    <cellStyle name="Normal 6 2 3 3 4 6 4" xfId="36206" xr:uid="{00000000-0005-0000-0000-0000E7D20000}"/>
    <cellStyle name="Normal 6 2 3 3 4 7" xfId="15365" xr:uid="{00000000-0005-0000-0000-0000E8D20000}"/>
    <cellStyle name="Normal 6 2 3 3 4 7 2" xfId="50581" xr:uid="{00000000-0005-0000-0000-0000E9D20000}"/>
    <cellStyle name="Normal 6 2 3 3 4 7 3" xfId="27970" xr:uid="{00000000-0005-0000-0000-0000EAD20000}"/>
    <cellStyle name="Normal 6 2 3 3 4 8" xfId="13587" xr:uid="{00000000-0005-0000-0000-0000EBD20000}"/>
    <cellStyle name="Normal 6 2 3 3 4 8 2" xfId="48805" xr:uid="{00000000-0005-0000-0000-0000ECD20000}"/>
    <cellStyle name="Normal 6 2 3 3 4 9" xfId="37984" xr:uid="{00000000-0005-0000-0000-0000EDD20000}"/>
    <cellStyle name="Normal 6 2 3 3 5" xfId="3832" xr:uid="{00000000-0005-0000-0000-0000EED20000}"/>
    <cellStyle name="Normal 6 2 3 3 5 2" xfId="8555" xr:uid="{00000000-0005-0000-0000-0000EFD20000}"/>
    <cellStyle name="Normal 6 2 3 3 5 2 2" xfId="21181" xr:uid="{00000000-0005-0000-0000-0000F0D20000}"/>
    <cellStyle name="Normal 6 2 3 3 5 2 2 2" xfId="56397" xr:uid="{00000000-0005-0000-0000-0000F1D20000}"/>
    <cellStyle name="Normal 6 2 3 3 5 2 3" xfId="43800" xr:uid="{00000000-0005-0000-0000-0000F2D20000}"/>
    <cellStyle name="Normal 6 2 3 3 5 2 4" xfId="33786" xr:uid="{00000000-0005-0000-0000-0000F3D20000}"/>
    <cellStyle name="Normal 6 2 3 3 5 3" xfId="10336" xr:uid="{00000000-0005-0000-0000-0000F4D20000}"/>
    <cellStyle name="Normal 6 2 3 3 5 3 2" xfId="22957" xr:uid="{00000000-0005-0000-0000-0000F5D20000}"/>
    <cellStyle name="Normal 6 2 3 3 5 3 2 2" xfId="58173" xr:uid="{00000000-0005-0000-0000-0000F6D20000}"/>
    <cellStyle name="Normal 6 2 3 3 5 3 3" xfId="45576" xr:uid="{00000000-0005-0000-0000-0000F7D20000}"/>
    <cellStyle name="Normal 6 2 3 3 5 3 4" xfId="35562" xr:uid="{00000000-0005-0000-0000-0000F8D20000}"/>
    <cellStyle name="Normal 6 2 3 3 5 4" xfId="12132" xr:uid="{00000000-0005-0000-0000-0000F9D20000}"/>
    <cellStyle name="Normal 6 2 3 3 5 4 2" xfId="24733" xr:uid="{00000000-0005-0000-0000-0000FAD20000}"/>
    <cellStyle name="Normal 6 2 3 3 5 4 2 2" xfId="59949" xr:uid="{00000000-0005-0000-0000-0000FBD20000}"/>
    <cellStyle name="Normal 6 2 3 3 5 4 3" xfId="47352" xr:uid="{00000000-0005-0000-0000-0000FCD20000}"/>
    <cellStyle name="Normal 6 2 3 3 5 4 4" xfId="37338" xr:uid="{00000000-0005-0000-0000-0000FDD20000}"/>
    <cellStyle name="Normal 6 2 3 3 5 5" xfId="16497" xr:uid="{00000000-0005-0000-0000-0000FED20000}"/>
    <cellStyle name="Normal 6 2 3 3 5 5 2" xfId="51713" xr:uid="{00000000-0005-0000-0000-0000FFD20000}"/>
    <cellStyle name="Normal 6 2 3 3 5 5 3" xfId="29102" xr:uid="{00000000-0005-0000-0000-000000D30000}"/>
    <cellStyle name="Normal 6 2 3 3 5 6" xfId="14719" xr:uid="{00000000-0005-0000-0000-000001D30000}"/>
    <cellStyle name="Normal 6 2 3 3 5 6 2" xfId="49937" xr:uid="{00000000-0005-0000-0000-000002D30000}"/>
    <cellStyle name="Normal 6 2 3 3 5 7" xfId="39116" xr:uid="{00000000-0005-0000-0000-000003D30000}"/>
    <cellStyle name="Normal 6 2 3 3 5 8" xfId="27326" xr:uid="{00000000-0005-0000-0000-000004D30000}"/>
    <cellStyle name="Normal 6 2 3 3 6" xfId="4172" xr:uid="{00000000-0005-0000-0000-000005D30000}"/>
    <cellStyle name="Normal 6 2 3 3 6 2" xfId="16819" xr:uid="{00000000-0005-0000-0000-000006D30000}"/>
    <cellStyle name="Normal 6 2 3 3 6 2 2" xfId="52035" xr:uid="{00000000-0005-0000-0000-000007D30000}"/>
    <cellStyle name="Normal 6 2 3 3 6 2 3" xfId="29424" xr:uid="{00000000-0005-0000-0000-000008D30000}"/>
    <cellStyle name="Normal 6 2 3 3 6 3" xfId="13265" xr:uid="{00000000-0005-0000-0000-000009D30000}"/>
    <cellStyle name="Normal 6 2 3 3 6 3 2" xfId="48483" xr:uid="{00000000-0005-0000-0000-00000AD30000}"/>
    <cellStyle name="Normal 6 2 3 3 6 4" xfId="39438" xr:uid="{00000000-0005-0000-0000-00000BD30000}"/>
    <cellStyle name="Normal 6 2 3 3 6 5" xfId="25872" xr:uid="{00000000-0005-0000-0000-00000CD30000}"/>
    <cellStyle name="Normal 6 2 3 3 7" xfId="5642" xr:uid="{00000000-0005-0000-0000-00000DD30000}"/>
    <cellStyle name="Normal 6 2 3 3 7 2" xfId="18273" xr:uid="{00000000-0005-0000-0000-00000ED30000}"/>
    <cellStyle name="Normal 6 2 3 3 7 2 2" xfId="53489" xr:uid="{00000000-0005-0000-0000-00000FD30000}"/>
    <cellStyle name="Normal 6 2 3 3 7 3" xfId="40892" xr:uid="{00000000-0005-0000-0000-000010D30000}"/>
    <cellStyle name="Normal 6 2 3 3 7 4" xfId="30878" xr:uid="{00000000-0005-0000-0000-000011D30000}"/>
    <cellStyle name="Normal 6 2 3 3 8" xfId="7101" xr:uid="{00000000-0005-0000-0000-000012D30000}"/>
    <cellStyle name="Normal 6 2 3 3 8 2" xfId="19727" xr:uid="{00000000-0005-0000-0000-000013D30000}"/>
    <cellStyle name="Normal 6 2 3 3 8 2 2" xfId="54943" xr:uid="{00000000-0005-0000-0000-000014D30000}"/>
    <cellStyle name="Normal 6 2 3 3 8 3" xfId="42346" xr:uid="{00000000-0005-0000-0000-000015D30000}"/>
    <cellStyle name="Normal 6 2 3 3 8 4" xfId="32332" xr:uid="{00000000-0005-0000-0000-000016D30000}"/>
    <cellStyle name="Normal 6 2 3 3 9" xfId="8882" xr:uid="{00000000-0005-0000-0000-000017D30000}"/>
    <cellStyle name="Normal 6 2 3 3 9 2" xfId="21503" xr:uid="{00000000-0005-0000-0000-000018D30000}"/>
    <cellStyle name="Normal 6 2 3 3 9 2 2" xfId="56719" xr:uid="{00000000-0005-0000-0000-000019D30000}"/>
    <cellStyle name="Normal 6 2 3 3 9 3" xfId="44122" xr:uid="{00000000-0005-0000-0000-00001AD30000}"/>
    <cellStyle name="Normal 6 2 3 3 9 4" xfId="34108" xr:uid="{00000000-0005-0000-0000-00001BD30000}"/>
    <cellStyle name="Normal 6 2 3 4" xfId="3013" xr:uid="{00000000-0005-0000-0000-00001CD30000}"/>
    <cellStyle name="Normal 6 2 3 4 10" xfId="25388" xr:uid="{00000000-0005-0000-0000-00001DD30000}"/>
    <cellStyle name="Normal 6 2 3 4 11" xfId="60923" xr:uid="{00000000-0005-0000-0000-00001ED30000}"/>
    <cellStyle name="Normal 6 2 3 4 2" xfId="4819" xr:uid="{00000000-0005-0000-0000-00001FD30000}"/>
    <cellStyle name="Normal 6 2 3 4 2 2" xfId="17466" xr:uid="{00000000-0005-0000-0000-000020D30000}"/>
    <cellStyle name="Normal 6 2 3 4 2 2 2" xfId="52682" xr:uid="{00000000-0005-0000-0000-000021D30000}"/>
    <cellStyle name="Normal 6 2 3 4 2 2 3" xfId="30071" xr:uid="{00000000-0005-0000-0000-000022D30000}"/>
    <cellStyle name="Normal 6 2 3 4 2 3" xfId="13912" xr:uid="{00000000-0005-0000-0000-000023D30000}"/>
    <cellStyle name="Normal 6 2 3 4 2 3 2" xfId="49130" xr:uid="{00000000-0005-0000-0000-000024D30000}"/>
    <cellStyle name="Normal 6 2 3 4 2 4" xfId="40085" xr:uid="{00000000-0005-0000-0000-000025D30000}"/>
    <cellStyle name="Normal 6 2 3 4 2 5" xfId="26519" xr:uid="{00000000-0005-0000-0000-000026D30000}"/>
    <cellStyle name="Normal 6 2 3 4 3" xfId="6289" xr:uid="{00000000-0005-0000-0000-000027D30000}"/>
    <cellStyle name="Normal 6 2 3 4 3 2" xfId="18920" xr:uid="{00000000-0005-0000-0000-000028D30000}"/>
    <cellStyle name="Normal 6 2 3 4 3 2 2" xfId="54136" xr:uid="{00000000-0005-0000-0000-000029D30000}"/>
    <cellStyle name="Normal 6 2 3 4 3 3" xfId="41539" xr:uid="{00000000-0005-0000-0000-00002AD30000}"/>
    <cellStyle name="Normal 6 2 3 4 3 4" xfId="31525" xr:uid="{00000000-0005-0000-0000-00002BD30000}"/>
    <cellStyle name="Normal 6 2 3 4 4" xfId="7748" xr:uid="{00000000-0005-0000-0000-00002CD30000}"/>
    <cellStyle name="Normal 6 2 3 4 4 2" xfId="20374" xr:uid="{00000000-0005-0000-0000-00002DD30000}"/>
    <cellStyle name="Normal 6 2 3 4 4 2 2" xfId="55590" xr:uid="{00000000-0005-0000-0000-00002ED30000}"/>
    <cellStyle name="Normal 6 2 3 4 4 3" xfId="42993" xr:uid="{00000000-0005-0000-0000-00002FD30000}"/>
    <cellStyle name="Normal 6 2 3 4 4 4" xfId="32979" xr:uid="{00000000-0005-0000-0000-000030D30000}"/>
    <cellStyle name="Normal 6 2 3 4 5" xfId="9529" xr:uid="{00000000-0005-0000-0000-000031D30000}"/>
    <cellStyle name="Normal 6 2 3 4 5 2" xfId="22150" xr:uid="{00000000-0005-0000-0000-000032D30000}"/>
    <cellStyle name="Normal 6 2 3 4 5 2 2" xfId="57366" xr:uid="{00000000-0005-0000-0000-000033D30000}"/>
    <cellStyle name="Normal 6 2 3 4 5 3" xfId="44769" xr:uid="{00000000-0005-0000-0000-000034D30000}"/>
    <cellStyle name="Normal 6 2 3 4 5 4" xfId="34755" xr:uid="{00000000-0005-0000-0000-000035D30000}"/>
    <cellStyle name="Normal 6 2 3 4 6" xfId="11323" xr:uid="{00000000-0005-0000-0000-000036D30000}"/>
    <cellStyle name="Normal 6 2 3 4 6 2" xfId="23926" xr:uid="{00000000-0005-0000-0000-000037D30000}"/>
    <cellStyle name="Normal 6 2 3 4 6 2 2" xfId="59142" xr:uid="{00000000-0005-0000-0000-000038D30000}"/>
    <cellStyle name="Normal 6 2 3 4 6 3" xfId="46545" xr:uid="{00000000-0005-0000-0000-000039D30000}"/>
    <cellStyle name="Normal 6 2 3 4 6 4" xfId="36531" xr:uid="{00000000-0005-0000-0000-00003AD30000}"/>
    <cellStyle name="Normal 6 2 3 4 7" xfId="15690" xr:uid="{00000000-0005-0000-0000-00003BD30000}"/>
    <cellStyle name="Normal 6 2 3 4 7 2" xfId="50906" xr:uid="{00000000-0005-0000-0000-00003CD30000}"/>
    <cellStyle name="Normal 6 2 3 4 7 3" xfId="28295" xr:uid="{00000000-0005-0000-0000-00003DD30000}"/>
    <cellStyle name="Normal 6 2 3 4 8" xfId="12781" xr:uid="{00000000-0005-0000-0000-00003ED30000}"/>
    <cellStyle name="Normal 6 2 3 4 8 2" xfId="47999" xr:uid="{00000000-0005-0000-0000-00003FD30000}"/>
    <cellStyle name="Normal 6 2 3 4 9" xfId="38309" xr:uid="{00000000-0005-0000-0000-000040D30000}"/>
    <cellStyle name="Normal 6 2 3 5" xfId="2845" xr:uid="{00000000-0005-0000-0000-000041D30000}"/>
    <cellStyle name="Normal 6 2 3 5 10" xfId="25233" xr:uid="{00000000-0005-0000-0000-000042D30000}"/>
    <cellStyle name="Normal 6 2 3 5 11" xfId="60768" xr:uid="{00000000-0005-0000-0000-000043D30000}"/>
    <cellStyle name="Normal 6 2 3 5 2" xfId="4664" xr:uid="{00000000-0005-0000-0000-000044D30000}"/>
    <cellStyle name="Normal 6 2 3 5 2 2" xfId="17311" xr:uid="{00000000-0005-0000-0000-000045D30000}"/>
    <cellStyle name="Normal 6 2 3 5 2 2 2" xfId="52527" xr:uid="{00000000-0005-0000-0000-000046D30000}"/>
    <cellStyle name="Normal 6 2 3 5 2 2 3" xfId="29916" xr:uid="{00000000-0005-0000-0000-000047D30000}"/>
    <cellStyle name="Normal 6 2 3 5 2 3" xfId="13757" xr:uid="{00000000-0005-0000-0000-000048D30000}"/>
    <cellStyle name="Normal 6 2 3 5 2 3 2" xfId="48975" xr:uid="{00000000-0005-0000-0000-000049D30000}"/>
    <cellStyle name="Normal 6 2 3 5 2 4" xfId="39930" xr:uid="{00000000-0005-0000-0000-00004AD30000}"/>
    <cellStyle name="Normal 6 2 3 5 2 5" xfId="26364" xr:uid="{00000000-0005-0000-0000-00004BD30000}"/>
    <cellStyle name="Normal 6 2 3 5 3" xfId="6134" xr:uid="{00000000-0005-0000-0000-00004CD30000}"/>
    <cellStyle name="Normal 6 2 3 5 3 2" xfId="18765" xr:uid="{00000000-0005-0000-0000-00004DD30000}"/>
    <cellStyle name="Normal 6 2 3 5 3 2 2" xfId="53981" xr:uid="{00000000-0005-0000-0000-00004ED30000}"/>
    <cellStyle name="Normal 6 2 3 5 3 3" xfId="41384" xr:uid="{00000000-0005-0000-0000-00004FD30000}"/>
    <cellStyle name="Normal 6 2 3 5 3 4" xfId="31370" xr:uid="{00000000-0005-0000-0000-000050D30000}"/>
    <cellStyle name="Normal 6 2 3 5 4" xfId="7593" xr:uid="{00000000-0005-0000-0000-000051D30000}"/>
    <cellStyle name="Normal 6 2 3 5 4 2" xfId="20219" xr:uid="{00000000-0005-0000-0000-000052D30000}"/>
    <cellStyle name="Normal 6 2 3 5 4 2 2" xfId="55435" xr:uid="{00000000-0005-0000-0000-000053D30000}"/>
    <cellStyle name="Normal 6 2 3 5 4 3" xfId="42838" xr:uid="{00000000-0005-0000-0000-000054D30000}"/>
    <cellStyle name="Normal 6 2 3 5 4 4" xfId="32824" xr:uid="{00000000-0005-0000-0000-000055D30000}"/>
    <cellStyle name="Normal 6 2 3 5 5" xfId="9374" xr:uid="{00000000-0005-0000-0000-000056D30000}"/>
    <cellStyle name="Normal 6 2 3 5 5 2" xfId="21995" xr:uid="{00000000-0005-0000-0000-000057D30000}"/>
    <cellStyle name="Normal 6 2 3 5 5 2 2" xfId="57211" xr:uid="{00000000-0005-0000-0000-000058D30000}"/>
    <cellStyle name="Normal 6 2 3 5 5 3" xfId="44614" xr:uid="{00000000-0005-0000-0000-000059D30000}"/>
    <cellStyle name="Normal 6 2 3 5 5 4" xfId="34600" xr:uid="{00000000-0005-0000-0000-00005AD30000}"/>
    <cellStyle name="Normal 6 2 3 5 6" xfId="11168" xr:uid="{00000000-0005-0000-0000-00005BD30000}"/>
    <cellStyle name="Normal 6 2 3 5 6 2" xfId="23771" xr:uid="{00000000-0005-0000-0000-00005CD30000}"/>
    <cellStyle name="Normal 6 2 3 5 6 2 2" xfId="58987" xr:uid="{00000000-0005-0000-0000-00005DD30000}"/>
    <cellStyle name="Normal 6 2 3 5 6 3" xfId="46390" xr:uid="{00000000-0005-0000-0000-00005ED30000}"/>
    <cellStyle name="Normal 6 2 3 5 6 4" xfId="36376" xr:uid="{00000000-0005-0000-0000-00005FD30000}"/>
    <cellStyle name="Normal 6 2 3 5 7" xfId="15535" xr:uid="{00000000-0005-0000-0000-000060D30000}"/>
    <cellStyle name="Normal 6 2 3 5 7 2" xfId="50751" xr:uid="{00000000-0005-0000-0000-000061D30000}"/>
    <cellStyle name="Normal 6 2 3 5 7 3" xfId="28140" xr:uid="{00000000-0005-0000-0000-000062D30000}"/>
    <cellStyle name="Normal 6 2 3 5 8" xfId="12626" xr:uid="{00000000-0005-0000-0000-000063D30000}"/>
    <cellStyle name="Normal 6 2 3 5 8 2" xfId="47844" xr:uid="{00000000-0005-0000-0000-000064D30000}"/>
    <cellStyle name="Normal 6 2 3 5 9" xfId="38154" xr:uid="{00000000-0005-0000-0000-000065D30000}"/>
    <cellStyle name="Normal 6 2 3 6" xfId="3355" xr:uid="{00000000-0005-0000-0000-000066D30000}"/>
    <cellStyle name="Normal 6 2 3 6 10" xfId="26851" xr:uid="{00000000-0005-0000-0000-000067D30000}"/>
    <cellStyle name="Normal 6 2 3 6 11" xfId="61255" xr:uid="{00000000-0005-0000-0000-000068D30000}"/>
    <cellStyle name="Normal 6 2 3 6 2" xfId="5151" xr:uid="{00000000-0005-0000-0000-000069D30000}"/>
    <cellStyle name="Normal 6 2 3 6 2 2" xfId="17798" xr:uid="{00000000-0005-0000-0000-00006AD30000}"/>
    <cellStyle name="Normal 6 2 3 6 2 2 2" xfId="53014" xr:uid="{00000000-0005-0000-0000-00006BD30000}"/>
    <cellStyle name="Normal 6 2 3 6 2 3" xfId="40417" xr:uid="{00000000-0005-0000-0000-00006CD30000}"/>
    <cellStyle name="Normal 6 2 3 6 2 4" xfId="30403" xr:uid="{00000000-0005-0000-0000-00006DD30000}"/>
    <cellStyle name="Normal 6 2 3 6 3" xfId="6621" xr:uid="{00000000-0005-0000-0000-00006ED30000}"/>
    <cellStyle name="Normal 6 2 3 6 3 2" xfId="19252" xr:uid="{00000000-0005-0000-0000-00006FD30000}"/>
    <cellStyle name="Normal 6 2 3 6 3 2 2" xfId="54468" xr:uid="{00000000-0005-0000-0000-000070D30000}"/>
    <cellStyle name="Normal 6 2 3 6 3 3" xfId="41871" xr:uid="{00000000-0005-0000-0000-000071D30000}"/>
    <cellStyle name="Normal 6 2 3 6 3 4" xfId="31857" xr:uid="{00000000-0005-0000-0000-000072D30000}"/>
    <cellStyle name="Normal 6 2 3 6 4" xfId="8080" xr:uid="{00000000-0005-0000-0000-000073D30000}"/>
    <cellStyle name="Normal 6 2 3 6 4 2" xfId="20706" xr:uid="{00000000-0005-0000-0000-000074D30000}"/>
    <cellStyle name="Normal 6 2 3 6 4 2 2" xfId="55922" xr:uid="{00000000-0005-0000-0000-000075D30000}"/>
    <cellStyle name="Normal 6 2 3 6 4 3" xfId="43325" xr:uid="{00000000-0005-0000-0000-000076D30000}"/>
    <cellStyle name="Normal 6 2 3 6 4 4" xfId="33311" xr:uid="{00000000-0005-0000-0000-000077D30000}"/>
    <cellStyle name="Normal 6 2 3 6 5" xfId="9861" xr:uid="{00000000-0005-0000-0000-000078D30000}"/>
    <cellStyle name="Normal 6 2 3 6 5 2" xfId="22482" xr:uid="{00000000-0005-0000-0000-000079D30000}"/>
    <cellStyle name="Normal 6 2 3 6 5 2 2" xfId="57698" xr:uid="{00000000-0005-0000-0000-00007AD30000}"/>
    <cellStyle name="Normal 6 2 3 6 5 3" xfId="45101" xr:uid="{00000000-0005-0000-0000-00007BD30000}"/>
    <cellStyle name="Normal 6 2 3 6 5 4" xfId="35087" xr:uid="{00000000-0005-0000-0000-00007CD30000}"/>
    <cellStyle name="Normal 6 2 3 6 6" xfId="11655" xr:uid="{00000000-0005-0000-0000-00007DD30000}"/>
    <cellStyle name="Normal 6 2 3 6 6 2" xfId="24258" xr:uid="{00000000-0005-0000-0000-00007ED30000}"/>
    <cellStyle name="Normal 6 2 3 6 6 2 2" xfId="59474" xr:uid="{00000000-0005-0000-0000-00007FD30000}"/>
    <cellStyle name="Normal 6 2 3 6 6 3" xfId="46877" xr:uid="{00000000-0005-0000-0000-000080D30000}"/>
    <cellStyle name="Normal 6 2 3 6 6 4" xfId="36863" xr:uid="{00000000-0005-0000-0000-000081D30000}"/>
    <cellStyle name="Normal 6 2 3 6 7" xfId="16022" xr:uid="{00000000-0005-0000-0000-000082D30000}"/>
    <cellStyle name="Normal 6 2 3 6 7 2" xfId="51238" xr:uid="{00000000-0005-0000-0000-000083D30000}"/>
    <cellStyle name="Normal 6 2 3 6 7 3" xfId="28627" xr:uid="{00000000-0005-0000-0000-000084D30000}"/>
    <cellStyle name="Normal 6 2 3 6 8" xfId="14244" xr:uid="{00000000-0005-0000-0000-000085D30000}"/>
    <cellStyle name="Normal 6 2 3 6 8 2" xfId="49462" xr:uid="{00000000-0005-0000-0000-000086D30000}"/>
    <cellStyle name="Normal 6 2 3 6 9" xfId="38641" xr:uid="{00000000-0005-0000-0000-000087D30000}"/>
    <cellStyle name="Normal 6 2 3 7" xfId="2515" xr:uid="{00000000-0005-0000-0000-000088D30000}"/>
    <cellStyle name="Normal 6 2 3 7 10" xfId="26042" xr:uid="{00000000-0005-0000-0000-000089D30000}"/>
    <cellStyle name="Normal 6 2 3 7 11" xfId="60446" xr:uid="{00000000-0005-0000-0000-00008AD30000}"/>
    <cellStyle name="Normal 6 2 3 7 2" xfId="4342" xr:uid="{00000000-0005-0000-0000-00008BD30000}"/>
    <cellStyle name="Normal 6 2 3 7 2 2" xfId="16989" xr:uid="{00000000-0005-0000-0000-00008CD30000}"/>
    <cellStyle name="Normal 6 2 3 7 2 2 2" xfId="52205" xr:uid="{00000000-0005-0000-0000-00008DD30000}"/>
    <cellStyle name="Normal 6 2 3 7 2 3" xfId="39608" xr:uid="{00000000-0005-0000-0000-00008ED30000}"/>
    <cellStyle name="Normal 6 2 3 7 2 4" xfId="29594" xr:uid="{00000000-0005-0000-0000-00008FD30000}"/>
    <cellStyle name="Normal 6 2 3 7 3" xfId="5812" xr:uid="{00000000-0005-0000-0000-000090D30000}"/>
    <cellStyle name="Normal 6 2 3 7 3 2" xfId="18443" xr:uid="{00000000-0005-0000-0000-000091D30000}"/>
    <cellStyle name="Normal 6 2 3 7 3 2 2" xfId="53659" xr:uid="{00000000-0005-0000-0000-000092D30000}"/>
    <cellStyle name="Normal 6 2 3 7 3 3" xfId="41062" xr:uid="{00000000-0005-0000-0000-000093D30000}"/>
    <cellStyle name="Normal 6 2 3 7 3 4" xfId="31048" xr:uid="{00000000-0005-0000-0000-000094D30000}"/>
    <cellStyle name="Normal 6 2 3 7 4" xfId="7271" xr:uid="{00000000-0005-0000-0000-000095D30000}"/>
    <cellStyle name="Normal 6 2 3 7 4 2" xfId="19897" xr:uid="{00000000-0005-0000-0000-000096D30000}"/>
    <cellStyle name="Normal 6 2 3 7 4 2 2" xfId="55113" xr:uid="{00000000-0005-0000-0000-000097D30000}"/>
    <cellStyle name="Normal 6 2 3 7 4 3" xfId="42516" xr:uid="{00000000-0005-0000-0000-000098D30000}"/>
    <cellStyle name="Normal 6 2 3 7 4 4" xfId="32502" xr:uid="{00000000-0005-0000-0000-000099D30000}"/>
    <cellStyle name="Normal 6 2 3 7 5" xfId="9052" xr:uid="{00000000-0005-0000-0000-00009AD30000}"/>
    <cellStyle name="Normal 6 2 3 7 5 2" xfId="21673" xr:uid="{00000000-0005-0000-0000-00009BD30000}"/>
    <cellStyle name="Normal 6 2 3 7 5 2 2" xfId="56889" xr:uid="{00000000-0005-0000-0000-00009CD30000}"/>
    <cellStyle name="Normal 6 2 3 7 5 3" xfId="44292" xr:uid="{00000000-0005-0000-0000-00009DD30000}"/>
    <cellStyle name="Normal 6 2 3 7 5 4" xfId="34278" xr:uid="{00000000-0005-0000-0000-00009ED30000}"/>
    <cellStyle name="Normal 6 2 3 7 6" xfId="10846" xr:uid="{00000000-0005-0000-0000-00009FD30000}"/>
    <cellStyle name="Normal 6 2 3 7 6 2" xfId="23449" xr:uid="{00000000-0005-0000-0000-0000A0D30000}"/>
    <cellStyle name="Normal 6 2 3 7 6 2 2" xfId="58665" xr:uid="{00000000-0005-0000-0000-0000A1D30000}"/>
    <cellStyle name="Normal 6 2 3 7 6 3" xfId="46068" xr:uid="{00000000-0005-0000-0000-0000A2D30000}"/>
    <cellStyle name="Normal 6 2 3 7 6 4" xfId="36054" xr:uid="{00000000-0005-0000-0000-0000A3D30000}"/>
    <cellStyle name="Normal 6 2 3 7 7" xfId="15213" xr:uid="{00000000-0005-0000-0000-0000A4D30000}"/>
    <cellStyle name="Normal 6 2 3 7 7 2" xfId="50429" xr:uid="{00000000-0005-0000-0000-0000A5D30000}"/>
    <cellStyle name="Normal 6 2 3 7 7 3" xfId="27818" xr:uid="{00000000-0005-0000-0000-0000A6D30000}"/>
    <cellStyle name="Normal 6 2 3 7 8" xfId="13435" xr:uid="{00000000-0005-0000-0000-0000A7D30000}"/>
    <cellStyle name="Normal 6 2 3 7 8 2" xfId="48653" xr:uid="{00000000-0005-0000-0000-0000A8D30000}"/>
    <cellStyle name="Normal 6 2 3 7 9" xfId="37832" xr:uid="{00000000-0005-0000-0000-0000A9D30000}"/>
    <cellStyle name="Normal 6 2 3 8" xfId="3679" xr:uid="{00000000-0005-0000-0000-0000AAD30000}"/>
    <cellStyle name="Normal 6 2 3 8 2" xfId="8403" xr:uid="{00000000-0005-0000-0000-0000ABD30000}"/>
    <cellStyle name="Normal 6 2 3 8 2 2" xfId="21029" xr:uid="{00000000-0005-0000-0000-0000ACD30000}"/>
    <cellStyle name="Normal 6 2 3 8 2 2 2" xfId="56245" xr:uid="{00000000-0005-0000-0000-0000ADD30000}"/>
    <cellStyle name="Normal 6 2 3 8 2 3" xfId="43648" xr:uid="{00000000-0005-0000-0000-0000AED30000}"/>
    <cellStyle name="Normal 6 2 3 8 2 4" xfId="33634" xr:uid="{00000000-0005-0000-0000-0000AFD30000}"/>
    <cellStyle name="Normal 6 2 3 8 3" xfId="10184" xr:uid="{00000000-0005-0000-0000-0000B0D30000}"/>
    <cellStyle name="Normal 6 2 3 8 3 2" xfId="22805" xr:uid="{00000000-0005-0000-0000-0000B1D30000}"/>
    <cellStyle name="Normal 6 2 3 8 3 2 2" xfId="58021" xr:uid="{00000000-0005-0000-0000-0000B2D30000}"/>
    <cellStyle name="Normal 6 2 3 8 3 3" xfId="45424" xr:uid="{00000000-0005-0000-0000-0000B3D30000}"/>
    <cellStyle name="Normal 6 2 3 8 3 4" xfId="35410" xr:uid="{00000000-0005-0000-0000-0000B4D30000}"/>
    <cellStyle name="Normal 6 2 3 8 4" xfId="11980" xr:uid="{00000000-0005-0000-0000-0000B5D30000}"/>
    <cellStyle name="Normal 6 2 3 8 4 2" xfId="24581" xr:uid="{00000000-0005-0000-0000-0000B6D30000}"/>
    <cellStyle name="Normal 6 2 3 8 4 2 2" xfId="59797" xr:uid="{00000000-0005-0000-0000-0000B7D30000}"/>
    <cellStyle name="Normal 6 2 3 8 4 3" xfId="47200" xr:uid="{00000000-0005-0000-0000-0000B8D30000}"/>
    <cellStyle name="Normal 6 2 3 8 4 4" xfId="37186" xr:uid="{00000000-0005-0000-0000-0000B9D30000}"/>
    <cellStyle name="Normal 6 2 3 8 5" xfId="16345" xr:uid="{00000000-0005-0000-0000-0000BAD30000}"/>
    <cellStyle name="Normal 6 2 3 8 5 2" xfId="51561" xr:uid="{00000000-0005-0000-0000-0000BBD30000}"/>
    <cellStyle name="Normal 6 2 3 8 5 3" xfId="28950" xr:uid="{00000000-0005-0000-0000-0000BCD30000}"/>
    <cellStyle name="Normal 6 2 3 8 6" xfId="14567" xr:uid="{00000000-0005-0000-0000-0000BDD30000}"/>
    <cellStyle name="Normal 6 2 3 8 6 2" xfId="49785" xr:uid="{00000000-0005-0000-0000-0000BED30000}"/>
    <cellStyle name="Normal 6 2 3 8 7" xfId="38964" xr:uid="{00000000-0005-0000-0000-0000BFD30000}"/>
    <cellStyle name="Normal 6 2 3 8 8" xfId="27174" xr:uid="{00000000-0005-0000-0000-0000C0D30000}"/>
    <cellStyle name="Normal 6 2 3 9" xfId="4011" xr:uid="{00000000-0005-0000-0000-0000C1D30000}"/>
    <cellStyle name="Normal 6 2 3 9 2" xfId="16667" xr:uid="{00000000-0005-0000-0000-0000C2D30000}"/>
    <cellStyle name="Normal 6 2 3 9 2 2" xfId="51883" xr:uid="{00000000-0005-0000-0000-0000C3D30000}"/>
    <cellStyle name="Normal 6 2 3 9 2 3" xfId="29272" xr:uid="{00000000-0005-0000-0000-0000C4D30000}"/>
    <cellStyle name="Normal 6 2 3 9 3" xfId="13113" xr:uid="{00000000-0005-0000-0000-0000C5D30000}"/>
    <cellStyle name="Normal 6 2 3 9 3 2" xfId="48331" xr:uid="{00000000-0005-0000-0000-0000C6D30000}"/>
    <cellStyle name="Normal 6 2 3 9 4" xfId="39286" xr:uid="{00000000-0005-0000-0000-0000C7D30000}"/>
    <cellStyle name="Normal 6 2 3 9 5" xfId="25720" xr:uid="{00000000-0005-0000-0000-0000C8D30000}"/>
    <cellStyle name="Normal 6 2 3_District Target Attainment" xfId="1184" xr:uid="{00000000-0005-0000-0000-0000C9D30000}"/>
    <cellStyle name="Normal 6 2 4" xfId="1807" xr:uid="{00000000-0005-0000-0000-0000CAD30000}"/>
    <cellStyle name="Normal 6 2 4 10" xfId="7019" xr:uid="{00000000-0005-0000-0000-0000CBD30000}"/>
    <cellStyle name="Normal 6 2 4 10 2" xfId="19646" xr:uid="{00000000-0005-0000-0000-0000CCD30000}"/>
    <cellStyle name="Normal 6 2 4 10 2 2" xfId="54862" xr:uid="{00000000-0005-0000-0000-0000CDD30000}"/>
    <cellStyle name="Normal 6 2 4 10 3" xfId="42265" xr:uid="{00000000-0005-0000-0000-0000CED30000}"/>
    <cellStyle name="Normal 6 2 4 10 4" xfId="32251" xr:uid="{00000000-0005-0000-0000-0000CFD30000}"/>
    <cellStyle name="Normal 6 2 4 11" xfId="8800" xr:uid="{00000000-0005-0000-0000-0000D0D30000}"/>
    <cellStyle name="Normal 6 2 4 11 2" xfId="21422" xr:uid="{00000000-0005-0000-0000-0000D1D30000}"/>
    <cellStyle name="Normal 6 2 4 11 2 2" xfId="56638" xr:uid="{00000000-0005-0000-0000-0000D2D30000}"/>
    <cellStyle name="Normal 6 2 4 11 3" xfId="44041" xr:uid="{00000000-0005-0000-0000-0000D3D30000}"/>
    <cellStyle name="Normal 6 2 4 11 4" xfId="34027" xr:uid="{00000000-0005-0000-0000-0000D4D30000}"/>
    <cellStyle name="Normal 6 2 4 12" xfId="10739" xr:uid="{00000000-0005-0000-0000-0000D5D30000}"/>
    <cellStyle name="Normal 6 2 4 12 2" xfId="23350" xr:uid="{00000000-0005-0000-0000-0000D6D30000}"/>
    <cellStyle name="Normal 6 2 4 12 2 2" xfId="58566" xr:uid="{00000000-0005-0000-0000-0000D7D30000}"/>
    <cellStyle name="Normal 6 2 4 12 3" xfId="45969" xr:uid="{00000000-0005-0000-0000-0000D8D30000}"/>
    <cellStyle name="Normal 6 2 4 12 4" xfId="35955" xr:uid="{00000000-0005-0000-0000-0000D9D30000}"/>
    <cellStyle name="Normal 6 2 4 13" xfId="14961" xr:uid="{00000000-0005-0000-0000-0000DAD30000}"/>
    <cellStyle name="Normal 6 2 4 13 2" xfId="50178" xr:uid="{00000000-0005-0000-0000-0000DBD30000}"/>
    <cellStyle name="Normal 6 2 4 13 3" xfId="27567" xr:uid="{00000000-0005-0000-0000-0000DCD30000}"/>
    <cellStyle name="Normal 6 2 4 14" xfId="12375" xr:uid="{00000000-0005-0000-0000-0000DDD30000}"/>
    <cellStyle name="Normal 6 2 4 14 2" xfId="47593" xr:uid="{00000000-0005-0000-0000-0000DED30000}"/>
    <cellStyle name="Normal 6 2 4 15" xfId="37580" xr:uid="{00000000-0005-0000-0000-0000DFD30000}"/>
    <cellStyle name="Normal 6 2 4 16" xfId="24982" xr:uid="{00000000-0005-0000-0000-0000E0D30000}"/>
    <cellStyle name="Normal 6 2 4 17" xfId="60195" xr:uid="{00000000-0005-0000-0000-0000E1D30000}"/>
    <cellStyle name="Normal 6 2 4 2" xfId="2405" xr:uid="{00000000-0005-0000-0000-0000E2D30000}"/>
    <cellStyle name="Normal 6 2 4 2 10" xfId="10740" xr:uid="{00000000-0005-0000-0000-0000E3D30000}"/>
    <cellStyle name="Normal 6 2 4 2 10 2" xfId="23351" xr:uid="{00000000-0005-0000-0000-0000E4D30000}"/>
    <cellStyle name="Normal 6 2 4 2 10 2 2" xfId="58567" xr:uid="{00000000-0005-0000-0000-0000E5D30000}"/>
    <cellStyle name="Normal 6 2 4 2 10 3" xfId="45970" xr:uid="{00000000-0005-0000-0000-0000E6D30000}"/>
    <cellStyle name="Normal 6 2 4 2 10 4" xfId="35956" xr:uid="{00000000-0005-0000-0000-0000E7D30000}"/>
    <cellStyle name="Normal 6 2 4 2 11" xfId="15116" xr:uid="{00000000-0005-0000-0000-0000E8D30000}"/>
    <cellStyle name="Normal 6 2 4 2 11 2" xfId="50332" xr:uid="{00000000-0005-0000-0000-0000E9D30000}"/>
    <cellStyle name="Normal 6 2 4 2 11 3" xfId="27721" xr:uid="{00000000-0005-0000-0000-0000EAD30000}"/>
    <cellStyle name="Normal 6 2 4 2 12" xfId="12529" xr:uid="{00000000-0005-0000-0000-0000EBD30000}"/>
    <cellStyle name="Normal 6 2 4 2 12 2" xfId="47747" xr:uid="{00000000-0005-0000-0000-0000ECD30000}"/>
    <cellStyle name="Normal 6 2 4 2 13" xfId="37735" xr:uid="{00000000-0005-0000-0000-0000EDD30000}"/>
    <cellStyle name="Normal 6 2 4 2 14" xfId="25136" xr:uid="{00000000-0005-0000-0000-0000EED30000}"/>
    <cellStyle name="Normal 6 2 4 2 15" xfId="60349" xr:uid="{00000000-0005-0000-0000-0000EFD30000}"/>
    <cellStyle name="Normal 6 2 4 2 2" xfId="3251" xr:uid="{00000000-0005-0000-0000-0000F0D30000}"/>
    <cellStyle name="Normal 6 2 4 2 2 10" xfId="25620" xr:uid="{00000000-0005-0000-0000-0000F1D30000}"/>
    <cellStyle name="Normal 6 2 4 2 2 11" xfId="61155" xr:uid="{00000000-0005-0000-0000-0000F2D30000}"/>
    <cellStyle name="Normal 6 2 4 2 2 2" xfId="5051" xr:uid="{00000000-0005-0000-0000-0000F3D30000}"/>
    <cellStyle name="Normal 6 2 4 2 2 2 2" xfId="17698" xr:uid="{00000000-0005-0000-0000-0000F4D30000}"/>
    <cellStyle name="Normal 6 2 4 2 2 2 2 2" xfId="52914" xr:uid="{00000000-0005-0000-0000-0000F5D30000}"/>
    <cellStyle name="Normal 6 2 4 2 2 2 2 3" xfId="30303" xr:uid="{00000000-0005-0000-0000-0000F6D30000}"/>
    <cellStyle name="Normal 6 2 4 2 2 2 3" xfId="14144" xr:uid="{00000000-0005-0000-0000-0000F7D30000}"/>
    <cellStyle name="Normal 6 2 4 2 2 2 3 2" xfId="49362" xr:uid="{00000000-0005-0000-0000-0000F8D30000}"/>
    <cellStyle name="Normal 6 2 4 2 2 2 4" xfId="40317" xr:uid="{00000000-0005-0000-0000-0000F9D30000}"/>
    <cellStyle name="Normal 6 2 4 2 2 2 5" xfId="26751" xr:uid="{00000000-0005-0000-0000-0000FAD30000}"/>
    <cellStyle name="Normal 6 2 4 2 2 3" xfId="6521" xr:uid="{00000000-0005-0000-0000-0000FBD30000}"/>
    <cellStyle name="Normal 6 2 4 2 2 3 2" xfId="19152" xr:uid="{00000000-0005-0000-0000-0000FCD30000}"/>
    <cellStyle name="Normal 6 2 4 2 2 3 2 2" xfId="54368" xr:uid="{00000000-0005-0000-0000-0000FDD30000}"/>
    <cellStyle name="Normal 6 2 4 2 2 3 3" xfId="41771" xr:uid="{00000000-0005-0000-0000-0000FED30000}"/>
    <cellStyle name="Normal 6 2 4 2 2 3 4" xfId="31757" xr:uid="{00000000-0005-0000-0000-0000FFD30000}"/>
    <cellStyle name="Normal 6 2 4 2 2 4" xfId="7980" xr:uid="{00000000-0005-0000-0000-000000D40000}"/>
    <cellStyle name="Normal 6 2 4 2 2 4 2" xfId="20606" xr:uid="{00000000-0005-0000-0000-000001D40000}"/>
    <cellStyle name="Normal 6 2 4 2 2 4 2 2" xfId="55822" xr:uid="{00000000-0005-0000-0000-000002D40000}"/>
    <cellStyle name="Normal 6 2 4 2 2 4 3" xfId="43225" xr:uid="{00000000-0005-0000-0000-000003D40000}"/>
    <cellStyle name="Normal 6 2 4 2 2 4 4" xfId="33211" xr:uid="{00000000-0005-0000-0000-000004D40000}"/>
    <cellStyle name="Normal 6 2 4 2 2 5" xfId="9761" xr:uid="{00000000-0005-0000-0000-000005D40000}"/>
    <cellStyle name="Normal 6 2 4 2 2 5 2" xfId="22382" xr:uid="{00000000-0005-0000-0000-000006D40000}"/>
    <cellStyle name="Normal 6 2 4 2 2 5 2 2" xfId="57598" xr:uid="{00000000-0005-0000-0000-000007D40000}"/>
    <cellStyle name="Normal 6 2 4 2 2 5 3" xfId="45001" xr:uid="{00000000-0005-0000-0000-000008D40000}"/>
    <cellStyle name="Normal 6 2 4 2 2 5 4" xfId="34987" xr:uid="{00000000-0005-0000-0000-000009D40000}"/>
    <cellStyle name="Normal 6 2 4 2 2 6" xfId="11555" xr:uid="{00000000-0005-0000-0000-00000AD40000}"/>
    <cellStyle name="Normal 6 2 4 2 2 6 2" xfId="24158" xr:uid="{00000000-0005-0000-0000-00000BD40000}"/>
    <cellStyle name="Normal 6 2 4 2 2 6 2 2" xfId="59374" xr:uid="{00000000-0005-0000-0000-00000CD40000}"/>
    <cellStyle name="Normal 6 2 4 2 2 6 3" xfId="46777" xr:uid="{00000000-0005-0000-0000-00000DD40000}"/>
    <cellStyle name="Normal 6 2 4 2 2 6 4" xfId="36763" xr:uid="{00000000-0005-0000-0000-00000ED40000}"/>
    <cellStyle name="Normal 6 2 4 2 2 7" xfId="15922" xr:uid="{00000000-0005-0000-0000-00000FD40000}"/>
    <cellStyle name="Normal 6 2 4 2 2 7 2" xfId="51138" xr:uid="{00000000-0005-0000-0000-000010D40000}"/>
    <cellStyle name="Normal 6 2 4 2 2 7 3" xfId="28527" xr:uid="{00000000-0005-0000-0000-000011D40000}"/>
    <cellStyle name="Normal 6 2 4 2 2 8" xfId="13013" xr:uid="{00000000-0005-0000-0000-000012D40000}"/>
    <cellStyle name="Normal 6 2 4 2 2 8 2" xfId="48231" xr:uid="{00000000-0005-0000-0000-000013D40000}"/>
    <cellStyle name="Normal 6 2 4 2 2 9" xfId="38541" xr:uid="{00000000-0005-0000-0000-000014D40000}"/>
    <cellStyle name="Normal 6 2 4 2 3" xfId="3580" xr:uid="{00000000-0005-0000-0000-000015D40000}"/>
    <cellStyle name="Normal 6 2 4 2 3 10" xfId="27076" xr:uid="{00000000-0005-0000-0000-000016D40000}"/>
    <cellStyle name="Normal 6 2 4 2 3 11" xfId="61480" xr:uid="{00000000-0005-0000-0000-000017D40000}"/>
    <cellStyle name="Normal 6 2 4 2 3 2" xfId="5376" xr:uid="{00000000-0005-0000-0000-000018D40000}"/>
    <cellStyle name="Normal 6 2 4 2 3 2 2" xfId="18023" xr:uid="{00000000-0005-0000-0000-000019D40000}"/>
    <cellStyle name="Normal 6 2 4 2 3 2 2 2" xfId="53239" xr:uid="{00000000-0005-0000-0000-00001AD40000}"/>
    <cellStyle name="Normal 6 2 4 2 3 2 3" xfId="40642" xr:uid="{00000000-0005-0000-0000-00001BD40000}"/>
    <cellStyle name="Normal 6 2 4 2 3 2 4" xfId="30628" xr:uid="{00000000-0005-0000-0000-00001CD40000}"/>
    <cellStyle name="Normal 6 2 4 2 3 3" xfId="6846" xr:uid="{00000000-0005-0000-0000-00001DD40000}"/>
    <cellStyle name="Normal 6 2 4 2 3 3 2" xfId="19477" xr:uid="{00000000-0005-0000-0000-00001ED40000}"/>
    <cellStyle name="Normal 6 2 4 2 3 3 2 2" xfId="54693" xr:uid="{00000000-0005-0000-0000-00001FD40000}"/>
    <cellStyle name="Normal 6 2 4 2 3 3 3" xfId="42096" xr:uid="{00000000-0005-0000-0000-000020D40000}"/>
    <cellStyle name="Normal 6 2 4 2 3 3 4" xfId="32082" xr:uid="{00000000-0005-0000-0000-000021D40000}"/>
    <cellStyle name="Normal 6 2 4 2 3 4" xfId="8305" xr:uid="{00000000-0005-0000-0000-000022D40000}"/>
    <cellStyle name="Normal 6 2 4 2 3 4 2" xfId="20931" xr:uid="{00000000-0005-0000-0000-000023D40000}"/>
    <cellStyle name="Normal 6 2 4 2 3 4 2 2" xfId="56147" xr:uid="{00000000-0005-0000-0000-000024D40000}"/>
    <cellStyle name="Normal 6 2 4 2 3 4 3" xfId="43550" xr:uid="{00000000-0005-0000-0000-000025D40000}"/>
    <cellStyle name="Normal 6 2 4 2 3 4 4" xfId="33536" xr:uid="{00000000-0005-0000-0000-000026D40000}"/>
    <cellStyle name="Normal 6 2 4 2 3 5" xfId="10086" xr:uid="{00000000-0005-0000-0000-000027D40000}"/>
    <cellStyle name="Normal 6 2 4 2 3 5 2" xfId="22707" xr:uid="{00000000-0005-0000-0000-000028D40000}"/>
    <cellStyle name="Normal 6 2 4 2 3 5 2 2" xfId="57923" xr:uid="{00000000-0005-0000-0000-000029D40000}"/>
    <cellStyle name="Normal 6 2 4 2 3 5 3" xfId="45326" xr:uid="{00000000-0005-0000-0000-00002AD40000}"/>
    <cellStyle name="Normal 6 2 4 2 3 5 4" xfId="35312" xr:uid="{00000000-0005-0000-0000-00002BD40000}"/>
    <cellStyle name="Normal 6 2 4 2 3 6" xfId="11880" xr:uid="{00000000-0005-0000-0000-00002CD40000}"/>
    <cellStyle name="Normal 6 2 4 2 3 6 2" xfId="24483" xr:uid="{00000000-0005-0000-0000-00002DD40000}"/>
    <cellStyle name="Normal 6 2 4 2 3 6 2 2" xfId="59699" xr:uid="{00000000-0005-0000-0000-00002ED40000}"/>
    <cellStyle name="Normal 6 2 4 2 3 6 3" xfId="47102" xr:uid="{00000000-0005-0000-0000-00002FD40000}"/>
    <cellStyle name="Normal 6 2 4 2 3 6 4" xfId="37088" xr:uid="{00000000-0005-0000-0000-000030D40000}"/>
    <cellStyle name="Normal 6 2 4 2 3 7" xfId="16247" xr:uid="{00000000-0005-0000-0000-000031D40000}"/>
    <cellStyle name="Normal 6 2 4 2 3 7 2" xfId="51463" xr:uid="{00000000-0005-0000-0000-000032D40000}"/>
    <cellStyle name="Normal 6 2 4 2 3 7 3" xfId="28852" xr:uid="{00000000-0005-0000-0000-000033D40000}"/>
    <cellStyle name="Normal 6 2 4 2 3 8" xfId="14469" xr:uid="{00000000-0005-0000-0000-000034D40000}"/>
    <cellStyle name="Normal 6 2 4 2 3 8 2" xfId="49687" xr:uid="{00000000-0005-0000-0000-000035D40000}"/>
    <cellStyle name="Normal 6 2 4 2 3 9" xfId="38866" xr:uid="{00000000-0005-0000-0000-000036D40000}"/>
    <cellStyle name="Normal 6 2 4 2 4" xfId="2741" xr:uid="{00000000-0005-0000-0000-000037D40000}"/>
    <cellStyle name="Normal 6 2 4 2 4 10" xfId="26267" xr:uid="{00000000-0005-0000-0000-000038D40000}"/>
    <cellStyle name="Normal 6 2 4 2 4 11" xfId="60671" xr:uid="{00000000-0005-0000-0000-000039D40000}"/>
    <cellStyle name="Normal 6 2 4 2 4 2" xfId="4567" xr:uid="{00000000-0005-0000-0000-00003AD40000}"/>
    <cellStyle name="Normal 6 2 4 2 4 2 2" xfId="17214" xr:uid="{00000000-0005-0000-0000-00003BD40000}"/>
    <cellStyle name="Normal 6 2 4 2 4 2 2 2" xfId="52430" xr:uid="{00000000-0005-0000-0000-00003CD40000}"/>
    <cellStyle name="Normal 6 2 4 2 4 2 3" xfId="39833" xr:uid="{00000000-0005-0000-0000-00003DD40000}"/>
    <cellStyle name="Normal 6 2 4 2 4 2 4" xfId="29819" xr:uid="{00000000-0005-0000-0000-00003ED40000}"/>
    <cellStyle name="Normal 6 2 4 2 4 3" xfId="6037" xr:uid="{00000000-0005-0000-0000-00003FD40000}"/>
    <cellStyle name="Normal 6 2 4 2 4 3 2" xfId="18668" xr:uid="{00000000-0005-0000-0000-000040D40000}"/>
    <cellStyle name="Normal 6 2 4 2 4 3 2 2" xfId="53884" xr:uid="{00000000-0005-0000-0000-000041D40000}"/>
    <cellStyle name="Normal 6 2 4 2 4 3 3" xfId="41287" xr:uid="{00000000-0005-0000-0000-000042D40000}"/>
    <cellStyle name="Normal 6 2 4 2 4 3 4" xfId="31273" xr:uid="{00000000-0005-0000-0000-000043D40000}"/>
    <cellStyle name="Normal 6 2 4 2 4 4" xfId="7496" xr:uid="{00000000-0005-0000-0000-000044D40000}"/>
    <cellStyle name="Normal 6 2 4 2 4 4 2" xfId="20122" xr:uid="{00000000-0005-0000-0000-000045D40000}"/>
    <cellStyle name="Normal 6 2 4 2 4 4 2 2" xfId="55338" xr:uid="{00000000-0005-0000-0000-000046D40000}"/>
    <cellStyle name="Normal 6 2 4 2 4 4 3" xfId="42741" xr:uid="{00000000-0005-0000-0000-000047D40000}"/>
    <cellStyle name="Normal 6 2 4 2 4 4 4" xfId="32727" xr:uid="{00000000-0005-0000-0000-000048D40000}"/>
    <cellStyle name="Normal 6 2 4 2 4 5" xfId="9277" xr:uid="{00000000-0005-0000-0000-000049D40000}"/>
    <cellStyle name="Normal 6 2 4 2 4 5 2" xfId="21898" xr:uid="{00000000-0005-0000-0000-00004AD40000}"/>
    <cellStyle name="Normal 6 2 4 2 4 5 2 2" xfId="57114" xr:uid="{00000000-0005-0000-0000-00004BD40000}"/>
    <cellStyle name="Normal 6 2 4 2 4 5 3" xfId="44517" xr:uid="{00000000-0005-0000-0000-00004CD40000}"/>
    <cellStyle name="Normal 6 2 4 2 4 5 4" xfId="34503" xr:uid="{00000000-0005-0000-0000-00004DD40000}"/>
    <cellStyle name="Normal 6 2 4 2 4 6" xfId="11071" xr:uid="{00000000-0005-0000-0000-00004ED40000}"/>
    <cellStyle name="Normal 6 2 4 2 4 6 2" xfId="23674" xr:uid="{00000000-0005-0000-0000-00004FD40000}"/>
    <cellStyle name="Normal 6 2 4 2 4 6 2 2" xfId="58890" xr:uid="{00000000-0005-0000-0000-000050D40000}"/>
    <cellStyle name="Normal 6 2 4 2 4 6 3" xfId="46293" xr:uid="{00000000-0005-0000-0000-000051D40000}"/>
    <cellStyle name="Normal 6 2 4 2 4 6 4" xfId="36279" xr:uid="{00000000-0005-0000-0000-000052D40000}"/>
    <cellStyle name="Normal 6 2 4 2 4 7" xfId="15438" xr:uid="{00000000-0005-0000-0000-000053D40000}"/>
    <cellStyle name="Normal 6 2 4 2 4 7 2" xfId="50654" xr:uid="{00000000-0005-0000-0000-000054D40000}"/>
    <cellStyle name="Normal 6 2 4 2 4 7 3" xfId="28043" xr:uid="{00000000-0005-0000-0000-000055D40000}"/>
    <cellStyle name="Normal 6 2 4 2 4 8" xfId="13660" xr:uid="{00000000-0005-0000-0000-000056D40000}"/>
    <cellStyle name="Normal 6 2 4 2 4 8 2" xfId="48878" xr:uid="{00000000-0005-0000-0000-000057D40000}"/>
    <cellStyle name="Normal 6 2 4 2 4 9" xfId="38057" xr:uid="{00000000-0005-0000-0000-000058D40000}"/>
    <cellStyle name="Normal 6 2 4 2 5" xfId="3905" xr:uid="{00000000-0005-0000-0000-000059D40000}"/>
    <cellStyle name="Normal 6 2 4 2 5 2" xfId="8628" xr:uid="{00000000-0005-0000-0000-00005AD40000}"/>
    <cellStyle name="Normal 6 2 4 2 5 2 2" xfId="21254" xr:uid="{00000000-0005-0000-0000-00005BD40000}"/>
    <cellStyle name="Normal 6 2 4 2 5 2 2 2" xfId="56470" xr:uid="{00000000-0005-0000-0000-00005CD40000}"/>
    <cellStyle name="Normal 6 2 4 2 5 2 3" xfId="43873" xr:uid="{00000000-0005-0000-0000-00005DD40000}"/>
    <cellStyle name="Normal 6 2 4 2 5 2 4" xfId="33859" xr:uid="{00000000-0005-0000-0000-00005ED40000}"/>
    <cellStyle name="Normal 6 2 4 2 5 3" xfId="10409" xr:uid="{00000000-0005-0000-0000-00005FD40000}"/>
    <cellStyle name="Normal 6 2 4 2 5 3 2" xfId="23030" xr:uid="{00000000-0005-0000-0000-000060D40000}"/>
    <cellStyle name="Normal 6 2 4 2 5 3 2 2" xfId="58246" xr:uid="{00000000-0005-0000-0000-000061D40000}"/>
    <cellStyle name="Normal 6 2 4 2 5 3 3" xfId="45649" xr:uid="{00000000-0005-0000-0000-000062D40000}"/>
    <cellStyle name="Normal 6 2 4 2 5 3 4" xfId="35635" xr:uid="{00000000-0005-0000-0000-000063D40000}"/>
    <cellStyle name="Normal 6 2 4 2 5 4" xfId="12205" xr:uid="{00000000-0005-0000-0000-000064D40000}"/>
    <cellStyle name="Normal 6 2 4 2 5 4 2" xfId="24806" xr:uid="{00000000-0005-0000-0000-000065D40000}"/>
    <cellStyle name="Normal 6 2 4 2 5 4 2 2" xfId="60022" xr:uid="{00000000-0005-0000-0000-000066D40000}"/>
    <cellStyle name="Normal 6 2 4 2 5 4 3" xfId="47425" xr:uid="{00000000-0005-0000-0000-000067D40000}"/>
    <cellStyle name="Normal 6 2 4 2 5 4 4" xfId="37411" xr:uid="{00000000-0005-0000-0000-000068D40000}"/>
    <cellStyle name="Normal 6 2 4 2 5 5" xfId="16570" xr:uid="{00000000-0005-0000-0000-000069D40000}"/>
    <cellStyle name="Normal 6 2 4 2 5 5 2" xfId="51786" xr:uid="{00000000-0005-0000-0000-00006AD40000}"/>
    <cellStyle name="Normal 6 2 4 2 5 5 3" xfId="29175" xr:uid="{00000000-0005-0000-0000-00006BD40000}"/>
    <cellStyle name="Normal 6 2 4 2 5 6" xfId="14792" xr:uid="{00000000-0005-0000-0000-00006CD40000}"/>
    <cellStyle name="Normal 6 2 4 2 5 6 2" xfId="50010" xr:uid="{00000000-0005-0000-0000-00006DD40000}"/>
    <cellStyle name="Normal 6 2 4 2 5 7" xfId="39189" xr:uid="{00000000-0005-0000-0000-00006ED40000}"/>
    <cellStyle name="Normal 6 2 4 2 5 8" xfId="27399" xr:uid="{00000000-0005-0000-0000-00006FD40000}"/>
    <cellStyle name="Normal 6 2 4 2 6" xfId="4245" xr:uid="{00000000-0005-0000-0000-000070D40000}"/>
    <cellStyle name="Normal 6 2 4 2 6 2" xfId="16892" xr:uid="{00000000-0005-0000-0000-000071D40000}"/>
    <cellStyle name="Normal 6 2 4 2 6 2 2" xfId="52108" xr:uid="{00000000-0005-0000-0000-000072D40000}"/>
    <cellStyle name="Normal 6 2 4 2 6 2 3" xfId="29497" xr:uid="{00000000-0005-0000-0000-000073D40000}"/>
    <cellStyle name="Normal 6 2 4 2 6 3" xfId="13338" xr:uid="{00000000-0005-0000-0000-000074D40000}"/>
    <cellStyle name="Normal 6 2 4 2 6 3 2" xfId="48556" xr:uid="{00000000-0005-0000-0000-000075D40000}"/>
    <cellStyle name="Normal 6 2 4 2 6 4" xfId="39511" xr:uid="{00000000-0005-0000-0000-000076D40000}"/>
    <cellStyle name="Normal 6 2 4 2 6 5" xfId="25945" xr:uid="{00000000-0005-0000-0000-000077D40000}"/>
    <cellStyle name="Normal 6 2 4 2 7" xfId="5715" xr:uid="{00000000-0005-0000-0000-000078D40000}"/>
    <cellStyle name="Normal 6 2 4 2 7 2" xfId="18346" xr:uid="{00000000-0005-0000-0000-000079D40000}"/>
    <cellStyle name="Normal 6 2 4 2 7 2 2" xfId="53562" xr:uid="{00000000-0005-0000-0000-00007AD40000}"/>
    <cellStyle name="Normal 6 2 4 2 7 3" xfId="40965" xr:uid="{00000000-0005-0000-0000-00007BD40000}"/>
    <cellStyle name="Normal 6 2 4 2 7 4" xfId="30951" xr:uid="{00000000-0005-0000-0000-00007CD40000}"/>
    <cellStyle name="Normal 6 2 4 2 8" xfId="7174" xr:uid="{00000000-0005-0000-0000-00007DD40000}"/>
    <cellStyle name="Normal 6 2 4 2 8 2" xfId="19800" xr:uid="{00000000-0005-0000-0000-00007ED40000}"/>
    <cellStyle name="Normal 6 2 4 2 8 2 2" xfId="55016" xr:uid="{00000000-0005-0000-0000-00007FD40000}"/>
    <cellStyle name="Normal 6 2 4 2 8 3" xfId="42419" xr:uid="{00000000-0005-0000-0000-000080D40000}"/>
    <cellStyle name="Normal 6 2 4 2 8 4" xfId="32405" xr:uid="{00000000-0005-0000-0000-000081D40000}"/>
    <cellStyle name="Normal 6 2 4 2 9" xfId="8955" xr:uid="{00000000-0005-0000-0000-000082D40000}"/>
    <cellStyle name="Normal 6 2 4 2 9 2" xfId="21576" xr:uid="{00000000-0005-0000-0000-000083D40000}"/>
    <cellStyle name="Normal 6 2 4 2 9 2 2" xfId="56792" xr:uid="{00000000-0005-0000-0000-000084D40000}"/>
    <cellStyle name="Normal 6 2 4 2 9 3" xfId="44195" xr:uid="{00000000-0005-0000-0000-000085D40000}"/>
    <cellStyle name="Normal 6 2 4 2 9 4" xfId="34181" xr:uid="{00000000-0005-0000-0000-000086D40000}"/>
    <cellStyle name="Normal 6 2 4 3" xfId="3091" xr:uid="{00000000-0005-0000-0000-000087D40000}"/>
    <cellStyle name="Normal 6 2 4 3 10" xfId="25463" xr:uid="{00000000-0005-0000-0000-000088D40000}"/>
    <cellStyle name="Normal 6 2 4 3 11" xfId="60998" xr:uid="{00000000-0005-0000-0000-000089D40000}"/>
    <cellStyle name="Normal 6 2 4 3 2" xfId="4894" xr:uid="{00000000-0005-0000-0000-00008AD40000}"/>
    <cellStyle name="Normal 6 2 4 3 2 2" xfId="17541" xr:uid="{00000000-0005-0000-0000-00008BD40000}"/>
    <cellStyle name="Normal 6 2 4 3 2 2 2" xfId="52757" xr:uid="{00000000-0005-0000-0000-00008CD40000}"/>
    <cellStyle name="Normal 6 2 4 3 2 2 3" xfId="30146" xr:uid="{00000000-0005-0000-0000-00008DD40000}"/>
    <cellStyle name="Normal 6 2 4 3 2 3" xfId="13987" xr:uid="{00000000-0005-0000-0000-00008ED40000}"/>
    <cellStyle name="Normal 6 2 4 3 2 3 2" xfId="49205" xr:uid="{00000000-0005-0000-0000-00008FD40000}"/>
    <cellStyle name="Normal 6 2 4 3 2 4" xfId="40160" xr:uid="{00000000-0005-0000-0000-000090D40000}"/>
    <cellStyle name="Normal 6 2 4 3 2 5" xfId="26594" xr:uid="{00000000-0005-0000-0000-000091D40000}"/>
    <cellStyle name="Normal 6 2 4 3 3" xfId="6364" xr:uid="{00000000-0005-0000-0000-000092D40000}"/>
    <cellStyle name="Normal 6 2 4 3 3 2" xfId="18995" xr:uid="{00000000-0005-0000-0000-000093D40000}"/>
    <cellStyle name="Normal 6 2 4 3 3 2 2" xfId="54211" xr:uid="{00000000-0005-0000-0000-000094D40000}"/>
    <cellStyle name="Normal 6 2 4 3 3 3" xfId="41614" xr:uid="{00000000-0005-0000-0000-000095D40000}"/>
    <cellStyle name="Normal 6 2 4 3 3 4" xfId="31600" xr:uid="{00000000-0005-0000-0000-000096D40000}"/>
    <cellStyle name="Normal 6 2 4 3 4" xfId="7823" xr:uid="{00000000-0005-0000-0000-000097D40000}"/>
    <cellStyle name="Normal 6 2 4 3 4 2" xfId="20449" xr:uid="{00000000-0005-0000-0000-000098D40000}"/>
    <cellStyle name="Normal 6 2 4 3 4 2 2" xfId="55665" xr:uid="{00000000-0005-0000-0000-000099D40000}"/>
    <cellStyle name="Normal 6 2 4 3 4 3" xfId="43068" xr:uid="{00000000-0005-0000-0000-00009AD40000}"/>
    <cellStyle name="Normal 6 2 4 3 4 4" xfId="33054" xr:uid="{00000000-0005-0000-0000-00009BD40000}"/>
    <cellStyle name="Normal 6 2 4 3 5" xfId="9604" xr:uid="{00000000-0005-0000-0000-00009CD40000}"/>
    <cellStyle name="Normal 6 2 4 3 5 2" xfId="22225" xr:uid="{00000000-0005-0000-0000-00009DD40000}"/>
    <cellStyle name="Normal 6 2 4 3 5 2 2" xfId="57441" xr:uid="{00000000-0005-0000-0000-00009ED40000}"/>
    <cellStyle name="Normal 6 2 4 3 5 3" xfId="44844" xr:uid="{00000000-0005-0000-0000-00009FD40000}"/>
    <cellStyle name="Normal 6 2 4 3 5 4" xfId="34830" xr:uid="{00000000-0005-0000-0000-0000A0D40000}"/>
    <cellStyle name="Normal 6 2 4 3 6" xfId="11398" xr:uid="{00000000-0005-0000-0000-0000A1D40000}"/>
    <cellStyle name="Normal 6 2 4 3 6 2" xfId="24001" xr:uid="{00000000-0005-0000-0000-0000A2D40000}"/>
    <cellStyle name="Normal 6 2 4 3 6 2 2" xfId="59217" xr:uid="{00000000-0005-0000-0000-0000A3D40000}"/>
    <cellStyle name="Normal 6 2 4 3 6 3" xfId="46620" xr:uid="{00000000-0005-0000-0000-0000A4D40000}"/>
    <cellStyle name="Normal 6 2 4 3 6 4" xfId="36606" xr:uid="{00000000-0005-0000-0000-0000A5D40000}"/>
    <cellStyle name="Normal 6 2 4 3 7" xfId="15765" xr:uid="{00000000-0005-0000-0000-0000A6D40000}"/>
    <cellStyle name="Normal 6 2 4 3 7 2" xfId="50981" xr:uid="{00000000-0005-0000-0000-0000A7D40000}"/>
    <cellStyle name="Normal 6 2 4 3 7 3" xfId="28370" xr:uid="{00000000-0005-0000-0000-0000A8D40000}"/>
    <cellStyle name="Normal 6 2 4 3 8" xfId="12856" xr:uid="{00000000-0005-0000-0000-0000A9D40000}"/>
    <cellStyle name="Normal 6 2 4 3 8 2" xfId="48074" xr:uid="{00000000-0005-0000-0000-0000AAD40000}"/>
    <cellStyle name="Normal 6 2 4 3 9" xfId="38384" xr:uid="{00000000-0005-0000-0000-0000ABD40000}"/>
    <cellStyle name="Normal 6 2 4 4" xfId="2917" xr:uid="{00000000-0005-0000-0000-0000ACD40000}"/>
    <cellStyle name="Normal 6 2 4 4 10" xfId="25304" xr:uid="{00000000-0005-0000-0000-0000ADD40000}"/>
    <cellStyle name="Normal 6 2 4 4 11" xfId="60839" xr:uid="{00000000-0005-0000-0000-0000AED40000}"/>
    <cellStyle name="Normal 6 2 4 4 2" xfId="4735" xr:uid="{00000000-0005-0000-0000-0000AFD40000}"/>
    <cellStyle name="Normal 6 2 4 4 2 2" xfId="17382" xr:uid="{00000000-0005-0000-0000-0000B0D40000}"/>
    <cellStyle name="Normal 6 2 4 4 2 2 2" xfId="52598" xr:uid="{00000000-0005-0000-0000-0000B1D40000}"/>
    <cellStyle name="Normal 6 2 4 4 2 2 3" xfId="29987" xr:uid="{00000000-0005-0000-0000-0000B2D40000}"/>
    <cellStyle name="Normal 6 2 4 4 2 3" xfId="13828" xr:uid="{00000000-0005-0000-0000-0000B3D40000}"/>
    <cellStyle name="Normal 6 2 4 4 2 3 2" xfId="49046" xr:uid="{00000000-0005-0000-0000-0000B4D40000}"/>
    <cellStyle name="Normal 6 2 4 4 2 4" xfId="40001" xr:uid="{00000000-0005-0000-0000-0000B5D40000}"/>
    <cellStyle name="Normal 6 2 4 4 2 5" xfId="26435" xr:uid="{00000000-0005-0000-0000-0000B6D40000}"/>
    <cellStyle name="Normal 6 2 4 4 3" xfId="6205" xr:uid="{00000000-0005-0000-0000-0000B7D40000}"/>
    <cellStyle name="Normal 6 2 4 4 3 2" xfId="18836" xr:uid="{00000000-0005-0000-0000-0000B8D40000}"/>
    <cellStyle name="Normal 6 2 4 4 3 2 2" xfId="54052" xr:uid="{00000000-0005-0000-0000-0000B9D40000}"/>
    <cellStyle name="Normal 6 2 4 4 3 3" xfId="41455" xr:uid="{00000000-0005-0000-0000-0000BAD40000}"/>
    <cellStyle name="Normal 6 2 4 4 3 4" xfId="31441" xr:uid="{00000000-0005-0000-0000-0000BBD40000}"/>
    <cellStyle name="Normal 6 2 4 4 4" xfId="7664" xr:uid="{00000000-0005-0000-0000-0000BCD40000}"/>
    <cellStyle name="Normal 6 2 4 4 4 2" xfId="20290" xr:uid="{00000000-0005-0000-0000-0000BDD40000}"/>
    <cellStyle name="Normal 6 2 4 4 4 2 2" xfId="55506" xr:uid="{00000000-0005-0000-0000-0000BED40000}"/>
    <cellStyle name="Normal 6 2 4 4 4 3" xfId="42909" xr:uid="{00000000-0005-0000-0000-0000BFD40000}"/>
    <cellStyle name="Normal 6 2 4 4 4 4" xfId="32895" xr:uid="{00000000-0005-0000-0000-0000C0D40000}"/>
    <cellStyle name="Normal 6 2 4 4 5" xfId="9445" xr:uid="{00000000-0005-0000-0000-0000C1D40000}"/>
    <cellStyle name="Normal 6 2 4 4 5 2" xfId="22066" xr:uid="{00000000-0005-0000-0000-0000C2D40000}"/>
    <cellStyle name="Normal 6 2 4 4 5 2 2" xfId="57282" xr:uid="{00000000-0005-0000-0000-0000C3D40000}"/>
    <cellStyle name="Normal 6 2 4 4 5 3" xfId="44685" xr:uid="{00000000-0005-0000-0000-0000C4D40000}"/>
    <cellStyle name="Normal 6 2 4 4 5 4" xfId="34671" xr:uid="{00000000-0005-0000-0000-0000C5D40000}"/>
    <cellStyle name="Normal 6 2 4 4 6" xfId="11239" xr:uid="{00000000-0005-0000-0000-0000C6D40000}"/>
    <cellStyle name="Normal 6 2 4 4 6 2" xfId="23842" xr:uid="{00000000-0005-0000-0000-0000C7D40000}"/>
    <cellStyle name="Normal 6 2 4 4 6 2 2" xfId="59058" xr:uid="{00000000-0005-0000-0000-0000C8D40000}"/>
    <cellStyle name="Normal 6 2 4 4 6 3" xfId="46461" xr:uid="{00000000-0005-0000-0000-0000C9D40000}"/>
    <cellStyle name="Normal 6 2 4 4 6 4" xfId="36447" xr:uid="{00000000-0005-0000-0000-0000CAD40000}"/>
    <cellStyle name="Normal 6 2 4 4 7" xfId="15606" xr:uid="{00000000-0005-0000-0000-0000CBD40000}"/>
    <cellStyle name="Normal 6 2 4 4 7 2" xfId="50822" xr:uid="{00000000-0005-0000-0000-0000CCD40000}"/>
    <cellStyle name="Normal 6 2 4 4 7 3" xfId="28211" xr:uid="{00000000-0005-0000-0000-0000CDD40000}"/>
    <cellStyle name="Normal 6 2 4 4 8" xfId="12697" xr:uid="{00000000-0005-0000-0000-0000CED40000}"/>
    <cellStyle name="Normal 6 2 4 4 8 2" xfId="47915" xr:uid="{00000000-0005-0000-0000-0000CFD40000}"/>
    <cellStyle name="Normal 6 2 4 4 9" xfId="38225" xr:uid="{00000000-0005-0000-0000-0000D0D40000}"/>
    <cellStyle name="Normal 6 2 4 5" xfId="3426" xr:uid="{00000000-0005-0000-0000-0000D1D40000}"/>
    <cellStyle name="Normal 6 2 4 5 10" xfId="26922" xr:uid="{00000000-0005-0000-0000-0000D2D40000}"/>
    <cellStyle name="Normal 6 2 4 5 11" xfId="61326" xr:uid="{00000000-0005-0000-0000-0000D3D40000}"/>
    <cellStyle name="Normal 6 2 4 5 2" xfId="5222" xr:uid="{00000000-0005-0000-0000-0000D4D40000}"/>
    <cellStyle name="Normal 6 2 4 5 2 2" xfId="17869" xr:uid="{00000000-0005-0000-0000-0000D5D40000}"/>
    <cellStyle name="Normal 6 2 4 5 2 2 2" xfId="53085" xr:uid="{00000000-0005-0000-0000-0000D6D40000}"/>
    <cellStyle name="Normal 6 2 4 5 2 3" xfId="40488" xr:uid="{00000000-0005-0000-0000-0000D7D40000}"/>
    <cellStyle name="Normal 6 2 4 5 2 4" xfId="30474" xr:uid="{00000000-0005-0000-0000-0000D8D40000}"/>
    <cellStyle name="Normal 6 2 4 5 3" xfId="6692" xr:uid="{00000000-0005-0000-0000-0000D9D40000}"/>
    <cellStyle name="Normal 6 2 4 5 3 2" xfId="19323" xr:uid="{00000000-0005-0000-0000-0000DAD40000}"/>
    <cellStyle name="Normal 6 2 4 5 3 2 2" xfId="54539" xr:uid="{00000000-0005-0000-0000-0000DBD40000}"/>
    <cellStyle name="Normal 6 2 4 5 3 3" xfId="41942" xr:uid="{00000000-0005-0000-0000-0000DCD40000}"/>
    <cellStyle name="Normal 6 2 4 5 3 4" xfId="31928" xr:uid="{00000000-0005-0000-0000-0000DDD40000}"/>
    <cellStyle name="Normal 6 2 4 5 4" xfId="8151" xr:uid="{00000000-0005-0000-0000-0000DED40000}"/>
    <cellStyle name="Normal 6 2 4 5 4 2" xfId="20777" xr:uid="{00000000-0005-0000-0000-0000DFD40000}"/>
    <cellStyle name="Normal 6 2 4 5 4 2 2" xfId="55993" xr:uid="{00000000-0005-0000-0000-0000E0D40000}"/>
    <cellStyle name="Normal 6 2 4 5 4 3" xfId="43396" xr:uid="{00000000-0005-0000-0000-0000E1D40000}"/>
    <cellStyle name="Normal 6 2 4 5 4 4" xfId="33382" xr:uid="{00000000-0005-0000-0000-0000E2D40000}"/>
    <cellStyle name="Normal 6 2 4 5 5" xfId="9932" xr:uid="{00000000-0005-0000-0000-0000E3D40000}"/>
    <cellStyle name="Normal 6 2 4 5 5 2" xfId="22553" xr:uid="{00000000-0005-0000-0000-0000E4D40000}"/>
    <cellStyle name="Normal 6 2 4 5 5 2 2" xfId="57769" xr:uid="{00000000-0005-0000-0000-0000E5D40000}"/>
    <cellStyle name="Normal 6 2 4 5 5 3" xfId="45172" xr:uid="{00000000-0005-0000-0000-0000E6D40000}"/>
    <cellStyle name="Normal 6 2 4 5 5 4" xfId="35158" xr:uid="{00000000-0005-0000-0000-0000E7D40000}"/>
    <cellStyle name="Normal 6 2 4 5 6" xfId="11726" xr:uid="{00000000-0005-0000-0000-0000E8D40000}"/>
    <cellStyle name="Normal 6 2 4 5 6 2" xfId="24329" xr:uid="{00000000-0005-0000-0000-0000E9D40000}"/>
    <cellStyle name="Normal 6 2 4 5 6 2 2" xfId="59545" xr:uid="{00000000-0005-0000-0000-0000EAD40000}"/>
    <cellStyle name="Normal 6 2 4 5 6 3" xfId="46948" xr:uid="{00000000-0005-0000-0000-0000EBD40000}"/>
    <cellStyle name="Normal 6 2 4 5 6 4" xfId="36934" xr:uid="{00000000-0005-0000-0000-0000ECD40000}"/>
    <cellStyle name="Normal 6 2 4 5 7" xfId="16093" xr:uid="{00000000-0005-0000-0000-0000EDD40000}"/>
    <cellStyle name="Normal 6 2 4 5 7 2" xfId="51309" xr:uid="{00000000-0005-0000-0000-0000EED40000}"/>
    <cellStyle name="Normal 6 2 4 5 7 3" xfId="28698" xr:uid="{00000000-0005-0000-0000-0000EFD40000}"/>
    <cellStyle name="Normal 6 2 4 5 8" xfId="14315" xr:uid="{00000000-0005-0000-0000-0000F0D40000}"/>
    <cellStyle name="Normal 6 2 4 5 8 2" xfId="49533" xr:uid="{00000000-0005-0000-0000-0000F1D40000}"/>
    <cellStyle name="Normal 6 2 4 5 9" xfId="38712" xr:uid="{00000000-0005-0000-0000-0000F2D40000}"/>
    <cellStyle name="Normal 6 2 4 6" xfId="2586" xr:uid="{00000000-0005-0000-0000-0000F3D40000}"/>
    <cellStyle name="Normal 6 2 4 6 10" xfId="26113" xr:uid="{00000000-0005-0000-0000-0000F4D40000}"/>
    <cellStyle name="Normal 6 2 4 6 11" xfId="60517" xr:uid="{00000000-0005-0000-0000-0000F5D40000}"/>
    <cellStyle name="Normal 6 2 4 6 2" xfId="4413" xr:uid="{00000000-0005-0000-0000-0000F6D40000}"/>
    <cellStyle name="Normal 6 2 4 6 2 2" xfId="17060" xr:uid="{00000000-0005-0000-0000-0000F7D40000}"/>
    <cellStyle name="Normal 6 2 4 6 2 2 2" xfId="52276" xr:uid="{00000000-0005-0000-0000-0000F8D40000}"/>
    <cellStyle name="Normal 6 2 4 6 2 3" xfId="39679" xr:uid="{00000000-0005-0000-0000-0000F9D40000}"/>
    <cellStyle name="Normal 6 2 4 6 2 4" xfId="29665" xr:uid="{00000000-0005-0000-0000-0000FAD40000}"/>
    <cellStyle name="Normal 6 2 4 6 3" xfId="5883" xr:uid="{00000000-0005-0000-0000-0000FBD40000}"/>
    <cellStyle name="Normal 6 2 4 6 3 2" xfId="18514" xr:uid="{00000000-0005-0000-0000-0000FCD40000}"/>
    <cellStyle name="Normal 6 2 4 6 3 2 2" xfId="53730" xr:uid="{00000000-0005-0000-0000-0000FDD40000}"/>
    <cellStyle name="Normal 6 2 4 6 3 3" xfId="41133" xr:uid="{00000000-0005-0000-0000-0000FED40000}"/>
    <cellStyle name="Normal 6 2 4 6 3 4" xfId="31119" xr:uid="{00000000-0005-0000-0000-0000FFD40000}"/>
    <cellStyle name="Normal 6 2 4 6 4" xfId="7342" xr:uid="{00000000-0005-0000-0000-000000D50000}"/>
    <cellStyle name="Normal 6 2 4 6 4 2" xfId="19968" xr:uid="{00000000-0005-0000-0000-000001D50000}"/>
    <cellStyle name="Normal 6 2 4 6 4 2 2" xfId="55184" xr:uid="{00000000-0005-0000-0000-000002D50000}"/>
    <cellStyle name="Normal 6 2 4 6 4 3" xfId="42587" xr:uid="{00000000-0005-0000-0000-000003D50000}"/>
    <cellStyle name="Normal 6 2 4 6 4 4" xfId="32573" xr:uid="{00000000-0005-0000-0000-000004D50000}"/>
    <cellStyle name="Normal 6 2 4 6 5" xfId="9123" xr:uid="{00000000-0005-0000-0000-000005D50000}"/>
    <cellStyle name="Normal 6 2 4 6 5 2" xfId="21744" xr:uid="{00000000-0005-0000-0000-000006D50000}"/>
    <cellStyle name="Normal 6 2 4 6 5 2 2" xfId="56960" xr:uid="{00000000-0005-0000-0000-000007D50000}"/>
    <cellStyle name="Normal 6 2 4 6 5 3" xfId="44363" xr:uid="{00000000-0005-0000-0000-000008D50000}"/>
    <cellStyle name="Normal 6 2 4 6 5 4" xfId="34349" xr:uid="{00000000-0005-0000-0000-000009D50000}"/>
    <cellStyle name="Normal 6 2 4 6 6" xfId="10917" xr:uid="{00000000-0005-0000-0000-00000AD50000}"/>
    <cellStyle name="Normal 6 2 4 6 6 2" xfId="23520" xr:uid="{00000000-0005-0000-0000-00000BD50000}"/>
    <cellStyle name="Normal 6 2 4 6 6 2 2" xfId="58736" xr:uid="{00000000-0005-0000-0000-00000CD50000}"/>
    <cellStyle name="Normal 6 2 4 6 6 3" xfId="46139" xr:uid="{00000000-0005-0000-0000-00000DD50000}"/>
    <cellStyle name="Normal 6 2 4 6 6 4" xfId="36125" xr:uid="{00000000-0005-0000-0000-00000ED50000}"/>
    <cellStyle name="Normal 6 2 4 6 7" xfId="15284" xr:uid="{00000000-0005-0000-0000-00000FD50000}"/>
    <cellStyle name="Normal 6 2 4 6 7 2" xfId="50500" xr:uid="{00000000-0005-0000-0000-000010D50000}"/>
    <cellStyle name="Normal 6 2 4 6 7 3" xfId="27889" xr:uid="{00000000-0005-0000-0000-000011D50000}"/>
    <cellStyle name="Normal 6 2 4 6 8" xfId="13506" xr:uid="{00000000-0005-0000-0000-000012D50000}"/>
    <cellStyle name="Normal 6 2 4 6 8 2" xfId="48724" xr:uid="{00000000-0005-0000-0000-000013D50000}"/>
    <cellStyle name="Normal 6 2 4 6 9" xfId="37903" xr:uid="{00000000-0005-0000-0000-000014D50000}"/>
    <cellStyle name="Normal 6 2 4 7" xfId="3750" xr:uid="{00000000-0005-0000-0000-000015D50000}"/>
    <cellStyle name="Normal 6 2 4 7 2" xfId="8474" xr:uid="{00000000-0005-0000-0000-000016D50000}"/>
    <cellStyle name="Normal 6 2 4 7 2 2" xfId="21100" xr:uid="{00000000-0005-0000-0000-000017D50000}"/>
    <cellStyle name="Normal 6 2 4 7 2 2 2" xfId="56316" xr:uid="{00000000-0005-0000-0000-000018D50000}"/>
    <cellStyle name="Normal 6 2 4 7 2 3" xfId="43719" xr:uid="{00000000-0005-0000-0000-000019D50000}"/>
    <cellStyle name="Normal 6 2 4 7 2 4" xfId="33705" xr:uid="{00000000-0005-0000-0000-00001AD50000}"/>
    <cellStyle name="Normal 6 2 4 7 3" xfId="10255" xr:uid="{00000000-0005-0000-0000-00001BD50000}"/>
    <cellStyle name="Normal 6 2 4 7 3 2" xfId="22876" xr:uid="{00000000-0005-0000-0000-00001CD50000}"/>
    <cellStyle name="Normal 6 2 4 7 3 2 2" xfId="58092" xr:uid="{00000000-0005-0000-0000-00001DD50000}"/>
    <cellStyle name="Normal 6 2 4 7 3 3" xfId="45495" xr:uid="{00000000-0005-0000-0000-00001ED50000}"/>
    <cellStyle name="Normal 6 2 4 7 3 4" xfId="35481" xr:uid="{00000000-0005-0000-0000-00001FD50000}"/>
    <cellStyle name="Normal 6 2 4 7 4" xfId="12051" xr:uid="{00000000-0005-0000-0000-000020D50000}"/>
    <cellStyle name="Normal 6 2 4 7 4 2" xfId="24652" xr:uid="{00000000-0005-0000-0000-000021D50000}"/>
    <cellStyle name="Normal 6 2 4 7 4 2 2" xfId="59868" xr:uid="{00000000-0005-0000-0000-000022D50000}"/>
    <cellStyle name="Normal 6 2 4 7 4 3" xfId="47271" xr:uid="{00000000-0005-0000-0000-000023D50000}"/>
    <cellStyle name="Normal 6 2 4 7 4 4" xfId="37257" xr:uid="{00000000-0005-0000-0000-000024D50000}"/>
    <cellStyle name="Normal 6 2 4 7 5" xfId="16416" xr:uid="{00000000-0005-0000-0000-000025D50000}"/>
    <cellStyle name="Normal 6 2 4 7 5 2" xfId="51632" xr:uid="{00000000-0005-0000-0000-000026D50000}"/>
    <cellStyle name="Normal 6 2 4 7 5 3" xfId="29021" xr:uid="{00000000-0005-0000-0000-000027D50000}"/>
    <cellStyle name="Normal 6 2 4 7 6" xfId="14638" xr:uid="{00000000-0005-0000-0000-000028D50000}"/>
    <cellStyle name="Normal 6 2 4 7 6 2" xfId="49856" xr:uid="{00000000-0005-0000-0000-000029D50000}"/>
    <cellStyle name="Normal 6 2 4 7 7" xfId="39035" xr:uid="{00000000-0005-0000-0000-00002AD50000}"/>
    <cellStyle name="Normal 6 2 4 7 8" xfId="27245" xr:uid="{00000000-0005-0000-0000-00002BD50000}"/>
    <cellStyle name="Normal 6 2 4 8" xfId="4088" xr:uid="{00000000-0005-0000-0000-00002CD50000}"/>
    <cellStyle name="Normal 6 2 4 8 2" xfId="16738" xr:uid="{00000000-0005-0000-0000-00002DD50000}"/>
    <cellStyle name="Normal 6 2 4 8 2 2" xfId="51954" xr:uid="{00000000-0005-0000-0000-00002ED50000}"/>
    <cellStyle name="Normal 6 2 4 8 2 3" xfId="29343" xr:uid="{00000000-0005-0000-0000-00002FD50000}"/>
    <cellStyle name="Normal 6 2 4 8 3" xfId="13184" xr:uid="{00000000-0005-0000-0000-000030D50000}"/>
    <cellStyle name="Normal 6 2 4 8 3 2" xfId="48402" xr:uid="{00000000-0005-0000-0000-000031D50000}"/>
    <cellStyle name="Normal 6 2 4 8 4" xfId="39357" xr:uid="{00000000-0005-0000-0000-000032D50000}"/>
    <cellStyle name="Normal 6 2 4 8 5" xfId="25791" xr:uid="{00000000-0005-0000-0000-000033D50000}"/>
    <cellStyle name="Normal 6 2 4 9" xfId="5561" xr:uid="{00000000-0005-0000-0000-000034D50000}"/>
    <cellStyle name="Normal 6 2 4 9 2" xfId="18192" xr:uid="{00000000-0005-0000-0000-000035D50000}"/>
    <cellStyle name="Normal 6 2 4 9 2 2" xfId="53408" xr:uid="{00000000-0005-0000-0000-000036D50000}"/>
    <cellStyle name="Normal 6 2 4 9 3" xfId="40811" xr:uid="{00000000-0005-0000-0000-000037D50000}"/>
    <cellStyle name="Normal 6 2 4 9 4" xfId="30797" xr:uid="{00000000-0005-0000-0000-000038D50000}"/>
    <cellStyle name="Normal 6 2 5" xfId="2330" xr:uid="{00000000-0005-0000-0000-000039D50000}"/>
    <cellStyle name="Normal 6 2 5 10" xfId="10741" xr:uid="{00000000-0005-0000-0000-00003AD50000}"/>
    <cellStyle name="Normal 6 2 5 10 2" xfId="23352" xr:uid="{00000000-0005-0000-0000-00003BD50000}"/>
    <cellStyle name="Normal 6 2 5 10 2 2" xfId="58568" xr:uid="{00000000-0005-0000-0000-00003CD50000}"/>
    <cellStyle name="Normal 6 2 5 10 3" xfId="45971" xr:uid="{00000000-0005-0000-0000-00003DD50000}"/>
    <cellStyle name="Normal 6 2 5 10 4" xfId="35957" xr:uid="{00000000-0005-0000-0000-00003ED50000}"/>
    <cellStyle name="Normal 6 2 5 11" xfId="15042" xr:uid="{00000000-0005-0000-0000-00003FD50000}"/>
    <cellStyle name="Normal 6 2 5 11 2" xfId="50258" xr:uid="{00000000-0005-0000-0000-000040D50000}"/>
    <cellStyle name="Normal 6 2 5 11 3" xfId="27647" xr:uid="{00000000-0005-0000-0000-000041D50000}"/>
    <cellStyle name="Normal 6 2 5 12" xfId="12455" xr:uid="{00000000-0005-0000-0000-000042D50000}"/>
    <cellStyle name="Normal 6 2 5 12 2" xfId="47673" xr:uid="{00000000-0005-0000-0000-000043D50000}"/>
    <cellStyle name="Normal 6 2 5 13" xfId="37661" xr:uid="{00000000-0005-0000-0000-000044D50000}"/>
    <cellStyle name="Normal 6 2 5 14" xfId="25062" xr:uid="{00000000-0005-0000-0000-000045D50000}"/>
    <cellStyle name="Normal 6 2 5 15" xfId="60275" xr:uid="{00000000-0005-0000-0000-000046D50000}"/>
    <cellStyle name="Normal 6 2 5 2" xfId="3177" xr:uid="{00000000-0005-0000-0000-000047D50000}"/>
    <cellStyle name="Normal 6 2 5 2 10" xfId="25546" xr:uid="{00000000-0005-0000-0000-000048D50000}"/>
    <cellStyle name="Normal 6 2 5 2 11" xfId="61081" xr:uid="{00000000-0005-0000-0000-000049D50000}"/>
    <cellStyle name="Normal 6 2 5 2 2" xfId="4977" xr:uid="{00000000-0005-0000-0000-00004AD50000}"/>
    <cellStyle name="Normal 6 2 5 2 2 2" xfId="17624" xr:uid="{00000000-0005-0000-0000-00004BD50000}"/>
    <cellStyle name="Normal 6 2 5 2 2 2 2" xfId="52840" xr:uid="{00000000-0005-0000-0000-00004CD50000}"/>
    <cellStyle name="Normal 6 2 5 2 2 2 3" xfId="30229" xr:uid="{00000000-0005-0000-0000-00004DD50000}"/>
    <cellStyle name="Normal 6 2 5 2 2 3" xfId="14070" xr:uid="{00000000-0005-0000-0000-00004ED50000}"/>
    <cellStyle name="Normal 6 2 5 2 2 3 2" xfId="49288" xr:uid="{00000000-0005-0000-0000-00004FD50000}"/>
    <cellStyle name="Normal 6 2 5 2 2 4" xfId="40243" xr:uid="{00000000-0005-0000-0000-000050D50000}"/>
    <cellStyle name="Normal 6 2 5 2 2 5" xfId="26677" xr:uid="{00000000-0005-0000-0000-000051D50000}"/>
    <cellStyle name="Normal 6 2 5 2 3" xfId="6447" xr:uid="{00000000-0005-0000-0000-000052D50000}"/>
    <cellStyle name="Normal 6 2 5 2 3 2" xfId="19078" xr:uid="{00000000-0005-0000-0000-000053D50000}"/>
    <cellStyle name="Normal 6 2 5 2 3 2 2" xfId="54294" xr:uid="{00000000-0005-0000-0000-000054D50000}"/>
    <cellStyle name="Normal 6 2 5 2 3 3" xfId="41697" xr:uid="{00000000-0005-0000-0000-000055D50000}"/>
    <cellStyle name="Normal 6 2 5 2 3 4" xfId="31683" xr:uid="{00000000-0005-0000-0000-000056D50000}"/>
    <cellStyle name="Normal 6 2 5 2 4" xfId="7906" xr:uid="{00000000-0005-0000-0000-000057D50000}"/>
    <cellStyle name="Normal 6 2 5 2 4 2" xfId="20532" xr:uid="{00000000-0005-0000-0000-000058D50000}"/>
    <cellStyle name="Normal 6 2 5 2 4 2 2" xfId="55748" xr:uid="{00000000-0005-0000-0000-000059D50000}"/>
    <cellStyle name="Normal 6 2 5 2 4 3" xfId="43151" xr:uid="{00000000-0005-0000-0000-00005AD50000}"/>
    <cellStyle name="Normal 6 2 5 2 4 4" xfId="33137" xr:uid="{00000000-0005-0000-0000-00005BD50000}"/>
    <cellStyle name="Normal 6 2 5 2 5" xfId="9687" xr:uid="{00000000-0005-0000-0000-00005CD50000}"/>
    <cellStyle name="Normal 6 2 5 2 5 2" xfId="22308" xr:uid="{00000000-0005-0000-0000-00005DD50000}"/>
    <cellStyle name="Normal 6 2 5 2 5 2 2" xfId="57524" xr:uid="{00000000-0005-0000-0000-00005ED50000}"/>
    <cellStyle name="Normal 6 2 5 2 5 3" xfId="44927" xr:uid="{00000000-0005-0000-0000-00005FD50000}"/>
    <cellStyle name="Normal 6 2 5 2 5 4" xfId="34913" xr:uid="{00000000-0005-0000-0000-000060D50000}"/>
    <cellStyle name="Normal 6 2 5 2 6" xfId="11481" xr:uid="{00000000-0005-0000-0000-000061D50000}"/>
    <cellStyle name="Normal 6 2 5 2 6 2" xfId="24084" xr:uid="{00000000-0005-0000-0000-000062D50000}"/>
    <cellStyle name="Normal 6 2 5 2 6 2 2" xfId="59300" xr:uid="{00000000-0005-0000-0000-000063D50000}"/>
    <cellStyle name="Normal 6 2 5 2 6 3" xfId="46703" xr:uid="{00000000-0005-0000-0000-000064D50000}"/>
    <cellStyle name="Normal 6 2 5 2 6 4" xfId="36689" xr:uid="{00000000-0005-0000-0000-000065D50000}"/>
    <cellStyle name="Normal 6 2 5 2 7" xfId="15848" xr:uid="{00000000-0005-0000-0000-000066D50000}"/>
    <cellStyle name="Normal 6 2 5 2 7 2" xfId="51064" xr:uid="{00000000-0005-0000-0000-000067D50000}"/>
    <cellStyle name="Normal 6 2 5 2 7 3" xfId="28453" xr:uid="{00000000-0005-0000-0000-000068D50000}"/>
    <cellStyle name="Normal 6 2 5 2 8" xfId="12939" xr:uid="{00000000-0005-0000-0000-000069D50000}"/>
    <cellStyle name="Normal 6 2 5 2 8 2" xfId="48157" xr:uid="{00000000-0005-0000-0000-00006AD50000}"/>
    <cellStyle name="Normal 6 2 5 2 9" xfId="38467" xr:uid="{00000000-0005-0000-0000-00006BD50000}"/>
    <cellStyle name="Normal 6 2 5 3" xfId="3506" xr:uid="{00000000-0005-0000-0000-00006CD50000}"/>
    <cellStyle name="Normal 6 2 5 3 10" xfId="27002" xr:uid="{00000000-0005-0000-0000-00006DD50000}"/>
    <cellStyle name="Normal 6 2 5 3 11" xfId="61406" xr:uid="{00000000-0005-0000-0000-00006ED50000}"/>
    <cellStyle name="Normal 6 2 5 3 2" xfId="5302" xr:uid="{00000000-0005-0000-0000-00006FD50000}"/>
    <cellStyle name="Normal 6 2 5 3 2 2" xfId="17949" xr:uid="{00000000-0005-0000-0000-000070D50000}"/>
    <cellStyle name="Normal 6 2 5 3 2 2 2" xfId="53165" xr:uid="{00000000-0005-0000-0000-000071D50000}"/>
    <cellStyle name="Normal 6 2 5 3 2 3" xfId="40568" xr:uid="{00000000-0005-0000-0000-000072D50000}"/>
    <cellStyle name="Normal 6 2 5 3 2 4" xfId="30554" xr:uid="{00000000-0005-0000-0000-000073D50000}"/>
    <cellStyle name="Normal 6 2 5 3 3" xfId="6772" xr:uid="{00000000-0005-0000-0000-000074D50000}"/>
    <cellStyle name="Normal 6 2 5 3 3 2" xfId="19403" xr:uid="{00000000-0005-0000-0000-000075D50000}"/>
    <cellStyle name="Normal 6 2 5 3 3 2 2" xfId="54619" xr:uid="{00000000-0005-0000-0000-000076D50000}"/>
    <cellStyle name="Normal 6 2 5 3 3 3" xfId="42022" xr:uid="{00000000-0005-0000-0000-000077D50000}"/>
    <cellStyle name="Normal 6 2 5 3 3 4" xfId="32008" xr:uid="{00000000-0005-0000-0000-000078D50000}"/>
    <cellStyle name="Normal 6 2 5 3 4" xfId="8231" xr:uid="{00000000-0005-0000-0000-000079D50000}"/>
    <cellStyle name="Normal 6 2 5 3 4 2" xfId="20857" xr:uid="{00000000-0005-0000-0000-00007AD50000}"/>
    <cellStyle name="Normal 6 2 5 3 4 2 2" xfId="56073" xr:uid="{00000000-0005-0000-0000-00007BD50000}"/>
    <cellStyle name="Normal 6 2 5 3 4 3" xfId="43476" xr:uid="{00000000-0005-0000-0000-00007CD50000}"/>
    <cellStyle name="Normal 6 2 5 3 4 4" xfId="33462" xr:uid="{00000000-0005-0000-0000-00007DD50000}"/>
    <cellStyle name="Normal 6 2 5 3 5" xfId="10012" xr:uid="{00000000-0005-0000-0000-00007ED50000}"/>
    <cellStyle name="Normal 6 2 5 3 5 2" xfId="22633" xr:uid="{00000000-0005-0000-0000-00007FD50000}"/>
    <cellStyle name="Normal 6 2 5 3 5 2 2" xfId="57849" xr:uid="{00000000-0005-0000-0000-000080D50000}"/>
    <cellStyle name="Normal 6 2 5 3 5 3" xfId="45252" xr:uid="{00000000-0005-0000-0000-000081D50000}"/>
    <cellStyle name="Normal 6 2 5 3 5 4" xfId="35238" xr:uid="{00000000-0005-0000-0000-000082D50000}"/>
    <cellStyle name="Normal 6 2 5 3 6" xfId="11806" xr:uid="{00000000-0005-0000-0000-000083D50000}"/>
    <cellStyle name="Normal 6 2 5 3 6 2" xfId="24409" xr:uid="{00000000-0005-0000-0000-000084D50000}"/>
    <cellStyle name="Normal 6 2 5 3 6 2 2" xfId="59625" xr:uid="{00000000-0005-0000-0000-000085D50000}"/>
    <cellStyle name="Normal 6 2 5 3 6 3" xfId="47028" xr:uid="{00000000-0005-0000-0000-000086D50000}"/>
    <cellStyle name="Normal 6 2 5 3 6 4" xfId="37014" xr:uid="{00000000-0005-0000-0000-000087D50000}"/>
    <cellStyle name="Normal 6 2 5 3 7" xfId="16173" xr:uid="{00000000-0005-0000-0000-000088D50000}"/>
    <cellStyle name="Normal 6 2 5 3 7 2" xfId="51389" xr:uid="{00000000-0005-0000-0000-000089D50000}"/>
    <cellStyle name="Normal 6 2 5 3 7 3" xfId="28778" xr:uid="{00000000-0005-0000-0000-00008AD50000}"/>
    <cellStyle name="Normal 6 2 5 3 8" xfId="14395" xr:uid="{00000000-0005-0000-0000-00008BD50000}"/>
    <cellStyle name="Normal 6 2 5 3 8 2" xfId="49613" xr:uid="{00000000-0005-0000-0000-00008CD50000}"/>
    <cellStyle name="Normal 6 2 5 3 9" xfId="38792" xr:uid="{00000000-0005-0000-0000-00008DD50000}"/>
    <cellStyle name="Normal 6 2 5 4" xfId="2667" xr:uid="{00000000-0005-0000-0000-00008ED50000}"/>
    <cellStyle name="Normal 6 2 5 4 10" xfId="26193" xr:uid="{00000000-0005-0000-0000-00008FD50000}"/>
    <cellStyle name="Normal 6 2 5 4 11" xfId="60597" xr:uid="{00000000-0005-0000-0000-000090D50000}"/>
    <cellStyle name="Normal 6 2 5 4 2" xfId="4493" xr:uid="{00000000-0005-0000-0000-000091D50000}"/>
    <cellStyle name="Normal 6 2 5 4 2 2" xfId="17140" xr:uid="{00000000-0005-0000-0000-000092D50000}"/>
    <cellStyle name="Normal 6 2 5 4 2 2 2" xfId="52356" xr:uid="{00000000-0005-0000-0000-000093D50000}"/>
    <cellStyle name="Normal 6 2 5 4 2 3" xfId="39759" xr:uid="{00000000-0005-0000-0000-000094D50000}"/>
    <cellStyle name="Normal 6 2 5 4 2 4" xfId="29745" xr:uid="{00000000-0005-0000-0000-000095D50000}"/>
    <cellStyle name="Normal 6 2 5 4 3" xfId="5963" xr:uid="{00000000-0005-0000-0000-000096D50000}"/>
    <cellStyle name="Normal 6 2 5 4 3 2" xfId="18594" xr:uid="{00000000-0005-0000-0000-000097D50000}"/>
    <cellStyle name="Normal 6 2 5 4 3 2 2" xfId="53810" xr:uid="{00000000-0005-0000-0000-000098D50000}"/>
    <cellStyle name="Normal 6 2 5 4 3 3" xfId="41213" xr:uid="{00000000-0005-0000-0000-000099D50000}"/>
    <cellStyle name="Normal 6 2 5 4 3 4" xfId="31199" xr:uid="{00000000-0005-0000-0000-00009AD50000}"/>
    <cellStyle name="Normal 6 2 5 4 4" xfId="7422" xr:uid="{00000000-0005-0000-0000-00009BD50000}"/>
    <cellStyle name="Normal 6 2 5 4 4 2" xfId="20048" xr:uid="{00000000-0005-0000-0000-00009CD50000}"/>
    <cellStyle name="Normal 6 2 5 4 4 2 2" xfId="55264" xr:uid="{00000000-0005-0000-0000-00009DD50000}"/>
    <cellStyle name="Normal 6 2 5 4 4 3" xfId="42667" xr:uid="{00000000-0005-0000-0000-00009ED50000}"/>
    <cellStyle name="Normal 6 2 5 4 4 4" xfId="32653" xr:uid="{00000000-0005-0000-0000-00009FD50000}"/>
    <cellStyle name="Normal 6 2 5 4 5" xfId="9203" xr:uid="{00000000-0005-0000-0000-0000A0D50000}"/>
    <cellStyle name="Normal 6 2 5 4 5 2" xfId="21824" xr:uid="{00000000-0005-0000-0000-0000A1D50000}"/>
    <cellStyle name="Normal 6 2 5 4 5 2 2" xfId="57040" xr:uid="{00000000-0005-0000-0000-0000A2D50000}"/>
    <cellStyle name="Normal 6 2 5 4 5 3" xfId="44443" xr:uid="{00000000-0005-0000-0000-0000A3D50000}"/>
    <cellStyle name="Normal 6 2 5 4 5 4" xfId="34429" xr:uid="{00000000-0005-0000-0000-0000A4D50000}"/>
    <cellStyle name="Normal 6 2 5 4 6" xfId="10997" xr:uid="{00000000-0005-0000-0000-0000A5D50000}"/>
    <cellStyle name="Normal 6 2 5 4 6 2" xfId="23600" xr:uid="{00000000-0005-0000-0000-0000A6D50000}"/>
    <cellStyle name="Normal 6 2 5 4 6 2 2" xfId="58816" xr:uid="{00000000-0005-0000-0000-0000A7D50000}"/>
    <cellStyle name="Normal 6 2 5 4 6 3" xfId="46219" xr:uid="{00000000-0005-0000-0000-0000A8D50000}"/>
    <cellStyle name="Normal 6 2 5 4 6 4" xfId="36205" xr:uid="{00000000-0005-0000-0000-0000A9D50000}"/>
    <cellStyle name="Normal 6 2 5 4 7" xfId="15364" xr:uid="{00000000-0005-0000-0000-0000AAD50000}"/>
    <cellStyle name="Normal 6 2 5 4 7 2" xfId="50580" xr:uid="{00000000-0005-0000-0000-0000ABD50000}"/>
    <cellStyle name="Normal 6 2 5 4 7 3" xfId="27969" xr:uid="{00000000-0005-0000-0000-0000ACD50000}"/>
    <cellStyle name="Normal 6 2 5 4 8" xfId="13586" xr:uid="{00000000-0005-0000-0000-0000ADD50000}"/>
    <cellStyle name="Normal 6 2 5 4 8 2" xfId="48804" xr:uid="{00000000-0005-0000-0000-0000AED50000}"/>
    <cellStyle name="Normal 6 2 5 4 9" xfId="37983" xr:uid="{00000000-0005-0000-0000-0000AFD50000}"/>
    <cellStyle name="Normal 6 2 5 5" xfId="3831" xr:uid="{00000000-0005-0000-0000-0000B0D50000}"/>
    <cellStyle name="Normal 6 2 5 5 2" xfId="8554" xr:uid="{00000000-0005-0000-0000-0000B1D50000}"/>
    <cellStyle name="Normal 6 2 5 5 2 2" xfId="21180" xr:uid="{00000000-0005-0000-0000-0000B2D50000}"/>
    <cellStyle name="Normal 6 2 5 5 2 2 2" xfId="56396" xr:uid="{00000000-0005-0000-0000-0000B3D50000}"/>
    <cellStyle name="Normal 6 2 5 5 2 3" xfId="43799" xr:uid="{00000000-0005-0000-0000-0000B4D50000}"/>
    <cellStyle name="Normal 6 2 5 5 2 4" xfId="33785" xr:uid="{00000000-0005-0000-0000-0000B5D50000}"/>
    <cellStyle name="Normal 6 2 5 5 3" xfId="10335" xr:uid="{00000000-0005-0000-0000-0000B6D50000}"/>
    <cellStyle name="Normal 6 2 5 5 3 2" xfId="22956" xr:uid="{00000000-0005-0000-0000-0000B7D50000}"/>
    <cellStyle name="Normal 6 2 5 5 3 2 2" xfId="58172" xr:uid="{00000000-0005-0000-0000-0000B8D50000}"/>
    <cellStyle name="Normal 6 2 5 5 3 3" xfId="45575" xr:uid="{00000000-0005-0000-0000-0000B9D50000}"/>
    <cellStyle name="Normal 6 2 5 5 3 4" xfId="35561" xr:uid="{00000000-0005-0000-0000-0000BAD50000}"/>
    <cellStyle name="Normal 6 2 5 5 4" xfId="12131" xr:uid="{00000000-0005-0000-0000-0000BBD50000}"/>
    <cellStyle name="Normal 6 2 5 5 4 2" xfId="24732" xr:uid="{00000000-0005-0000-0000-0000BCD50000}"/>
    <cellStyle name="Normal 6 2 5 5 4 2 2" xfId="59948" xr:uid="{00000000-0005-0000-0000-0000BDD50000}"/>
    <cellStyle name="Normal 6 2 5 5 4 3" xfId="47351" xr:uid="{00000000-0005-0000-0000-0000BED50000}"/>
    <cellStyle name="Normal 6 2 5 5 4 4" xfId="37337" xr:uid="{00000000-0005-0000-0000-0000BFD50000}"/>
    <cellStyle name="Normal 6 2 5 5 5" xfId="16496" xr:uid="{00000000-0005-0000-0000-0000C0D50000}"/>
    <cellStyle name="Normal 6 2 5 5 5 2" xfId="51712" xr:uid="{00000000-0005-0000-0000-0000C1D50000}"/>
    <cellStyle name="Normal 6 2 5 5 5 3" xfId="29101" xr:uid="{00000000-0005-0000-0000-0000C2D50000}"/>
    <cellStyle name="Normal 6 2 5 5 6" xfId="14718" xr:uid="{00000000-0005-0000-0000-0000C3D50000}"/>
    <cellStyle name="Normal 6 2 5 5 6 2" xfId="49936" xr:uid="{00000000-0005-0000-0000-0000C4D50000}"/>
    <cellStyle name="Normal 6 2 5 5 7" xfId="39115" xr:uid="{00000000-0005-0000-0000-0000C5D50000}"/>
    <cellStyle name="Normal 6 2 5 5 8" xfId="27325" xr:uid="{00000000-0005-0000-0000-0000C6D50000}"/>
    <cellStyle name="Normal 6 2 5 6" xfId="4171" xr:uid="{00000000-0005-0000-0000-0000C7D50000}"/>
    <cellStyle name="Normal 6 2 5 6 2" xfId="16818" xr:uid="{00000000-0005-0000-0000-0000C8D50000}"/>
    <cellStyle name="Normal 6 2 5 6 2 2" xfId="52034" xr:uid="{00000000-0005-0000-0000-0000C9D50000}"/>
    <cellStyle name="Normal 6 2 5 6 2 3" xfId="29423" xr:uid="{00000000-0005-0000-0000-0000CAD50000}"/>
    <cellStyle name="Normal 6 2 5 6 3" xfId="13264" xr:uid="{00000000-0005-0000-0000-0000CBD50000}"/>
    <cellStyle name="Normal 6 2 5 6 3 2" xfId="48482" xr:uid="{00000000-0005-0000-0000-0000CCD50000}"/>
    <cellStyle name="Normal 6 2 5 6 4" xfId="39437" xr:uid="{00000000-0005-0000-0000-0000CDD50000}"/>
    <cellStyle name="Normal 6 2 5 6 5" xfId="25871" xr:uid="{00000000-0005-0000-0000-0000CED50000}"/>
    <cellStyle name="Normal 6 2 5 7" xfId="5641" xr:uid="{00000000-0005-0000-0000-0000CFD50000}"/>
    <cellStyle name="Normal 6 2 5 7 2" xfId="18272" xr:uid="{00000000-0005-0000-0000-0000D0D50000}"/>
    <cellStyle name="Normal 6 2 5 7 2 2" xfId="53488" xr:uid="{00000000-0005-0000-0000-0000D1D50000}"/>
    <cellStyle name="Normal 6 2 5 7 3" xfId="40891" xr:uid="{00000000-0005-0000-0000-0000D2D50000}"/>
    <cellStyle name="Normal 6 2 5 7 4" xfId="30877" xr:uid="{00000000-0005-0000-0000-0000D3D50000}"/>
    <cellStyle name="Normal 6 2 5 8" xfId="7100" xr:uid="{00000000-0005-0000-0000-0000D4D50000}"/>
    <cellStyle name="Normal 6 2 5 8 2" xfId="19726" xr:uid="{00000000-0005-0000-0000-0000D5D50000}"/>
    <cellStyle name="Normal 6 2 5 8 2 2" xfId="54942" xr:uid="{00000000-0005-0000-0000-0000D6D50000}"/>
    <cellStyle name="Normal 6 2 5 8 3" xfId="42345" xr:uid="{00000000-0005-0000-0000-0000D7D50000}"/>
    <cellStyle name="Normal 6 2 5 8 4" xfId="32331" xr:uid="{00000000-0005-0000-0000-0000D8D50000}"/>
    <cellStyle name="Normal 6 2 5 9" xfId="8881" xr:uid="{00000000-0005-0000-0000-0000D9D50000}"/>
    <cellStyle name="Normal 6 2 5 9 2" xfId="21502" xr:uid="{00000000-0005-0000-0000-0000DAD50000}"/>
    <cellStyle name="Normal 6 2 5 9 2 2" xfId="56718" xr:uid="{00000000-0005-0000-0000-0000DBD50000}"/>
    <cellStyle name="Normal 6 2 5 9 3" xfId="44121" xr:uid="{00000000-0005-0000-0000-0000DCD50000}"/>
    <cellStyle name="Normal 6 2 5 9 4" xfId="34107" xr:uid="{00000000-0005-0000-0000-0000DDD50000}"/>
    <cellStyle name="Normal 6 2 6" xfId="3012" xr:uid="{00000000-0005-0000-0000-0000DED50000}"/>
    <cellStyle name="Normal 6 2 6 10" xfId="25387" xr:uid="{00000000-0005-0000-0000-0000DFD50000}"/>
    <cellStyle name="Normal 6 2 6 11" xfId="60922" xr:uid="{00000000-0005-0000-0000-0000E0D50000}"/>
    <cellStyle name="Normal 6 2 6 2" xfId="4818" xr:uid="{00000000-0005-0000-0000-0000E1D50000}"/>
    <cellStyle name="Normal 6 2 6 2 2" xfId="17465" xr:uid="{00000000-0005-0000-0000-0000E2D50000}"/>
    <cellStyle name="Normal 6 2 6 2 2 2" xfId="52681" xr:uid="{00000000-0005-0000-0000-0000E3D50000}"/>
    <cellStyle name="Normal 6 2 6 2 2 3" xfId="30070" xr:uid="{00000000-0005-0000-0000-0000E4D50000}"/>
    <cellStyle name="Normal 6 2 6 2 3" xfId="13911" xr:uid="{00000000-0005-0000-0000-0000E5D50000}"/>
    <cellStyle name="Normal 6 2 6 2 3 2" xfId="49129" xr:uid="{00000000-0005-0000-0000-0000E6D50000}"/>
    <cellStyle name="Normal 6 2 6 2 4" xfId="40084" xr:uid="{00000000-0005-0000-0000-0000E7D50000}"/>
    <cellStyle name="Normal 6 2 6 2 5" xfId="26518" xr:uid="{00000000-0005-0000-0000-0000E8D50000}"/>
    <cellStyle name="Normal 6 2 6 3" xfId="6288" xr:uid="{00000000-0005-0000-0000-0000E9D50000}"/>
    <cellStyle name="Normal 6 2 6 3 2" xfId="18919" xr:uid="{00000000-0005-0000-0000-0000EAD50000}"/>
    <cellStyle name="Normal 6 2 6 3 2 2" xfId="54135" xr:uid="{00000000-0005-0000-0000-0000EBD50000}"/>
    <cellStyle name="Normal 6 2 6 3 3" xfId="41538" xr:uid="{00000000-0005-0000-0000-0000ECD50000}"/>
    <cellStyle name="Normal 6 2 6 3 4" xfId="31524" xr:uid="{00000000-0005-0000-0000-0000EDD50000}"/>
    <cellStyle name="Normal 6 2 6 4" xfId="7747" xr:uid="{00000000-0005-0000-0000-0000EED50000}"/>
    <cellStyle name="Normal 6 2 6 4 2" xfId="20373" xr:uid="{00000000-0005-0000-0000-0000EFD50000}"/>
    <cellStyle name="Normal 6 2 6 4 2 2" xfId="55589" xr:uid="{00000000-0005-0000-0000-0000F0D50000}"/>
    <cellStyle name="Normal 6 2 6 4 3" xfId="42992" xr:uid="{00000000-0005-0000-0000-0000F1D50000}"/>
    <cellStyle name="Normal 6 2 6 4 4" xfId="32978" xr:uid="{00000000-0005-0000-0000-0000F2D50000}"/>
    <cellStyle name="Normal 6 2 6 5" xfId="9528" xr:uid="{00000000-0005-0000-0000-0000F3D50000}"/>
    <cellStyle name="Normal 6 2 6 5 2" xfId="22149" xr:uid="{00000000-0005-0000-0000-0000F4D50000}"/>
    <cellStyle name="Normal 6 2 6 5 2 2" xfId="57365" xr:uid="{00000000-0005-0000-0000-0000F5D50000}"/>
    <cellStyle name="Normal 6 2 6 5 3" xfId="44768" xr:uid="{00000000-0005-0000-0000-0000F6D50000}"/>
    <cellStyle name="Normal 6 2 6 5 4" xfId="34754" xr:uid="{00000000-0005-0000-0000-0000F7D50000}"/>
    <cellStyle name="Normal 6 2 6 6" xfId="11322" xr:uid="{00000000-0005-0000-0000-0000F8D50000}"/>
    <cellStyle name="Normal 6 2 6 6 2" xfId="23925" xr:uid="{00000000-0005-0000-0000-0000F9D50000}"/>
    <cellStyle name="Normal 6 2 6 6 2 2" xfId="59141" xr:uid="{00000000-0005-0000-0000-0000FAD50000}"/>
    <cellStyle name="Normal 6 2 6 6 3" xfId="46544" xr:uid="{00000000-0005-0000-0000-0000FBD50000}"/>
    <cellStyle name="Normal 6 2 6 6 4" xfId="36530" xr:uid="{00000000-0005-0000-0000-0000FCD50000}"/>
    <cellStyle name="Normal 6 2 6 7" xfId="15689" xr:uid="{00000000-0005-0000-0000-0000FDD50000}"/>
    <cellStyle name="Normal 6 2 6 7 2" xfId="50905" xr:uid="{00000000-0005-0000-0000-0000FED50000}"/>
    <cellStyle name="Normal 6 2 6 7 3" xfId="28294" xr:uid="{00000000-0005-0000-0000-0000FFD50000}"/>
    <cellStyle name="Normal 6 2 6 8" xfId="12780" xr:uid="{00000000-0005-0000-0000-000000D60000}"/>
    <cellStyle name="Normal 6 2 6 8 2" xfId="47998" xr:uid="{00000000-0005-0000-0000-000001D60000}"/>
    <cellStyle name="Normal 6 2 6 9" xfId="38308" xr:uid="{00000000-0005-0000-0000-000002D60000}"/>
    <cellStyle name="Normal 6 2 7" xfId="2844" xr:uid="{00000000-0005-0000-0000-000003D60000}"/>
    <cellStyle name="Normal 6 2 7 10" xfId="25232" xr:uid="{00000000-0005-0000-0000-000004D60000}"/>
    <cellStyle name="Normal 6 2 7 11" xfId="60767" xr:uid="{00000000-0005-0000-0000-000005D60000}"/>
    <cellStyle name="Normal 6 2 7 2" xfId="4663" xr:uid="{00000000-0005-0000-0000-000006D60000}"/>
    <cellStyle name="Normal 6 2 7 2 2" xfId="17310" xr:uid="{00000000-0005-0000-0000-000007D60000}"/>
    <cellStyle name="Normal 6 2 7 2 2 2" xfId="52526" xr:uid="{00000000-0005-0000-0000-000008D60000}"/>
    <cellStyle name="Normal 6 2 7 2 2 3" xfId="29915" xr:uid="{00000000-0005-0000-0000-000009D60000}"/>
    <cellStyle name="Normal 6 2 7 2 3" xfId="13756" xr:uid="{00000000-0005-0000-0000-00000AD60000}"/>
    <cellStyle name="Normal 6 2 7 2 3 2" xfId="48974" xr:uid="{00000000-0005-0000-0000-00000BD60000}"/>
    <cellStyle name="Normal 6 2 7 2 4" xfId="39929" xr:uid="{00000000-0005-0000-0000-00000CD60000}"/>
    <cellStyle name="Normal 6 2 7 2 5" xfId="26363" xr:uid="{00000000-0005-0000-0000-00000DD60000}"/>
    <cellStyle name="Normal 6 2 7 3" xfId="6133" xr:uid="{00000000-0005-0000-0000-00000ED60000}"/>
    <cellStyle name="Normal 6 2 7 3 2" xfId="18764" xr:uid="{00000000-0005-0000-0000-00000FD60000}"/>
    <cellStyle name="Normal 6 2 7 3 2 2" xfId="53980" xr:uid="{00000000-0005-0000-0000-000010D60000}"/>
    <cellStyle name="Normal 6 2 7 3 3" xfId="41383" xr:uid="{00000000-0005-0000-0000-000011D60000}"/>
    <cellStyle name="Normal 6 2 7 3 4" xfId="31369" xr:uid="{00000000-0005-0000-0000-000012D60000}"/>
    <cellStyle name="Normal 6 2 7 4" xfId="7592" xr:uid="{00000000-0005-0000-0000-000013D60000}"/>
    <cellStyle name="Normal 6 2 7 4 2" xfId="20218" xr:uid="{00000000-0005-0000-0000-000014D60000}"/>
    <cellStyle name="Normal 6 2 7 4 2 2" xfId="55434" xr:uid="{00000000-0005-0000-0000-000015D60000}"/>
    <cellStyle name="Normal 6 2 7 4 3" xfId="42837" xr:uid="{00000000-0005-0000-0000-000016D60000}"/>
    <cellStyle name="Normal 6 2 7 4 4" xfId="32823" xr:uid="{00000000-0005-0000-0000-000017D60000}"/>
    <cellStyle name="Normal 6 2 7 5" xfId="9373" xr:uid="{00000000-0005-0000-0000-000018D60000}"/>
    <cellStyle name="Normal 6 2 7 5 2" xfId="21994" xr:uid="{00000000-0005-0000-0000-000019D60000}"/>
    <cellStyle name="Normal 6 2 7 5 2 2" xfId="57210" xr:uid="{00000000-0005-0000-0000-00001AD60000}"/>
    <cellStyle name="Normal 6 2 7 5 3" xfId="44613" xr:uid="{00000000-0005-0000-0000-00001BD60000}"/>
    <cellStyle name="Normal 6 2 7 5 4" xfId="34599" xr:uid="{00000000-0005-0000-0000-00001CD60000}"/>
    <cellStyle name="Normal 6 2 7 6" xfId="11167" xr:uid="{00000000-0005-0000-0000-00001DD60000}"/>
    <cellStyle name="Normal 6 2 7 6 2" xfId="23770" xr:uid="{00000000-0005-0000-0000-00001ED60000}"/>
    <cellStyle name="Normal 6 2 7 6 2 2" xfId="58986" xr:uid="{00000000-0005-0000-0000-00001FD60000}"/>
    <cellStyle name="Normal 6 2 7 6 3" xfId="46389" xr:uid="{00000000-0005-0000-0000-000020D60000}"/>
    <cellStyle name="Normal 6 2 7 6 4" xfId="36375" xr:uid="{00000000-0005-0000-0000-000021D60000}"/>
    <cellStyle name="Normal 6 2 7 7" xfId="15534" xr:uid="{00000000-0005-0000-0000-000022D60000}"/>
    <cellStyle name="Normal 6 2 7 7 2" xfId="50750" xr:uid="{00000000-0005-0000-0000-000023D60000}"/>
    <cellStyle name="Normal 6 2 7 7 3" xfId="28139" xr:uid="{00000000-0005-0000-0000-000024D60000}"/>
    <cellStyle name="Normal 6 2 7 8" xfId="12625" xr:uid="{00000000-0005-0000-0000-000025D60000}"/>
    <cellStyle name="Normal 6 2 7 8 2" xfId="47843" xr:uid="{00000000-0005-0000-0000-000026D60000}"/>
    <cellStyle name="Normal 6 2 7 9" xfId="38153" xr:uid="{00000000-0005-0000-0000-000027D60000}"/>
    <cellStyle name="Normal 6 2 8" xfId="3354" xr:uid="{00000000-0005-0000-0000-000028D60000}"/>
    <cellStyle name="Normal 6 2 8 10" xfId="26850" xr:uid="{00000000-0005-0000-0000-000029D60000}"/>
    <cellStyle name="Normal 6 2 8 11" xfId="61254" xr:uid="{00000000-0005-0000-0000-00002AD60000}"/>
    <cellStyle name="Normal 6 2 8 2" xfId="5150" xr:uid="{00000000-0005-0000-0000-00002BD60000}"/>
    <cellStyle name="Normal 6 2 8 2 2" xfId="17797" xr:uid="{00000000-0005-0000-0000-00002CD60000}"/>
    <cellStyle name="Normal 6 2 8 2 2 2" xfId="53013" xr:uid="{00000000-0005-0000-0000-00002DD60000}"/>
    <cellStyle name="Normal 6 2 8 2 3" xfId="40416" xr:uid="{00000000-0005-0000-0000-00002ED60000}"/>
    <cellStyle name="Normal 6 2 8 2 4" xfId="30402" xr:uid="{00000000-0005-0000-0000-00002FD60000}"/>
    <cellStyle name="Normal 6 2 8 3" xfId="6620" xr:uid="{00000000-0005-0000-0000-000030D60000}"/>
    <cellStyle name="Normal 6 2 8 3 2" xfId="19251" xr:uid="{00000000-0005-0000-0000-000031D60000}"/>
    <cellStyle name="Normal 6 2 8 3 2 2" xfId="54467" xr:uid="{00000000-0005-0000-0000-000032D60000}"/>
    <cellStyle name="Normal 6 2 8 3 3" xfId="41870" xr:uid="{00000000-0005-0000-0000-000033D60000}"/>
    <cellStyle name="Normal 6 2 8 3 4" xfId="31856" xr:uid="{00000000-0005-0000-0000-000034D60000}"/>
    <cellStyle name="Normal 6 2 8 4" xfId="8079" xr:uid="{00000000-0005-0000-0000-000035D60000}"/>
    <cellStyle name="Normal 6 2 8 4 2" xfId="20705" xr:uid="{00000000-0005-0000-0000-000036D60000}"/>
    <cellStyle name="Normal 6 2 8 4 2 2" xfId="55921" xr:uid="{00000000-0005-0000-0000-000037D60000}"/>
    <cellStyle name="Normal 6 2 8 4 3" xfId="43324" xr:uid="{00000000-0005-0000-0000-000038D60000}"/>
    <cellStyle name="Normal 6 2 8 4 4" xfId="33310" xr:uid="{00000000-0005-0000-0000-000039D60000}"/>
    <cellStyle name="Normal 6 2 8 5" xfId="9860" xr:uid="{00000000-0005-0000-0000-00003AD60000}"/>
    <cellStyle name="Normal 6 2 8 5 2" xfId="22481" xr:uid="{00000000-0005-0000-0000-00003BD60000}"/>
    <cellStyle name="Normal 6 2 8 5 2 2" xfId="57697" xr:uid="{00000000-0005-0000-0000-00003CD60000}"/>
    <cellStyle name="Normal 6 2 8 5 3" xfId="45100" xr:uid="{00000000-0005-0000-0000-00003DD60000}"/>
    <cellStyle name="Normal 6 2 8 5 4" xfId="35086" xr:uid="{00000000-0005-0000-0000-00003ED60000}"/>
    <cellStyle name="Normal 6 2 8 6" xfId="11654" xr:uid="{00000000-0005-0000-0000-00003FD60000}"/>
    <cellStyle name="Normal 6 2 8 6 2" xfId="24257" xr:uid="{00000000-0005-0000-0000-000040D60000}"/>
    <cellStyle name="Normal 6 2 8 6 2 2" xfId="59473" xr:uid="{00000000-0005-0000-0000-000041D60000}"/>
    <cellStyle name="Normal 6 2 8 6 3" xfId="46876" xr:uid="{00000000-0005-0000-0000-000042D60000}"/>
    <cellStyle name="Normal 6 2 8 6 4" xfId="36862" xr:uid="{00000000-0005-0000-0000-000043D60000}"/>
    <cellStyle name="Normal 6 2 8 7" xfId="16021" xr:uid="{00000000-0005-0000-0000-000044D60000}"/>
    <cellStyle name="Normal 6 2 8 7 2" xfId="51237" xr:uid="{00000000-0005-0000-0000-000045D60000}"/>
    <cellStyle name="Normal 6 2 8 7 3" xfId="28626" xr:uid="{00000000-0005-0000-0000-000046D60000}"/>
    <cellStyle name="Normal 6 2 8 8" xfId="14243" xr:uid="{00000000-0005-0000-0000-000047D60000}"/>
    <cellStyle name="Normal 6 2 8 8 2" xfId="49461" xr:uid="{00000000-0005-0000-0000-000048D60000}"/>
    <cellStyle name="Normal 6 2 8 9" xfId="38640" xr:uid="{00000000-0005-0000-0000-000049D60000}"/>
    <cellStyle name="Normal 6 2 9" xfId="2514" xr:uid="{00000000-0005-0000-0000-00004AD60000}"/>
    <cellStyle name="Normal 6 2 9 10" xfId="26041" xr:uid="{00000000-0005-0000-0000-00004BD60000}"/>
    <cellStyle name="Normal 6 2 9 11" xfId="60445" xr:uid="{00000000-0005-0000-0000-00004CD60000}"/>
    <cellStyle name="Normal 6 2 9 2" xfId="4341" xr:uid="{00000000-0005-0000-0000-00004DD60000}"/>
    <cellStyle name="Normal 6 2 9 2 2" xfId="16988" xr:uid="{00000000-0005-0000-0000-00004ED60000}"/>
    <cellStyle name="Normal 6 2 9 2 2 2" xfId="52204" xr:uid="{00000000-0005-0000-0000-00004FD60000}"/>
    <cellStyle name="Normal 6 2 9 2 3" xfId="39607" xr:uid="{00000000-0005-0000-0000-000050D60000}"/>
    <cellStyle name="Normal 6 2 9 2 4" xfId="29593" xr:uid="{00000000-0005-0000-0000-000051D60000}"/>
    <cellStyle name="Normal 6 2 9 3" xfId="5811" xr:uid="{00000000-0005-0000-0000-000052D60000}"/>
    <cellStyle name="Normal 6 2 9 3 2" xfId="18442" xr:uid="{00000000-0005-0000-0000-000053D60000}"/>
    <cellStyle name="Normal 6 2 9 3 2 2" xfId="53658" xr:uid="{00000000-0005-0000-0000-000054D60000}"/>
    <cellStyle name="Normal 6 2 9 3 3" xfId="41061" xr:uid="{00000000-0005-0000-0000-000055D60000}"/>
    <cellStyle name="Normal 6 2 9 3 4" xfId="31047" xr:uid="{00000000-0005-0000-0000-000056D60000}"/>
    <cellStyle name="Normal 6 2 9 4" xfId="7270" xr:uid="{00000000-0005-0000-0000-000057D60000}"/>
    <cellStyle name="Normal 6 2 9 4 2" xfId="19896" xr:uid="{00000000-0005-0000-0000-000058D60000}"/>
    <cellStyle name="Normal 6 2 9 4 2 2" xfId="55112" xr:uid="{00000000-0005-0000-0000-000059D60000}"/>
    <cellStyle name="Normal 6 2 9 4 3" xfId="42515" xr:uid="{00000000-0005-0000-0000-00005AD60000}"/>
    <cellStyle name="Normal 6 2 9 4 4" xfId="32501" xr:uid="{00000000-0005-0000-0000-00005BD60000}"/>
    <cellStyle name="Normal 6 2 9 5" xfId="9051" xr:uid="{00000000-0005-0000-0000-00005CD60000}"/>
    <cellStyle name="Normal 6 2 9 5 2" xfId="21672" xr:uid="{00000000-0005-0000-0000-00005DD60000}"/>
    <cellStyle name="Normal 6 2 9 5 2 2" xfId="56888" xr:uid="{00000000-0005-0000-0000-00005ED60000}"/>
    <cellStyle name="Normal 6 2 9 5 3" xfId="44291" xr:uid="{00000000-0005-0000-0000-00005FD60000}"/>
    <cellStyle name="Normal 6 2 9 5 4" xfId="34277" xr:uid="{00000000-0005-0000-0000-000060D60000}"/>
    <cellStyle name="Normal 6 2 9 6" xfId="10845" xr:uid="{00000000-0005-0000-0000-000061D60000}"/>
    <cellStyle name="Normal 6 2 9 6 2" xfId="23448" xr:uid="{00000000-0005-0000-0000-000062D60000}"/>
    <cellStyle name="Normal 6 2 9 6 2 2" xfId="58664" xr:uid="{00000000-0005-0000-0000-000063D60000}"/>
    <cellStyle name="Normal 6 2 9 6 3" xfId="46067" xr:uid="{00000000-0005-0000-0000-000064D60000}"/>
    <cellStyle name="Normal 6 2 9 6 4" xfId="36053" xr:uid="{00000000-0005-0000-0000-000065D60000}"/>
    <cellStyle name="Normal 6 2 9 7" xfId="15212" xr:uid="{00000000-0005-0000-0000-000066D60000}"/>
    <cellStyle name="Normal 6 2 9 7 2" xfId="50428" xr:uid="{00000000-0005-0000-0000-000067D60000}"/>
    <cellStyle name="Normal 6 2 9 7 3" xfId="27817" xr:uid="{00000000-0005-0000-0000-000068D60000}"/>
    <cellStyle name="Normal 6 2 9 8" xfId="13434" xr:uid="{00000000-0005-0000-0000-000069D60000}"/>
    <cellStyle name="Normal 6 2 9 8 2" xfId="48652" xr:uid="{00000000-0005-0000-0000-00006AD60000}"/>
    <cellStyle name="Normal 6 2 9 9" xfId="37831" xr:uid="{00000000-0005-0000-0000-00006BD60000}"/>
    <cellStyle name="Normal 6 2_District Target Attainment" xfId="1183" xr:uid="{00000000-0005-0000-0000-00006CD60000}"/>
    <cellStyle name="Normal 6 20" xfId="24860" xr:uid="{00000000-0005-0000-0000-00006DD60000}"/>
    <cellStyle name="Normal 6 21" xfId="60073" xr:uid="{00000000-0005-0000-0000-00006ED60000}"/>
    <cellStyle name="Normal 6 3" xfId="641" xr:uid="{00000000-0005-0000-0000-00006FD60000}"/>
    <cellStyle name="Normal 6 4" xfId="642" xr:uid="{00000000-0005-0000-0000-000070D60000}"/>
    <cellStyle name="Normal 6 4 2" xfId="1809" xr:uid="{00000000-0005-0000-0000-000071D60000}"/>
    <cellStyle name="Normal 6 4_District Target Attainment" xfId="1185" xr:uid="{00000000-0005-0000-0000-000072D60000}"/>
    <cellStyle name="Normal 6 5" xfId="1290" xr:uid="{00000000-0005-0000-0000-000073D60000}"/>
    <cellStyle name="Normal 6 5 10" xfId="6969" xr:uid="{00000000-0005-0000-0000-000074D60000}"/>
    <cellStyle name="Normal 6 5 10 2" xfId="19596" xr:uid="{00000000-0005-0000-0000-000075D60000}"/>
    <cellStyle name="Normal 6 5 10 2 2" xfId="54812" xr:uid="{00000000-0005-0000-0000-000076D60000}"/>
    <cellStyle name="Normal 6 5 10 3" xfId="42215" xr:uid="{00000000-0005-0000-0000-000077D60000}"/>
    <cellStyle name="Normal 6 5 10 4" xfId="32201" xr:uid="{00000000-0005-0000-0000-000078D60000}"/>
    <cellStyle name="Normal 6 5 11" xfId="8750" xr:uid="{00000000-0005-0000-0000-000079D60000}"/>
    <cellStyle name="Normal 6 5 11 2" xfId="21372" xr:uid="{00000000-0005-0000-0000-00007AD60000}"/>
    <cellStyle name="Normal 6 5 11 2 2" xfId="56588" xr:uid="{00000000-0005-0000-0000-00007BD60000}"/>
    <cellStyle name="Normal 6 5 11 3" xfId="43991" xr:uid="{00000000-0005-0000-0000-00007CD60000}"/>
    <cellStyle name="Normal 6 5 11 4" xfId="33977" xr:uid="{00000000-0005-0000-0000-00007DD60000}"/>
    <cellStyle name="Normal 6 5 12" xfId="10742" xr:uid="{00000000-0005-0000-0000-00007ED60000}"/>
    <cellStyle name="Normal 6 5 12 2" xfId="23353" xr:uid="{00000000-0005-0000-0000-00007FD60000}"/>
    <cellStyle name="Normal 6 5 12 2 2" xfId="58569" xr:uid="{00000000-0005-0000-0000-000080D60000}"/>
    <cellStyle name="Normal 6 5 12 3" xfId="45972" xr:uid="{00000000-0005-0000-0000-000081D60000}"/>
    <cellStyle name="Normal 6 5 12 4" xfId="35958" xr:uid="{00000000-0005-0000-0000-000082D60000}"/>
    <cellStyle name="Normal 6 5 13" xfId="14911" xr:uid="{00000000-0005-0000-0000-000083D60000}"/>
    <cellStyle name="Normal 6 5 13 2" xfId="50128" xr:uid="{00000000-0005-0000-0000-000084D60000}"/>
    <cellStyle name="Normal 6 5 13 3" xfId="27517" xr:uid="{00000000-0005-0000-0000-000085D60000}"/>
    <cellStyle name="Normal 6 5 14" xfId="12325" xr:uid="{00000000-0005-0000-0000-000086D60000}"/>
    <cellStyle name="Normal 6 5 14 2" xfId="47543" xr:uid="{00000000-0005-0000-0000-000087D60000}"/>
    <cellStyle name="Normal 6 5 15" xfId="37530" xr:uid="{00000000-0005-0000-0000-000088D60000}"/>
    <cellStyle name="Normal 6 5 16" xfId="24932" xr:uid="{00000000-0005-0000-0000-000089D60000}"/>
    <cellStyle name="Normal 6 5 17" xfId="60145" xr:uid="{00000000-0005-0000-0000-00008AD60000}"/>
    <cellStyle name="Normal 6 5 2" xfId="2355" xr:uid="{00000000-0005-0000-0000-00008BD60000}"/>
    <cellStyle name="Normal 6 5 2 10" xfId="10743" xr:uid="{00000000-0005-0000-0000-00008CD60000}"/>
    <cellStyle name="Normal 6 5 2 10 2" xfId="23354" xr:uid="{00000000-0005-0000-0000-00008DD60000}"/>
    <cellStyle name="Normal 6 5 2 10 2 2" xfId="58570" xr:uid="{00000000-0005-0000-0000-00008ED60000}"/>
    <cellStyle name="Normal 6 5 2 10 3" xfId="45973" xr:uid="{00000000-0005-0000-0000-00008FD60000}"/>
    <cellStyle name="Normal 6 5 2 10 4" xfId="35959" xr:uid="{00000000-0005-0000-0000-000090D60000}"/>
    <cellStyle name="Normal 6 5 2 11" xfId="15066" xr:uid="{00000000-0005-0000-0000-000091D60000}"/>
    <cellStyle name="Normal 6 5 2 11 2" xfId="50282" xr:uid="{00000000-0005-0000-0000-000092D60000}"/>
    <cellStyle name="Normal 6 5 2 11 3" xfId="27671" xr:uid="{00000000-0005-0000-0000-000093D60000}"/>
    <cellStyle name="Normal 6 5 2 12" xfId="12479" xr:uid="{00000000-0005-0000-0000-000094D60000}"/>
    <cellStyle name="Normal 6 5 2 12 2" xfId="47697" xr:uid="{00000000-0005-0000-0000-000095D60000}"/>
    <cellStyle name="Normal 6 5 2 13" xfId="37685" xr:uid="{00000000-0005-0000-0000-000096D60000}"/>
    <cellStyle name="Normal 6 5 2 14" xfId="25086" xr:uid="{00000000-0005-0000-0000-000097D60000}"/>
    <cellStyle name="Normal 6 5 2 15" xfId="60299" xr:uid="{00000000-0005-0000-0000-000098D60000}"/>
    <cellStyle name="Normal 6 5 2 2" xfId="3201" xr:uid="{00000000-0005-0000-0000-000099D60000}"/>
    <cellStyle name="Normal 6 5 2 2 10" xfId="25570" xr:uid="{00000000-0005-0000-0000-00009AD60000}"/>
    <cellStyle name="Normal 6 5 2 2 11" xfId="61105" xr:uid="{00000000-0005-0000-0000-00009BD60000}"/>
    <cellStyle name="Normal 6 5 2 2 2" xfId="5001" xr:uid="{00000000-0005-0000-0000-00009CD60000}"/>
    <cellStyle name="Normal 6 5 2 2 2 2" xfId="17648" xr:uid="{00000000-0005-0000-0000-00009DD60000}"/>
    <cellStyle name="Normal 6 5 2 2 2 2 2" xfId="52864" xr:uid="{00000000-0005-0000-0000-00009ED60000}"/>
    <cellStyle name="Normal 6 5 2 2 2 2 3" xfId="30253" xr:uid="{00000000-0005-0000-0000-00009FD60000}"/>
    <cellStyle name="Normal 6 5 2 2 2 3" xfId="14094" xr:uid="{00000000-0005-0000-0000-0000A0D60000}"/>
    <cellStyle name="Normal 6 5 2 2 2 3 2" xfId="49312" xr:uid="{00000000-0005-0000-0000-0000A1D60000}"/>
    <cellStyle name="Normal 6 5 2 2 2 4" xfId="40267" xr:uid="{00000000-0005-0000-0000-0000A2D60000}"/>
    <cellStyle name="Normal 6 5 2 2 2 5" xfId="26701" xr:uid="{00000000-0005-0000-0000-0000A3D60000}"/>
    <cellStyle name="Normal 6 5 2 2 3" xfId="6471" xr:uid="{00000000-0005-0000-0000-0000A4D60000}"/>
    <cellStyle name="Normal 6 5 2 2 3 2" xfId="19102" xr:uid="{00000000-0005-0000-0000-0000A5D60000}"/>
    <cellStyle name="Normal 6 5 2 2 3 2 2" xfId="54318" xr:uid="{00000000-0005-0000-0000-0000A6D60000}"/>
    <cellStyle name="Normal 6 5 2 2 3 3" xfId="41721" xr:uid="{00000000-0005-0000-0000-0000A7D60000}"/>
    <cellStyle name="Normal 6 5 2 2 3 4" xfId="31707" xr:uid="{00000000-0005-0000-0000-0000A8D60000}"/>
    <cellStyle name="Normal 6 5 2 2 4" xfId="7930" xr:uid="{00000000-0005-0000-0000-0000A9D60000}"/>
    <cellStyle name="Normal 6 5 2 2 4 2" xfId="20556" xr:uid="{00000000-0005-0000-0000-0000AAD60000}"/>
    <cellStyle name="Normal 6 5 2 2 4 2 2" xfId="55772" xr:uid="{00000000-0005-0000-0000-0000ABD60000}"/>
    <cellStyle name="Normal 6 5 2 2 4 3" xfId="43175" xr:uid="{00000000-0005-0000-0000-0000ACD60000}"/>
    <cellStyle name="Normal 6 5 2 2 4 4" xfId="33161" xr:uid="{00000000-0005-0000-0000-0000ADD60000}"/>
    <cellStyle name="Normal 6 5 2 2 5" xfId="9711" xr:uid="{00000000-0005-0000-0000-0000AED60000}"/>
    <cellStyle name="Normal 6 5 2 2 5 2" xfId="22332" xr:uid="{00000000-0005-0000-0000-0000AFD60000}"/>
    <cellStyle name="Normal 6 5 2 2 5 2 2" xfId="57548" xr:uid="{00000000-0005-0000-0000-0000B0D60000}"/>
    <cellStyle name="Normal 6 5 2 2 5 3" xfId="44951" xr:uid="{00000000-0005-0000-0000-0000B1D60000}"/>
    <cellStyle name="Normal 6 5 2 2 5 4" xfId="34937" xr:uid="{00000000-0005-0000-0000-0000B2D60000}"/>
    <cellStyle name="Normal 6 5 2 2 6" xfId="11505" xr:uid="{00000000-0005-0000-0000-0000B3D60000}"/>
    <cellStyle name="Normal 6 5 2 2 6 2" xfId="24108" xr:uid="{00000000-0005-0000-0000-0000B4D60000}"/>
    <cellStyle name="Normal 6 5 2 2 6 2 2" xfId="59324" xr:uid="{00000000-0005-0000-0000-0000B5D60000}"/>
    <cellStyle name="Normal 6 5 2 2 6 3" xfId="46727" xr:uid="{00000000-0005-0000-0000-0000B6D60000}"/>
    <cellStyle name="Normal 6 5 2 2 6 4" xfId="36713" xr:uid="{00000000-0005-0000-0000-0000B7D60000}"/>
    <cellStyle name="Normal 6 5 2 2 7" xfId="15872" xr:uid="{00000000-0005-0000-0000-0000B8D60000}"/>
    <cellStyle name="Normal 6 5 2 2 7 2" xfId="51088" xr:uid="{00000000-0005-0000-0000-0000B9D60000}"/>
    <cellStyle name="Normal 6 5 2 2 7 3" xfId="28477" xr:uid="{00000000-0005-0000-0000-0000BAD60000}"/>
    <cellStyle name="Normal 6 5 2 2 8" xfId="12963" xr:uid="{00000000-0005-0000-0000-0000BBD60000}"/>
    <cellStyle name="Normal 6 5 2 2 8 2" xfId="48181" xr:uid="{00000000-0005-0000-0000-0000BCD60000}"/>
    <cellStyle name="Normal 6 5 2 2 9" xfId="38491" xr:uid="{00000000-0005-0000-0000-0000BDD60000}"/>
    <cellStyle name="Normal 6 5 2 3" xfId="3530" xr:uid="{00000000-0005-0000-0000-0000BED60000}"/>
    <cellStyle name="Normal 6 5 2 3 10" xfId="27026" xr:uid="{00000000-0005-0000-0000-0000BFD60000}"/>
    <cellStyle name="Normal 6 5 2 3 11" xfId="61430" xr:uid="{00000000-0005-0000-0000-0000C0D60000}"/>
    <cellStyle name="Normal 6 5 2 3 2" xfId="5326" xr:uid="{00000000-0005-0000-0000-0000C1D60000}"/>
    <cellStyle name="Normal 6 5 2 3 2 2" xfId="17973" xr:uid="{00000000-0005-0000-0000-0000C2D60000}"/>
    <cellStyle name="Normal 6 5 2 3 2 2 2" xfId="53189" xr:uid="{00000000-0005-0000-0000-0000C3D60000}"/>
    <cellStyle name="Normal 6 5 2 3 2 3" xfId="40592" xr:uid="{00000000-0005-0000-0000-0000C4D60000}"/>
    <cellStyle name="Normal 6 5 2 3 2 4" xfId="30578" xr:uid="{00000000-0005-0000-0000-0000C5D60000}"/>
    <cellStyle name="Normal 6 5 2 3 3" xfId="6796" xr:uid="{00000000-0005-0000-0000-0000C6D60000}"/>
    <cellStyle name="Normal 6 5 2 3 3 2" xfId="19427" xr:uid="{00000000-0005-0000-0000-0000C7D60000}"/>
    <cellStyle name="Normal 6 5 2 3 3 2 2" xfId="54643" xr:uid="{00000000-0005-0000-0000-0000C8D60000}"/>
    <cellStyle name="Normal 6 5 2 3 3 3" xfId="42046" xr:uid="{00000000-0005-0000-0000-0000C9D60000}"/>
    <cellStyle name="Normal 6 5 2 3 3 4" xfId="32032" xr:uid="{00000000-0005-0000-0000-0000CAD60000}"/>
    <cellStyle name="Normal 6 5 2 3 4" xfId="8255" xr:uid="{00000000-0005-0000-0000-0000CBD60000}"/>
    <cellStyle name="Normal 6 5 2 3 4 2" xfId="20881" xr:uid="{00000000-0005-0000-0000-0000CCD60000}"/>
    <cellStyle name="Normal 6 5 2 3 4 2 2" xfId="56097" xr:uid="{00000000-0005-0000-0000-0000CDD60000}"/>
    <cellStyle name="Normal 6 5 2 3 4 3" xfId="43500" xr:uid="{00000000-0005-0000-0000-0000CED60000}"/>
    <cellStyle name="Normal 6 5 2 3 4 4" xfId="33486" xr:uid="{00000000-0005-0000-0000-0000CFD60000}"/>
    <cellStyle name="Normal 6 5 2 3 5" xfId="10036" xr:uid="{00000000-0005-0000-0000-0000D0D60000}"/>
    <cellStyle name="Normal 6 5 2 3 5 2" xfId="22657" xr:uid="{00000000-0005-0000-0000-0000D1D60000}"/>
    <cellStyle name="Normal 6 5 2 3 5 2 2" xfId="57873" xr:uid="{00000000-0005-0000-0000-0000D2D60000}"/>
    <cellStyle name="Normal 6 5 2 3 5 3" xfId="45276" xr:uid="{00000000-0005-0000-0000-0000D3D60000}"/>
    <cellStyle name="Normal 6 5 2 3 5 4" xfId="35262" xr:uid="{00000000-0005-0000-0000-0000D4D60000}"/>
    <cellStyle name="Normal 6 5 2 3 6" xfId="11830" xr:uid="{00000000-0005-0000-0000-0000D5D60000}"/>
    <cellStyle name="Normal 6 5 2 3 6 2" xfId="24433" xr:uid="{00000000-0005-0000-0000-0000D6D60000}"/>
    <cellStyle name="Normal 6 5 2 3 6 2 2" xfId="59649" xr:uid="{00000000-0005-0000-0000-0000D7D60000}"/>
    <cellStyle name="Normal 6 5 2 3 6 3" xfId="47052" xr:uid="{00000000-0005-0000-0000-0000D8D60000}"/>
    <cellStyle name="Normal 6 5 2 3 6 4" xfId="37038" xr:uid="{00000000-0005-0000-0000-0000D9D60000}"/>
    <cellStyle name="Normal 6 5 2 3 7" xfId="16197" xr:uid="{00000000-0005-0000-0000-0000DAD60000}"/>
    <cellStyle name="Normal 6 5 2 3 7 2" xfId="51413" xr:uid="{00000000-0005-0000-0000-0000DBD60000}"/>
    <cellStyle name="Normal 6 5 2 3 7 3" xfId="28802" xr:uid="{00000000-0005-0000-0000-0000DCD60000}"/>
    <cellStyle name="Normal 6 5 2 3 8" xfId="14419" xr:uid="{00000000-0005-0000-0000-0000DDD60000}"/>
    <cellStyle name="Normal 6 5 2 3 8 2" xfId="49637" xr:uid="{00000000-0005-0000-0000-0000DED60000}"/>
    <cellStyle name="Normal 6 5 2 3 9" xfId="38816" xr:uid="{00000000-0005-0000-0000-0000DFD60000}"/>
    <cellStyle name="Normal 6 5 2 4" xfId="2691" xr:uid="{00000000-0005-0000-0000-0000E0D60000}"/>
    <cellStyle name="Normal 6 5 2 4 10" xfId="26217" xr:uid="{00000000-0005-0000-0000-0000E1D60000}"/>
    <cellStyle name="Normal 6 5 2 4 11" xfId="60621" xr:uid="{00000000-0005-0000-0000-0000E2D60000}"/>
    <cellStyle name="Normal 6 5 2 4 2" xfId="4517" xr:uid="{00000000-0005-0000-0000-0000E3D60000}"/>
    <cellStyle name="Normal 6 5 2 4 2 2" xfId="17164" xr:uid="{00000000-0005-0000-0000-0000E4D60000}"/>
    <cellStyle name="Normal 6 5 2 4 2 2 2" xfId="52380" xr:uid="{00000000-0005-0000-0000-0000E5D60000}"/>
    <cellStyle name="Normal 6 5 2 4 2 3" xfId="39783" xr:uid="{00000000-0005-0000-0000-0000E6D60000}"/>
    <cellStyle name="Normal 6 5 2 4 2 4" xfId="29769" xr:uid="{00000000-0005-0000-0000-0000E7D60000}"/>
    <cellStyle name="Normal 6 5 2 4 3" xfId="5987" xr:uid="{00000000-0005-0000-0000-0000E8D60000}"/>
    <cellStyle name="Normal 6 5 2 4 3 2" xfId="18618" xr:uid="{00000000-0005-0000-0000-0000E9D60000}"/>
    <cellStyle name="Normal 6 5 2 4 3 2 2" xfId="53834" xr:uid="{00000000-0005-0000-0000-0000EAD60000}"/>
    <cellStyle name="Normal 6 5 2 4 3 3" xfId="41237" xr:uid="{00000000-0005-0000-0000-0000EBD60000}"/>
    <cellStyle name="Normal 6 5 2 4 3 4" xfId="31223" xr:uid="{00000000-0005-0000-0000-0000ECD60000}"/>
    <cellStyle name="Normal 6 5 2 4 4" xfId="7446" xr:uid="{00000000-0005-0000-0000-0000EDD60000}"/>
    <cellStyle name="Normal 6 5 2 4 4 2" xfId="20072" xr:uid="{00000000-0005-0000-0000-0000EED60000}"/>
    <cellStyle name="Normal 6 5 2 4 4 2 2" xfId="55288" xr:uid="{00000000-0005-0000-0000-0000EFD60000}"/>
    <cellStyle name="Normal 6 5 2 4 4 3" xfId="42691" xr:uid="{00000000-0005-0000-0000-0000F0D60000}"/>
    <cellStyle name="Normal 6 5 2 4 4 4" xfId="32677" xr:uid="{00000000-0005-0000-0000-0000F1D60000}"/>
    <cellStyle name="Normal 6 5 2 4 5" xfId="9227" xr:uid="{00000000-0005-0000-0000-0000F2D60000}"/>
    <cellStyle name="Normal 6 5 2 4 5 2" xfId="21848" xr:uid="{00000000-0005-0000-0000-0000F3D60000}"/>
    <cellStyle name="Normal 6 5 2 4 5 2 2" xfId="57064" xr:uid="{00000000-0005-0000-0000-0000F4D60000}"/>
    <cellStyle name="Normal 6 5 2 4 5 3" xfId="44467" xr:uid="{00000000-0005-0000-0000-0000F5D60000}"/>
    <cellStyle name="Normal 6 5 2 4 5 4" xfId="34453" xr:uid="{00000000-0005-0000-0000-0000F6D60000}"/>
    <cellStyle name="Normal 6 5 2 4 6" xfId="11021" xr:uid="{00000000-0005-0000-0000-0000F7D60000}"/>
    <cellStyle name="Normal 6 5 2 4 6 2" xfId="23624" xr:uid="{00000000-0005-0000-0000-0000F8D60000}"/>
    <cellStyle name="Normal 6 5 2 4 6 2 2" xfId="58840" xr:uid="{00000000-0005-0000-0000-0000F9D60000}"/>
    <cellStyle name="Normal 6 5 2 4 6 3" xfId="46243" xr:uid="{00000000-0005-0000-0000-0000FAD60000}"/>
    <cellStyle name="Normal 6 5 2 4 6 4" xfId="36229" xr:uid="{00000000-0005-0000-0000-0000FBD60000}"/>
    <cellStyle name="Normal 6 5 2 4 7" xfId="15388" xr:uid="{00000000-0005-0000-0000-0000FCD60000}"/>
    <cellStyle name="Normal 6 5 2 4 7 2" xfId="50604" xr:uid="{00000000-0005-0000-0000-0000FDD60000}"/>
    <cellStyle name="Normal 6 5 2 4 7 3" xfId="27993" xr:uid="{00000000-0005-0000-0000-0000FED60000}"/>
    <cellStyle name="Normal 6 5 2 4 8" xfId="13610" xr:uid="{00000000-0005-0000-0000-0000FFD60000}"/>
    <cellStyle name="Normal 6 5 2 4 8 2" xfId="48828" xr:uid="{00000000-0005-0000-0000-000000D70000}"/>
    <cellStyle name="Normal 6 5 2 4 9" xfId="38007" xr:uid="{00000000-0005-0000-0000-000001D70000}"/>
    <cellStyle name="Normal 6 5 2 5" xfId="3855" xr:uid="{00000000-0005-0000-0000-000002D70000}"/>
    <cellStyle name="Normal 6 5 2 5 2" xfId="8578" xr:uid="{00000000-0005-0000-0000-000003D70000}"/>
    <cellStyle name="Normal 6 5 2 5 2 2" xfId="21204" xr:uid="{00000000-0005-0000-0000-000004D70000}"/>
    <cellStyle name="Normal 6 5 2 5 2 2 2" xfId="56420" xr:uid="{00000000-0005-0000-0000-000005D70000}"/>
    <cellStyle name="Normal 6 5 2 5 2 3" xfId="43823" xr:uid="{00000000-0005-0000-0000-000006D70000}"/>
    <cellStyle name="Normal 6 5 2 5 2 4" xfId="33809" xr:uid="{00000000-0005-0000-0000-000007D70000}"/>
    <cellStyle name="Normal 6 5 2 5 3" xfId="10359" xr:uid="{00000000-0005-0000-0000-000008D70000}"/>
    <cellStyle name="Normal 6 5 2 5 3 2" xfId="22980" xr:uid="{00000000-0005-0000-0000-000009D70000}"/>
    <cellStyle name="Normal 6 5 2 5 3 2 2" xfId="58196" xr:uid="{00000000-0005-0000-0000-00000AD70000}"/>
    <cellStyle name="Normal 6 5 2 5 3 3" xfId="45599" xr:uid="{00000000-0005-0000-0000-00000BD70000}"/>
    <cellStyle name="Normal 6 5 2 5 3 4" xfId="35585" xr:uid="{00000000-0005-0000-0000-00000CD70000}"/>
    <cellStyle name="Normal 6 5 2 5 4" xfId="12155" xr:uid="{00000000-0005-0000-0000-00000DD70000}"/>
    <cellStyle name="Normal 6 5 2 5 4 2" xfId="24756" xr:uid="{00000000-0005-0000-0000-00000ED70000}"/>
    <cellStyle name="Normal 6 5 2 5 4 2 2" xfId="59972" xr:uid="{00000000-0005-0000-0000-00000FD70000}"/>
    <cellStyle name="Normal 6 5 2 5 4 3" xfId="47375" xr:uid="{00000000-0005-0000-0000-000010D70000}"/>
    <cellStyle name="Normal 6 5 2 5 4 4" xfId="37361" xr:uid="{00000000-0005-0000-0000-000011D70000}"/>
    <cellStyle name="Normal 6 5 2 5 5" xfId="16520" xr:uid="{00000000-0005-0000-0000-000012D70000}"/>
    <cellStyle name="Normal 6 5 2 5 5 2" xfId="51736" xr:uid="{00000000-0005-0000-0000-000013D70000}"/>
    <cellStyle name="Normal 6 5 2 5 5 3" xfId="29125" xr:uid="{00000000-0005-0000-0000-000014D70000}"/>
    <cellStyle name="Normal 6 5 2 5 6" xfId="14742" xr:uid="{00000000-0005-0000-0000-000015D70000}"/>
    <cellStyle name="Normal 6 5 2 5 6 2" xfId="49960" xr:uid="{00000000-0005-0000-0000-000016D70000}"/>
    <cellStyle name="Normal 6 5 2 5 7" xfId="39139" xr:uid="{00000000-0005-0000-0000-000017D70000}"/>
    <cellStyle name="Normal 6 5 2 5 8" xfId="27349" xr:uid="{00000000-0005-0000-0000-000018D70000}"/>
    <cellStyle name="Normal 6 5 2 6" xfId="4195" xr:uid="{00000000-0005-0000-0000-000019D70000}"/>
    <cellStyle name="Normal 6 5 2 6 2" xfId="16842" xr:uid="{00000000-0005-0000-0000-00001AD70000}"/>
    <cellStyle name="Normal 6 5 2 6 2 2" xfId="52058" xr:uid="{00000000-0005-0000-0000-00001BD70000}"/>
    <cellStyle name="Normal 6 5 2 6 2 3" xfId="29447" xr:uid="{00000000-0005-0000-0000-00001CD70000}"/>
    <cellStyle name="Normal 6 5 2 6 3" xfId="13288" xr:uid="{00000000-0005-0000-0000-00001DD70000}"/>
    <cellStyle name="Normal 6 5 2 6 3 2" xfId="48506" xr:uid="{00000000-0005-0000-0000-00001ED70000}"/>
    <cellStyle name="Normal 6 5 2 6 4" xfId="39461" xr:uid="{00000000-0005-0000-0000-00001FD70000}"/>
    <cellStyle name="Normal 6 5 2 6 5" xfId="25895" xr:uid="{00000000-0005-0000-0000-000020D70000}"/>
    <cellStyle name="Normal 6 5 2 7" xfId="5665" xr:uid="{00000000-0005-0000-0000-000021D70000}"/>
    <cellStyle name="Normal 6 5 2 7 2" xfId="18296" xr:uid="{00000000-0005-0000-0000-000022D70000}"/>
    <cellStyle name="Normal 6 5 2 7 2 2" xfId="53512" xr:uid="{00000000-0005-0000-0000-000023D70000}"/>
    <cellStyle name="Normal 6 5 2 7 3" xfId="40915" xr:uid="{00000000-0005-0000-0000-000024D70000}"/>
    <cellStyle name="Normal 6 5 2 7 4" xfId="30901" xr:uid="{00000000-0005-0000-0000-000025D70000}"/>
    <cellStyle name="Normal 6 5 2 8" xfId="7124" xr:uid="{00000000-0005-0000-0000-000026D70000}"/>
    <cellStyle name="Normal 6 5 2 8 2" xfId="19750" xr:uid="{00000000-0005-0000-0000-000027D70000}"/>
    <cellStyle name="Normal 6 5 2 8 2 2" xfId="54966" xr:uid="{00000000-0005-0000-0000-000028D70000}"/>
    <cellStyle name="Normal 6 5 2 8 3" xfId="42369" xr:uid="{00000000-0005-0000-0000-000029D70000}"/>
    <cellStyle name="Normal 6 5 2 8 4" xfId="32355" xr:uid="{00000000-0005-0000-0000-00002AD70000}"/>
    <cellStyle name="Normal 6 5 2 9" xfId="8905" xr:uid="{00000000-0005-0000-0000-00002BD70000}"/>
    <cellStyle name="Normal 6 5 2 9 2" xfId="21526" xr:uid="{00000000-0005-0000-0000-00002CD70000}"/>
    <cellStyle name="Normal 6 5 2 9 2 2" xfId="56742" xr:uid="{00000000-0005-0000-0000-00002DD70000}"/>
    <cellStyle name="Normal 6 5 2 9 3" xfId="44145" xr:uid="{00000000-0005-0000-0000-00002ED70000}"/>
    <cellStyle name="Normal 6 5 2 9 4" xfId="34131" xr:uid="{00000000-0005-0000-0000-00002FD70000}"/>
    <cellStyle name="Normal 6 5 3" xfId="3040" xr:uid="{00000000-0005-0000-0000-000030D70000}"/>
    <cellStyle name="Normal 6 5 3 10" xfId="25413" xr:uid="{00000000-0005-0000-0000-000031D70000}"/>
    <cellStyle name="Normal 6 5 3 11" xfId="60948" xr:uid="{00000000-0005-0000-0000-000032D70000}"/>
    <cellStyle name="Normal 6 5 3 2" xfId="4844" xr:uid="{00000000-0005-0000-0000-000033D70000}"/>
    <cellStyle name="Normal 6 5 3 2 2" xfId="17491" xr:uid="{00000000-0005-0000-0000-000034D70000}"/>
    <cellStyle name="Normal 6 5 3 2 2 2" xfId="52707" xr:uid="{00000000-0005-0000-0000-000035D70000}"/>
    <cellStyle name="Normal 6 5 3 2 2 3" xfId="30096" xr:uid="{00000000-0005-0000-0000-000036D70000}"/>
    <cellStyle name="Normal 6 5 3 2 3" xfId="13937" xr:uid="{00000000-0005-0000-0000-000037D70000}"/>
    <cellStyle name="Normal 6 5 3 2 3 2" xfId="49155" xr:uid="{00000000-0005-0000-0000-000038D70000}"/>
    <cellStyle name="Normal 6 5 3 2 4" xfId="40110" xr:uid="{00000000-0005-0000-0000-000039D70000}"/>
    <cellStyle name="Normal 6 5 3 2 5" xfId="26544" xr:uid="{00000000-0005-0000-0000-00003AD70000}"/>
    <cellStyle name="Normal 6 5 3 3" xfId="6314" xr:uid="{00000000-0005-0000-0000-00003BD70000}"/>
    <cellStyle name="Normal 6 5 3 3 2" xfId="18945" xr:uid="{00000000-0005-0000-0000-00003CD70000}"/>
    <cellStyle name="Normal 6 5 3 3 2 2" xfId="54161" xr:uid="{00000000-0005-0000-0000-00003DD70000}"/>
    <cellStyle name="Normal 6 5 3 3 3" xfId="41564" xr:uid="{00000000-0005-0000-0000-00003ED70000}"/>
    <cellStyle name="Normal 6 5 3 3 4" xfId="31550" xr:uid="{00000000-0005-0000-0000-00003FD70000}"/>
    <cellStyle name="Normal 6 5 3 4" xfId="7773" xr:uid="{00000000-0005-0000-0000-000040D70000}"/>
    <cellStyle name="Normal 6 5 3 4 2" xfId="20399" xr:uid="{00000000-0005-0000-0000-000041D70000}"/>
    <cellStyle name="Normal 6 5 3 4 2 2" xfId="55615" xr:uid="{00000000-0005-0000-0000-000042D70000}"/>
    <cellStyle name="Normal 6 5 3 4 3" xfId="43018" xr:uid="{00000000-0005-0000-0000-000043D70000}"/>
    <cellStyle name="Normal 6 5 3 4 4" xfId="33004" xr:uid="{00000000-0005-0000-0000-000044D70000}"/>
    <cellStyle name="Normal 6 5 3 5" xfId="9554" xr:uid="{00000000-0005-0000-0000-000045D70000}"/>
    <cellStyle name="Normal 6 5 3 5 2" xfId="22175" xr:uid="{00000000-0005-0000-0000-000046D70000}"/>
    <cellStyle name="Normal 6 5 3 5 2 2" xfId="57391" xr:uid="{00000000-0005-0000-0000-000047D70000}"/>
    <cellStyle name="Normal 6 5 3 5 3" xfId="44794" xr:uid="{00000000-0005-0000-0000-000048D70000}"/>
    <cellStyle name="Normal 6 5 3 5 4" xfId="34780" xr:uid="{00000000-0005-0000-0000-000049D70000}"/>
    <cellStyle name="Normal 6 5 3 6" xfId="11348" xr:uid="{00000000-0005-0000-0000-00004AD70000}"/>
    <cellStyle name="Normal 6 5 3 6 2" xfId="23951" xr:uid="{00000000-0005-0000-0000-00004BD70000}"/>
    <cellStyle name="Normal 6 5 3 6 2 2" xfId="59167" xr:uid="{00000000-0005-0000-0000-00004CD70000}"/>
    <cellStyle name="Normal 6 5 3 6 3" xfId="46570" xr:uid="{00000000-0005-0000-0000-00004DD70000}"/>
    <cellStyle name="Normal 6 5 3 6 4" xfId="36556" xr:uid="{00000000-0005-0000-0000-00004ED70000}"/>
    <cellStyle name="Normal 6 5 3 7" xfId="15715" xr:uid="{00000000-0005-0000-0000-00004FD70000}"/>
    <cellStyle name="Normal 6 5 3 7 2" xfId="50931" xr:uid="{00000000-0005-0000-0000-000050D70000}"/>
    <cellStyle name="Normal 6 5 3 7 3" xfId="28320" xr:uid="{00000000-0005-0000-0000-000051D70000}"/>
    <cellStyle name="Normal 6 5 3 8" xfId="12806" xr:uid="{00000000-0005-0000-0000-000052D70000}"/>
    <cellStyle name="Normal 6 5 3 8 2" xfId="48024" xr:uid="{00000000-0005-0000-0000-000053D70000}"/>
    <cellStyle name="Normal 6 5 3 9" xfId="38334" xr:uid="{00000000-0005-0000-0000-000054D70000}"/>
    <cellStyle name="Normal 6 5 4" xfId="2867" xr:uid="{00000000-0005-0000-0000-000055D70000}"/>
    <cellStyle name="Normal 6 5 4 10" xfId="25254" xr:uid="{00000000-0005-0000-0000-000056D70000}"/>
    <cellStyle name="Normal 6 5 4 11" xfId="60789" xr:uid="{00000000-0005-0000-0000-000057D70000}"/>
    <cellStyle name="Normal 6 5 4 2" xfId="4685" xr:uid="{00000000-0005-0000-0000-000058D70000}"/>
    <cellStyle name="Normal 6 5 4 2 2" xfId="17332" xr:uid="{00000000-0005-0000-0000-000059D70000}"/>
    <cellStyle name="Normal 6 5 4 2 2 2" xfId="52548" xr:uid="{00000000-0005-0000-0000-00005AD70000}"/>
    <cellStyle name="Normal 6 5 4 2 2 3" xfId="29937" xr:uid="{00000000-0005-0000-0000-00005BD70000}"/>
    <cellStyle name="Normal 6 5 4 2 3" xfId="13778" xr:uid="{00000000-0005-0000-0000-00005CD70000}"/>
    <cellStyle name="Normal 6 5 4 2 3 2" xfId="48996" xr:uid="{00000000-0005-0000-0000-00005DD70000}"/>
    <cellStyle name="Normal 6 5 4 2 4" xfId="39951" xr:uid="{00000000-0005-0000-0000-00005ED70000}"/>
    <cellStyle name="Normal 6 5 4 2 5" xfId="26385" xr:uid="{00000000-0005-0000-0000-00005FD70000}"/>
    <cellStyle name="Normal 6 5 4 3" xfId="6155" xr:uid="{00000000-0005-0000-0000-000060D70000}"/>
    <cellStyle name="Normal 6 5 4 3 2" xfId="18786" xr:uid="{00000000-0005-0000-0000-000061D70000}"/>
    <cellStyle name="Normal 6 5 4 3 2 2" xfId="54002" xr:uid="{00000000-0005-0000-0000-000062D70000}"/>
    <cellStyle name="Normal 6 5 4 3 3" xfId="41405" xr:uid="{00000000-0005-0000-0000-000063D70000}"/>
    <cellStyle name="Normal 6 5 4 3 4" xfId="31391" xr:uid="{00000000-0005-0000-0000-000064D70000}"/>
    <cellStyle name="Normal 6 5 4 4" xfId="7614" xr:uid="{00000000-0005-0000-0000-000065D70000}"/>
    <cellStyle name="Normal 6 5 4 4 2" xfId="20240" xr:uid="{00000000-0005-0000-0000-000066D70000}"/>
    <cellStyle name="Normal 6 5 4 4 2 2" xfId="55456" xr:uid="{00000000-0005-0000-0000-000067D70000}"/>
    <cellStyle name="Normal 6 5 4 4 3" xfId="42859" xr:uid="{00000000-0005-0000-0000-000068D70000}"/>
    <cellStyle name="Normal 6 5 4 4 4" xfId="32845" xr:uid="{00000000-0005-0000-0000-000069D70000}"/>
    <cellStyle name="Normal 6 5 4 5" xfId="9395" xr:uid="{00000000-0005-0000-0000-00006AD70000}"/>
    <cellStyle name="Normal 6 5 4 5 2" xfId="22016" xr:uid="{00000000-0005-0000-0000-00006BD70000}"/>
    <cellStyle name="Normal 6 5 4 5 2 2" xfId="57232" xr:uid="{00000000-0005-0000-0000-00006CD70000}"/>
    <cellStyle name="Normal 6 5 4 5 3" xfId="44635" xr:uid="{00000000-0005-0000-0000-00006DD70000}"/>
    <cellStyle name="Normal 6 5 4 5 4" xfId="34621" xr:uid="{00000000-0005-0000-0000-00006ED70000}"/>
    <cellStyle name="Normal 6 5 4 6" xfId="11189" xr:uid="{00000000-0005-0000-0000-00006FD70000}"/>
    <cellStyle name="Normal 6 5 4 6 2" xfId="23792" xr:uid="{00000000-0005-0000-0000-000070D70000}"/>
    <cellStyle name="Normal 6 5 4 6 2 2" xfId="59008" xr:uid="{00000000-0005-0000-0000-000071D70000}"/>
    <cellStyle name="Normal 6 5 4 6 3" xfId="46411" xr:uid="{00000000-0005-0000-0000-000072D70000}"/>
    <cellStyle name="Normal 6 5 4 6 4" xfId="36397" xr:uid="{00000000-0005-0000-0000-000073D70000}"/>
    <cellStyle name="Normal 6 5 4 7" xfId="15556" xr:uid="{00000000-0005-0000-0000-000074D70000}"/>
    <cellStyle name="Normal 6 5 4 7 2" xfId="50772" xr:uid="{00000000-0005-0000-0000-000075D70000}"/>
    <cellStyle name="Normal 6 5 4 7 3" xfId="28161" xr:uid="{00000000-0005-0000-0000-000076D70000}"/>
    <cellStyle name="Normal 6 5 4 8" xfId="12647" xr:uid="{00000000-0005-0000-0000-000077D70000}"/>
    <cellStyle name="Normal 6 5 4 8 2" xfId="47865" xr:uid="{00000000-0005-0000-0000-000078D70000}"/>
    <cellStyle name="Normal 6 5 4 9" xfId="38175" xr:uid="{00000000-0005-0000-0000-000079D70000}"/>
    <cellStyle name="Normal 6 5 5" xfId="3376" xr:uid="{00000000-0005-0000-0000-00007AD70000}"/>
    <cellStyle name="Normal 6 5 5 10" xfId="26872" xr:uid="{00000000-0005-0000-0000-00007BD70000}"/>
    <cellStyle name="Normal 6 5 5 11" xfId="61276" xr:uid="{00000000-0005-0000-0000-00007CD70000}"/>
    <cellStyle name="Normal 6 5 5 2" xfId="5172" xr:uid="{00000000-0005-0000-0000-00007DD70000}"/>
    <cellStyle name="Normal 6 5 5 2 2" xfId="17819" xr:uid="{00000000-0005-0000-0000-00007ED70000}"/>
    <cellStyle name="Normal 6 5 5 2 2 2" xfId="53035" xr:uid="{00000000-0005-0000-0000-00007FD70000}"/>
    <cellStyle name="Normal 6 5 5 2 3" xfId="40438" xr:uid="{00000000-0005-0000-0000-000080D70000}"/>
    <cellStyle name="Normal 6 5 5 2 4" xfId="30424" xr:uid="{00000000-0005-0000-0000-000081D70000}"/>
    <cellStyle name="Normal 6 5 5 3" xfId="6642" xr:uid="{00000000-0005-0000-0000-000082D70000}"/>
    <cellStyle name="Normal 6 5 5 3 2" xfId="19273" xr:uid="{00000000-0005-0000-0000-000083D70000}"/>
    <cellStyle name="Normal 6 5 5 3 2 2" xfId="54489" xr:uid="{00000000-0005-0000-0000-000084D70000}"/>
    <cellStyle name="Normal 6 5 5 3 3" xfId="41892" xr:uid="{00000000-0005-0000-0000-000085D70000}"/>
    <cellStyle name="Normal 6 5 5 3 4" xfId="31878" xr:uid="{00000000-0005-0000-0000-000086D70000}"/>
    <cellStyle name="Normal 6 5 5 4" xfId="8101" xr:uid="{00000000-0005-0000-0000-000087D70000}"/>
    <cellStyle name="Normal 6 5 5 4 2" xfId="20727" xr:uid="{00000000-0005-0000-0000-000088D70000}"/>
    <cellStyle name="Normal 6 5 5 4 2 2" xfId="55943" xr:uid="{00000000-0005-0000-0000-000089D70000}"/>
    <cellStyle name="Normal 6 5 5 4 3" xfId="43346" xr:uid="{00000000-0005-0000-0000-00008AD70000}"/>
    <cellStyle name="Normal 6 5 5 4 4" xfId="33332" xr:uid="{00000000-0005-0000-0000-00008BD70000}"/>
    <cellStyle name="Normal 6 5 5 5" xfId="9882" xr:uid="{00000000-0005-0000-0000-00008CD70000}"/>
    <cellStyle name="Normal 6 5 5 5 2" xfId="22503" xr:uid="{00000000-0005-0000-0000-00008DD70000}"/>
    <cellStyle name="Normal 6 5 5 5 2 2" xfId="57719" xr:uid="{00000000-0005-0000-0000-00008ED70000}"/>
    <cellStyle name="Normal 6 5 5 5 3" xfId="45122" xr:uid="{00000000-0005-0000-0000-00008FD70000}"/>
    <cellStyle name="Normal 6 5 5 5 4" xfId="35108" xr:uid="{00000000-0005-0000-0000-000090D70000}"/>
    <cellStyle name="Normal 6 5 5 6" xfId="11676" xr:uid="{00000000-0005-0000-0000-000091D70000}"/>
    <cellStyle name="Normal 6 5 5 6 2" xfId="24279" xr:uid="{00000000-0005-0000-0000-000092D70000}"/>
    <cellStyle name="Normal 6 5 5 6 2 2" xfId="59495" xr:uid="{00000000-0005-0000-0000-000093D70000}"/>
    <cellStyle name="Normal 6 5 5 6 3" xfId="46898" xr:uid="{00000000-0005-0000-0000-000094D70000}"/>
    <cellStyle name="Normal 6 5 5 6 4" xfId="36884" xr:uid="{00000000-0005-0000-0000-000095D70000}"/>
    <cellStyle name="Normal 6 5 5 7" xfId="16043" xr:uid="{00000000-0005-0000-0000-000096D70000}"/>
    <cellStyle name="Normal 6 5 5 7 2" xfId="51259" xr:uid="{00000000-0005-0000-0000-000097D70000}"/>
    <cellStyle name="Normal 6 5 5 7 3" xfId="28648" xr:uid="{00000000-0005-0000-0000-000098D70000}"/>
    <cellStyle name="Normal 6 5 5 8" xfId="14265" xr:uid="{00000000-0005-0000-0000-000099D70000}"/>
    <cellStyle name="Normal 6 5 5 8 2" xfId="49483" xr:uid="{00000000-0005-0000-0000-00009AD70000}"/>
    <cellStyle name="Normal 6 5 5 9" xfId="38662" xr:uid="{00000000-0005-0000-0000-00009BD70000}"/>
    <cellStyle name="Normal 6 5 6" xfId="2536" xr:uid="{00000000-0005-0000-0000-00009CD70000}"/>
    <cellStyle name="Normal 6 5 6 10" xfId="26063" xr:uid="{00000000-0005-0000-0000-00009DD70000}"/>
    <cellStyle name="Normal 6 5 6 11" xfId="60467" xr:uid="{00000000-0005-0000-0000-00009ED70000}"/>
    <cellStyle name="Normal 6 5 6 2" xfId="4363" xr:uid="{00000000-0005-0000-0000-00009FD70000}"/>
    <cellStyle name="Normal 6 5 6 2 2" xfId="17010" xr:uid="{00000000-0005-0000-0000-0000A0D70000}"/>
    <cellStyle name="Normal 6 5 6 2 2 2" xfId="52226" xr:uid="{00000000-0005-0000-0000-0000A1D70000}"/>
    <cellStyle name="Normal 6 5 6 2 3" xfId="39629" xr:uid="{00000000-0005-0000-0000-0000A2D70000}"/>
    <cellStyle name="Normal 6 5 6 2 4" xfId="29615" xr:uid="{00000000-0005-0000-0000-0000A3D70000}"/>
    <cellStyle name="Normal 6 5 6 3" xfId="5833" xr:uid="{00000000-0005-0000-0000-0000A4D70000}"/>
    <cellStyle name="Normal 6 5 6 3 2" xfId="18464" xr:uid="{00000000-0005-0000-0000-0000A5D70000}"/>
    <cellStyle name="Normal 6 5 6 3 2 2" xfId="53680" xr:uid="{00000000-0005-0000-0000-0000A6D70000}"/>
    <cellStyle name="Normal 6 5 6 3 3" xfId="41083" xr:uid="{00000000-0005-0000-0000-0000A7D70000}"/>
    <cellStyle name="Normal 6 5 6 3 4" xfId="31069" xr:uid="{00000000-0005-0000-0000-0000A8D70000}"/>
    <cellStyle name="Normal 6 5 6 4" xfId="7292" xr:uid="{00000000-0005-0000-0000-0000A9D70000}"/>
    <cellStyle name="Normal 6 5 6 4 2" xfId="19918" xr:uid="{00000000-0005-0000-0000-0000AAD70000}"/>
    <cellStyle name="Normal 6 5 6 4 2 2" xfId="55134" xr:uid="{00000000-0005-0000-0000-0000ABD70000}"/>
    <cellStyle name="Normal 6 5 6 4 3" xfId="42537" xr:uid="{00000000-0005-0000-0000-0000ACD70000}"/>
    <cellStyle name="Normal 6 5 6 4 4" xfId="32523" xr:uid="{00000000-0005-0000-0000-0000ADD70000}"/>
    <cellStyle name="Normal 6 5 6 5" xfId="9073" xr:uid="{00000000-0005-0000-0000-0000AED70000}"/>
    <cellStyle name="Normal 6 5 6 5 2" xfId="21694" xr:uid="{00000000-0005-0000-0000-0000AFD70000}"/>
    <cellStyle name="Normal 6 5 6 5 2 2" xfId="56910" xr:uid="{00000000-0005-0000-0000-0000B0D70000}"/>
    <cellStyle name="Normal 6 5 6 5 3" xfId="44313" xr:uid="{00000000-0005-0000-0000-0000B1D70000}"/>
    <cellStyle name="Normal 6 5 6 5 4" xfId="34299" xr:uid="{00000000-0005-0000-0000-0000B2D70000}"/>
    <cellStyle name="Normal 6 5 6 6" xfId="10867" xr:uid="{00000000-0005-0000-0000-0000B3D70000}"/>
    <cellStyle name="Normal 6 5 6 6 2" xfId="23470" xr:uid="{00000000-0005-0000-0000-0000B4D70000}"/>
    <cellStyle name="Normal 6 5 6 6 2 2" xfId="58686" xr:uid="{00000000-0005-0000-0000-0000B5D70000}"/>
    <cellStyle name="Normal 6 5 6 6 3" xfId="46089" xr:uid="{00000000-0005-0000-0000-0000B6D70000}"/>
    <cellStyle name="Normal 6 5 6 6 4" xfId="36075" xr:uid="{00000000-0005-0000-0000-0000B7D70000}"/>
    <cellStyle name="Normal 6 5 6 7" xfId="15234" xr:uid="{00000000-0005-0000-0000-0000B8D70000}"/>
    <cellStyle name="Normal 6 5 6 7 2" xfId="50450" xr:uid="{00000000-0005-0000-0000-0000B9D70000}"/>
    <cellStyle name="Normal 6 5 6 7 3" xfId="27839" xr:uid="{00000000-0005-0000-0000-0000BAD70000}"/>
    <cellStyle name="Normal 6 5 6 8" xfId="13456" xr:uid="{00000000-0005-0000-0000-0000BBD70000}"/>
    <cellStyle name="Normal 6 5 6 8 2" xfId="48674" xr:uid="{00000000-0005-0000-0000-0000BCD70000}"/>
    <cellStyle name="Normal 6 5 6 9" xfId="37853" xr:uid="{00000000-0005-0000-0000-0000BDD70000}"/>
    <cellStyle name="Normal 6 5 7" xfId="3700" xr:uid="{00000000-0005-0000-0000-0000BED70000}"/>
    <cellStyle name="Normal 6 5 7 2" xfId="8424" xr:uid="{00000000-0005-0000-0000-0000BFD70000}"/>
    <cellStyle name="Normal 6 5 7 2 2" xfId="21050" xr:uid="{00000000-0005-0000-0000-0000C0D70000}"/>
    <cellStyle name="Normal 6 5 7 2 2 2" xfId="56266" xr:uid="{00000000-0005-0000-0000-0000C1D70000}"/>
    <cellStyle name="Normal 6 5 7 2 3" xfId="43669" xr:uid="{00000000-0005-0000-0000-0000C2D70000}"/>
    <cellStyle name="Normal 6 5 7 2 4" xfId="33655" xr:uid="{00000000-0005-0000-0000-0000C3D70000}"/>
    <cellStyle name="Normal 6 5 7 3" xfId="10205" xr:uid="{00000000-0005-0000-0000-0000C4D70000}"/>
    <cellStyle name="Normal 6 5 7 3 2" xfId="22826" xr:uid="{00000000-0005-0000-0000-0000C5D70000}"/>
    <cellStyle name="Normal 6 5 7 3 2 2" xfId="58042" xr:uid="{00000000-0005-0000-0000-0000C6D70000}"/>
    <cellStyle name="Normal 6 5 7 3 3" xfId="45445" xr:uid="{00000000-0005-0000-0000-0000C7D70000}"/>
    <cellStyle name="Normal 6 5 7 3 4" xfId="35431" xr:uid="{00000000-0005-0000-0000-0000C8D70000}"/>
    <cellStyle name="Normal 6 5 7 4" xfId="12001" xr:uid="{00000000-0005-0000-0000-0000C9D70000}"/>
    <cellStyle name="Normal 6 5 7 4 2" xfId="24602" xr:uid="{00000000-0005-0000-0000-0000CAD70000}"/>
    <cellStyle name="Normal 6 5 7 4 2 2" xfId="59818" xr:uid="{00000000-0005-0000-0000-0000CBD70000}"/>
    <cellStyle name="Normal 6 5 7 4 3" xfId="47221" xr:uid="{00000000-0005-0000-0000-0000CCD70000}"/>
    <cellStyle name="Normal 6 5 7 4 4" xfId="37207" xr:uid="{00000000-0005-0000-0000-0000CDD70000}"/>
    <cellStyle name="Normal 6 5 7 5" xfId="16366" xr:uid="{00000000-0005-0000-0000-0000CED70000}"/>
    <cellStyle name="Normal 6 5 7 5 2" xfId="51582" xr:uid="{00000000-0005-0000-0000-0000CFD70000}"/>
    <cellStyle name="Normal 6 5 7 5 3" xfId="28971" xr:uid="{00000000-0005-0000-0000-0000D0D70000}"/>
    <cellStyle name="Normal 6 5 7 6" xfId="14588" xr:uid="{00000000-0005-0000-0000-0000D1D70000}"/>
    <cellStyle name="Normal 6 5 7 6 2" xfId="49806" xr:uid="{00000000-0005-0000-0000-0000D2D70000}"/>
    <cellStyle name="Normal 6 5 7 7" xfId="38985" xr:uid="{00000000-0005-0000-0000-0000D3D70000}"/>
    <cellStyle name="Normal 6 5 7 8" xfId="27195" xr:uid="{00000000-0005-0000-0000-0000D4D70000}"/>
    <cellStyle name="Normal 6 5 8" xfId="4036" xr:uid="{00000000-0005-0000-0000-0000D5D70000}"/>
    <cellStyle name="Normal 6 5 8 2" xfId="16688" xr:uid="{00000000-0005-0000-0000-0000D6D70000}"/>
    <cellStyle name="Normal 6 5 8 2 2" xfId="51904" xr:uid="{00000000-0005-0000-0000-0000D7D70000}"/>
    <cellStyle name="Normal 6 5 8 2 3" xfId="29293" xr:uid="{00000000-0005-0000-0000-0000D8D70000}"/>
    <cellStyle name="Normal 6 5 8 3" xfId="13134" xr:uid="{00000000-0005-0000-0000-0000D9D70000}"/>
    <cellStyle name="Normal 6 5 8 3 2" xfId="48352" xr:uid="{00000000-0005-0000-0000-0000DAD70000}"/>
    <cellStyle name="Normal 6 5 8 4" xfId="39307" xr:uid="{00000000-0005-0000-0000-0000DBD70000}"/>
    <cellStyle name="Normal 6 5 8 5" xfId="25741" xr:uid="{00000000-0005-0000-0000-0000DCD70000}"/>
    <cellStyle name="Normal 6 5 9" xfId="5511" xr:uid="{00000000-0005-0000-0000-0000DDD70000}"/>
    <cellStyle name="Normal 6 5 9 2" xfId="18142" xr:uid="{00000000-0005-0000-0000-0000DED70000}"/>
    <cellStyle name="Normal 6 5 9 2 2" xfId="53358" xr:uid="{00000000-0005-0000-0000-0000DFD70000}"/>
    <cellStyle name="Normal 6 5 9 3" xfId="40761" xr:uid="{00000000-0005-0000-0000-0000E0D70000}"/>
    <cellStyle name="Normal 6 5 9 4" xfId="30747" xr:uid="{00000000-0005-0000-0000-0000E1D70000}"/>
    <cellStyle name="Normal 6 6" xfId="2275" xr:uid="{00000000-0005-0000-0000-0000E2D70000}"/>
    <cellStyle name="Normal 6 6 10" xfId="10744" xr:uid="{00000000-0005-0000-0000-0000E3D70000}"/>
    <cellStyle name="Normal 6 6 10 2" xfId="23355" xr:uid="{00000000-0005-0000-0000-0000E4D70000}"/>
    <cellStyle name="Normal 6 6 10 2 2" xfId="58571" xr:uid="{00000000-0005-0000-0000-0000E5D70000}"/>
    <cellStyle name="Normal 6 6 10 3" xfId="45974" xr:uid="{00000000-0005-0000-0000-0000E6D70000}"/>
    <cellStyle name="Normal 6 6 10 4" xfId="35960" xr:uid="{00000000-0005-0000-0000-0000E7D70000}"/>
    <cellStyle name="Normal 6 6 11" xfId="14992" xr:uid="{00000000-0005-0000-0000-0000E8D70000}"/>
    <cellStyle name="Normal 6 6 11 2" xfId="50208" xr:uid="{00000000-0005-0000-0000-0000E9D70000}"/>
    <cellStyle name="Normal 6 6 11 3" xfId="27597" xr:uid="{00000000-0005-0000-0000-0000EAD70000}"/>
    <cellStyle name="Normal 6 6 12" xfId="12405" xr:uid="{00000000-0005-0000-0000-0000EBD70000}"/>
    <cellStyle name="Normal 6 6 12 2" xfId="47623" xr:uid="{00000000-0005-0000-0000-0000ECD70000}"/>
    <cellStyle name="Normal 6 6 13" xfId="37611" xr:uid="{00000000-0005-0000-0000-0000EDD70000}"/>
    <cellStyle name="Normal 6 6 14" xfId="25012" xr:uid="{00000000-0005-0000-0000-0000EED70000}"/>
    <cellStyle name="Normal 6 6 15" xfId="60225" xr:uid="{00000000-0005-0000-0000-0000EFD70000}"/>
    <cellStyle name="Normal 6 6 2" xfId="3127" xr:uid="{00000000-0005-0000-0000-0000F0D70000}"/>
    <cellStyle name="Normal 6 6 2 10" xfId="25496" xr:uid="{00000000-0005-0000-0000-0000F1D70000}"/>
    <cellStyle name="Normal 6 6 2 11" xfId="61031" xr:uid="{00000000-0005-0000-0000-0000F2D70000}"/>
    <cellStyle name="Normal 6 6 2 2" xfId="4927" xr:uid="{00000000-0005-0000-0000-0000F3D70000}"/>
    <cellStyle name="Normal 6 6 2 2 2" xfId="17574" xr:uid="{00000000-0005-0000-0000-0000F4D70000}"/>
    <cellStyle name="Normal 6 6 2 2 2 2" xfId="52790" xr:uid="{00000000-0005-0000-0000-0000F5D70000}"/>
    <cellStyle name="Normal 6 6 2 2 2 3" xfId="30179" xr:uid="{00000000-0005-0000-0000-0000F6D70000}"/>
    <cellStyle name="Normal 6 6 2 2 3" xfId="14020" xr:uid="{00000000-0005-0000-0000-0000F7D70000}"/>
    <cellStyle name="Normal 6 6 2 2 3 2" xfId="49238" xr:uid="{00000000-0005-0000-0000-0000F8D70000}"/>
    <cellStyle name="Normal 6 6 2 2 4" xfId="40193" xr:uid="{00000000-0005-0000-0000-0000F9D70000}"/>
    <cellStyle name="Normal 6 6 2 2 5" xfId="26627" xr:uid="{00000000-0005-0000-0000-0000FAD70000}"/>
    <cellStyle name="Normal 6 6 2 3" xfId="6397" xr:uid="{00000000-0005-0000-0000-0000FBD70000}"/>
    <cellStyle name="Normal 6 6 2 3 2" xfId="19028" xr:uid="{00000000-0005-0000-0000-0000FCD70000}"/>
    <cellStyle name="Normal 6 6 2 3 2 2" xfId="54244" xr:uid="{00000000-0005-0000-0000-0000FDD70000}"/>
    <cellStyle name="Normal 6 6 2 3 3" xfId="41647" xr:uid="{00000000-0005-0000-0000-0000FED70000}"/>
    <cellStyle name="Normal 6 6 2 3 4" xfId="31633" xr:uid="{00000000-0005-0000-0000-0000FFD70000}"/>
    <cellStyle name="Normal 6 6 2 4" xfId="7856" xr:uid="{00000000-0005-0000-0000-000000D80000}"/>
    <cellStyle name="Normal 6 6 2 4 2" xfId="20482" xr:uid="{00000000-0005-0000-0000-000001D80000}"/>
    <cellStyle name="Normal 6 6 2 4 2 2" xfId="55698" xr:uid="{00000000-0005-0000-0000-000002D80000}"/>
    <cellStyle name="Normal 6 6 2 4 3" xfId="43101" xr:uid="{00000000-0005-0000-0000-000003D80000}"/>
    <cellStyle name="Normal 6 6 2 4 4" xfId="33087" xr:uid="{00000000-0005-0000-0000-000004D80000}"/>
    <cellStyle name="Normal 6 6 2 5" xfId="9637" xr:uid="{00000000-0005-0000-0000-000005D80000}"/>
    <cellStyle name="Normal 6 6 2 5 2" xfId="22258" xr:uid="{00000000-0005-0000-0000-000006D80000}"/>
    <cellStyle name="Normal 6 6 2 5 2 2" xfId="57474" xr:uid="{00000000-0005-0000-0000-000007D80000}"/>
    <cellStyle name="Normal 6 6 2 5 3" xfId="44877" xr:uid="{00000000-0005-0000-0000-000008D80000}"/>
    <cellStyle name="Normal 6 6 2 5 4" xfId="34863" xr:uid="{00000000-0005-0000-0000-000009D80000}"/>
    <cellStyle name="Normal 6 6 2 6" xfId="11431" xr:uid="{00000000-0005-0000-0000-00000AD80000}"/>
    <cellStyle name="Normal 6 6 2 6 2" xfId="24034" xr:uid="{00000000-0005-0000-0000-00000BD80000}"/>
    <cellStyle name="Normal 6 6 2 6 2 2" xfId="59250" xr:uid="{00000000-0005-0000-0000-00000CD80000}"/>
    <cellStyle name="Normal 6 6 2 6 3" xfId="46653" xr:uid="{00000000-0005-0000-0000-00000DD80000}"/>
    <cellStyle name="Normal 6 6 2 6 4" xfId="36639" xr:uid="{00000000-0005-0000-0000-00000ED80000}"/>
    <cellStyle name="Normal 6 6 2 7" xfId="15798" xr:uid="{00000000-0005-0000-0000-00000FD80000}"/>
    <cellStyle name="Normal 6 6 2 7 2" xfId="51014" xr:uid="{00000000-0005-0000-0000-000010D80000}"/>
    <cellStyle name="Normal 6 6 2 7 3" xfId="28403" xr:uid="{00000000-0005-0000-0000-000011D80000}"/>
    <cellStyle name="Normal 6 6 2 8" xfId="12889" xr:uid="{00000000-0005-0000-0000-000012D80000}"/>
    <cellStyle name="Normal 6 6 2 8 2" xfId="48107" xr:uid="{00000000-0005-0000-0000-000013D80000}"/>
    <cellStyle name="Normal 6 6 2 9" xfId="38417" xr:uid="{00000000-0005-0000-0000-000014D80000}"/>
    <cellStyle name="Normal 6 6 3" xfId="3456" xr:uid="{00000000-0005-0000-0000-000015D80000}"/>
    <cellStyle name="Normal 6 6 3 10" xfId="26952" xr:uid="{00000000-0005-0000-0000-000016D80000}"/>
    <cellStyle name="Normal 6 6 3 11" xfId="61356" xr:uid="{00000000-0005-0000-0000-000017D80000}"/>
    <cellStyle name="Normal 6 6 3 2" xfId="5252" xr:uid="{00000000-0005-0000-0000-000018D80000}"/>
    <cellStyle name="Normal 6 6 3 2 2" xfId="17899" xr:uid="{00000000-0005-0000-0000-000019D80000}"/>
    <cellStyle name="Normal 6 6 3 2 2 2" xfId="53115" xr:uid="{00000000-0005-0000-0000-00001AD80000}"/>
    <cellStyle name="Normal 6 6 3 2 3" xfId="40518" xr:uid="{00000000-0005-0000-0000-00001BD80000}"/>
    <cellStyle name="Normal 6 6 3 2 4" xfId="30504" xr:uid="{00000000-0005-0000-0000-00001CD80000}"/>
    <cellStyle name="Normal 6 6 3 3" xfId="6722" xr:uid="{00000000-0005-0000-0000-00001DD80000}"/>
    <cellStyle name="Normal 6 6 3 3 2" xfId="19353" xr:uid="{00000000-0005-0000-0000-00001ED80000}"/>
    <cellStyle name="Normal 6 6 3 3 2 2" xfId="54569" xr:uid="{00000000-0005-0000-0000-00001FD80000}"/>
    <cellStyle name="Normal 6 6 3 3 3" xfId="41972" xr:uid="{00000000-0005-0000-0000-000020D80000}"/>
    <cellStyle name="Normal 6 6 3 3 4" xfId="31958" xr:uid="{00000000-0005-0000-0000-000021D80000}"/>
    <cellStyle name="Normal 6 6 3 4" xfId="8181" xr:uid="{00000000-0005-0000-0000-000022D80000}"/>
    <cellStyle name="Normal 6 6 3 4 2" xfId="20807" xr:uid="{00000000-0005-0000-0000-000023D80000}"/>
    <cellStyle name="Normal 6 6 3 4 2 2" xfId="56023" xr:uid="{00000000-0005-0000-0000-000024D80000}"/>
    <cellStyle name="Normal 6 6 3 4 3" xfId="43426" xr:uid="{00000000-0005-0000-0000-000025D80000}"/>
    <cellStyle name="Normal 6 6 3 4 4" xfId="33412" xr:uid="{00000000-0005-0000-0000-000026D80000}"/>
    <cellStyle name="Normal 6 6 3 5" xfId="9962" xr:uid="{00000000-0005-0000-0000-000027D80000}"/>
    <cellStyle name="Normal 6 6 3 5 2" xfId="22583" xr:uid="{00000000-0005-0000-0000-000028D80000}"/>
    <cellStyle name="Normal 6 6 3 5 2 2" xfId="57799" xr:uid="{00000000-0005-0000-0000-000029D80000}"/>
    <cellStyle name="Normal 6 6 3 5 3" xfId="45202" xr:uid="{00000000-0005-0000-0000-00002AD80000}"/>
    <cellStyle name="Normal 6 6 3 5 4" xfId="35188" xr:uid="{00000000-0005-0000-0000-00002BD80000}"/>
    <cellStyle name="Normal 6 6 3 6" xfId="11756" xr:uid="{00000000-0005-0000-0000-00002CD80000}"/>
    <cellStyle name="Normal 6 6 3 6 2" xfId="24359" xr:uid="{00000000-0005-0000-0000-00002DD80000}"/>
    <cellStyle name="Normal 6 6 3 6 2 2" xfId="59575" xr:uid="{00000000-0005-0000-0000-00002ED80000}"/>
    <cellStyle name="Normal 6 6 3 6 3" xfId="46978" xr:uid="{00000000-0005-0000-0000-00002FD80000}"/>
    <cellStyle name="Normal 6 6 3 6 4" xfId="36964" xr:uid="{00000000-0005-0000-0000-000030D80000}"/>
    <cellStyle name="Normal 6 6 3 7" xfId="16123" xr:uid="{00000000-0005-0000-0000-000031D80000}"/>
    <cellStyle name="Normal 6 6 3 7 2" xfId="51339" xr:uid="{00000000-0005-0000-0000-000032D80000}"/>
    <cellStyle name="Normal 6 6 3 7 3" xfId="28728" xr:uid="{00000000-0005-0000-0000-000033D80000}"/>
    <cellStyle name="Normal 6 6 3 8" xfId="14345" xr:uid="{00000000-0005-0000-0000-000034D80000}"/>
    <cellStyle name="Normal 6 6 3 8 2" xfId="49563" xr:uid="{00000000-0005-0000-0000-000035D80000}"/>
    <cellStyle name="Normal 6 6 3 9" xfId="38742" xr:uid="{00000000-0005-0000-0000-000036D80000}"/>
    <cellStyle name="Normal 6 6 4" xfId="2617" xr:uid="{00000000-0005-0000-0000-000037D80000}"/>
    <cellStyle name="Normal 6 6 4 10" xfId="26143" xr:uid="{00000000-0005-0000-0000-000038D80000}"/>
    <cellStyle name="Normal 6 6 4 11" xfId="60547" xr:uid="{00000000-0005-0000-0000-000039D80000}"/>
    <cellStyle name="Normal 6 6 4 2" xfId="4443" xr:uid="{00000000-0005-0000-0000-00003AD80000}"/>
    <cellStyle name="Normal 6 6 4 2 2" xfId="17090" xr:uid="{00000000-0005-0000-0000-00003BD80000}"/>
    <cellStyle name="Normal 6 6 4 2 2 2" xfId="52306" xr:uid="{00000000-0005-0000-0000-00003CD80000}"/>
    <cellStyle name="Normal 6 6 4 2 3" xfId="39709" xr:uid="{00000000-0005-0000-0000-00003DD80000}"/>
    <cellStyle name="Normal 6 6 4 2 4" xfId="29695" xr:uid="{00000000-0005-0000-0000-00003ED80000}"/>
    <cellStyle name="Normal 6 6 4 3" xfId="5913" xr:uid="{00000000-0005-0000-0000-00003FD80000}"/>
    <cellStyle name="Normal 6 6 4 3 2" xfId="18544" xr:uid="{00000000-0005-0000-0000-000040D80000}"/>
    <cellStyle name="Normal 6 6 4 3 2 2" xfId="53760" xr:uid="{00000000-0005-0000-0000-000041D80000}"/>
    <cellStyle name="Normal 6 6 4 3 3" xfId="41163" xr:uid="{00000000-0005-0000-0000-000042D80000}"/>
    <cellStyle name="Normal 6 6 4 3 4" xfId="31149" xr:uid="{00000000-0005-0000-0000-000043D80000}"/>
    <cellStyle name="Normal 6 6 4 4" xfId="7372" xr:uid="{00000000-0005-0000-0000-000044D80000}"/>
    <cellStyle name="Normal 6 6 4 4 2" xfId="19998" xr:uid="{00000000-0005-0000-0000-000045D80000}"/>
    <cellStyle name="Normal 6 6 4 4 2 2" xfId="55214" xr:uid="{00000000-0005-0000-0000-000046D80000}"/>
    <cellStyle name="Normal 6 6 4 4 3" xfId="42617" xr:uid="{00000000-0005-0000-0000-000047D80000}"/>
    <cellStyle name="Normal 6 6 4 4 4" xfId="32603" xr:uid="{00000000-0005-0000-0000-000048D80000}"/>
    <cellStyle name="Normal 6 6 4 5" xfId="9153" xr:uid="{00000000-0005-0000-0000-000049D80000}"/>
    <cellStyle name="Normal 6 6 4 5 2" xfId="21774" xr:uid="{00000000-0005-0000-0000-00004AD80000}"/>
    <cellStyle name="Normal 6 6 4 5 2 2" xfId="56990" xr:uid="{00000000-0005-0000-0000-00004BD80000}"/>
    <cellStyle name="Normal 6 6 4 5 3" xfId="44393" xr:uid="{00000000-0005-0000-0000-00004CD80000}"/>
    <cellStyle name="Normal 6 6 4 5 4" xfId="34379" xr:uid="{00000000-0005-0000-0000-00004DD80000}"/>
    <cellStyle name="Normal 6 6 4 6" xfId="10947" xr:uid="{00000000-0005-0000-0000-00004ED80000}"/>
    <cellStyle name="Normal 6 6 4 6 2" xfId="23550" xr:uid="{00000000-0005-0000-0000-00004FD80000}"/>
    <cellStyle name="Normal 6 6 4 6 2 2" xfId="58766" xr:uid="{00000000-0005-0000-0000-000050D80000}"/>
    <cellStyle name="Normal 6 6 4 6 3" xfId="46169" xr:uid="{00000000-0005-0000-0000-000051D80000}"/>
    <cellStyle name="Normal 6 6 4 6 4" xfId="36155" xr:uid="{00000000-0005-0000-0000-000052D80000}"/>
    <cellStyle name="Normal 6 6 4 7" xfId="15314" xr:uid="{00000000-0005-0000-0000-000053D80000}"/>
    <cellStyle name="Normal 6 6 4 7 2" xfId="50530" xr:uid="{00000000-0005-0000-0000-000054D80000}"/>
    <cellStyle name="Normal 6 6 4 7 3" xfId="27919" xr:uid="{00000000-0005-0000-0000-000055D80000}"/>
    <cellStyle name="Normal 6 6 4 8" xfId="13536" xr:uid="{00000000-0005-0000-0000-000056D80000}"/>
    <cellStyle name="Normal 6 6 4 8 2" xfId="48754" xr:uid="{00000000-0005-0000-0000-000057D80000}"/>
    <cellStyle name="Normal 6 6 4 9" xfId="37933" xr:uid="{00000000-0005-0000-0000-000058D80000}"/>
    <cellStyle name="Normal 6 6 5" xfId="3781" xr:uid="{00000000-0005-0000-0000-000059D80000}"/>
    <cellStyle name="Normal 6 6 5 2" xfId="8504" xr:uid="{00000000-0005-0000-0000-00005AD80000}"/>
    <cellStyle name="Normal 6 6 5 2 2" xfId="21130" xr:uid="{00000000-0005-0000-0000-00005BD80000}"/>
    <cellStyle name="Normal 6 6 5 2 2 2" xfId="56346" xr:uid="{00000000-0005-0000-0000-00005CD80000}"/>
    <cellStyle name="Normal 6 6 5 2 3" xfId="43749" xr:uid="{00000000-0005-0000-0000-00005DD80000}"/>
    <cellStyle name="Normal 6 6 5 2 4" xfId="33735" xr:uid="{00000000-0005-0000-0000-00005ED80000}"/>
    <cellStyle name="Normal 6 6 5 3" xfId="10285" xr:uid="{00000000-0005-0000-0000-00005FD80000}"/>
    <cellStyle name="Normal 6 6 5 3 2" xfId="22906" xr:uid="{00000000-0005-0000-0000-000060D80000}"/>
    <cellStyle name="Normal 6 6 5 3 2 2" xfId="58122" xr:uid="{00000000-0005-0000-0000-000061D80000}"/>
    <cellStyle name="Normal 6 6 5 3 3" xfId="45525" xr:uid="{00000000-0005-0000-0000-000062D80000}"/>
    <cellStyle name="Normal 6 6 5 3 4" xfId="35511" xr:uid="{00000000-0005-0000-0000-000063D80000}"/>
    <cellStyle name="Normal 6 6 5 4" xfId="12081" xr:uid="{00000000-0005-0000-0000-000064D80000}"/>
    <cellStyle name="Normal 6 6 5 4 2" xfId="24682" xr:uid="{00000000-0005-0000-0000-000065D80000}"/>
    <cellStyle name="Normal 6 6 5 4 2 2" xfId="59898" xr:uid="{00000000-0005-0000-0000-000066D80000}"/>
    <cellStyle name="Normal 6 6 5 4 3" xfId="47301" xr:uid="{00000000-0005-0000-0000-000067D80000}"/>
    <cellStyle name="Normal 6 6 5 4 4" xfId="37287" xr:uid="{00000000-0005-0000-0000-000068D80000}"/>
    <cellStyle name="Normal 6 6 5 5" xfId="16446" xr:uid="{00000000-0005-0000-0000-000069D80000}"/>
    <cellStyle name="Normal 6 6 5 5 2" xfId="51662" xr:uid="{00000000-0005-0000-0000-00006AD80000}"/>
    <cellStyle name="Normal 6 6 5 5 3" xfId="29051" xr:uid="{00000000-0005-0000-0000-00006BD80000}"/>
    <cellStyle name="Normal 6 6 5 6" xfId="14668" xr:uid="{00000000-0005-0000-0000-00006CD80000}"/>
    <cellStyle name="Normal 6 6 5 6 2" xfId="49886" xr:uid="{00000000-0005-0000-0000-00006DD80000}"/>
    <cellStyle name="Normal 6 6 5 7" xfId="39065" xr:uid="{00000000-0005-0000-0000-00006ED80000}"/>
    <cellStyle name="Normal 6 6 5 8" xfId="27275" xr:uid="{00000000-0005-0000-0000-00006FD80000}"/>
    <cellStyle name="Normal 6 6 6" xfId="4121" xr:uid="{00000000-0005-0000-0000-000070D80000}"/>
    <cellStyle name="Normal 6 6 6 2" xfId="16768" xr:uid="{00000000-0005-0000-0000-000071D80000}"/>
    <cellStyle name="Normal 6 6 6 2 2" xfId="51984" xr:uid="{00000000-0005-0000-0000-000072D80000}"/>
    <cellStyle name="Normal 6 6 6 2 3" xfId="29373" xr:uid="{00000000-0005-0000-0000-000073D80000}"/>
    <cellStyle name="Normal 6 6 6 3" xfId="13214" xr:uid="{00000000-0005-0000-0000-000074D80000}"/>
    <cellStyle name="Normal 6 6 6 3 2" xfId="48432" xr:uid="{00000000-0005-0000-0000-000075D80000}"/>
    <cellStyle name="Normal 6 6 6 4" xfId="39387" xr:uid="{00000000-0005-0000-0000-000076D80000}"/>
    <cellStyle name="Normal 6 6 6 5" xfId="25821" xr:uid="{00000000-0005-0000-0000-000077D80000}"/>
    <cellStyle name="Normal 6 6 7" xfId="5591" xr:uid="{00000000-0005-0000-0000-000078D80000}"/>
    <cellStyle name="Normal 6 6 7 2" xfId="18222" xr:uid="{00000000-0005-0000-0000-000079D80000}"/>
    <cellStyle name="Normal 6 6 7 2 2" xfId="53438" xr:uid="{00000000-0005-0000-0000-00007AD80000}"/>
    <cellStyle name="Normal 6 6 7 3" xfId="40841" xr:uid="{00000000-0005-0000-0000-00007BD80000}"/>
    <cellStyle name="Normal 6 6 7 4" xfId="30827" xr:uid="{00000000-0005-0000-0000-00007CD80000}"/>
    <cellStyle name="Normal 6 6 8" xfId="7050" xr:uid="{00000000-0005-0000-0000-00007DD80000}"/>
    <cellStyle name="Normal 6 6 8 2" xfId="19676" xr:uid="{00000000-0005-0000-0000-00007ED80000}"/>
    <cellStyle name="Normal 6 6 8 2 2" xfId="54892" xr:uid="{00000000-0005-0000-0000-00007FD80000}"/>
    <cellStyle name="Normal 6 6 8 3" xfId="42295" xr:uid="{00000000-0005-0000-0000-000080D80000}"/>
    <cellStyle name="Normal 6 6 8 4" xfId="32281" xr:uid="{00000000-0005-0000-0000-000081D80000}"/>
    <cellStyle name="Normal 6 6 9" xfId="8831" xr:uid="{00000000-0005-0000-0000-000082D80000}"/>
    <cellStyle name="Normal 6 6 9 2" xfId="21452" xr:uid="{00000000-0005-0000-0000-000083D80000}"/>
    <cellStyle name="Normal 6 6 9 2 2" xfId="56668" xr:uid="{00000000-0005-0000-0000-000084D80000}"/>
    <cellStyle name="Normal 6 6 9 3" xfId="44071" xr:uid="{00000000-0005-0000-0000-000085D80000}"/>
    <cellStyle name="Normal 6 6 9 4" xfId="34057" xr:uid="{00000000-0005-0000-0000-000086D80000}"/>
    <cellStyle name="Normal 6 7" xfId="2952" xr:uid="{00000000-0005-0000-0000-000087D80000}"/>
    <cellStyle name="Normal 6 7 10" xfId="25334" xr:uid="{00000000-0005-0000-0000-000088D80000}"/>
    <cellStyle name="Normal 6 7 11" xfId="60869" xr:uid="{00000000-0005-0000-0000-000089D80000}"/>
    <cellStyle name="Normal 6 7 2" xfId="4765" xr:uid="{00000000-0005-0000-0000-00008AD80000}"/>
    <cellStyle name="Normal 6 7 2 2" xfId="17412" xr:uid="{00000000-0005-0000-0000-00008BD80000}"/>
    <cellStyle name="Normal 6 7 2 2 2" xfId="52628" xr:uid="{00000000-0005-0000-0000-00008CD80000}"/>
    <cellStyle name="Normal 6 7 2 2 3" xfId="30017" xr:uid="{00000000-0005-0000-0000-00008DD80000}"/>
    <cellStyle name="Normal 6 7 2 3" xfId="13858" xr:uid="{00000000-0005-0000-0000-00008ED80000}"/>
    <cellStyle name="Normal 6 7 2 3 2" xfId="49076" xr:uid="{00000000-0005-0000-0000-00008FD80000}"/>
    <cellStyle name="Normal 6 7 2 4" xfId="40031" xr:uid="{00000000-0005-0000-0000-000090D80000}"/>
    <cellStyle name="Normal 6 7 2 5" xfId="26465" xr:uid="{00000000-0005-0000-0000-000091D80000}"/>
    <cellStyle name="Normal 6 7 3" xfId="6235" xr:uid="{00000000-0005-0000-0000-000092D80000}"/>
    <cellStyle name="Normal 6 7 3 2" xfId="18866" xr:uid="{00000000-0005-0000-0000-000093D80000}"/>
    <cellStyle name="Normal 6 7 3 2 2" xfId="54082" xr:uid="{00000000-0005-0000-0000-000094D80000}"/>
    <cellStyle name="Normal 6 7 3 3" xfId="41485" xr:uid="{00000000-0005-0000-0000-000095D80000}"/>
    <cellStyle name="Normal 6 7 3 4" xfId="31471" xr:uid="{00000000-0005-0000-0000-000096D80000}"/>
    <cellStyle name="Normal 6 7 4" xfId="7694" xr:uid="{00000000-0005-0000-0000-000097D80000}"/>
    <cellStyle name="Normal 6 7 4 2" xfId="20320" xr:uid="{00000000-0005-0000-0000-000098D80000}"/>
    <cellStyle name="Normal 6 7 4 2 2" xfId="55536" xr:uid="{00000000-0005-0000-0000-000099D80000}"/>
    <cellStyle name="Normal 6 7 4 3" xfId="42939" xr:uid="{00000000-0005-0000-0000-00009AD80000}"/>
    <cellStyle name="Normal 6 7 4 4" xfId="32925" xr:uid="{00000000-0005-0000-0000-00009BD80000}"/>
    <cellStyle name="Normal 6 7 5" xfId="9475" xr:uid="{00000000-0005-0000-0000-00009CD80000}"/>
    <cellStyle name="Normal 6 7 5 2" xfId="22096" xr:uid="{00000000-0005-0000-0000-00009DD80000}"/>
    <cellStyle name="Normal 6 7 5 2 2" xfId="57312" xr:uid="{00000000-0005-0000-0000-00009ED80000}"/>
    <cellStyle name="Normal 6 7 5 3" xfId="44715" xr:uid="{00000000-0005-0000-0000-00009FD80000}"/>
    <cellStyle name="Normal 6 7 5 4" xfId="34701" xr:uid="{00000000-0005-0000-0000-0000A0D80000}"/>
    <cellStyle name="Normal 6 7 6" xfId="11269" xr:uid="{00000000-0005-0000-0000-0000A1D80000}"/>
    <cellStyle name="Normal 6 7 6 2" xfId="23872" xr:uid="{00000000-0005-0000-0000-0000A2D80000}"/>
    <cellStyle name="Normal 6 7 6 2 2" xfId="59088" xr:uid="{00000000-0005-0000-0000-0000A3D80000}"/>
    <cellStyle name="Normal 6 7 6 3" xfId="46491" xr:uid="{00000000-0005-0000-0000-0000A4D80000}"/>
    <cellStyle name="Normal 6 7 6 4" xfId="36477" xr:uid="{00000000-0005-0000-0000-0000A5D80000}"/>
    <cellStyle name="Normal 6 7 7" xfId="15636" xr:uid="{00000000-0005-0000-0000-0000A6D80000}"/>
    <cellStyle name="Normal 6 7 7 2" xfId="50852" xr:uid="{00000000-0005-0000-0000-0000A7D80000}"/>
    <cellStyle name="Normal 6 7 7 3" xfId="28241" xr:uid="{00000000-0005-0000-0000-0000A8D80000}"/>
    <cellStyle name="Normal 6 7 8" xfId="12727" xr:uid="{00000000-0005-0000-0000-0000A9D80000}"/>
    <cellStyle name="Normal 6 7 8 2" xfId="47945" xr:uid="{00000000-0005-0000-0000-0000AAD80000}"/>
    <cellStyle name="Normal 6 7 9" xfId="38255" xr:uid="{00000000-0005-0000-0000-0000ABD80000}"/>
    <cellStyle name="Normal 6 8" xfId="2789" xr:uid="{00000000-0005-0000-0000-0000ACD80000}"/>
    <cellStyle name="Normal 6 8 10" xfId="25182" xr:uid="{00000000-0005-0000-0000-0000ADD80000}"/>
    <cellStyle name="Normal 6 8 11" xfId="60717" xr:uid="{00000000-0005-0000-0000-0000AED80000}"/>
    <cellStyle name="Normal 6 8 2" xfId="4613" xr:uid="{00000000-0005-0000-0000-0000AFD80000}"/>
    <cellStyle name="Normal 6 8 2 2" xfId="17260" xr:uid="{00000000-0005-0000-0000-0000B0D80000}"/>
    <cellStyle name="Normal 6 8 2 2 2" xfId="52476" xr:uid="{00000000-0005-0000-0000-0000B1D80000}"/>
    <cellStyle name="Normal 6 8 2 2 3" xfId="29865" xr:uid="{00000000-0005-0000-0000-0000B2D80000}"/>
    <cellStyle name="Normal 6 8 2 3" xfId="13706" xr:uid="{00000000-0005-0000-0000-0000B3D80000}"/>
    <cellStyle name="Normal 6 8 2 3 2" xfId="48924" xr:uid="{00000000-0005-0000-0000-0000B4D80000}"/>
    <cellStyle name="Normal 6 8 2 4" xfId="39879" xr:uid="{00000000-0005-0000-0000-0000B5D80000}"/>
    <cellStyle name="Normal 6 8 2 5" xfId="26313" xr:uid="{00000000-0005-0000-0000-0000B6D80000}"/>
    <cellStyle name="Normal 6 8 3" xfId="6083" xr:uid="{00000000-0005-0000-0000-0000B7D80000}"/>
    <cellStyle name="Normal 6 8 3 2" xfId="18714" xr:uid="{00000000-0005-0000-0000-0000B8D80000}"/>
    <cellStyle name="Normal 6 8 3 2 2" xfId="53930" xr:uid="{00000000-0005-0000-0000-0000B9D80000}"/>
    <cellStyle name="Normal 6 8 3 3" xfId="41333" xr:uid="{00000000-0005-0000-0000-0000BAD80000}"/>
    <cellStyle name="Normal 6 8 3 4" xfId="31319" xr:uid="{00000000-0005-0000-0000-0000BBD80000}"/>
    <cellStyle name="Normal 6 8 4" xfId="7542" xr:uid="{00000000-0005-0000-0000-0000BCD80000}"/>
    <cellStyle name="Normal 6 8 4 2" xfId="20168" xr:uid="{00000000-0005-0000-0000-0000BDD80000}"/>
    <cellStyle name="Normal 6 8 4 2 2" xfId="55384" xr:uid="{00000000-0005-0000-0000-0000BED80000}"/>
    <cellStyle name="Normal 6 8 4 3" xfId="42787" xr:uid="{00000000-0005-0000-0000-0000BFD80000}"/>
    <cellStyle name="Normal 6 8 4 4" xfId="32773" xr:uid="{00000000-0005-0000-0000-0000C0D80000}"/>
    <cellStyle name="Normal 6 8 5" xfId="9323" xr:uid="{00000000-0005-0000-0000-0000C1D80000}"/>
    <cellStyle name="Normal 6 8 5 2" xfId="21944" xr:uid="{00000000-0005-0000-0000-0000C2D80000}"/>
    <cellStyle name="Normal 6 8 5 2 2" xfId="57160" xr:uid="{00000000-0005-0000-0000-0000C3D80000}"/>
    <cellStyle name="Normal 6 8 5 3" xfId="44563" xr:uid="{00000000-0005-0000-0000-0000C4D80000}"/>
    <cellStyle name="Normal 6 8 5 4" xfId="34549" xr:uid="{00000000-0005-0000-0000-0000C5D80000}"/>
    <cellStyle name="Normal 6 8 6" xfId="11117" xr:uid="{00000000-0005-0000-0000-0000C6D80000}"/>
    <cellStyle name="Normal 6 8 6 2" xfId="23720" xr:uid="{00000000-0005-0000-0000-0000C7D80000}"/>
    <cellStyle name="Normal 6 8 6 2 2" xfId="58936" xr:uid="{00000000-0005-0000-0000-0000C8D80000}"/>
    <cellStyle name="Normal 6 8 6 3" xfId="46339" xr:uid="{00000000-0005-0000-0000-0000C9D80000}"/>
    <cellStyle name="Normal 6 8 6 4" xfId="36325" xr:uid="{00000000-0005-0000-0000-0000CAD80000}"/>
    <cellStyle name="Normal 6 8 7" xfId="15484" xr:uid="{00000000-0005-0000-0000-0000CBD80000}"/>
    <cellStyle name="Normal 6 8 7 2" xfId="50700" xr:uid="{00000000-0005-0000-0000-0000CCD80000}"/>
    <cellStyle name="Normal 6 8 7 3" xfId="28089" xr:uid="{00000000-0005-0000-0000-0000CDD80000}"/>
    <cellStyle name="Normal 6 8 8" xfId="12575" xr:uid="{00000000-0005-0000-0000-0000CED80000}"/>
    <cellStyle name="Normal 6 8 8 2" xfId="47793" xr:uid="{00000000-0005-0000-0000-0000CFD80000}"/>
    <cellStyle name="Normal 6 8 9" xfId="38103" xr:uid="{00000000-0005-0000-0000-0000D0D80000}"/>
    <cellStyle name="Normal 6 9" xfId="3304" xr:uid="{00000000-0005-0000-0000-0000D1D80000}"/>
    <cellStyle name="Normal 6 9 10" xfId="26800" xr:uid="{00000000-0005-0000-0000-0000D2D80000}"/>
    <cellStyle name="Normal 6 9 11" xfId="61204" xr:uid="{00000000-0005-0000-0000-0000D3D80000}"/>
    <cellStyle name="Normal 6 9 2" xfId="5100" xr:uid="{00000000-0005-0000-0000-0000D4D80000}"/>
    <cellStyle name="Normal 6 9 2 2" xfId="17747" xr:uid="{00000000-0005-0000-0000-0000D5D80000}"/>
    <cellStyle name="Normal 6 9 2 2 2" xfId="52963" xr:uid="{00000000-0005-0000-0000-0000D6D80000}"/>
    <cellStyle name="Normal 6 9 2 3" xfId="40366" xr:uid="{00000000-0005-0000-0000-0000D7D80000}"/>
    <cellStyle name="Normal 6 9 2 4" xfId="30352" xr:uid="{00000000-0005-0000-0000-0000D8D80000}"/>
    <cellStyle name="Normal 6 9 3" xfId="6570" xr:uid="{00000000-0005-0000-0000-0000D9D80000}"/>
    <cellStyle name="Normal 6 9 3 2" xfId="19201" xr:uid="{00000000-0005-0000-0000-0000DAD80000}"/>
    <cellStyle name="Normal 6 9 3 2 2" xfId="54417" xr:uid="{00000000-0005-0000-0000-0000DBD80000}"/>
    <cellStyle name="Normal 6 9 3 3" xfId="41820" xr:uid="{00000000-0005-0000-0000-0000DCD80000}"/>
    <cellStyle name="Normal 6 9 3 4" xfId="31806" xr:uid="{00000000-0005-0000-0000-0000DDD80000}"/>
    <cellStyle name="Normal 6 9 4" xfId="8029" xr:uid="{00000000-0005-0000-0000-0000DED80000}"/>
    <cellStyle name="Normal 6 9 4 2" xfId="20655" xr:uid="{00000000-0005-0000-0000-0000DFD80000}"/>
    <cellStyle name="Normal 6 9 4 2 2" xfId="55871" xr:uid="{00000000-0005-0000-0000-0000E0D80000}"/>
    <cellStyle name="Normal 6 9 4 3" xfId="43274" xr:uid="{00000000-0005-0000-0000-0000E1D80000}"/>
    <cellStyle name="Normal 6 9 4 4" xfId="33260" xr:uid="{00000000-0005-0000-0000-0000E2D80000}"/>
    <cellStyle name="Normal 6 9 5" xfId="9810" xr:uid="{00000000-0005-0000-0000-0000E3D80000}"/>
    <cellStyle name="Normal 6 9 5 2" xfId="22431" xr:uid="{00000000-0005-0000-0000-0000E4D80000}"/>
    <cellStyle name="Normal 6 9 5 2 2" xfId="57647" xr:uid="{00000000-0005-0000-0000-0000E5D80000}"/>
    <cellStyle name="Normal 6 9 5 3" xfId="45050" xr:uid="{00000000-0005-0000-0000-0000E6D80000}"/>
    <cellStyle name="Normal 6 9 5 4" xfId="35036" xr:uid="{00000000-0005-0000-0000-0000E7D80000}"/>
    <cellStyle name="Normal 6 9 6" xfId="11604" xr:uid="{00000000-0005-0000-0000-0000E8D80000}"/>
    <cellStyle name="Normal 6 9 6 2" xfId="24207" xr:uid="{00000000-0005-0000-0000-0000E9D80000}"/>
    <cellStyle name="Normal 6 9 6 2 2" xfId="59423" xr:uid="{00000000-0005-0000-0000-0000EAD80000}"/>
    <cellStyle name="Normal 6 9 6 3" xfId="46826" xr:uid="{00000000-0005-0000-0000-0000EBD80000}"/>
    <cellStyle name="Normal 6 9 6 4" xfId="36812" xr:uid="{00000000-0005-0000-0000-0000ECD80000}"/>
    <cellStyle name="Normal 6 9 7" xfId="15971" xr:uid="{00000000-0005-0000-0000-0000EDD80000}"/>
    <cellStyle name="Normal 6 9 7 2" xfId="51187" xr:uid="{00000000-0005-0000-0000-0000EED80000}"/>
    <cellStyle name="Normal 6 9 7 3" xfId="28576" xr:uid="{00000000-0005-0000-0000-0000EFD80000}"/>
    <cellStyle name="Normal 6 9 8" xfId="14193" xr:uid="{00000000-0005-0000-0000-0000F0D80000}"/>
    <cellStyle name="Normal 6 9 8 2" xfId="49411" xr:uid="{00000000-0005-0000-0000-0000F1D80000}"/>
    <cellStyle name="Normal 6 9 9" xfId="38590" xr:uid="{00000000-0005-0000-0000-0000F2D80000}"/>
    <cellStyle name="Normal 6_District Target Attainment" xfId="1182" xr:uid="{00000000-0005-0000-0000-0000F3D80000}"/>
    <cellStyle name="Normal 60" xfId="4094" xr:uid="{00000000-0005-0000-0000-0000F4D80000}"/>
    <cellStyle name="Normal 61" xfId="5422" xr:uid="{00000000-0005-0000-0000-0000F5D80000}"/>
    <cellStyle name="Normal 62" xfId="6878" xr:uid="{00000000-0005-0000-0000-0000F6D80000}"/>
    <cellStyle name="Normal 63" xfId="7026" xr:uid="{00000000-0005-0000-0000-0000F7D80000}"/>
    <cellStyle name="Normal 64" xfId="8659" xr:uid="{00000000-0005-0000-0000-0000F8D80000}"/>
    <cellStyle name="Normal 65" xfId="8660" xr:uid="{00000000-0005-0000-0000-0000F9D80000}"/>
    <cellStyle name="Normal 66" xfId="8734" xr:uid="{00000000-0005-0000-0000-0000FAD80000}"/>
    <cellStyle name="Normal 67" xfId="10440" xr:uid="{00000000-0005-0000-0000-0000FBD80000}"/>
    <cellStyle name="Normal 67 2" xfId="23061" xr:uid="{00000000-0005-0000-0000-0000FCD80000}"/>
    <cellStyle name="Normal 67 2 2" xfId="58277" xr:uid="{00000000-0005-0000-0000-0000FDD80000}"/>
    <cellStyle name="Normal 67 3" xfId="45680" xr:uid="{00000000-0005-0000-0000-0000FED80000}"/>
    <cellStyle name="Normal 67 4" xfId="35666" xr:uid="{00000000-0005-0000-0000-0000FFD80000}"/>
    <cellStyle name="Normal 68" xfId="10779" xr:uid="{00000000-0005-0000-0000-000000D90000}"/>
    <cellStyle name="Normal 69" xfId="10473" xr:uid="{00000000-0005-0000-0000-000001D90000}"/>
    <cellStyle name="Normal 7" xfId="40" xr:uid="{00000000-0005-0000-0000-000002D90000}"/>
    <cellStyle name="Normal 7 10" xfId="3102" xr:uid="{00000000-0005-0000-0000-000003D90000}"/>
    <cellStyle name="Normal 7 11" xfId="2790" xr:uid="{00000000-0005-0000-0000-000004D90000}"/>
    <cellStyle name="Normal 7 12" xfId="2460" xr:uid="{00000000-0005-0000-0000-000005D90000}"/>
    <cellStyle name="Normal 7 2" xfId="643" xr:uid="{00000000-0005-0000-0000-000006D90000}"/>
    <cellStyle name="Normal 7 2 2" xfId="644" xr:uid="{00000000-0005-0000-0000-000007D90000}"/>
    <cellStyle name="Normal 7 2 2 2" xfId="1810" xr:uid="{00000000-0005-0000-0000-000008D90000}"/>
    <cellStyle name="Normal 7 2 2_District Target Attainment" xfId="1187" xr:uid="{00000000-0005-0000-0000-000009D90000}"/>
    <cellStyle name="Normal 7 2 3" xfId="645" xr:uid="{00000000-0005-0000-0000-00000AD90000}"/>
    <cellStyle name="Normal 7 3" xfId="646" xr:uid="{00000000-0005-0000-0000-00000BD90000}"/>
    <cellStyle name="Normal 7 3 2" xfId="1811" xr:uid="{00000000-0005-0000-0000-00000CD90000}"/>
    <cellStyle name="Normal 7 3_District Target Attainment" xfId="1188" xr:uid="{00000000-0005-0000-0000-00000DD90000}"/>
    <cellStyle name="Normal 7 4" xfId="647" xr:uid="{00000000-0005-0000-0000-00000ED90000}"/>
    <cellStyle name="Normal 7 5" xfId="1291" xr:uid="{00000000-0005-0000-0000-00000FD90000}"/>
    <cellStyle name="Normal 7 6" xfId="1806" xr:uid="{00000000-0005-0000-0000-000010D90000}"/>
    <cellStyle name="Normal 7 7" xfId="2276" xr:uid="{00000000-0005-0000-0000-000011D90000}"/>
    <cellStyle name="Normal 7 8" xfId="2419" xr:uid="{00000000-0005-0000-0000-000012D90000}"/>
    <cellStyle name="Normal 7 9" xfId="2953" xr:uid="{00000000-0005-0000-0000-000013D90000}"/>
    <cellStyle name="Normal 7_District Target Attainment" xfId="1186" xr:uid="{00000000-0005-0000-0000-000014D90000}"/>
    <cellStyle name="Normal 70" xfId="10474" xr:uid="{00000000-0005-0000-0000-000015D90000}"/>
    <cellStyle name="Normal 71" xfId="10775" xr:uid="{00000000-0005-0000-0000-000016D90000}"/>
    <cellStyle name="Normal 72" xfId="10776" xr:uid="{00000000-0005-0000-0000-000017D90000}"/>
    <cellStyle name="Normal 73" xfId="11913" xr:uid="{00000000-0005-0000-0000-000018D90000}"/>
    <cellStyle name="Normal 74" xfId="24839" xr:uid="{00000000-0005-0000-0000-000019D90000}"/>
    <cellStyle name="Normal 75" xfId="24837" xr:uid="{00000000-0005-0000-0000-00001AD90000}"/>
    <cellStyle name="Normal 76" xfId="24842" xr:uid="{00000000-0005-0000-0000-00001BD90000}"/>
    <cellStyle name="Normal 77" xfId="12236" xr:uid="{00000000-0005-0000-0000-00001CD90000}"/>
    <cellStyle name="Normal 78" xfId="24843" xr:uid="{00000000-0005-0000-0000-00001DD90000}"/>
    <cellStyle name="Normal 79" xfId="60054" xr:uid="{00000000-0005-0000-0000-00001ED90000}"/>
    <cellStyle name="Normal 8" xfId="2256" xr:uid="{00000000-0005-0000-0000-00001FD90000}"/>
    <cellStyle name="Normal 8 10" xfId="3285" xr:uid="{00000000-0005-0000-0000-000020D90000}"/>
    <cellStyle name="Normal 8 10 10" xfId="25653" xr:uid="{00000000-0005-0000-0000-000021D90000}"/>
    <cellStyle name="Normal 8 10 11" xfId="61188" xr:uid="{00000000-0005-0000-0000-000022D90000}"/>
    <cellStyle name="Normal 8 10 2" xfId="5084" xr:uid="{00000000-0005-0000-0000-000023D90000}"/>
    <cellStyle name="Normal 8 10 2 2" xfId="17731" xr:uid="{00000000-0005-0000-0000-000024D90000}"/>
    <cellStyle name="Normal 8 10 2 2 2" xfId="52947" xr:uid="{00000000-0005-0000-0000-000025D90000}"/>
    <cellStyle name="Normal 8 10 2 2 3" xfId="30336" xr:uid="{00000000-0005-0000-0000-000026D90000}"/>
    <cellStyle name="Normal 8 10 2 3" xfId="14177" xr:uid="{00000000-0005-0000-0000-000027D90000}"/>
    <cellStyle name="Normal 8 10 2 3 2" xfId="49395" xr:uid="{00000000-0005-0000-0000-000028D90000}"/>
    <cellStyle name="Normal 8 10 2 4" xfId="40350" xr:uid="{00000000-0005-0000-0000-000029D90000}"/>
    <cellStyle name="Normal 8 10 2 5" xfId="26784" xr:uid="{00000000-0005-0000-0000-00002AD90000}"/>
    <cellStyle name="Normal 8 10 3" xfId="6554" xr:uid="{00000000-0005-0000-0000-00002BD90000}"/>
    <cellStyle name="Normal 8 10 3 2" xfId="19185" xr:uid="{00000000-0005-0000-0000-00002CD90000}"/>
    <cellStyle name="Normal 8 10 3 2 2" xfId="54401" xr:uid="{00000000-0005-0000-0000-00002DD90000}"/>
    <cellStyle name="Normal 8 10 3 3" xfId="41804" xr:uid="{00000000-0005-0000-0000-00002ED90000}"/>
    <cellStyle name="Normal 8 10 3 4" xfId="31790" xr:uid="{00000000-0005-0000-0000-00002FD90000}"/>
    <cellStyle name="Normal 8 10 4" xfId="8013" xr:uid="{00000000-0005-0000-0000-000030D90000}"/>
    <cellStyle name="Normal 8 10 4 2" xfId="20639" xr:uid="{00000000-0005-0000-0000-000031D90000}"/>
    <cellStyle name="Normal 8 10 4 2 2" xfId="55855" xr:uid="{00000000-0005-0000-0000-000032D90000}"/>
    <cellStyle name="Normal 8 10 4 3" xfId="43258" xr:uid="{00000000-0005-0000-0000-000033D90000}"/>
    <cellStyle name="Normal 8 10 4 4" xfId="33244" xr:uid="{00000000-0005-0000-0000-000034D90000}"/>
    <cellStyle name="Normal 8 10 5" xfId="9794" xr:uid="{00000000-0005-0000-0000-000035D90000}"/>
    <cellStyle name="Normal 8 10 5 2" xfId="22415" xr:uid="{00000000-0005-0000-0000-000036D90000}"/>
    <cellStyle name="Normal 8 10 5 2 2" xfId="57631" xr:uid="{00000000-0005-0000-0000-000037D90000}"/>
    <cellStyle name="Normal 8 10 5 3" xfId="45034" xr:uid="{00000000-0005-0000-0000-000038D90000}"/>
    <cellStyle name="Normal 8 10 5 4" xfId="35020" xr:uid="{00000000-0005-0000-0000-000039D90000}"/>
    <cellStyle name="Normal 8 10 6" xfId="11588" xr:uid="{00000000-0005-0000-0000-00003AD90000}"/>
    <cellStyle name="Normal 8 10 6 2" xfId="24191" xr:uid="{00000000-0005-0000-0000-00003BD90000}"/>
    <cellStyle name="Normal 8 10 6 2 2" xfId="59407" xr:uid="{00000000-0005-0000-0000-00003CD90000}"/>
    <cellStyle name="Normal 8 10 6 3" xfId="46810" xr:uid="{00000000-0005-0000-0000-00003DD90000}"/>
    <cellStyle name="Normal 8 10 6 4" xfId="36796" xr:uid="{00000000-0005-0000-0000-00003ED90000}"/>
    <cellStyle name="Normal 8 10 7" xfId="15955" xr:uid="{00000000-0005-0000-0000-00003FD90000}"/>
    <cellStyle name="Normal 8 10 7 2" xfId="51171" xr:uid="{00000000-0005-0000-0000-000040D90000}"/>
    <cellStyle name="Normal 8 10 7 3" xfId="28560" xr:uid="{00000000-0005-0000-0000-000041D90000}"/>
    <cellStyle name="Normal 8 10 8" xfId="13046" xr:uid="{00000000-0005-0000-0000-000042D90000}"/>
    <cellStyle name="Normal 8 10 8 2" xfId="48264" xr:uid="{00000000-0005-0000-0000-000043D90000}"/>
    <cellStyle name="Normal 8 10 9" xfId="38574" xr:uid="{00000000-0005-0000-0000-000044D90000}"/>
    <cellStyle name="Normal 8 11" xfId="2930" xr:uid="{00000000-0005-0000-0000-000045D90000}"/>
    <cellStyle name="Normal 8 11 10" xfId="25316" xr:uid="{00000000-0005-0000-0000-000046D90000}"/>
    <cellStyle name="Normal 8 11 11" xfId="60851" xr:uid="{00000000-0005-0000-0000-000047D90000}"/>
    <cellStyle name="Normal 8 11 2" xfId="4747" xr:uid="{00000000-0005-0000-0000-000048D90000}"/>
    <cellStyle name="Normal 8 11 2 2" xfId="17394" xr:uid="{00000000-0005-0000-0000-000049D90000}"/>
    <cellStyle name="Normal 8 11 2 2 2" xfId="52610" xr:uid="{00000000-0005-0000-0000-00004AD90000}"/>
    <cellStyle name="Normal 8 11 2 2 3" xfId="29999" xr:uid="{00000000-0005-0000-0000-00004BD90000}"/>
    <cellStyle name="Normal 8 11 2 3" xfId="13840" xr:uid="{00000000-0005-0000-0000-00004CD90000}"/>
    <cellStyle name="Normal 8 11 2 3 2" xfId="49058" xr:uid="{00000000-0005-0000-0000-00004DD90000}"/>
    <cellStyle name="Normal 8 11 2 4" xfId="40013" xr:uid="{00000000-0005-0000-0000-00004ED90000}"/>
    <cellStyle name="Normal 8 11 2 5" xfId="26447" xr:uid="{00000000-0005-0000-0000-00004FD90000}"/>
    <cellStyle name="Normal 8 11 3" xfId="6217" xr:uid="{00000000-0005-0000-0000-000050D90000}"/>
    <cellStyle name="Normal 8 11 3 2" xfId="18848" xr:uid="{00000000-0005-0000-0000-000051D90000}"/>
    <cellStyle name="Normal 8 11 3 2 2" xfId="54064" xr:uid="{00000000-0005-0000-0000-000052D90000}"/>
    <cellStyle name="Normal 8 11 3 3" xfId="41467" xr:uid="{00000000-0005-0000-0000-000053D90000}"/>
    <cellStyle name="Normal 8 11 3 4" xfId="31453" xr:uid="{00000000-0005-0000-0000-000054D90000}"/>
    <cellStyle name="Normal 8 11 4" xfId="7676" xr:uid="{00000000-0005-0000-0000-000055D90000}"/>
    <cellStyle name="Normal 8 11 4 2" xfId="20302" xr:uid="{00000000-0005-0000-0000-000056D90000}"/>
    <cellStyle name="Normal 8 11 4 2 2" xfId="55518" xr:uid="{00000000-0005-0000-0000-000057D90000}"/>
    <cellStyle name="Normal 8 11 4 3" xfId="42921" xr:uid="{00000000-0005-0000-0000-000058D90000}"/>
    <cellStyle name="Normal 8 11 4 4" xfId="32907" xr:uid="{00000000-0005-0000-0000-000059D90000}"/>
    <cellStyle name="Normal 8 11 5" xfId="9457" xr:uid="{00000000-0005-0000-0000-00005AD90000}"/>
    <cellStyle name="Normal 8 11 5 2" xfId="22078" xr:uid="{00000000-0005-0000-0000-00005BD90000}"/>
    <cellStyle name="Normal 8 11 5 2 2" xfId="57294" xr:uid="{00000000-0005-0000-0000-00005CD90000}"/>
    <cellStyle name="Normal 8 11 5 3" xfId="44697" xr:uid="{00000000-0005-0000-0000-00005DD90000}"/>
    <cellStyle name="Normal 8 11 5 4" xfId="34683" xr:uid="{00000000-0005-0000-0000-00005ED90000}"/>
    <cellStyle name="Normal 8 11 6" xfId="11251" xr:uid="{00000000-0005-0000-0000-00005FD90000}"/>
    <cellStyle name="Normal 8 11 6 2" xfId="23854" xr:uid="{00000000-0005-0000-0000-000060D90000}"/>
    <cellStyle name="Normal 8 11 6 2 2" xfId="59070" xr:uid="{00000000-0005-0000-0000-000061D90000}"/>
    <cellStyle name="Normal 8 11 6 3" xfId="46473" xr:uid="{00000000-0005-0000-0000-000062D90000}"/>
    <cellStyle name="Normal 8 11 6 4" xfId="36459" xr:uid="{00000000-0005-0000-0000-000063D90000}"/>
    <cellStyle name="Normal 8 11 7" xfId="15618" xr:uid="{00000000-0005-0000-0000-000064D90000}"/>
    <cellStyle name="Normal 8 11 7 2" xfId="50834" xr:uid="{00000000-0005-0000-0000-000065D90000}"/>
    <cellStyle name="Normal 8 11 7 3" xfId="28223" xr:uid="{00000000-0005-0000-0000-000066D90000}"/>
    <cellStyle name="Normal 8 11 8" xfId="12709" xr:uid="{00000000-0005-0000-0000-000067D90000}"/>
    <cellStyle name="Normal 8 11 8 2" xfId="47927" xr:uid="{00000000-0005-0000-0000-000068D90000}"/>
    <cellStyle name="Normal 8 11 9" xfId="38237" xr:uid="{00000000-0005-0000-0000-000069D90000}"/>
    <cellStyle name="Normal 8 12" xfId="3439" xr:uid="{00000000-0005-0000-0000-00006AD90000}"/>
    <cellStyle name="Normal 8 12 10" xfId="26935" xr:uid="{00000000-0005-0000-0000-00006BD90000}"/>
    <cellStyle name="Normal 8 12 11" xfId="61339" xr:uid="{00000000-0005-0000-0000-00006CD90000}"/>
    <cellStyle name="Normal 8 12 2" xfId="5235" xr:uid="{00000000-0005-0000-0000-00006DD90000}"/>
    <cellStyle name="Normal 8 12 2 2" xfId="17882" xr:uid="{00000000-0005-0000-0000-00006ED90000}"/>
    <cellStyle name="Normal 8 12 2 2 2" xfId="53098" xr:uid="{00000000-0005-0000-0000-00006FD90000}"/>
    <cellStyle name="Normal 8 12 2 3" xfId="40501" xr:uid="{00000000-0005-0000-0000-000070D90000}"/>
    <cellStyle name="Normal 8 12 2 4" xfId="30487" xr:uid="{00000000-0005-0000-0000-000071D90000}"/>
    <cellStyle name="Normal 8 12 3" xfId="6705" xr:uid="{00000000-0005-0000-0000-000072D90000}"/>
    <cellStyle name="Normal 8 12 3 2" xfId="19336" xr:uid="{00000000-0005-0000-0000-000073D90000}"/>
    <cellStyle name="Normal 8 12 3 2 2" xfId="54552" xr:uid="{00000000-0005-0000-0000-000074D90000}"/>
    <cellStyle name="Normal 8 12 3 3" xfId="41955" xr:uid="{00000000-0005-0000-0000-000075D90000}"/>
    <cellStyle name="Normal 8 12 3 4" xfId="31941" xr:uid="{00000000-0005-0000-0000-000076D90000}"/>
    <cellStyle name="Normal 8 12 4" xfId="8164" xr:uid="{00000000-0005-0000-0000-000077D90000}"/>
    <cellStyle name="Normal 8 12 4 2" xfId="20790" xr:uid="{00000000-0005-0000-0000-000078D90000}"/>
    <cellStyle name="Normal 8 12 4 2 2" xfId="56006" xr:uid="{00000000-0005-0000-0000-000079D90000}"/>
    <cellStyle name="Normal 8 12 4 3" xfId="43409" xr:uid="{00000000-0005-0000-0000-00007AD90000}"/>
    <cellStyle name="Normal 8 12 4 4" xfId="33395" xr:uid="{00000000-0005-0000-0000-00007BD90000}"/>
    <cellStyle name="Normal 8 12 5" xfId="9945" xr:uid="{00000000-0005-0000-0000-00007CD90000}"/>
    <cellStyle name="Normal 8 12 5 2" xfId="22566" xr:uid="{00000000-0005-0000-0000-00007DD90000}"/>
    <cellStyle name="Normal 8 12 5 2 2" xfId="57782" xr:uid="{00000000-0005-0000-0000-00007ED90000}"/>
    <cellStyle name="Normal 8 12 5 3" xfId="45185" xr:uid="{00000000-0005-0000-0000-00007FD90000}"/>
    <cellStyle name="Normal 8 12 5 4" xfId="35171" xr:uid="{00000000-0005-0000-0000-000080D90000}"/>
    <cellStyle name="Normal 8 12 6" xfId="11739" xr:uid="{00000000-0005-0000-0000-000081D90000}"/>
    <cellStyle name="Normal 8 12 6 2" xfId="24342" xr:uid="{00000000-0005-0000-0000-000082D90000}"/>
    <cellStyle name="Normal 8 12 6 2 2" xfId="59558" xr:uid="{00000000-0005-0000-0000-000083D90000}"/>
    <cellStyle name="Normal 8 12 6 3" xfId="46961" xr:uid="{00000000-0005-0000-0000-000084D90000}"/>
    <cellStyle name="Normal 8 12 6 4" xfId="36947" xr:uid="{00000000-0005-0000-0000-000085D90000}"/>
    <cellStyle name="Normal 8 12 7" xfId="16106" xr:uid="{00000000-0005-0000-0000-000086D90000}"/>
    <cellStyle name="Normal 8 12 7 2" xfId="51322" xr:uid="{00000000-0005-0000-0000-000087D90000}"/>
    <cellStyle name="Normal 8 12 7 3" xfId="28711" xr:uid="{00000000-0005-0000-0000-000088D90000}"/>
    <cellStyle name="Normal 8 12 8" xfId="14328" xr:uid="{00000000-0005-0000-0000-000089D90000}"/>
    <cellStyle name="Normal 8 12 8 2" xfId="49546" xr:uid="{00000000-0005-0000-0000-00008AD90000}"/>
    <cellStyle name="Normal 8 12 9" xfId="38725" xr:uid="{00000000-0005-0000-0000-00008BD90000}"/>
    <cellStyle name="Normal 8 13" xfId="2600" xr:uid="{00000000-0005-0000-0000-00008CD90000}"/>
    <cellStyle name="Normal 8 13 10" xfId="26126" xr:uid="{00000000-0005-0000-0000-00008DD90000}"/>
    <cellStyle name="Normal 8 13 11" xfId="60530" xr:uid="{00000000-0005-0000-0000-00008ED90000}"/>
    <cellStyle name="Normal 8 13 2" xfId="4426" xr:uid="{00000000-0005-0000-0000-00008FD90000}"/>
    <cellStyle name="Normal 8 13 2 2" xfId="17073" xr:uid="{00000000-0005-0000-0000-000090D90000}"/>
    <cellStyle name="Normal 8 13 2 2 2" xfId="52289" xr:uid="{00000000-0005-0000-0000-000091D90000}"/>
    <cellStyle name="Normal 8 13 2 3" xfId="39692" xr:uid="{00000000-0005-0000-0000-000092D90000}"/>
    <cellStyle name="Normal 8 13 2 4" xfId="29678" xr:uid="{00000000-0005-0000-0000-000093D90000}"/>
    <cellStyle name="Normal 8 13 3" xfId="5896" xr:uid="{00000000-0005-0000-0000-000094D90000}"/>
    <cellStyle name="Normal 8 13 3 2" xfId="18527" xr:uid="{00000000-0005-0000-0000-000095D90000}"/>
    <cellStyle name="Normal 8 13 3 2 2" xfId="53743" xr:uid="{00000000-0005-0000-0000-000096D90000}"/>
    <cellStyle name="Normal 8 13 3 3" xfId="41146" xr:uid="{00000000-0005-0000-0000-000097D90000}"/>
    <cellStyle name="Normal 8 13 3 4" xfId="31132" xr:uid="{00000000-0005-0000-0000-000098D90000}"/>
    <cellStyle name="Normal 8 13 4" xfId="7355" xr:uid="{00000000-0005-0000-0000-000099D90000}"/>
    <cellStyle name="Normal 8 13 4 2" xfId="19981" xr:uid="{00000000-0005-0000-0000-00009AD90000}"/>
    <cellStyle name="Normal 8 13 4 2 2" xfId="55197" xr:uid="{00000000-0005-0000-0000-00009BD90000}"/>
    <cellStyle name="Normal 8 13 4 3" xfId="42600" xr:uid="{00000000-0005-0000-0000-00009CD90000}"/>
    <cellStyle name="Normal 8 13 4 4" xfId="32586" xr:uid="{00000000-0005-0000-0000-00009DD90000}"/>
    <cellStyle name="Normal 8 13 5" xfId="9136" xr:uid="{00000000-0005-0000-0000-00009ED90000}"/>
    <cellStyle name="Normal 8 13 5 2" xfId="21757" xr:uid="{00000000-0005-0000-0000-00009FD90000}"/>
    <cellStyle name="Normal 8 13 5 2 2" xfId="56973" xr:uid="{00000000-0005-0000-0000-0000A0D90000}"/>
    <cellStyle name="Normal 8 13 5 3" xfId="44376" xr:uid="{00000000-0005-0000-0000-0000A1D90000}"/>
    <cellStyle name="Normal 8 13 5 4" xfId="34362" xr:uid="{00000000-0005-0000-0000-0000A2D90000}"/>
    <cellStyle name="Normal 8 13 6" xfId="10930" xr:uid="{00000000-0005-0000-0000-0000A3D90000}"/>
    <cellStyle name="Normal 8 13 6 2" xfId="23533" xr:uid="{00000000-0005-0000-0000-0000A4D90000}"/>
    <cellStyle name="Normal 8 13 6 2 2" xfId="58749" xr:uid="{00000000-0005-0000-0000-0000A5D90000}"/>
    <cellStyle name="Normal 8 13 6 3" xfId="46152" xr:uid="{00000000-0005-0000-0000-0000A6D90000}"/>
    <cellStyle name="Normal 8 13 6 4" xfId="36138" xr:uid="{00000000-0005-0000-0000-0000A7D90000}"/>
    <cellStyle name="Normal 8 13 7" xfId="15297" xr:uid="{00000000-0005-0000-0000-0000A8D90000}"/>
    <cellStyle name="Normal 8 13 7 2" xfId="50513" xr:uid="{00000000-0005-0000-0000-0000A9D90000}"/>
    <cellStyle name="Normal 8 13 7 3" xfId="27902" xr:uid="{00000000-0005-0000-0000-0000AAD90000}"/>
    <cellStyle name="Normal 8 13 8" xfId="13519" xr:uid="{00000000-0005-0000-0000-0000ABD90000}"/>
    <cellStyle name="Normal 8 13 8 2" xfId="48737" xr:uid="{00000000-0005-0000-0000-0000ACD90000}"/>
    <cellStyle name="Normal 8 13 9" xfId="37916" xr:uid="{00000000-0005-0000-0000-0000ADD90000}"/>
    <cellStyle name="Normal 8 14" xfId="3764" xr:uid="{00000000-0005-0000-0000-0000AED90000}"/>
    <cellStyle name="Normal 8 14 2" xfId="8487" xr:uid="{00000000-0005-0000-0000-0000AFD90000}"/>
    <cellStyle name="Normal 8 14 2 2" xfId="21113" xr:uid="{00000000-0005-0000-0000-0000B0D90000}"/>
    <cellStyle name="Normal 8 14 2 2 2" xfId="56329" xr:uid="{00000000-0005-0000-0000-0000B1D90000}"/>
    <cellStyle name="Normal 8 14 2 3" xfId="43732" xr:uid="{00000000-0005-0000-0000-0000B2D90000}"/>
    <cellStyle name="Normal 8 14 2 4" xfId="33718" xr:uid="{00000000-0005-0000-0000-0000B3D90000}"/>
    <cellStyle name="Normal 8 14 3" xfId="10268" xr:uid="{00000000-0005-0000-0000-0000B4D90000}"/>
    <cellStyle name="Normal 8 14 3 2" xfId="22889" xr:uid="{00000000-0005-0000-0000-0000B5D90000}"/>
    <cellStyle name="Normal 8 14 3 2 2" xfId="58105" xr:uid="{00000000-0005-0000-0000-0000B6D90000}"/>
    <cellStyle name="Normal 8 14 3 3" xfId="45508" xr:uid="{00000000-0005-0000-0000-0000B7D90000}"/>
    <cellStyle name="Normal 8 14 3 4" xfId="35494" xr:uid="{00000000-0005-0000-0000-0000B8D90000}"/>
    <cellStyle name="Normal 8 14 4" xfId="12064" xr:uid="{00000000-0005-0000-0000-0000B9D90000}"/>
    <cellStyle name="Normal 8 14 4 2" xfId="24665" xr:uid="{00000000-0005-0000-0000-0000BAD90000}"/>
    <cellStyle name="Normal 8 14 4 2 2" xfId="59881" xr:uid="{00000000-0005-0000-0000-0000BBD90000}"/>
    <cellStyle name="Normal 8 14 4 3" xfId="47284" xr:uid="{00000000-0005-0000-0000-0000BCD90000}"/>
    <cellStyle name="Normal 8 14 4 4" xfId="37270" xr:uid="{00000000-0005-0000-0000-0000BDD90000}"/>
    <cellStyle name="Normal 8 14 5" xfId="16429" xr:uid="{00000000-0005-0000-0000-0000BED90000}"/>
    <cellStyle name="Normal 8 14 5 2" xfId="51645" xr:uid="{00000000-0005-0000-0000-0000BFD90000}"/>
    <cellStyle name="Normal 8 14 5 3" xfId="29034" xr:uid="{00000000-0005-0000-0000-0000C0D90000}"/>
    <cellStyle name="Normal 8 14 6" xfId="14651" xr:uid="{00000000-0005-0000-0000-0000C1D90000}"/>
    <cellStyle name="Normal 8 14 6 2" xfId="49869" xr:uid="{00000000-0005-0000-0000-0000C2D90000}"/>
    <cellStyle name="Normal 8 14 7" xfId="39048" xr:uid="{00000000-0005-0000-0000-0000C3D90000}"/>
    <cellStyle name="Normal 8 14 8" xfId="27258" xr:uid="{00000000-0005-0000-0000-0000C4D90000}"/>
    <cellStyle name="Normal 8 15" xfId="4104" xr:uid="{00000000-0005-0000-0000-0000C5D90000}"/>
    <cellStyle name="Normal 8 15 2" xfId="16751" xr:uid="{00000000-0005-0000-0000-0000C6D90000}"/>
    <cellStyle name="Normal 8 15 2 2" xfId="51967" xr:uid="{00000000-0005-0000-0000-0000C7D90000}"/>
    <cellStyle name="Normal 8 15 2 3" xfId="29356" xr:uid="{00000000-0005-0000-0000-0000C8D90000}"/>
    <cellStyle name="Normal 8 15 3" xfId="13197" xr:uid="{00000000-0005-0000-0000-0000C9D90000}"/>
    <cellStyle name="Normal 8 15 3 2" xfId="48415" xr:uid="{00000000-0005-0000-0000-0000CAD90000}"/>
    <cellStyle name="Normal 8 15 4" xfId="39370" xr:uid="{00000000-0005-0000-0000-0000CBD90000}"/>
    <cellStyle name="Normal 8 15 5" xfId="25804" xr:uid="{00000000-0005-0000-0000-0000CCD90000}"/>
    <cellStyle name="Normal 8 16" xfId="5574" xr:uid="{00000000-0005-0000-0000-0000CDD90000}"/>
    <cellStyle name="Normal 8 16 2" xfId="18205" xr:uid="{00000000-0005-0000-0000-0000CED90000}"/>
    <cellStyle name="Normal 8 16 2 2" xfId="53421" xr:uid="{00000000-0005-0000-0000-0000CFD90000}"/>
    <cellStyle name="Normal 8 16 3" xfId="40824" xr:uid="{00000000-0005-0000-0000-0000D0D90000}"/>
    <cellStyle name="Normal 8 16 4" xfId="30810" xr:uid="{00000000-0005-0000-0000-0000D1D90000}"/>
    <cellStyle name="Normal 8 17" xfId="7033" xr:uid="{00000000-0005-0000-0000-0000D2D90000}"/>
    <cellStyle name="Normal 8 17 2" xfId="19659" xr:uid="{00000000-0005-0000-0000-0000D3D90000}"/>
    <cellStyle name="Normal 8 17 2 2" xfId="54875" xr:uid="{00000000-0005-0000-0000-0000D4D90000}"/>
    <cellStyle name="Normal 8 17 3" xfId="42278" xr:uid="{00000000-0005-0000-0000-0000D5D90000}"/>
    <cellStyle name="Normal 8 17 4" xfId="32264" xr:uid="{00000000-0005-0000-0000-0000D6D90000}"/>
    <cellStyle name="Normal 8 18" xfId="8814" xr:uid="{00000000-0005-0000-0000-0000D7D90000}"/>
    <cellStyle name="Normal 8 18 2" xfId="21435" xr:uid="{00000000-0005-0000-0000-0000D8D90000}"/>
    <cellStyle name="Normal 8 18 2 2" xfId="56651" xr:uid="{00000000-0005-0000-0000-0000D9D90000}"/>
    <cellStyle name="Normal 8 18 3" xfId="44054" xr:uid="{00000000-0005-0000-0000-0000DAD90000}"/>
    <cellStyle name="Normal 8 18 4" xfId="34040" xr:uid="{00000000-0005-0000-0000-0000DBD90000}"/>
    <cellStyle name="Normal 8 19" xfId="10745" xr:uid="{00000000-0005-0000-0000-0000DCD90000}"/>
    <cellStyle name="Normal 8 19 2" xfId="23356" xr:uid="{00000000-0005-0000-0000-0000DDD90000}"/>
    <cellStyle name="Normal 8 19 2 2" xfId="58572" xr:uid="{00000000-0005-0000-0000-0000DED90000}"/>
    <cellStyle name="Normal 8 19 3" xfId="45975" xr:uid="{00000000-0005-0000-0000-0000DFD90000}"/>
    <cellStyle name="Normal 8 19 4" xfId="35961" xr:uid="{00000000-0005-0000-0000-0000E0D90000}"/>
    <cellStyle name="Normal 8 2" xfId="648" xr:uid="{00000000-0005-0000-0000-0000E1D90000}"/>
    <cellStyle name="Normal 8 2 2" xfId="649" xr:uid="{00000000-0005-0000-0000-0000E2D90000}"/>
    <cellStyle name="Normal 8 2 2 2" xfId="1812" xr:uid="{00000000-0005-0000-0000-0000E3D90000}"/>
    <cellStyle name="Normal 8 2 2_District Target Attainment" xfId="1189" xr:uid="{00000000-0005-0000-0000-0000E4D90000}"/>
    <cellStyle name="Normal 8 2 3" xfId="650" xr:uid="{00000000-0005-0000-0000-0000E5D90000}"/>
    <cellStyle name="Normal 8 20" xfId="14975" xr:uid="{00000000-0005-0000-0000-0000E6D90000}"/>
    <cellStyle name="Normal 8 20 2" xfId="50191" xr:uid="{00000000-0005-0000-0000-0000E7D90000}"/>
    <cellStyle name="Normal 8 20 3" xfId="27580" xr:uid="{00000000-0005-0000-0000-0000E8D90000}"/>
    <cellStyle name="Normal 8 21" xfId="12388" xr:uid="{00000000-0005-0000-0000-0000E9D90000}"/>
    <cellStyle name="Normal 8 21 2" xfId="47606" xr:uid="{00000000-0005-0000-0000-0000EAD90000}"/>
    <cellStyle name="Normal 8 22" xfId="37594" xr:uid="{00000000-0005-0000-0000-0000EBD90000}"/>
    <cellStyle name="Normal 8 23" xfId="24995" xr:uid="{00000000-0005-0000-0000-0000ECD90000}"/>
    <cellStyle name="Normal 8 24" xfId="60208" xr:uid="{00000000-0005-0000-0000-0000EDD90000}"/>
    <cellStyle name="Normal 8 3" xfId="651" xr:uid="{00000000-0005-0000-0000-0000EED90000}"/>
    <cellStyle name="Normal 8 3 2" xfId="652" xr:uid="{00000000-0005-0000-0000-0000EFD90000}"/>
    <cellStyle name="Normal 8 3 2 2" xfId="1814" xr:uid="{00000000-0005-0000-0000-0000F0D90000}"/>
    <cellStyle name="Normal 8 3 2_District Target Attainment" xfId="1191" xr:uid="{00000000-0005-0000-0000-0000F1D90000}"/>
    <cellStyle name="Normal 8 3 3" xfId="653" xr:uid="{00000000-0005-0000-0000-0000F2D90000}"/>
    <cellStyle name="Normal 8 3 3 2" xfId="1815" xr:uid="{00000000-0005-0000-0000-0000F3D90000}"/>
    <cellStyle name="Normal 8 3 3_District Target Attainment" xfId="1192" xr:uid="{00000000-0005-0000-0000-0000F4D90000}"/>
    <cellStyle name="Normal 8 3 4" xfId="654" xr:uid="{00000000-0005-0000-0000-0000F5D90000}"/>
    <cellStyle name="Normal 8 3 4 2" xfId="655" xr:uid="{00000000-0005-0000-0000-0000F6D90000}"/>
    <cellStyle name="Normal 8 3 4 2 2" xfId="1817" xr:uid="{00000000-0005-0000-0000-0000F7D90000}"/>
    <cellStyle name="Normal 8 3 4 2_District Target Attainment" xfId="1194" xr:uid="{00000000-0005-0000-0000-0000F8D90000}"/>
    <cellStyle name="Normal 8 3 4 3" xfId="656" xr:uid="{00000000-0005-0000-0000-0000F9D90000}"/>
    <cellStyle name="Normal 8 3 4 3 2" xfId="657" xr:uid="{00000000-0005-0000-0000-0000FAD90000}"/>
    <cellStyle name="Normal 8 3 4 3 2 2" xfId="1819" xr:uid="{00000000-0005-0000-0000-0000FBD90000}"/>
    <cellStyle name="Normal 8 3 4 3 2_District Target Attainment" xfId="1196" xr:uid="{00000000-0005-0000-0000-0000FCD90000}"/>
    <cellStyle name="Normal 8 3 4 3 3" xfId="658" xr:uid="{00000000-0005-0000-0000-0000FDD90000}"/>
    <cellStyle name="Normal 8 3 4 3 3 2" xfId="659" xr:uid="{00000000-0005-0000-0000-0000FED90000}"/>
    <cellStyle name="Normal 8 3 4 3 3 2 2" xfId="1821" xr:uid="{00000000-0005-0000-0000-0000FFD90000}"/>
    <cellStyle name="Normal 8 3 4 3 3 2_District Target Attainment" xfId="1198" xr:uid="{00000000-0005-0000-0000-000000DA0000}"/>
    <cellStyle name="Normal 8 3 4 3 3 3" xfId="1820" xr:uid="{00000000-0005-0000-0000-000001DA0000}"/>
    <cellStyle name="Normal 8 3 4 3 3_District Target Attainment" xfId="1197" xr:uid="{00000000-0005-0000-0000-000002DA0000}"/>
    <cellStyle name="Normal 8 3 4 3 4" xfId="660" xr:uid="{00000000-0005-0000-0000-000003DA0000}"/>
    <cellStyle name="Normal 8 3 4 3 4 2" xfId="661" xr:uid="{00000000-0005-0000-0000-000004DA0000}"/>
    <cellStyle name="Normal 8 3 4 3 4 2 2" xfId="1823" xr:uid="{00000000-0005-0000-0000-000005DA0000}"/>
    <cellStyle name="Normal 8 3 4 3 4 2_District Target Attainment" xfId="1200" xr:uid="{00000000-0005-0000-0000-000006DA0000}"/>
    <cellStyle name="Normal 8 3 4 3 4 3" xfId="662" xr:uid="{00000000-0005-0000-0000-000007DA0000}"/>
    <cellStyle name="Normal 8 3 4 3 4 3 2" xfId="1824" xr:uid="{00000000-0005-0000-0000-000008DA0000}"/>
    <cellStyle name="Normal 8 3 4 3 4 3_District Target Attainment" xfId="1201" xr:uid="{00000000-0005-0000-0000-000009DA0000}"/>
    <cellStyle name="Normal 8 3 4 3 4 4" xfId="663" xr:uid="{00000000-0005-0000-0000-00000ADA0000}"/>
    <cellStyle name="Normal 8 3 4 3 4 4 2" xfId="664" xr:uid="{00000000-0005-0000-0000-00000BDA0000}"/>
    <cellStyle name="Normal 8 3 4 3 4 4 2 2" xfId="665" xr:uid="{00000000-0005-0000-0000-00000CDA0000}"/>
    <cellStyle name="Normal 8 3 4 3 4 4 2 2 2" xfId="1827" xr:uid="{00000000-0005-0000-0000-00000DDA0000}"/>
    <cellStyle name="Normal 8 3 4 3 4 4 2 2_District Target Attainment" xfId="1204" xr:uid="{00000000-0005-0000-0000-00000EDA0000}"/>
    <cellStyle name="Normal 8 3 4 3 4 4 2 3" xfId="666" xr:uid="{00000000-0005-0000-0000-00000FDA0000}"/>
    <cellStyle name="Normal 8 3 4 3 4 4 2 3 2" xfId="667" xr:uid="{00000000-0005-0000-0000-000010DA0000}"/>
    <cellStyle name="Normal 8 3 4 3 4 4 2 3 2 2" xfId="1829" xr:uid="{00000000-0005-0000-0000-000011DA0000}"/>
    <cellStyle name="Normal 8 3 4 3 4 4 2 3 2_District Target Attainment" xfId="1206" xr:uid="{00000000-0005-0000-0000-000012DA0000}"/>
    <cellStyle name="Normal 8 3 4 3 4 4 2 3 3" xfId="668" xr:uid="{00000000-0005-0000-0000-000013DA0000}"/>
    <cellStyle name="Normal 8 3 4 3 4 4 2 3 3 2" xfId="669" xr:uid="{00000000-0005-0000-0000-000014DA0000}"/>
    <cellStyle name="Normal 8 3 4 3 4 4 2 3 3 2 2" xfId="1831" xr:uid="{00000000-0005-0000-0000-000015DA0000}"/>
    <cellStyle name="Normal 8 3 4 3 4 4 2 3 3 2_District Target Attainment" xfId="1208" xr:uid="{00000000-0005-0000-0000-000016DA0000}"/>
    <cellStyle name="Normal 8 3 4 3 4 4 2 3 3 3" xfId="1830" xr:uid="{00000000-0005-0000-0000-000017DA0000}"/>
    <cellStyle name="Normal 8 3 4 3 4 4 2 3 3_District Target Attainment" xfId="1207" xr:uid="{00000000-0005-0000-0000-000018DA0000}"/>
    <cellStyle name="Normal 8 3 4 3 4 4 2 3 4" xfId="1828" xr:uid="{00000000-0005-0000-0000-000019DA0000}"/>
    <cellStyle name="Normal 8 3 4 3 4 4 2 3_District Target Attainment" xfId="1205" xr:uid="{00000000-0005-0000-0000-00001ADA0000}"/>
    <cellStyle name="Normal 8 3 4 3 4 4 2 4" xfId="1826" xr:uid="{00000000-0005-0000-0000-00001BDA0000}"/>
    <cellStyle name="Normal 8 3 4 3 4 4 2_District Target Attainment" xfId="1203" xr:uid="{00000000-0005-0000-0000-00001CDA0000}"/>
    <cellStyle name="Normal 8 3 4 3 4 4 3" xfId="670" xr:uid="{00000000-0005-0000-0000-00001DDA0000}"/>
    <cellStyle name="Normal 8 3 4 3 4 4 3 2" xfId="1832" xr:uid="{00000000-0005-0000-0000-00001EDA0000}"/>
    <cellStyle name="Normal 8 3 4 3 4 4 3_District Target Attainment" xfId="1209" xr:uid="{00000000-0005-0000-0000-00001FDA0000}"/>
    <cellStyle name="Normal 8 3 4 3 4 4 4" xfId="671" xr:uid="{00000000-0005-0000-0000-000020DA0000}"/>
    <cellStyle name="Normal 8 3 4 3 4 4 4 2" xfId="672" xr:uid="{00000000-0005-0000-0000-000021DA0000}"/>
    <cellStyle name="Normal 8 3 4 3 4 4 4 2 2" xfId="1834" xr:uid="{00000000-0005-0000-0000-000022DA0000}"/>
    <cellStyle name="Normal 8 3 4 3 4 4 4 2_District Target Attainment" xfId="1211" xr:uid="{00000000-0005-0000-0000-000023DA0000}"/>
    <cellStyle name="Normal 8 3 4 3 4 4 4 3" xfId="673" xr:uid="{00000000-0005-0000-0000-000024DA0000}"/>
    <cellStyle name="Normal 8 3 4 3 4 4 4 3 2" xfId="674" xr:uid="{00000000-0005-0000-0000-000025DA0000}"/>
    <cellStyle name="Normal 8 3 4 3 4 4 4 3 2 2" xfId="1836" xr:uid="{00000000-0005-0000-0000-000026DA0000}"/>
    <cellStyle name="Normal 8 3 4 3 4 4 4 3 2_District Target Attainment" xfId="1213" xr:uid="{00000000-0005-0000-0000-000027DA0000}"/>
    <cellStyle name="Normal 8 3 4 3 4 4 4 3 3" xfId="1835" xr:uid="{00000000-0005-0000-0000-000028DA0000}"/>
    <cellStyle name="Normal 8 3 4 3 4 4 4 3_District Target Attainment" xfId="1212" xr:uid="{00000000-0005-0000-0000-000029DA0000}"/>
    <cellStyle name="Normal 8 3 4 3 4 4 4 4" xfId="1833" xr:uid="{00000000-0005-0000-0000-00002ADA0000}"/>
    <cellStyle name="Normal 8 3 4 3 4 4 4_District Target Attainment" xfId="1210" xr:uid="{00000000-0005-0000-0000-00002BDA0000}"/>
    <cellStyle name="Normal 8 3 4 3 4 4 5" xfId="1825" xr:uid="{00000000-0005-0000-0000-00002CDA0000}"/>
    <cellStyle name="Normal 8 3 4 3 4 4_District Target Attainment" xfId="1202" xr:uid="{00000000-0005-0000-0000-00002DDA0000}"/>
    <cellStyle name="Normal 8 3 4 3 4 5" xfId="1822" xr:uid="{00000000-0005-0000-0000-00002EDA0000}"/>
    <cellStyle name="Normal 8 3 4 3 4_District Target Attainment" xfId="1199" xr:uid="{00000000-0005-0000-0000-00002FDA0000}"/>
    <cellStyle name="Normal 8 3 4 3 5" xfId="1818" xr:uid="{00000000-0005-0000-0000-000030DA0000}"/>
    <cellStyle name="Normal 8 3 4 3_District Target Attainment" xfId="1195" xr:uid="{00000000-0005-0000-0000-000031DA0000}"/>
    <cellStyle name="Normal 8 3 4 4" xfId="675" xr:uid="{00000000-0005-0000-0000-000032DA0000}"/>
    <cellStyle name="Normal 8 3 4 4 2" xfId="676" xr:uid="{00000000-0005-0000-0000-000033DA0000}"/>
    <cellStyle name="Normal 8 3 4 4 2 2" xfId="1838" xr:uid="{00000000-0005-0000-0000-000034DA0000}"/>
    <cellStyle name="Normal 8 3 4 4 2_District Target Attainment" xfId="1215" xr:uid="{00000000-0005-0000-0000-000035DA0000}"/>
    <cellStyle name="Normal 8 3 4 4 3" xfId="1837" xr:uid="{00000000-0005-0000-0000-000036DA0000}"/>
    <cellStyle name="Normal 8 3 4 4_District Target Attainment" xfId="1214" xr:uid="{00000000-0005-0000-0000-000037DA0000}"/>
    <cellStyle name="Normal 8 3 4 5" xfId="677" xr:uid="{00000000-0005-0000-0000-000038DA0000}"/>
    <cellStyle name="Normal 8 3 4 5 2" xfId="678" xr:uid="{00000000-0005-0000-0000-000039DA0000}"/>
    <cellStyle name="Normal 8 3 4 5 2 2" xfId="1840" xr:uid="{00000000-0005-0000-0000-00003ADA0000}"/>
    <cellStyle name="Normal 8 3 4 5 2_District Target Attainment" xfId="1217" xr:uid="{00000000-0005-0000-0000-00003BDA0000}"/>
    <cellStyle name="Normal 8 3 4 5 3" xfId="679" xr:uid="{00000000-0005-0000-0000-00003CDA0000}"/>
    <cellStyle name="Normal 8 3 4 5 3 2" xfId="1841" xr:uid="{00000000-0005-0000-0000-00003DDA0000}"/>
    <cellStyle name="Normal 8 3 4 5 3_District Target Attainment" xfId="1218" xr:uid="{00000000-0005-0000-0000-00003EDA0000}"/>
    <cellStyle name="Normal 8 3 4 5 4" xfId="680" xr:uid="{00000000-0005-0000-0000-00003FDA0000}"/>
    <cellStyle name="Normal 8 3 4 5 4 2" xfId="681" xr:uid="{00000000-0005-0000-0000-000040DA0000}"/>
    <cellStyle name="Normal 8 3 4 5 4 2 2" xfId="682" xr:uid="{00000000-0005-0000-0000-000041DA0000}"/>
    <cellStyle name="Normal 8 3 4 5 4 2 2 2" xfId="1844" xr:uid="{00000000-0005-0000-0000-000042DA0000}"/>
    <cellStyle name="Normal 8 3 4 5 4 2 2_District Target Attainment" xfId="1221" xr:uid="{00000000-0005-0000-0000-000043DA0000}"/>
    <cellStyle name="Normal 8 3 4 5 4 2 3" xfId="683" xr:uid="{00000000-0005-0000-0000-000044DA0000}"/>
    <cellStyle name="Normal 8 3 4 5 4 2 3 2" xfId="684" xr:uid="{00000000-0005-0000-0000-000045DA0000}"/>
    <cellStyle name="Normal 8 3 4 5 4 2 3 2 2" xfId="1846" xr:uid="{00000000-0005-0000-0000-000046DA0000}"/>
    <cellStyle name="Normal 8 3 4 5 4 2 3 2_District Target Attainment" xfId="1223" xr:uid="{00000000-0005-0000-0000-000047DA0000}"/>
    <cellStyle name="Normal 8 3 4 5 4 2 3 3" xfId="685" xr:uid="{00000000-0005-0000-0000-000048DA0000}"/>
    <cellStyle name="Normal 8 3 4 5 4 2 3 3 2" xfId="686" xr:uid="{00000000-0005-0000-0000-000049DA0000}"/>
    <cellStyle name="Normal 8 3 4 5 4 2 3 3 2 2" xfId="1848" xr:uid="{00000000-0005-0000-0000-00004ADA0000}"/>
    <cellStyle name="Normal 8 3 4 5 4 2 3 3 2_District Target Attainment" xfId="1225" xr:uid="{00000000-0005-0000-0000-00004BDA0000}"/>
    <cellStyle name="Normal 8 3 4 5 4 2 3 3 3" xfId="1847" xr:uid="{00000000-0005-0000-0000-00004CDA0000}"/>
    <cellStyle name="Normal 8 3 4 5 4 2 3 3_District Target Attainment" xfId="1224" xr:uid="{00000000-0005-0000-0000-00004DDA0000}"/>
    <cellStyle name="Normal 8 3 4 5 4 2 3 4" xfId="1845" xr:uid="{00000000-0005-0000-0000-00004EDA0000}"/>
    <cellStyle name="Normal 8 3 4 5 4 2 3_District Target Attainment" xfId="1222" xr:uid="{00000000-0005-0000-0000-00004FDA0000}"/>
    <cellStyle name="Normal 8 3 4 5 4 2 4" xfId="1843" xr:uid="{00000000-0005-0000-0000-000050DA0000}"/>
    <cellStyle name="Normal 8 3 4 5 4 2_District Target Attainment" xfId="1220" xr:uid="{00000000-0005-0000-0000-000051DA0000}"/>
    <cellStyle name="Normal 8 3 4 5 4 3" xfId="687" xr:uid="{00000000-0005-0000-0000-000052DA0000}"/>
    <cellStyle name="Normal 8 3 4 5 4 3 2" xfId="1849" xr:uid="{00000000-0005-0000-0000-000053DA0000}"/>
    <cellStyle name="Normal 8 3 4 5 4 3_District Target Attainment" xfId="1226" xr:uid="{00000000-0005-0000-0000-000054DA0000}"/>
    <cellStyle name="Normal 8 3 4 5 4 4" xfId="688" xr:uid="{00000000-0005-0000-0000-000055DA0000}"/>
    <cellStyle name="Normal 8 3 4 5 4 4 2" xfId="689" xr:uid="{00000000-0005-0000-0000-000056DA0000}"/>
    <cellStyle name="Normal 8 3 4 5 4 4 2 2" xfId="1851" xr:uid="{00000000-0005-0000-0000-000057DA0000}"/>
    <cellStyle name="Normal 8 3 4 5 4 4 2_District Target Attainment" xfId="1228" xr:uid="{00000000-0005-0000-0000-000058DA0000}"/>
    <cellStyle name="Normal 8 3 4 5 4 4 3" xfId="690" xr:uid="{00000000-0005-0000-0000-000059DA0000}"/>
    <cellStyle name="Normal 8 3 4 5 4 4 3 2" xfId="691" xr:uid="{00000000-0005-0000-0000-00005ADA0000}"/>
    <cellStyle name="Normal 8 3 4 5 4 4 3 2 2" xfId="1853" xr:uid="{00000000-0005-0000-0000-00005BDA0000}"/>
    <cellStyle name="Normal 8 3 4 5 4 4 3 2_District Target Attainment" xfId="1230" xr:uid="{00000000-0005-0000-0000-00005CDA0000}"/>
    <cellStyle name="Normal 8 3 4 5 4 4 3 3" xfId="1852" xr:uid="{00000000-0005-0000-0000-00005DDA0000}"/>
    <cellStyle name="Normal 8 3 4 5 4 4 3_District Target Attainment" xfId="1229" xr:uid="{00000000-0005-0000-0000-00005EDA0000}"/>
    <cellStyle name="Normal 8 3 4 5 4 4 4" xfId="1850" xr:uid="{00000000-0005-0000-0000-00005FDA0000}"/>
    <cellStyle name="Normal 8 3 4 5 4 4_District Target Attainment" xfId="1227" xr:uid="{00000000-0005-0000-0000-000060DA0000}"/>
    <cellStyle name="Normal 8 3 4 5 4 5" xfId="1842" xr:uid="{00000000-0005-0000-0000-000061DA0000}"/>
    <cellStyle name="Normal 8 3 4 5 4_District Target Attainment" xfId="1219" xr:uid="{00000000-0005-0000-0000-000062DA0000}"/>
    <cellStyle name="Normal 8 3 4 5 5" xfId="1839" xr:uid="{00000000-0005-0000-0000-000063DA0000}"/>
    <cellStyle name="Normal 8 3 4 5_District Target Attainment" xfId="1216" xr:uid="{00000000-0005-0000-0000-000064DA0000}"/>
    <cellStyle name="Normal 8 3 4 6" xfId="1816" xr:uid="{00000000-0005-0000-0000-000065DA0000}"/>
    <cellStyle name="Normal 8 3 4_District Target Attainment" xfId="1193" xr:uid="{00000000-0005-0000-0000-000066DA0000}"/>
    <cellStyle name="Normal 8 3 5" xfId="692" xr:uid="{00000000-0005-0000-0000-000067DA0000}"/>
    <cellStyle name="Normal 8 3 5 2" xfId="693" xr:uid="{00000000-0005-0000-0000-000068DA0000}"/>
    <cellStyle name="Normal 8 3 5 2 2" xfId="1855" xr:uid="{00000000-0005-0000-0000-000069DA0000}"/>
    <cellStyle name="Normal 8 3 5 2_District Target Attainment" xfId="1232" xr:uid="{00000000-0005-0000-0000-00006ADA0000}"/>
    <cellStyle name="Normal 8 3 5 3" xfId="694" xr:uid="{00000000-0005-0000-0000-00006BDA0000}"/>
    <cellStyle name="Normal 8 3 5 3 2" xfId="695" xr:uid="{00000000-0005-0000-0000-00006CDA0000}"/>
    <cellStyle name="Normal 8 3 5 3 2 2" xfId="1857" xr:uid="{00000000-0005-0000-0000-00006DDA0000}"/>
    <cellStyle name="Normal 8 3 5 3 2_District Target Attainment" xfId="1234" xr:uid="{00000000-0005-0000-0000-00006EDA0000}"/>
    <cellStyle name="Normal 8 3 5 3 3" xfId="1856" xr:uid="{00000000-0005-0000-0000-00006FDA0000}"/>
    <cellStyle name="Normal 8 3 5 3_District Target Attainment" xfId="1233" xr:uid="{00000000-0005-0000-0000-000070DA0000}"/>
    <cellStyle name="Normal 8 3 5 4" xfId="696" xr:uid="{00000000-0005-0000-0000-000071DA0000}"/>
    <cellStyle name="Normal 8 3 5 4 2" xfId="697" xr:uid="{00000000-0005-0000-0000-000072DA0000}"/>
    <cellStyle name="Normal 8 3 5 4 2 2" xfId="1859" xr:uid="{00000000-0005-0000-0000-000073DA0000}"/>
    <cellStyle name="Normal 8 3 5 4 2_District Target Attainment" xfId="1236" xr:uid="{00000000-0005-0000-0000-000074DA0000}"/>
    <cellStyle name="Normal 8 3 5 4 3" xfId="698" xr:uid="{00000000-0005-0000-0000-000075DA0000}"/>
    <cellStyle name="Normal 8 3 5 4 3 2" xfId="1860" xr:uid="{00000000-0005-0000-0000-000076DA0000}"/>
    <cellStyle name="Normal 8 3 5 4 3_District Target Attainment" xfId="1237" xr:uid="{00000000-0005-0000-0000-000077DA0000}"/>
    <cellStyle name="Normal 8 3 5 4 4" xfId="699" xr:uid="{00000000-0005-0000-0000-000078DA0000}"/>
    <cellStyle name="Normal 8 3 5 4 4 2" xfId="700" xr:uid="{00000000-0005-0000-0000-000079DA0000}"/>
    <cellStyle name="Normal 8 3 5 4 4 2 2" xfId="701" xr:uid="{00000000-0005-0000-0000-00007ADA0000}"/>
    <cellStyle name="Normal 8 3 5 4 4 2 2 2" xfId="1863" xr:uid="{00000000-0005-0000-0000-00007BDA0000}"/>
    <cellStyle name="Normal 8 3 5 4 4 2 2_District Target Attainment" xfId="1240" xr:uid="{00000000-0005-0000-0000-00007CDA0000}"/>
    <cellStyle name="Normal 8 3 5 4 4 2 3" xfId="702" xr:uid="{00000000-0005-0000-0000-00007DDA0000}"/>
    <cellStyle name="Normal 8 3 5 4 4 2 3 2" xfId="703" xr:uid="{00000000-0005-0000-0000-00007EDA0000}"/>
    <cellStyle name="Normal 8 3 5 4 4 2 3 2 2" xfId="1865" xr:uid="{00000000-0005-0000-0000-00007FDA0000}"/>
    <cellStyle name="Normal 8 3 5 4 4 2 3 2_District Target Attainment" xfId="1242" xr:uid="{00000000-0005-0000-0000-000080DA0000}"/>
    <cellStyle name="Normal 8 3 5 4 4 2 3 3" xfId="704" xr:uid="{00000000-0005-0000-0000-000081DA0000}"/>
    <cellStyle name="Normal 8 3 5 4 4 2 3 3 2" xfId="705" xr:uid="{00000000-0005-0000-0000-000082DA0000}"/>
    <cellStyle name="Normal 8 3 5 4 4 2 3 3 2 2" xfId="1867" xr:uid="{00000000-0005-0000-0000-000083DA0000}"/>
    <cellStyle name="Normal 8 3 5 4 4 2 3 3 2_District Target Attainment" xfId="1244" xr:uid="{00000000-0005-0000-0000-000084DA0000}"/>
    <cellStyle name="Normal 8 3 5 4 4 2 3 3 3" xfId="1866" xr:uid="{00000000-0005-0000-0000-000085DA0000}"/>
    <cellStyle name="Normal 8 3 5 4 4 2 3 3_District Target Attainment" xfId="1243" xr:uid="{00000000-0005-0000-0000-000086DA0000}"/>
    <cellStyle name="Normal 8 3 5 4 4 2 3 4" xfId="1864" xr:uid="{00000000-0005-0000-0000-000087DA0000}"/>
    <cellStyle name="Normal 8 3 5 4 4 2 3_District Target Attainment" xfId="1241" xr:uid="{00000000-0005-0000-0000-000088DA0000}"/>
    <cellStyle name="Normal 8 3 5 4 4 2 4" xfId="1862" xr:uid="{00000000-0005-0000-0000-000089DA0000}"/>
    <cellStyle name="Normal 8 3 5 4 4 2_District Target Attainment" xfId="1239" xr:uid="{00000000-0005-0000-0000-00008ADA0000}"/>
    <cellStyle name="Normal 8 3 5 4 4 3" xfId="706" xr:uid="{00000000-0005-0000-0000-00008BDA0000}"/>
    <cellStyle name="Normal 8 3 5 4 4 3 2" xfId="1868" xr:uid="{00000000-0005-0000-0000-00008CDA0000}"/>
    <cellStyle name="Normal 8 3 5 4 4 3_District Target Attainment" xfId="1245" xr:uid="{00000000-0005-0000-0000-00008DDA0000}"/>
    <cellStyle name="Normal 8 3 5 4 4 4" xfId="707" xr:uid="{00000000-0005-0000-0000-00008EDA0000}"/>
    <cellStyle name="Normal 8 3 5 4 4 4 2" xfId="708" xr:uid="{00000000-0005-0000-0000-00008FDA0000}"/>
    <cellStyle name="Normal 8 3 5 4 4 4 2 2" xfId="1870" xr:uid="{00000000-0005-0000-0000-000090DA0000}"/>
    <cellStyle name="Normal 8 3 5 4 4 4 2_District Target Attainment" xfId="1247" xr:uid="{00000000-0005-0000-0000-000091DA0000}"/>
    <cellStyle name="Normal 8 3 5 4 4 4 3" xfId="709" xr:uid="{00000000-0005-0000-0000-000092DA0000}"/>
    <cellStyle name="Normal 8 3 5 4 4 4 3 2" xfId="710" xr:uid="{00000000-0005-0000-0000-000093DA0000}"/>
    <cellStyle name="Normal 8 3 5 4 4 4 3 2 2" xfId="1872" xr:uid="{00000000-0005-0000-0000-000094DA0000}"/>
    <cellStyle name="Normal 8 3 5 4 4 4 3 2_District Target Attainment" xfId="1249" xr:uid="{00000000-0005-0000-0000-000095DA0000}"/>
    <cellStyle name="Normal 8 3 5 4 4 4 3 3" xfId="1871" xr:uid="{00000000-0005-0000-0000-000096DA0000}"/>
    <cellStyle name="Normal 8 3 5 4 4 4 3_District Target Attainment" xfId="1248" xr:uid="{00000000-0005-0000-0000-000097DA0000}"/>
    <cellStyle name="Normal 8 3 5 4 4 4 4" xfId="1869" xr:uid="{00000000-0005-0000-0000-000098DA0000}"/>
    <cellStyle name="Normal 8 3 5 4 4 4_District Target Attainment" xfId="1246" xr:uid="{00000000-0005-0000-0000-000099DA0000}"/>
    <cellStyle name="Normal 8 3 5 4 4 5" xfId="1861" xr:uid="{00000000-0005-0000-0000-00009ADA0000}"/>
    <cellStyle name="Normal 8 3 5 4 4_District Target Attainment" xfId="1238" xr:uid="{00000000-0005-0000-0000-00009BDA0000}"/>
    <cellStyle name="Normal 8 3 5 4 5" xfId="1858" xr:uid="{00000000-0005-0000-0000-00009CDA0000}"/>
    <cellStyle name="Normal 8 3 5 4_District Target Attainment" xfId="1235" xr:uid="{00000000-0005-0000-0000-00009DDA0000}"/>
    <cellStyle name="Normal 8 3 5 5" xfId="1854" xr:uid="{00000000-0005-0000-0000-00009EDA0000}"/>
    <cellStyle name="Normal 8 3 5_District Target Attainment" xfId="1231" xr:uid="{00000000-0005-0000-0000-00009FDA0000}"/>
    <cellStyle name="Normal 8 3 6" xfId="711" xr:uid="{00000000-0005-0000-0000-0000A0DA0000}"/>
    <cellStyle name="Normal 8 3 6 2" xfId="712" xr:uid="{00000000-0005-0000-0000-0000A1DA0000}"/>
    <cellStyle name="Normal 8 3 6 2 2" xfId="1874" xr:uid="{00000000-0005-0000-0000-0000A2DA0000}"/>
    <cellStyle name="Normal 8 3 6 2_District Target Attainment" xfId="1251" xr:uid="{00000000-0005-0000-0000-0000A3DA0000}"/>
    <cellStyle name="Normal 8 3 6 3" xfId="1873" xr:uid="{00000000-0005-0000-0000-0000A4DA0000}"/>
    <cellStyle name="Normal 8 3 6_District Target Attainment" xfId="1250" xr:uid="{00000000-0005-0000-0000-0000A5DA0000}"/>
    <cellStyle name="Normal 8 3 7" xfId="713" xr:uid="{00000000-0005-0000-0000-0000A6DA0000}"/>
    <cellStyle name="Normal 8 3 7 2" xfId="714" xr:uid="{00000000-0005-0000-0000-0000A7DA0000}"/>
    <cellStyle name="Normal 8 3 7 2 2" xfId="1876" xr:uid="{00000000-0005-0000-0000-0000A8DA0000}"/>
    <cellStyle name="Normal 8 3 7 2_District Target Attainment" xfId="1253" xr:uid="{00000000-0005-0000-0000-0000A9DA0000}"/>
    <cellStyle name="Normal 8 3 7 3" xfId="715" xr:uid="{00000000-0005-0000-0000-0000AADA0000}"/>
    <cellStyle name="Normal 8 3 7 3 2" xfId="1877" xr:uid="{00000000-0005-0000-0000-0000ABDA0000}"/>
    <cellStyle name="Normal 8 3 7 3_District Target Attainment" xfId="1254" xr:uid="{00000000-0005-0000-0000-0000ACDA0000}"/>
    <cellStyle name="Normal 8 3 7 4" xfId="716" xr:uid="{00000000-0005-0000-0000-0000ADDA0000}"/>
    <cellStyle name="Normal 8 3 7 4 2" xfId="717" xr:uid="{00000000-0005-0000-0000-0000AEDA0000}"/>
    <cellStyle name="Normal 8 3 7 4 2 2" xfId="718" xr:uid="{00000000-0005-0000-0000-0000AFDA0000}"/>
    <cellStyle name="Normal 8 3 7 4 2 2 2" xfId="1880" xr:uid="{00000000-0005-0000-0000-0000B0DA0000}"/>
    <cellStyle name="Normal 8 3 7 4 2 2_District Target Attainment" xfId="1257" xr:uid="{00000000-0005-0000-0000-0000B1DA0000}"/>
    <cellStyle name="Normal 8 3 7 4 2 3" xfId="719" xr:uid="{00000000-0005-0000-0000-0000B2DA0000}"/>
    <cellStyle name="Normal 8 3 7 4 2 3 2" xfId="720" xr:uid="{00000000-0005-0000-0000-0000B3DA0000}"/>
    <cellStyle name="Normal 8 3 7 4 2 3 2 2" xfId="1882" xr:uid="{00000000-0005-0000-0000-0000B4DA0000}"/>
    <cellStyle name="Normal 8 3 7 4 2 3 2_District Target Attainment" xfId="1259" xr:uid="{00000000-0005-0000-0000-0000B5DA0000}"/>
    <cellStyle name="Normal 8 3 7 4 2 3 3" xfId="721" xr:uid="{00000000-0005-0000-0000-0000B6DA0000}"/>
    <cellStyle name="Normal 8 3 7 4 2 3 3 2" xfId="722" xr:uid="{00000000-0005-0000-0000-0000B7DA0000}"/>
    <cellStyle name="Normal 8 3 7 4 2 3 3 2 2" xfId="1884" xr:uid="{00000000-0005-0000-0000-0000B8DA0000}"/>
    <cellStyle name="Normal 8 3 7 4 2 3 3 2_District Target Attainment" xfId="1261" xr:uid="{00000000-0005-0000-0000-0000B9DA0000}"/>
    <cellStyle name="Normal 8 3 7 4 2 3 3 3" xfId="1883" xr:uid="{00000000-0005-0000-0000-0000BADA0000}"/>
    <cellStyle name="Normal 8 3 7 4 2 3 3_District Target Attainment" xfId="1260" xr:uid="{00000000-0005-0000-0000-0000BBDA0000}"/>
    <cellStyle name="Normal 8 3 7 4 2 3 4" xfId="1881" xr:uid="{00000000-0005-0000-0000-0000BCDA0000}"/>
    <cellStyle name="Normal 8 3 7 4 2 3_District Target Attainment" xfId="1258" xr:uid="{00000000-0005-0000-0000-0000BDDA0000}"/>
    <cellStyle name="Normal 8 3 7 4 2 4" xfId="1879" xr:uid="{00000000-0005-0000-0000-0000BEDA0000}"/>
    <cellStyle name="Normal 8 3 7 4 2_District Target Attainment" xfId="1256" xr:uid="{00000000-0005-0000-0000-0000BFDA0000}"/>
    <cellStyle name="Normal 8 3 7 4 3" xfId="723" xr:uid="{00000000-0005-0000-0000-0000C0DA0000}"/>
    <cellStyle name="Normal 8 3 7 4 3 2" xfId="1885" xr:uid="{00000000-0005-0000-0000-0000C1DA0000}"/>
    <cellStyle name="Normal 8 3 7 4 3_District Target Attainment" xfId="1262" xr:uid="{00000000-0005-0000-0000-0000C2DA0000}"/>
    <cellStyle name="Normal 8 3 7 4 4" xfId="724" xr:uid="{00000000-0005-0000-0000-0000C3DA0000}"/>
    <cellStyle name="Normal 8 3 7 4 4 2" xfId="725" xr:uid="{00000000-0005-0000-0000-0000C4DA0000}"/>
    <cellStyle name="Normal 8 3 7 4 4 2 2" xfId="1887" xr:uid="{00000000-0005-0000-0000-0000C5DA0000}"/>
    <cellStyle name="Normal 8 3 7 4 4 2_District Target Attainment" xfId="1264" xr:uid="{00000000-0005-0000-0000-0000C6DA0000}"/>
    <cellStyle name="Normal 8 3 7 4 4 3" xfId="726" xr:uid="{00000000-0005-0000-0000-0000C7DA0000}"/>
    <cellStyle name="Normal 8 3 7 4 4 3 2" xfId="727" xr:uid="{00000000-0005-0000-0000-0000C8DA0000}"/>
    <cellStyle name="Normal 8 3 7 4 4 3 2 2" xfId="1889" xr:uid="{00000000-0005-0000-0000-0000C9DA0000}"/>
    <cellStyle name="Normal 8 3 7 4 4 3 2_District Target Attainment" xfId="1266" xr:uid="{00000000-0005-0000-0000-0000CADA0000}"/>
    <cellStyle name="Normal 8 3 7 4 4 3 3" xfId="1888" xr:uid="{00000000-0005-0000-0000-0000CBDA0000}"/>
    <cellStyle name="Normal 8 3 7 4 4 3_District Target Attainment" xfId="1265" xr:uid="{00000000-0005-0000-0000-0000CCDA0000}"/>
    <cellStyle name="Normal 8 3 7 4 4 4" xfId="1886" xr:uid="{00000000-0005-0000-0000-0000CDDA0000}"/>
    <cellStyle name="Normal 8 3 7 4 4_District Target Attainment" xfId="1263" xr:uid="{00000000-0005-0000-0000-0000CEDA0000}"/>
    <cellStyle name="Normal 8 3 7 4 5" xfId="1878" xr:uid="{00000000-0005-0000-0000-0000CFDA0000}"/>
    <cellStyle name="Normal 8 3 7 4_District Target Attainment" xfId="1255" xr:uid="{00000000-0005-0000-0000-0000D0DA0000}"/>
    <cellStyle name="Normal 8 3 7 5" xfId="1875" xr:uid="{00000000-0005-0000-0000-0000D1DA0000}"/>
    <cellStyle name="Normal 8 3 7_District Target Attainment" xfId="1252" xr:uid="{00000000-0005-0000-0000-0000D2DA0000}"/>
    <cellStyle name="Normal 8 3 8" xfId="1813" xr:uid="{00000000-0005-0000-0000-0000D3DA0000}"/>
    <cellStyle name="Normal 8 3_District Target Attainment" xfId="1190" xr:uid="{00000000-0005-0000-0000-0000D4DA0000}"/>
    <cellStyle name="Normal 8 4" xfId="728" xr:uid="{00000000-0005-0000-0000-0000D5DA0000}"/>
    <cellStyle name="Normal 8 5" xfId="729" xr:uid="{00000000-0005-0000-0000-0000D6DA0000}"/>
    <cellStyle name="Normal 8 6" xfId="3110" xr:uid="{00000000-0005-0000-0000-0000D7DA0000}"/>
    <cellStyle name="Normal 8 6 10" xfId="25479" xr:uid="{00000000-0005-0000-0000-0000D8DA0000}"/>
    <cellStyle name="Normal 8 6 11" xfId="61014" xr:uid="{00000000-0005-0000-0000-0000D9DA0000}"/>
    <cellStyle name="Normal 8 6 2" xfId="4910" xr:uid="{00000000-0005-0000-0000-0000DADA0000}"/>
    <cellStyle name="Normal 8 6 2 2" xfId="17557" xr:uid="{00000000-0005-0000-0000-0000DBDA0000}"/>
    <cellStyle name="Normal 8 6 2 2 2" xfId="52773" xr:uid="{00000000-0005-0000-0000-0000DCDA0000}"/>
    <cellStyle name="Normal 8 6 2 2 3" xfId="30162" xr:uid="{00000000-0005-0000-0000-0000DDDA0000}"/>
    <cellStyle name="Normal 8 6 2 3" xfId="14003" xr:uid="{00000000-0005-0000-0000-0000DEDA0000}"/>
    <cellStyle name="Normal 8 6 2 3 2" xfId="49221" xr:uid="{00000000-0005-0000-0000-0000DFDA0000}"/>
    <cellStyle name="Normal 8 6 2 4" xfId="40176" xr:uid="{00000000-0005-0000-0000-0000E0DA0000}"/>
    <cellStyle name="Normal 8 6 2 5" xfId="26610" xr:uid="{00000000-0005-0000-0000-0000E1DA0000}"/>
    <cellStyle name="Normal 8 6 3" xfId="6380" xr:uid="{00000000-0005-0000-0000-0000E2DA0000}"/>
    <cellStyle name="Normal 8 6 3 2" xfId="19011" xr:uid="{00000000-0005-0000-0000-0000E3DA0000}"/>
    <cellStyle name="Normal 8 6 3 2 2" xfId="54227" xr:uid="{00000000-0005-0000-0000-0000E4DA0000}"/>
    <cellStyle name="Normal 8 6 3 3" xfId="41630" xr:uid="{00000000-0005-0000-0000-0000E5DA0000}"/>
    <cellStyle name="Normal 8 6 3 4" xfId="31616" xr:uid="{00000000-0005-0000-0000-0000E6DA0000}"/>
    <cellStyle name="Normal 8 6 4" xfId="7839" xr:uid="{00000000-0005-0000-0000-0000E7DA0000}"/>
    <cellStyle name="Normal 8 6 4 2" xfId="20465" xr:uid="{00000000-0005-0000-0000-0000E8DA0000}"/>
    <cellStyle name="Normal 8 6 4 2 2" xfId="55681" xr:uid="{00000000-0005-0000-0000-0000E9DA0000}"/>
    <cellStyle name="Normal 8 6 4 3" xfId="43084" xr:uid="{00000000-0005-0000-0000-0000EADA0000}"/>
    <cellStyle name="Normal 8 6 4 4" xfId="33070" xr:uid="{00000000-0005-0000-0000-0000EBDA0000}"/>
    <cellStyle name="Normal 8 6 5" xfId="9620" xr:uid="{00000000-0005-0000-0000-0000ECDA0000}"/>
    <cellStyle name="Normal 8 6 5 2" xfId="22241" xr:uid="{00000000-0005-0000-0000-0000EDDA0000}"/>
    <cellStyle name="Normal 8 6 5 2 2" xfId="57457" xr:uid="{00000000-0005-0000-0000-0000EEDA0000}"/>
    <cellStyle name="Normal 8 6 5 3" xfId="44860" xr:uid="{00000000-0005-0000-0000-0000EFDA0000}"/>
    <cellStyle name="Normal 8 6 5 4" xfId="34846" xr:uid="{00000000-0005-0000-0000-0000F0DA0000}"/>
    <cellStyle name="Normal 8 6 6" xfId="11414" xr:uid="{00000000-0005-0000-0000-0000F1DA0000}"/>
    <cellStyle name="Normal 8 6 6 2" xfId="24017" xr:uid="{00000000-0005-0000-0000-0000F2DA0000}"/>
    <cellStyle name="Normal 8 6 6 2 2" xfId="59233" xr:uid="{00000000-0005-0000-0000-0000F3DA0000}"/>
    <cellStyle name="Normal 8 6 6 3" xfId="46636" xr:uid="{00000000-0005-0000-0000-0000F4DA0000}"/>
    <cellStyle name="Normal 8 6 6 4" xfId="36622" xr:uid="{00000000-0005-0000-0000-0000F5DA0000}"/>
    <cellStyle name="Normal 8 6 7" xfId="15781" xr:uid="{00000000-0005-0000-0000-0000F6DA0000}"/>
    <cellStyle name="Normal 8 6 7 2" xfId="50997" xr:uid="{00000000-0005-0000-0000-0000F7DA0000}"/>
    <cellStyle name="Normal 8 6 7 3" xfId="28386" xr:uid="{00000000-0005-0000-0000-0000F8DA0000}"/>
    <cellStyle name="Normal 8 6 8" xfId="12872" xr:uid="{00000000-0005-0000-0000-0000F9DA0000}"/>
    <cellStyle name="Normal 8 6 8 2" xfId="48090" xr:uid="{00000000-0005-0000-0000-0000FADA0000}"/>
    <cellStyle name="Normal 8 6 9" xfId="38400" xr:uid="{00000000-0005-0000-0000-0000FBDA0000}"/>
    <cellStyle name="Normal 8 7" xfId="3282" xr:uid="{00000000-0005-0000-0000-0000FCDA0000}"/>
    <cellStyle name="Normal 8 7 10" xfId="25651" xr:uid="{00000000-0005-0000-0000-0000FDDA0000}"/>
    <cellStyle name="Normal 8 7 11" xfId="61186" xr:uid="{00000000-0005-0000-0000-0000FEDA0000}"/>
    <cellStyle name="Normal 8 7 2" xfId="5082" xr:uid="{00000000-0005-0000-0000-0000FFDA0000}"/>
    <cellStyle name="Normal 8 7 2 2" xfId="17729" xr:uid="{00000000-0005-0000-0000-000000DB0000}"/>
    <cellStyle name="Normal 8 7 2 2 2" xfId="52945" xr:uid="{00000000-0005-0000-0000-000001DB0000}"/>
    <cellStyle name="Normal 8 7 2 2 3" xfId="30334" xr:uid="{00000000-0005-0000-0000-000002DB0000}"/>
    <cellStyle name="Normal 8 7 2 3" xfId="14175" xr:uid="{00000000-0005-0000-0000-000003DB0000}"/>
    <cellStyle name="Normal 8 7 2 3 2" xfId="49393" xr:uid="{00000000-0005-0000-0000-000004DB0000}"/>
    <cellStyle name="Normal 8 7 2 4" xfId="40348" xr:uid="{00000000-0005-0000-0000-000005DB0000}"/>
    <cellStyle name="Normal 8 7 2 5" xfId="26782" xr:uid="{00000000-0005-0000-0000-000006DB0000}"/>
    <cellStyle name="Normal 8 7 3" xfId="6552" xr:uid="{00000000-0005-0000-0000-000007DB0000}"/>
    <cellStyle name="Normal 8 7 3 2" xfId="19183" xr:uid="{00000000-0005-0000-0000-000008DB0000}"/>
    <cellStyle name="Normal 8 7 3 2 2" xfId="54399" xr:uid="{00000000-0005-0000-0000-000009DB0000}"/>
    <cellStyle name="Normal 8 7 3 3" xfId="41802" xr:uid="{00000000-0005-0000-0000-00000ADB0000}"/>
    <cellStyle name="Normal 8 7 3 4" xfId="31788" xr:uid="{00000000-0005-0000-0000-00000BDB0000}"/>
    <cellStyle name="Normal 8 7 4" xfId="8011" xr:uid="{00000000-0005-0000-0000-00000CDB0000}"/>
    <cellStyle name="Normal 8 7 4 2" xfId="20637" xr:uid="{00000000-0005-0000-0000-00000DDB0000}"/>
    <cellStyle name="Normal 8 7 4 2 2" xfId="55853" xr:uid="{00000000-0005-0000-0000-00000EDB0000}"/>
    <cellStyle name="Normal 8 7 4 3" xfId="43256" xr:uid="{00000000-0005-0000-0000-00000FDB0000}"/>
    <cellStyle name="Normal 8 7 4 4" xfId="33242" xr:uid="{00000000-0005-0000-0000-000010DB0000}"/>
    <cellStyle name="Normal 8 7 5" xfId="9792" xr:uid="{00000000-0005-0000-0000-000011DB0000}"/>
    <cellStyle name="Normal 8 7 5 2" xfId="22413" xr:uid="{00000000-0005-0000-0000-000012DB0000}"/>
    <cellStyle name="Normal 8 7 5 2 2" xfId="57629" xr:uid="{00000000-0005-0000-0000-000013DB0000}"/>
    <cellStyle name="Normal 8 7 5 3" xfId="45032" xr:uid="{00000000-0005-0000-0000-000014DB0000}"/>
    <cellStyle name="Normal 8 7 5 4" xfId="35018" xr:uid="{00000000-0005-0000-0000-000015DB0000}"/>
    <cellStyle name="Normal 8 7 6" xfId="11586" xr:uid="{00000000-0005-0000-0000-000016DB0000}"/>
    <cellStyle name="Normal 8 7 6 2" xfId="24189" xr:uid="{00000000-0005-0000-0000-000017DB0000}"/>
    <cellStyle name="Normal 8 7 6 2 2" xfId="59405" xr:uid="{00000000-0005-0000-0000-000018DB0000}"/>
    <cellStyle name="Normal 8 7 6 3" xfId="46808" xr:uid="{00000000-0005-0000-0000-000019DB0000}"/>
    <cellStyle name="Normal 8 7 6 4" xfId="36794" xr:uid="{00000000-0005-0000-0000-00001ADB0000}"/>
    <cellStyle name="Normal 8 7 7" xfId="15953" xr:uid="{00000000-0005-0000-0000-00001BDB0000}"/>
    <cellStyle name="Normal 8 7 7 2" xfId="51169" xr:uid="{00000000-0005-0000-0000-00001CDB0000}"/>
    <cellStyle name="Normal 8 7 7 3" xfId="28558" xr:uid="{00000000-0005-0000-0000-00001DDB0000}"/>
    <cellStyle name="Normal 8 7 8" xfId="13044" xr:uid="{00000000-0005-0000-0000-00001EDB0000}"/>
    <cellStyle name="Normal 8 7 8 2" xfId="48262" xr:uid="{00000000-0005-0000-0000-00001FDB0000}"/>
    <cellStyle name="Normal 8 7 9" xfId="38572" xr:uid="{00000000-0005-0000-0000-000020DB0000}"/>
    <cellStyle name="Normal 8 8" xfId="3283" xr:uid="{00000000-0005-0000-0000-000021DB0000}"/>
    <cellStyle name="Normal 8 8 10" xfId="25652" xr:uid="{00000000-0005-0000-0000-000022DB0000}"/>
    <cellStyle name="Normal 8 8 11" xfId="61187" xr:uid="{00000000-0005-0000-0000-000023DB0000}"/>
    <cellStyle name="Normal 8 8 2" xfId="5083" xr:uid="{00000000-0005-0000-0000-000024DB0000}"/>
    <cellStyle name="Normal 8 8 2 2" xfId="17730" xr:uid="{00000000-0005-0000-0000-000025DB0000}"/>
    <cellStyle name="Normal 8 8 2 2 2" xfId="52946" xr:uid="{00000000-0005-0000-0000-000026DB0000}"/>
    <cellStyle name="Normal 8 8 2 2 3" xfId="30335" xr:uid="{00000000-0005-0000-0000-000027DB0000}"/>
    <cellStyle name="Normal 8 8 2 3" xfId="14176" xr:uid="{00000000-0005-0000-0000-000028DB0000}"/>
    <cellStyle name="Normal 8 8 2 3 2" xfId="49394" xr:uid="{00000000-0005-0000-0000-000029DB0000}"/>
    <cellStyle name="Normal 8 8 2 4" xfId="40349" xr:uid="{00000000-0005-0000-0000-00002ADB0000}"/>
    <cellStyle name="Normal 8 8 2 5" xfId="26783" xr:uid="{00000000-0005-0000-0000-00002BDB0000}"/>
    <cellStyle name="Normal 8 8 3" xfId="6553" xr:uid="{00000000-0005-0000-0000-00002CDB0000}"/>
    <cellStyle name="Normal 8 8 3 2" xfId="19184" xr:uid="{00000000-0005-0000-0000-00002DDB0000}"/>
    <cellStyle name="Normal 8 8 3 2 2" xfId="54400" xr:uid="{00000000-0005-0000-0000-00002EDB0000}"/>
    <cellStyle name="Normal 8 8 3 3" xfId="41803" xr:uid="{00000000-0005-0000-0000-00002FDB0000}"/>
    <cellStyle name="Normal 8 8 3 4" xfId="31789" xr:uid="{00000000-0005-0000-0000-000030DB0000}"/>
    <cellStyle name="Normal 8 8 4" xfId="8012" xr:uid="{00000000-0005-0000-0000-000031DB0000}"/>
    <cellStyle name="Normal 8 8 4 2" xfId="20638" xr:uid="{00000000-0005-0000-0000-000032DB0000}"/>
    <cellStyle name="Normal 8 8 4 2 2" xfId="55854" xr:uid="{00000000-0005-0000-0000-000033DB0000}"/>
    <cellStyle name="Normal 8 8 4 3" xfId="43257" xr:uid="{00000000-0005-0000-0000-000034DB0000}"/>
    <cellStyle name="Normal 8 8 4 4" xfId="33243" xr:uid="{00000000-0005-0000-0000-000035DB0000}"/>
    <cellStyle name="Normal 8 8 5" xfId="9793" xr:uid="{00000000-0005-0000-0000-000036DB0000}"/>
    <cellStyle name="Normal 8 8 5 2" xfId="22414" xr:uid="{00000000-0005-0000-0000-000037DB0000}"/>
    <cellStyle name="Normal 8 8 5 2 2" xfId="57630" xr:uid="{00000000-0005-0000-0000-000038DB0000}"/>
    <cellStyle name="Normal 8 8 5 3" xfId="45033" xr:uid="{00000000-0005-0000-0000-000039DB0000}"/>
    <cellStyle name="Normal 8 8 5 4" xfId="35019" xr:uid="{00000000-0005-0000-0000-00003ADB0000}"/>
    <cellStyle name="Normal 8 8 6" xfId="11587" xr:uid="{00000000-0005-0000-0000-00003BDB0000}"/>
    <cellStyle name="Normal 8 8 6 2" xfId="24190" xr:uid="{00000000-0005-0000-0000-00003CDB0000}"/>
    <cellStyle name="Normal 8 8 6 2 2" xfId="59406" xr:uid="{00000000-0005-0000-0000-00003DDB0000}"/>
    <cellStyle name="Normal 8 8 6 3" xfId="46809" xr:uid="{00000000-0005-0000-0000-00003EDB0000}"/>
    <cellStyle name="Normal 8 8 6 4" xfId="36795" xr:uid="{00000000-0005-0000-0000-00003FDB0000}"/>
    <cellStyle name="Normal 8 8 7" xfId="15954" xr:uid="{00000000-0005-0000-0000-000040DB0000}"/>
    <cellStyle name="Normal 8 8 7 2" xfId="51170" xr:uid="{00000000-0005-0000-0000-000041DB0000}"/>
    <cellStyle name="Normal 8 8 7 3" xfId="28559" xr:uid="{00000000-0005-0000-0000-000042DB0000}"/>
    <cellStyle name="Normal 8 8 8" xfId="13045" xr:uid="{00000000-0005-0000-0000-000043DB0000}"/>
    <cellStyle name="Normal 8 8 8 2" xfId="48263" xr:uid="{00000000-0005-0000-0000-000044DB0000}"/>
    <cellStyle name="Normal 8 8 9" xfId="38573" xr:uid="{00000000-0005-0000-0000-000045DB0000}"/>
    <cellStyle name="Normal 8 9" xfId="2960" xr:uid="{00000000-0005-0000-0000-000046DB0000}"/>
    <cellStyle name="Normal 8 9 10" xfId="25340" xr:uid="{00000000-0005-0000-0000-000047DB0000}"/>
    <cellStyle name="Normal 8 9 11" xfId="60875" xr:uid="{00000000-0005-0000-0000-000048DB0000}"/>
    <cellStyle name="Normal 8 9 2" xfId="4771" xr:uid="{00000000-0005-0000-0000-000049DB0000}"/>
    <cellStyle name="Normal 8 9 2 2" xfId="17418" xr:uid="{00000000-0005-0000-0000-00004ADB0000}"/>
    <cellStyle name="Normal 8 9 2 2 2" xfId="52634" xr:uid="{00000000-0005-0000-0000-00004BDB0000}"/>
    <cellStyle name="Normal 8 9 2 2 3" xfId="30023" xr:uid="{00000000-0005-0000-0000-00004CDB0000}"/>
    <cellStyle name="Normal 8 9 2 3" xfId="13864" xr:uid="{00000000-0005-0000-0000-00004DDB0000}"/>
    <cellStyle name="Normal 8 9 2 3 2" xfId="49082" xr:uid="{00000000-0005-0000-0000-00004EDB0000}"/>
    <cellStyle name="Normal 8 9 2 4" xfId="40037" xr:uid="{00000000-0005-0000-0000-00004FDB0000}"/>
    <cellStyle name="Normal 8 9 2 5" xfId="26471" xr:uid="{00000000-0005-0000-0000-000050DB0000}"/>
    <cellStyle name="Normal 8 9 3" xfId="6241" xr:uid="{00000000-0005-0000-0000-000051DB0000}"/>
    <cellStyle name="Normal 8 9 3 2" xfId="18872" xr:uid="{00000000-0005-0000-0000-000052DB0000}"/>
    <cellStyle name="Normal 8 9 3 2 2" xfId="54088" xr:uid="{00000000-0005-0000-0000-000053DB0000}"/>
    <cellStyle name="Normal 8 9 3 3" xfId="41491" xr:uid="{00000000-0005-0000-0000-000054DB0000}"/>
    <cellStyle name="Normal 8 9 3 4" xfId="31477" xr:uid="{00000000-0005-0000-0000-000055DB0000}"/>
    <cellStyle name="Normal 8 9 4" xfId="7700" xr:uid="{00000000-0005-0000-0000-000056DB0000}"/>
    <cellStyle name="Normal 8 9 4 2" xfId="20326" xr:uid="{00000000-0005-0000-0000-000057DB0000}"/>
    <cellStyle name="Normal 8 9 4 2 2" xfId="55542" xr:uid="{00000000-0005-0000-0000-000058DB0000}"/>
    <cellStyle name="Normal 8 9 4 3" xfId="42945" xr:uid="{00000000-0005-0000-0000-000059DB0000}"/>
    <cellStyle name="Normal 8 9 4 4" xfId="32931" xr:uid="{00000000-0005-0000-0000-00005ADB0000}"/>
    <cellStyle name="Normal 8 9 5" xfId="9481" xr:uid="{00000000-0005-0000-0000-00005BDB0000}"/>
    <cellStyle name="Normal 8 9 5 2" xfId="22102" xr:uid="{00000000-0005-0000-0000-00005CDB0000}"/>
    <cellStyle name="Normal 8 9 5 2 2" xfId="57318" xr:uid="{00000000-0005-0000-0000-00005DDB0000}"/>
    <cellStyle name="Normal 8 9 5 3" xfId="44721" xr:uid="{00000000-0005-0000-0000-00005EDB0000}"/>
    <cellStyle name="Normal 8 9 5 4" xfId="34707" xr:uid="{00000000-0005-0000-0000-00005FDB0000}"/>
    <cellStyle name="Normal 8 9 6" xfId="11275" xr:uid="{00000000-0005-0000-0000-000060DB0000}"/>
    <cellStyle name="Normal 8 9 6 2" xfId="23878" xr:uid="{00000000-0005-0000-0000-000061DB0000}"/>
    <cellStyle name="Normal 8 9 6 2 2" xfId="59094" xr:uid="{00000000-0005-0000-0000-000062DB0000}"/>
    <cellStyle name="Normal 8 9 6 3" xfId="46497" xr:uid="{00000000-0005-0000-0000-000063DB0000}"/>
    <cellStyle name="Normal 8 9 6 4" xfId="36483" xr:uid="{00000000-0005-0000-0000-000064DB0000}"/>
    <cellStyle name="Normal 8 9 7" xfId="15642" xr:uid="{00000000-0005-0000-0000-000065DB0000}"/>
    <cellStyle name="Normal 8 9 7 2" xfId="50858" xr:uid="{00000000-0005-0000-0000-000066DB0000}"/>
    <cellStyle name="Normal 8 9 7 3" xfId="28247" xr:uid="{00000000-0005-0000-0000-000067DB0000}"/>
    <cellStyle name="Normal 8 9 8" xfId="12733" xr:uid="{00000000-0005-0000-0000-000068DB0000}"/>
    <cellStyle name="Normal 8 9 8 2" xfId="47951" xr:uid="{00000000-0005-0000-0000-000069DB0000}"/>
    <cellStyle name="Normal 8 9 9" xfId="38261" xr:uid="{00000000-0005-0000-0000-00006ADB0000}"/>
    <cellStyle name="Normal 80" xfId="61514" xr:uid="{F57B93C3-3AF4-415F-8FFE-1519B9BC473D}"/>
    <cellStyle name="Normal 9" xfId="2253" xr:uid="{00000000-0005-0000-0000-00006BDB0000}"/>
    <cellStyle name="Normal 9 2" xfId="41" xr:uid="{00000000-0005-0000-0000-00006CDB0000}"/>
    <cellStyle name="Normal 9 2 2" xfId="731" xr:uid="{00000000-0005-0000-0000-00006DDB0000}"/>
    <cellStyle name="Normal 9 2_Sheet1" xfId="730" xr:uid="{00000000-0005-0000-0000-00006EDB0000}"/>
    <cellStyle name="Normal 9 3" xfId="732" xr:uid="{00000000-0005-0000-0000-00006FDB0000}"/>
    <cellStyle name="Normal_Apprenticeship High Demand" xfId="42" xr:uid="{00000000-0005-0000-0000-000070DB0000}"/>
    <cellStyle name="Normal_Copy of EnrollmentReport_0607b" xfId="43" xr:uid="{00000000-0005-0000-0000-000071DB0000}"/>
    <cellStyle name="Normal_Copy of EnrollmentReport_0607b 2" xfId="2933" xr:uid="{00000000-0005-0000-0000-000072DB0000}"/>
    <cellStyle name="Normal_Sheet1" xfId="61513" xr:uid="{00000000-0005-0000-0000-000073DB0000}"/>
    <cellStyle name="Percent" xfId="44" builtinId="5"/>
    <cellStyle name="Percent 10" xfId="60" xr:uid="{00000000-0005-0000-0000-000075DB0000}"/>
    <cellStyle name="Percent 10 2" xfId="733" xr:uid="{00000000-0005-0000-0000-000076DB0000}"/>
    <cellStyle name="Percent 10 2 2" xfId="1892" xr:uid="{00000000-0005-0000-0000-000077DB0000}"/>
    <cellStyle name="Percent 10 3" xfId="1298" xr:uid="{00000000-0005-0000-0000-000078DB0000}"/>
    <cellStyle name="Percent 11" xfId="734" xr:uid="{00000000-0005-0000-0000-000079DB0000}"/>
    <cellStyle name="Percent 11 2" xfId="735" xr:uid="{00000000-0005-0000-0000-00007ADB0000}"/>
    <cellStyle name="Percent 11 2 2" xfId="1894" xr:uid="{00000000-0005-0000-0000-00007BDB0000}"/>
    <cellStyle name="Percent 11 3" xfId="1893" xr:uid="{00000000-0005-0000-0000-00007CDB0000}"/>
    <cellStyle name="Percent 12" xfId="61515" xr:uid="{B9FE5E5A-B4E7-4334-B8D9-4DBF3CE68DF9}"/>
    <cellStyle name="Percent 2" xfId="45" xr:uid="{00000000-0005-0000-0000-00007DDB0000}"/>
    <cellStyle name="Percent 2 2" xfId="46" xr:uid="{00000000-0005-0000-0000-00007EDB0000}"/>
    <cellStyle name="Percent 2 2 2" xfId="47" xr:uid="{00000000-0005-0000-0000-00007FDB0000}"/>
    <cellStyle name="Percent 2 2 2 2" xfId="736" xr:uid="{00000000-0005-0000-0000-000080DB0000}"/>
    <cellStyle name="Percent 2 2 2 2 2" xfId="1895" xr:uid="{00000000-0005-0000-0000-000081DB0000}"/>
    <cellStyle name="Percent 2 2 2 3" xfId="737" xr:uid="{00000000-0005-0000-0000-000082DB0000}"/>
    <cellStyle name="Percent 2 2 2 3 2" xfId="1896" xr:uid="{00000000-0005-0000-0000-000083DB0000}"/>
    <cellStyle name="Percent 2 2 2 4" xfId="1294" xr:uid="{00000000-0005-0000-0000-000084DB0000}"/>
    <cellStyle name="Percent 2 2 3" xfId="738" xr:uid="{00000000-0005-0000-0000-000085DB0000}"/>
    <cellStyle name="Percent 2 2 4" xfId="739" xr:uid="{00000000-0005-0000-0000-000086DB0000}"/>
    <cellStyle name="Percent 2 2 5" xfId="1293" xr:uid="{00000000-0005-0000-0000-000087DB0000}"/>
    <cellStyle name="Percent 2 3" xfId="740" xr:uid="{00000000-0005-0000-0000-000088DB0000}"/>
    <cellStyle name="Percent 2 3 2" xfId="741" xr:uid="{00000000-0005-0000-0000-000089DB0000}"/>
    <cellStyle name="Percent 2 3 2 2" xfId="1897" xr:uid="{00000000-0005-0000-0000-00008ADB0000}"/>
    <cellStyle name="Percent 2 3 3" xfId="742" xr:uid="{00000000-0005-0000-0000-00008BDB0000}"/>
    <cellStyle name="Percent 2 4" xfId="743" xr:uid="{00000000-0005-0000-0000-00008CDB0000}"/>
    <cellStyle name="Percent 2 4 2" xfId="1898" xr:uid="{00000000-0005-0000-0000-00008DDB0000}"/>
    <cellStyle name="Percent 2 5" xfId="744" xr:uid="{00000000-0005-0000-0000-00008EDB0000}"/>
    <cellStyle name="Percent 2 5 2" xfId="1899" xr:uid="{00000000-0005-0000-0000-00008FDB0000}"/>
    <cellStyle name="Percent 2 6" xfId="745" xr:uid="{00000000-0005-0000-0000-000090DB0000}"/>
    <cellStyle name="Percent 2 6 2" xfId="1900" xr:uid="{00000000-0005-0000-0000-000091DB0000}"/>
    <cellStyle name="Percent 2 7" xfId="746" xr:uid="{00000000-0005-0000-0000-000092DB0000}"/>
    <cellStyle name="Percent 2 8" xfId="1292" xr:uid="{00000000-0005-0000-0000-000093DB0000}"/>
    <cellStyle name="Percent 3" xfId="48" xr:uid="{00000000-0005-0000-0000-000094DB0000}"/>
    <cellStyle name="Percent 3 2" xfId="49" xr:uid="{00000000-0005-0000-0000-000095DB0000}"/>
    <cellStyle name="Percent 3 2 2" xfId="747" xr:uid="{00000000-0005-0000-0000-000096DB0000}"/>
    <cellStyle name="Percent 3 2 2 2" xfId="1901" xr:uid="{00000000-0005-0000-0000-000097DB0000}"/>
    <cellStyle name="Percent 3 2 3" xfId="748" xr:uid="{00000000-0005-0000-0000-000098DB0000}"/>
    <cellStyle name="Percent 3 2 3 10" xfId="4012" xr:uid="{00000000-0005-0000-0000-000099DB0000}"/>
    <cellStyle name="Percent 3 2 3 10 2" xfId="16668" xr:uid="{00000000-0005-0000-0000-00009ADB0000}"/>
    <cellStyle name="Percent 3 2 3 10 2 2" xfId="51884" xr:uid="{00000000-0005-0000-0000-00009BDB0000}"/>
    <cellStyle name="Percent 3 2 3 10 2 3" xfId="29273" xr:uid="{00000000-0005-0000-0000-00009CDB0000}"/>
    <cellStyle name="Percent 3 2 3 10 3" xfId="13114" xr:uid="{00000000-0005-0000-0000-00009DDB0000}"/>
    <cellStyle name="Percent 3 2 3 10 3 2" xfId="48332" xr:uid="{00000000-0005-0000-0000-00009EDB0000}"/>
    <cellStyle name="Percent 3 2 3 10 4" xfId="39287" xr:uid="{00000000-0005-0000-0000-00009FDB0000}"/>
    <cellStyle name="Percent 3 2 3 10 5" xfId="25721" xr:uid="{00000000-0005-0000-0000-0000A0DB0000}"/>
    <cellStyle name="Percent 3 2 3 11" xfId="5491" xr:uid="{00000000-0005-0000-0000-0000A1DB0000}"/>
    <cellStyle name="Percent 3 2 3 11 2" xfId="18122" xr:uid="{00000000-0005-0000-0000-0000A2DB0000}"/>
    <cellStyle name="Percent 3 2 3 11 2 2" xfId="53338" xr:uid="{00000000-0005-0000-0000-0000A3DB0000}"/>
    <cellStyle name="Percent 3 2 3 11 3" xfId="40741" xr:uid="{00000000-0005-0000-0000-0000A4DB0000}"/>
    <cellStyle name="Percent 3 2 3 11 4" xfId="30727" xr:uid="{00000000-0005-0000-0000-0000A5DB0000}"/>
    <cellStyle name="Percent 3 2 3 12" xfId="6947" xr:uid="{00000000-0005-0000-0000-0000A6DB0000}"/>
    <cellStyle name="Percent 3 2 3 12 2" xfId="19576" xr:uid="{00000000-0005-0000-0000-0000A7DB0000}"/>
    <cellStyle name="Percent 3 2 3 12 2 2" xfId="54792" xr:uid="{00000000-0005-0000-0000-0000A8DB0000}"/>
    <cellStyle name="Percent 3 2 3 12 3" xfId="42195" xr:uid="{00000000-0005-0000-0000-0000A9DB0000}"/>
    <cellStyle name="Percent 3 2 3 12 4" xfId="32181" xr:uid="{00000000-0005-0000-0000-0000AADB0000}"/>
    <cellStyle name="Percent 3 2 3 13" xfId="8729" xr:uid="{00000000-0005-0000-0000-0000ABDB0000}"/>
    <cellStyle name="Percent 3 2 3 13 2" xfId="21352" xr:uid="{00000000-0005-0000-0000-0000ACDB0000}"/>
    <cellStyle name="Percent 3 2 3 13 2 2" xfId="56568" xr:uid="{00000000-0005-0000-0000-0000ADDB0000}"/>
    <cellStyle name="Percent 3 2 3 13 3" xfId="43971" xr:uid="{00000000-0005-0000-0000-0000AEDB0000}"/>
    <cellStyle name="Percent 3 2 3 13 4" xfId="33957" xr:uid="{00000000-0005-0000-0000-0000AFDB0000}"/>
    <cellStyle name="Percent 3 2 3 14" xfId="10746" xr:uid="{00000000-0005-0000-0000-0000B0DB0000}"/>
    <cellStyle name="Percent 3 2 3 14 2" xfId="23357" xr:uid="{00000000-0005-0000-0000-0000B1DB0000}"/>
    <cellStyle name="Percent 3 2 3 14 2 2" xfId="58573" xr:uid="{00000000-0005-0000-0000-0000B2DB0000}"/>
    <cellStyle name="Percent 3 2 3 14 3" xfId="45976" xr:uid="{00000000-0005-0000-0000-0000B3DB0000}"/>
    <cellStyle name="Percent 3 2 3 14 4" xfId="35962" xr:uid="{00000000-0005-0000-0000-0000B4DB0000}"/>
    <cellStyle name="Percent 3 2 3 15" xfId="14891" xr:uid="{00000000-0005-0000-0000-0000B5DB0000}"/>
    <cellStyle name="Percent 3 2 3 15 2" xfId="50108" xr:uid="{00000000-0005-0000-0000-0000B6DB0000}"/>
    <cellStyle name="Percent 3 2 3 15 3" xfId="27497" xr:uid="{00000000-0005-0000-0000-0000B7DB0000}"/>
    <cellStyle name="Percent 3 2 3 16" xfId="12305" xr:uid="{00000000-0005-0000-0000-0000B8DB0000}"/>
    <cellStyle name="Percent 3 2 3 16 2" xfId="47523" xr:uid="{00000000-0005-0000-0000-0000B9DB0000}"/>
    <cellStyle name="Percent 3 2 3 17" xfId="37510" xr:uid="{00000000-0005-0000-0000-0000BADB0000}"/>
    <cellStyle name="Percent 3 2 3 18" xfId="24912" xr:uid="{00000000-0005-0000-0000-0000BBDB0000}"/>
    <cellStyle name="Percent 3 2 3 19" xfId="60125" xr:uid="{00000000-0005-0000-0000-0000BCDB0000}"/>
    <cellStyle name="Percent 3 2 3 2" xfId="749" xr:uid="{00000000-0005-0000-0000-0000BDDB0000}"/>
    <cellStyle name="Percent 3 2 3 3" xfId="1902" xr:uid="{00000000-0005-0000-0000-0000BEDB0000}"/>
    <cellStyle name="Percent 3 2 3 3 10" xfId="7021" xr:uid="{00000000-0005-0000-0000-0000BFDB0000}"/>
    <cellStyle name="Percent 3 2 3 3 10 2" xfId="19648" xr:uid="{00000000-0005-0000-0000-0000C0DB0000}"/>
    <cellStyle name="Percent 3 2 3 3 10 2 2" xfId="54864" xr:uid="{00000000-0005-0000-0000-0000C1DB0000}"/>
    <cellStyle name="Percent 3 2 3 3 10 3" xfId="42267" xr:uid="{00000000-0005-0000-0000-0000C2DB0000}"/>
    <cellStyle name="Percent 3 2 3 3 10 4" xfId="32253" xr:uid="{00000000-0005-0000-0000-0000C3DB0000}"/>
    <cellStyle name="Percent 3 2 3 3 11" xfId="8802" xr:uid="{00000000-0005-0000-0000-0000C4DB0000}"/>
    <cellStyle name="Percent 3 2 3 3 11 2" xfId="21424" xr:uid="{00000000-0005-0000-0000-0000C5DB0000}"/>
    <cellStyle name="Percent 3 2 3 3 11 2 2" xfId="56640" xr:uid="{00000000-0005-0000-0000-0000C6DB0000}"/>
    <cellStyle name="Percent 3 2 3 3 11 3" xfId="44043" xr:uid="{00000000-0005-0000-0000-0000C7DB0000}"/>
    <cellStyle name="Percent 3 2 3 3 11 4" xfId="34029" xr:uid="{00000000-0005-0000-0000-0000C8DB0000}"/>
    <cellStyle name="Percent 3 2 3 3 12" xfId="10747" xr:uid="{00000000-0005-0000-0000-0000C9DB0000}"/>
    <cellStyle name="Percent 3 2 3 3 12 2" xfId="23358" xr:uid="{00000000-0005-0000-0000-0000CADB0000}"/>
    <cellStyle name="Percent 3 2 3 3 12 2 2" xfId="58574" xr:uid="{00000000-0005-0000-0000-0000CBDB0000}"/>
    <cellStyle name="Percent 3 2 3 3 12 3" xfId="45977" xr:uid="{00000000-0005-0000-0000-0000CCDB0000}"/>
    <cellStyle name="Percent 3 2 3 3 12 4" xfId="35963" xr:uid="{00000000-0005-0000-0000-0000CDDB0000}"/>
    <cellStyle name="Percent 3 2 3 3 13" xfId="14963" xr:uid="{00000000-0005-0000-0000-0000CEDB0000}"/>
    <cellStyle name="Percent 3 2 3 3 13 2" xfId="50180" xr:uid="{00000000-0005-0000-0000-0000CFDB0000}"/>
    <cellStyle name="Percent 3 2 3 3 13 3" xfId="27569" xr:uid="{00000000-0005-0000-0000-0000D0DB0000}"/>
    <cellStyle name="Percent 3 2 3 3 14" xfId="12377" xr:uid="{00000000-0005-0000-0000-0000D1DB0000}"/>
    <cellStyle name="Percent 3 2 3 3 14 2" xfId="47595" xr:uid="{00000000-0005-0000-0000-0000D2DB0000}"/>
    <cellStyle name="Percent 3 2 3 3 15" xfId="37582" xr:uid="{00000000-0005-0000-0000-0000D3DB0000}"/>
    <cellStyle name="Percent 3 2 3 3 16" xfId="24984" xr:uid="{00000000-0005-0000-0000-0000D4DB0000}"/>
    <cellStyle name="Percent 3 2 3 3 17" xfId="60197" xr:uid="{00000000-0005-0000-0000-0000D5DB0000}"/>
    <cellStyle name="Percent 3 2 3 3 2" xfId="2407" xr:uid="{00000000-0005-0000-0000-0000D6DB0000}"/>
    <cellStyle name="Percent 3 2 3 3 2 10" xfId="10748" xr:uid="{00000000-0005-0000-0000-0000D7DB0000}"/>
    <cellStyle name="Percent 3 2 3 3 2 10 2" xfId="23359" xr:uid="{00000000-0005-0000-0000-0000D8DB0000}"/>
    <cellStyle name="Percent 3 2 3 3 2 10 2 2" xfId="58575" xr:uid="{00000000-0005-0000-0000-0000D9DB0000}"/>
    <cellStyle name="Percent 3 2 3 3 2 10 3" xfId="45978" xr:uid="{00000000-0005-0000-0000-0000DADB0000}"/>
    <cellStyle name="Percent 3 2 3 3 2 10 4" xfId="35964" xr:uid="{00000000-0005-0000-0000-0000DBDB0000}"/>
    <cellStyle name="Percent 3 2 3 3 2 11" xfId="15118" xr:uid="{00000000-0005-0000-0000-0000DCDB0000}"/>
    <cellStyle name="Percent 3 2 3 3 2 11 2" xfId="50334" xr:uid="{00000000-0005-0000-0000-0000DDDB0000}"/>
    <cellStyle name="Percent 3 2 3 3 2 11 3" xfId="27723" xr:uid="{00000000-0005-0000-0000-0000DEDB0000}"/>
    <cellStyle name="Percent 3 2 3 3 2 12" xfId="12531" xr:uid="{00000000-0005-0000-0000-0000DFDB0000}"/>
    <cellStyle name="Percent 3 2 3 3 2 12 2" xfId="47749" xr:uid="{00000000-0005-0000-0000-0000E0DB0000}"/>
    <cellStyle name="Percent 3 2 3 3 2 13" xfId="37737" xr:uid="{00000000-0005-0000-0000-0000E1DB0000}"/>
    <cellStyle name="Percent 3 2 3 3 2 14" xfId="25138" xr:uid="{00000000-0005-0000-0000-0000E2DB0000}"/>
    <cellStyle name="Percent 3 2 3 3 2 15" xfId="60351" xr:uid="{00000000-0005-0000-0000-0000E3DB0000}"/>
    <cellStyle name="Percent 3 2 3 3 2 2" xfId="3253" xr:uid="{00000000-0005-0000-0000-0000E4DB0000}"/>
    <cellStyle name="Percent 3 2 3 3 2 2 10" xfId="25622" xr:uid="{00000000-0005-0000-0000-0000E5DB0000}"/>
    <cellStyle name="Percent 3 2 3 3 2 2 11" xfId="61157" xr:uid="{00000000-0005-0000-0000-0000E6DB0000}"/>
    <cellStyle name="Percent 3 2 3 3 2 2 2" xfId="5053" xr:uid="{00000000-0005-0000-0000-0000E7DB0000}"/>
    <cellStyle name="Percent 3 2 3 3 2 2 2 2" xfId="17700" xr:uid="{00000000-0005-0000-0000-0000E8DB0000}"/>
    <cellStyle name="Percent 3 2 3 3 2 2 2 2 2" xfId="52916" xr:uid="{00000000-0005-0000-0000-0000E9DB0000}"/>
    <cellStyle name="Percent 3 2 3 3 2 2 2 2 3" xfId="30305" xr:uid="{00000000-0005-0000-0000-0000EADB0000}"/>
    <cellStyle name="Percent 3 2 3 3 2 2 2 3" xfId="14146" xr:uid="{00000000-0005-0000-0000-0000EBDB0000}"/>
    <cellStyle name="Percent 3 2 3 3 2 2 2 3 2" xfId="49364" xr:uid="{00000000-0005-0000-0000-0000ECDB0000}"/>
    <cellStyle name="Percent 3 2 3 3 2 2 2 4" xfId="40319" xr:uid="{00000000-0005-0000-0000-0000EDDB0000}"/>
    <cellStyle name="Percent 3 2 3 3 2 2 2 5" xfId="26753" xr:uid="{00000000-0005-0000-0000-0000EEDB0000}"/>
    <cellStyle name="Percent 3 2 3 3 2 2 3" xfId="6523" xr:uid="{00000000-0005-0000-0000-0000EFDB0000}"/>
    <cellStyle name="Percent 3 2 3 3 2 2 3 2" xfId="19154" xr:uid="{00000000-0005-0000-0000-0000F0DB0000}"/>
    <cellStyle name="Percent 3 2 3 3 2 2 3 2 2" xfId="54370" xr:uid="{00000000-0005-0000-0000-0000F1DB0000}"/>
    <cellStyle name="Percent 3 2 3 3 2 2 3 3" xfId="41773" xr:uid="{00000000-0005-0000-0000-0000F2DB0000}"/>
    <cellStyle name="Percent 3 2 3 3 2 2 3 4" xfId="31759" xr:uid="{00000000-0005-0000-0000-0000F3DB0000}"/>
    <cellStyle name="Percent 3 2 3 3 2 2 4" xfId="7982" xr:uid="{00000000-0005-0000-0000-0000F4DB0000}"/>
    <cellStyle name="Percent 3 2 3 3 2 2 4 2" xfId="20608" xr:uid="{00000000-0005-0000-0000-0000F5DB0000}"/>
    <cellStyle name="Percent 3 2 3 3 2 2 4 2 2" xfId="55824" xr:uid="{00000000-0005-0000-0000-0000F6DB0000}"/>
    <cellStyle name="Percent 3 2 3 3 2 2 4 3" xfId="43227" xr:uid="{00000000-0005-0000-0000-0000F7DB0000}"/>
    <cellStyle name="Percent 3 2 3 3 2 2 4 4" xfId="33213" xr:uid="{00000000-0005-0000-0000-0000F8DB0000}"/>
    <cellStyle name="Percent 3 2 3 3 2 2 5" xfId="9763" xr:uid="{00000000-0005-0000-0000-0000F9DB0000}"/>
    <cellStyle name="Percent 3 2 3 3 2 2 5 2" xfId="22384" xr:uid="{00000000-0005-0000-0000-0000FADB0000}"/>
    <cellStyle name="Percent 3 2 3 3 2 2 5 2 2" xfId="57600" xr:uid="{00000000-0005-0000-0000-0000FBDB0000}"/>
    <cellStyle name="Percent 3 2 3 3 2 2 5 3" xfId="45003" xr:uid="{00000000-0005-0000-0000-0000FCDB0000}"/>
    <cellStyle name="Percent 3 2 3 3 2 2 5 4" xfId="34989" xr:uid="{00000000-0005-0000-0000-0000FDDB0000}"/>
    <cellStyle name="Percent 3 2 3 3 2 2 6" xfId="11557" xr:uid="{00000000-0005-0000-0000-0000FEDB0000}"/>
    <cellStyle name="Percent 3 2 3 3 2 2 6 2" xfId="24160" xr:uid="{00000000-0005-0000-0000-0000FFDB0000}"/>
    <cellStyle name="Percent 3 2 3 3 2 2 6 2 2" xfId="59376" xr:uid="{00000000-0005-0000-0000-000000DC0000}"/>
    <cellStyle name="Percent 3 2 3 3 2 2 6 3" xfId="46779" xr:uid="{00000000-0005-0000-0000-000001DC0000}"/>
    <cellStyle name="Percent 3 2 3 3 2 2 6 4" xfId="36765" xr:uid="{00000000-0005-0000-0000-000002DC0000}"/>
    <cellStyle name="Percent 3 2 3 3 2 2 7" xfId="15924" xr:uid="{00000000-0005-0000-0000-000003DC0000}"/>
    <cellStyle name="Percent 3 2 3 3 2 2 7 2" xfId="51140" xr:uid="{00000000-0005-0000-0000-000004DC0000}"/>
    <cellStyle name="Percent 3 2 3 3 2 2 7 3" xfId="28529" xr:uid="{00000000-0005-0000-0000-000005DC0000}"/>
    <cellStyle name="Percent 3 2 3 3 2 2 8" xfId="13015" xr:uid="{00000000-0005-0000-0000-000006DC0000}"/>
    <cellStyle name="Percent 3 2 3 3 2 2 8 2" xfId="48233" xr:uid="{00000000-0005-0000-0000-000007DC0000}"/>
    <cellStyle name="Percent 3 2 3 3 2 2 9" xfId="38543" xr:uid="{00000000-0005-0000-0000-000008DC0000}"/>
    <cellStyle name="Percent 3 2 3 3 2 3" xfId="3582" xr:uid="{00000000-0005-0000-0000-000009DC0000}"/>
    <cellStyle name="Percent 3 2 3 3 2 3 10" xfId="27078" xr:uid="{00000000-0005-0000-0000-00000ADC0000}"/>
    <cellStyle name="Percent 3 2 3 3 2 3 11" xfId="61482" xr:uid="{00000000-0005-0000-0000-00000BDC0000}"/>
    <cellStyle name="Percent 3 2 3 3 2 3 2" xfId="5378" xr:uid="{00000000-0005-0000-0000-00000CDC0000}"/>
    <cellStyle name="Percent 3 2 3 3 2 3 2 2" xfId="18025" xr:uid="{00000000-0005-0000-0000-00000DDC0000}"/>
    <cellStyle name="Percent 3 2 3 3 2 3 2 2 2" xfId="53241" xr:uid="{00000000-0005-0000-0000-00000EDC0000}"/>
    <cellStyle name="Percent 3 2 3 3 2 3 2 3" xfId="40644" xr:uid="{00000000-0005-0000-0000-00000FDC0000}"/>
    <cellStyle name="Percent 3 2 3 3 2 3 2 4" xfId="30630" xr:uid="{00000000-0005-0000-0000-000010DC0000}"/>
    <cellStyle name="Percent 3 2 3 3 2 3 3" xfId="6848" xr:uid="{00000000-0005-0000-0000-000011DC0000}"/>
    <cellStyle name="Percent 3 2 3 3 2 3 3 2" xfId="19479" xr:uid="{00000000-0005-0000-0000-000012DC0000}"/>
    <cellStyle name="Percent 3 2 3 3 2 3 3 2 2" xfId="54695" xr:uid="{00000000-0005-0000-0000-000013DC0000}"/>
    <cellStyle name="Percent 3 2 3 3 2 3 3 3" xfId="42098" xr:uid="{00000000-0005-0000-0000-000014DC0000}"/>
    <cellStyle name="Percent 3 2 3 3 2 3 3 4" xfId="32084" xr:uid="{00000000-0005-0000-0000-000015DC0000}"/>
    <cellStyle name="Percent 3 2 3 3 2 3 4" xfId="8307" xr:uid="{00000000-0005-0000-0000-000016DC0000}"/>
    <cellStyle name="Percent 3 2 3 3 2 3 4 2" xfId="20933" xr:uid="{00000000-0005-0000-0000-000017DC0000}"/>
    <cellStyle name="Percent 3 2 3 3 2 3 4 2 2" xfId="56149" xr:uid="{00000000-0005-0000-0000-000018DC0000}"/>
    <cellStyle name="Percent 3 2 3 3 2 3 4 3" xfId="43552" xr:uid="{00000000-0005-0000-0000-000019DC0000}"/>
    <cellStyle name="Percent 3 2 3 3 2 3 4 4" xfId="33538" xr:uid="{00000000-0005-0000-0000-00001ADC0000}"/>
    <cellStyle name="Percent 3 2 3 3 2 3 5" xfId="10088" xr:uid="{00000000-0005-0000-0000-00001BDC0000}"/>
    <cellStyle name="Percent 3 2 3 3 2 3 5 2" xfId="22709" xr:uid="{00000000-0005-0000-0000-00001CDC0000}"/>
    <cellStyle name="Percent 3 2 3 3 2 3 5 2 2" xfId="57925" xr:uid="{00000000-0005-0000-0000-00001DDC0000}"/>
    <cellStyle name="Percent 3 2 3 3 2 3 5 3" xfId="45328" xr:uid="{00000000-0005-0000-0000-00001EDC0000}"/>
    <cellStyle name="Percent 3 2 3 3 2 3 5 4" xfId="35314" xr:uid="{00000000-0005-0000-0000-00001FDC0000}"/>
    <cellStyle name="Percent 3 2 3 3 2 3 6" xfId="11882" xr:uid="{00000000-0005-0000-0000-000020DC0000}"/>
    <cellStyle name="Percent 3 2 3 3 2 3 6 2" xfId="24485" xr:uid="{00000000-0005-0000-0000-000021DC0000}"/>
    <cellStyle name="Percent 3 2 3 3 2 3 6 2 2" xfId="59701" xr:uid="{00000000-0005-0000-0000-000022DC0000}"/>
    <cellStyle name="Percent 3 2 3 3 2 3 6 3" xfId="47104" xr:uid="{00000000-0005-0000-0000-000023DC0000}"/>
    <cellStyle name="Percent 3 2 3 3 2 3 6 4" xfId="37090" xr:uid="{00000000-0005-0000-0000-000024DC0000}"/>
    <cellStyle name="Percent 3 2 3 3 2 3 7" xfId="16249" xr:uid="{00000000-0005-0000-0000-000025DC0000}"/>
    <cellStyle name="Percent 3 2 3 3 2 3 7 2" xfId="51465" xr:uid="{00000000-0005-0000-0000-000026DC0000}"/>
    <cellStyle name="Percent 3 2 3 3 2 3 7 3" xfId="28854" xr:uid="{00000000-0005-0000-0000-000027DC0000}"/>
    <cellStyle name="Percent 3 2 3 3 2 3 8" xfId="14471" xr:uid="{00000000-0005-0000-0000-000028DC0000}"/>
    <cellStyle name="Percent 3 2 3 3 2 3 8 2" xfId="49689" xr:uid="{00000000-0005-0000-0000-000029DC0000}"/>
    <cellStyle name="Percent 3 2 3 3 2 3 9" xfId="38868" xr:uid="{00000000-0005-0000-0000-00002ADC0000}"/>
    <cellStyle name="Percent 3 2 3 3 2 4" xfId="2743" xr:uid="{00000000-0005-0000-0000-00002BDC0000}"/>
    <cellStyle name="Percent 3 2 3 3 2 4 10" xfId="26269" xr:uid="{00000000-0005-0000-0000-00002CDC0000}"/>
    <cellStyle name="Percent 3 2 3 3 2 4 11" xfId="60673" xr:uid="{00000000-0005-0000-0000-00002DDC0000}"/>
    <cellStyle name="Percent 3 2 3 3 2 4 2" xfId="4569" xr:uid="{00000000-0005-0000-0000-00002EDC0000}"/>
    <cellStyle name="Percent 3 2 3 3 2 4 2 2" xfId="17216" xr:uid="{00000000-0005-0000-0000-00002FDC0000}"/>
    <cellStyle name="Percent 3 2 3 3 2 4 2 2 2" xfId="52432" xr:uid="{00000000-0005-0000-0000-000030DC0000}"/>
    <cellStyle name="Percent 3 2 3 3 2 4 2 3" xfId="39835" xr:uid="{00000000-0005-0000-0000-000031DC0000}"/>
    <cellStyle name="Percent 3 2 3 3 2 4 2 4" xfId="29821" xr:uid="{00000000-0005-0000-0000-000032DC0000}"/>
    <cellStyle name="Percent 3 2 3 3 2 4 3" xfId="6039" xr:uid="{00000000-0005-0000-0000-000033DC0000}"/>
    <cellStyle name="Percent 3 2 3 3 2 4 3 2" xfId="18670" xr:uid="{00000000-0005-0000-0000-000034DC0000}"/>
    <cellStyle name="Percent 3 2 3 3 2 4 3 2 2" xfId="53886" xr:uid="{00000000-0005-0000-0000-000035DC0000}"/>
    <cellStyle name="Percent 3 2 3 3 2 4 3 3" xfId="41289" xr:uid="{00000000-0005-0000-0000-000036DC0000}"/>
    <cellStyle name="Percent 3 2 3 3 2 4 3 4" xfId="31275" xr:uid="{00000000-0005-0000-0000-000037DC0000}"/>
    <cellStyle name="Percent 3 2 3 3 2 4 4" xfId="7498" xr:uid="{00000000-0005-0000-0000-000038DC0000}"/>
    <cellStyle name="Percent 3 2 3 3 2 4 4 2" xfId="20124" xr:uid="{00000000-0005-0000-0000-000039DC0000}"/>
    <cellStyle name="Percent 3 2 3 3 2 4 4 2 2" xfId="55340" xr:uid="{00000000-0005-0000-0000-00003ADC0000}"/>
    <cellStyle name="Percent 3 2 3 3 2 4 4 3" xfId="42743" xr:uid="{00000000-0005-0000-0000-00003BDC0000}"/>
    <cellStyle name="Percent 3 2 3 3 2 4 4 4" xfId="32729" xr:uid="{00000000-0005-0000-0000-00003CDC0000}"/>
    <cellStyle name="Percent 3 2 3 3 2 4 5" xfId="9279" xr:uid="{00000000-0005-0000-0000-00003DDC0000}"/>
    <cellStyle name="Percent 3 2 3 3 2 4 5 2" xfId="21900" xr:uid="{00000000-0005-0000-0000-00003EDC0000}"/>
    <cellStyle name="Percent 3 2 3 3 2 4 5 2 2" xfId="57116" xr:uid="{00000000-0005-0000-0000-00003FDC0000}"/>
    <cellStyle name="Percent 3 2 3 3 2 4 5 3" xfId="44519" xr:uid="{00000000-0005-0000-0000-000040DC0000}"/>
    <cellStyle name="Percent 3 2 3 3 2 4 5 4" xfId="34505" xr:uid="{00000000-0005-0000-0000-000041DC0000}"/>
    <cellStyle name="Percent 3 2 3 3 2 4 6" xfId="11073" xr:uid="{00000000-0005-0000-0000-000042DC0000}"/>
    <cellStyle name="Percent 3 2 3 3 2 4 6 2" xfId="23676" xr:uid="{00000000-0005-0000-0000-000043DC0000}"/>
    <cellStyle name="Percent 3 2 3 3 2 4 6 2 2" xfId="58892" xr:uid="{00000000-0005-0000-0000-000044DC0000}"/>
    <cellStyle name="Percent 3 2 3 3 2 4 6 3" xfId="46295" xr:uid="{00000000-0005-0000-0000-000045DC0000}"/>
    <cellStyle name="Percent 3 2 3 3 2 4 6 4" xfId="36281" xr:uid="{00000000-0005-0000-0000-000046DC0000}"/>
    <cellStyle name="Percent 3 2 3 3 2 4 7" xfId="15440" xr:uid="{00000000-0005-0000-0000-000047DC0000}"/>
    <cellStyle name="Percent 3 2 3 3 2 4 7 2" xfId="50656" xr:uid="{00000000-0005-0000-0000-000048DC0000}"/>
    <cellStyle name="Percent 3 2 3 3 2 4 7 3" xfId="28045" xr:uid="{00000000-0005-0000-0000-000049DC0000}"/>
    <cellStyle name="Percent 3 2 3 3 2 4 8" xfId="13662" xr:uid="{00000000-0005-0000-0000-00004ADC0000}"/>
    <cellStyle name="Percent 3 2 3 3 2 4 8 2" xfId="48880" xr:uid="{00000000-0005-0000-0000-00004BDC0000}"/>
    <cellStyle name="Percent 3 2 3 3 2 4 9" xfId="38059" xr:uid="{00000000-0005-0000-0000-00004CDC0000}"/>
    <cellStyle name="Percent 3 2 3 3 2 5" xfId="3907" xr:uid="{00000000-0005-0000-0000-00004DDC0000}"/>
    <cellStyle name="Percent 3 2 3 3 2 5 2" xfId="8630" xr:uid="{00000000-0005-0000-0000-00004EDC0000}"/>
    <cellStyle name="Percent 3 2 3 3 2 5 2 2" xfId="21256" xr:uid="{00000000-0005-0000-0000-00004FDC0000}"/>
    <cellStyle name="Percent 3 2 3 3 2 5 2 2 2" xfId="56472" xr:uid="{00000000-0005-0000-0000-000050DC0000}"/>
    <cellStyle name="Percent 3 2 3 3 2 5 2 3" xfId="43875" xr:uid="{00000000-0005-0000-0000-000051DC0000}"/>
    <cellStyle name="Percent 3 2 3 3 2 5 2 4" xfId="33861" xr:uid="{00000000-0005-0000-0000-000052DC0000}"/>
    <cellStyle name="Percent 3 2 3 3 2 5 3" xfId="10411" xr:uid="{00000000-0005-0000-0000-000053DC0000}"/>
    <cellStyle name="Percent 3 2 3 3 2 5 3 2" xfId="23032" xr:uid="{00000000-0005-0000-0000-000054DC0000}"/>
    <cellStyle name="Percent 3 2 3 3 2 5 3 2 2" xfId="58248" xr:uid="{00000000-0005-0000-0000-000055DC0000}"/>
    <cellStyle name="Percent 3 2 3 3 2 5 3 3" xfId="45651" xr:uid="{00000000-0005-0000-0000-000056DC0000}"/>
    <cellStyle name="Percent 3 2 3 3 2 5 3 4" xfId="35637" xr:uid="{00000000-0005-0000-0000-000057DC0000}"/>
    <cellStyle name="Percent 3 2 3 3 2 5 4" xfId="12207" xr:uid="{00000000-0005-0000-0000-000058DC0000}"/>
    <cellStyle name="Percent 3 2 3 3 2 5 4 2" xfId="24808" xr:uid="{00000000-0005-0000-0000-000059DC0000}"/>
    <cellStyle name="Percent 3 2 3 3 2 5 4 2 2" xfId="60024" xr:uid="{00000000-0005-0000-0000-00005ADC0000}"/>
    <cellStyle name="Percent 3 2 3 3 2 5 4 3" xfId="47427" xr:uid="{00000000-0005-0000-0000-00005BDC0000}"/>
    <cellStyle name="Percent 3 2 3 3 2 5 4 4" xfId="37413" xr:uid="{00000000-0005-0000-0000-00005CDC0000}"/>
    <cellStyle name="Percent 3 2 3 3 2 5 5" xfId="16572" xr:uid="{00000000-0005-0000-0000-00005DDC0000}"/>
    <cellStyle name="Percent 3 2 3 3 2 5 5 2" xfId="51788" xr:uid="{00000000-0005-0000-0000-00005EDC0000}"/>
    <cellStyle name="Percent 3 2 3 3 2 5 5 3" xfId="29177" xr:uid="{00000000-0005-0000-0000-00005FDC0000}"/>
    <cellStyle name="Percent 3 2 3 3 2 5 6" xfId="14794" xr:uid="{00000000-0005-0000-0000-000060DC0000}"/>
    <cellStyle name="Percent 3 2 3 3 2 5 6 2" xfId="50012" xr:uid="{00000000-0005-0000-0000-000061DC0000}"/>
    <cellStyle name="Percent 3 2 3 3 2 5 7" xfId="39191" xr:uid="{00000000-0005-0000-0000-000062DC0000}"/>
    <cellStyle name="Percent 3 2 3 3 2 5 8" xfId="27401" xr:uid="{00000000-0005-0000-0000-000063DC0000}"/>
    <cellStyle name="Percent 3 2 3 3 2 6" xfId="4247" xr:uid="{00000000-0005-0000-0000-000064DC0000}"/>
    <cellStyle name="Percent 3 2 3 3 2 6 2" xfId="16894" xr:uid="{00000000-0005-0000-0000-000065DC0000}"/>
    <cellStyle name="Percent 3 2 3 3 2 6 2 2" xfId="52110" xr:uid="{00000000-0005-0000-0000-000066DC0000}"/>
    <cellStyle name="Percent 3 2 3 3 2 6 2 3" xfId="29499" xr:uid="{00000000-0005-0000-0000-000067DC0000}"/>
    <cellStyle name="Percent 3 2 3 3 2 6 3" xfId="13340" xr:uid="{00000000-0005-0000-0000-000068DC0000}"/>
    <cellStyle name="Percent 3 2 3 3 2 6 3 2" xfId="48558" xr:uid="{00000000-0005-0000-0000-000069DC0000}"/>
    <cellStyle name="Percent 3 2 3 3 2 6 4" xfId="39513" xr:uid="{00000000-0005-0000-0000-00006ADC0000}"/>
    <cellStyle name="Percent 3 2 3 3 2 6 5" xfId="25947" xr:uid="{00000000-0005-0000-0000-00006BDC0000}"/>
    <cellStyle name="Percent 3 2 3 3 2 7" xfId="5717" xr:uid="{00000000-0005-0000-0000-00006CDC0000}"/>
    <cellStyle name="Percent 3 2 3 3 2 7 2" xfId="18348" xr:uid="{00000000-0005-0000-0000-00006DDC0000}"/>
    <cellStyle name="Percent 3 2 3 3 2 7 2 2" xfId="53564" xr:uid="{00000000-0005-0000-0000-00006EDC0000}"/>
    <cellStyle name="Percent 3 2 3 3 2 7 3" xfId="40967" xr:uid="{00000000-0005-0000-0000-00006FDC0000}"/>
    <cellStyle name="Percent 3 2 3 3 2 7 4" xfId="30953" xr:uid="{00000000-0005-0000-0000-000070DC0000}"/>
    <cellStyle name="Percent 3 2 3 3 2 8" xfId="7176" xr:uid="{00000000-0005-0000-0000-000071DC0000}"/>
    <cellStyle name="Percent 3 2 3 3 2 8 2" xfId="19802" xr:uid="{00000000-0005-0000-0000-000072DC0000}"/>
    <cellStyle name="Percent 3 2 3 3 2 8 2 2" xfId="55018" xr:uid="{00000000-0005-0000-0000-000073DC0000}"/>
    <cellStyle name="Percent 3 2 3 3 2 8 3" xfId="42421" xr:uid="{00000000-0005-0000-0000-000074DC0000}"/>
    <cellStyle name="Percent 3 2 3 3 2 8 4" xfId="32407" xr:uid="{00000000-0005-0000-0000-000075DC0000}"/>
    <cellStyle name="Percent 3 2 3 3 2 9" xfId="8957" xr:uid="{00000000-0005-0000-0000-000076DC0000}"/>
    <cellStyle name="Percent 3 2 3 3 2 9 2" xfId="21578" xr:uid="{00000000-0005-0000-0000-000077DC0000}"/>
    <cellStyle name="Percent 3 2 3 3 2 9 2 2" xfId="56794" xr:uid="{00000000-0005-0000-0000-000078DC0000}"/>
    <cellStyle name="Percent 3 2 3 3 2 9 3" xfId="44197" xr:uid="{00000000-0005-0000-0000-000079DC0000}"/>
    <cellStyle name="Percent 3 2 3 3 2 9 4" xfId="34183" xr:uid="{00000000-0005-0000-0000-00007ADC0000}"/>
    <cellStyle name="Percent 3 2 3 3 3" xfId="3094" xr:uid="{00000000-0005-0000-0000-00007BDC0000}"/>
    <cellStyle name="Percent 3 2 3 3 3 10" xfId="25466" xr:uid="{00000000-0005-0000-0000-00007CDC0000}"/>
    <cellStyle name="Percent 3 2 3 3 3 11" xfId="61001" xr:uid="{00000000-0005-0000-0000-00007DDC0000}"/>
    <cellStyle name="Percent 3 2 3 3 3 2" xfId="4897" xr:uid="{00000000-0005-0000-0000-00007EDC0000}"/>
    <cellStyle name="Percent 3 2 3 3 3 2 2" xfId="17544" xr:uid="{00000000-0005-0000-0000-00007FDC0000}"/>
    <cellStyle name="Percent 3 2 3 3 3 2 2 2" xfId="52760" xr:uid="{00000000-0005-0000-0000-000080DC0000}"/>
    <cellStyle name="Percent 3 2 3 3 3 2 2 3" xfId="30149" xr:uid="{00000000-0005-0000-0000-000081DC0000}"/>
    <cellStyle name="Percent 3 2 3 3 3 2 3" xfId="13990" xr:uid="{00000000-0005-0000-0000-000082DC0000}"/>
    <cellStyle name="Percent 3 2 3 3 3 2 3 2" xfId="49208" xr:uid="{00000000-0005-0000-0000-000083DC0000}"/>
    <cellStyle name="Percent 3 2 3 3 3 2 4" xfId="40163" xr:uid="{00000000-0005-0000-0000-000084DC0000}"/>
    <cellStyle name="Percent 3 2 3 3 3 2 5" xfId="26597" xr:uid="{00000000-0005-0000-0000-000085DC0000}"/>
    <cellStyle name="Percent 3 2 3 3 3 3" xfId="6367" xr:uid="{00000000-0005-0000-0000-000086DC0000}"/>
    <cellStyle name="Percent 3 2 3 3 3 3 2" xfId="18998" xr:uid="{00000000-0005-0000-0000-000087DC0000}"/>
    <cellStyle name="Percent 3 2 3 3 3 3 2 2" xfId="54214" xr:uid="{00000000-0005-0000-0000-000088DC0000}"/>
    <cellStyle name="Percent 3 2 3 3 3 3 3" xfId="41617" xr:uid="{00000000-0005-0000-0000-000089DC0000}"/>
    <cellStyle name="Percent 3 2 3 3 3 3 4" xfId="31603" xr:uid="{00000000-0005-0000-0000-00008ADC0000}"/>
    <cellStyle name="Percent 3 2 3 3 3 4" xfId="7826" xr:uid="{00000000-0005-0000-0000-00008BDC0000}"/>
    <cellStyle name="Percent 3 2 3 3 3 4 2" xfId="20452" xr:uid="{00000000-0005-0000-0000-00008CDC0000}"/>
    <cellStyle name="Percent 3 2 3 3 3 4 2 2" xfId="55668" xr:uid="{00000000-0005-0000-0000-00008DDC0000}"/>
    <cellStyle name="Percent 3 2 3 3 3 4 3" xfId="43071" xr:uid="{00000000-0005-0000-0000-00008EDC0000}"/>
    <cellStyle name="Percent 3 2 3 3 3 4 4" xfId="33057" xr:uid="{00000000-0005-0000-0000-00008FDC0000}"/>
    <cellStyle name="Percent 3 2 3 3 3 5" xfId="9607" xr:uid="{00000000-0005-0000-0000-000090DC0000}"/>
    <cellStyle name="Percent 3 2 3 3 3 5 2" xfId="22228" xr:uid="{00000000-0005-0000-0000-000091DC0000}"/>
    <cellStyle name="Percent 3 2 3 3 3 5 2 2" xfId="57444" xr:uid="{00000000-0005-0000-0000-000092DC0000}"/>
    <cellStyle name="Percent 3 2 3 3 3 5 3" xfId="44847" xr:uid="{00000000-0005-0000-0000-000093DC0000}"/>
    <cellStyle name="Percent 3 2 3 3 3 5 4" xfId="34833" xr:uid="{00000000-0005-0000-0000-000094DC0000}"/>
    <cellStyle name="Percent 3 2 3 3 3 6" xfId="11401" xr:uid="{00000000-0005-0000-0000-000095DC0000}"/>
    <cellStyle name="Percent 3 2 3 3 3 6 2" xfId="24004" xr:uid="{00000000-0005-0000-0000-000096DC0000}"/>
    <cellStyle name="Percent 3 2 3 3 3 6 2 2" xfId="59220" xr:uid="{00000000-0005-0000-0000-000097DC0000}"/>
    <cellStyle name="Percent 3 2 3 3 3 6 3" xfId="46623" xr:uid="{00000000-0005-0000-0000-000098DC0000}"/>
    <cellStyle name="Percent 3 2 3 3 3 6 4" xfId="36609" xr:uid="{00000000-0005-0000-0000-000099DC0000}"/>
    <cellStyle name="Percent 3 2 3 3 3 7" xfId="15768" xr:uid="{00000000-0005-0000-0000-00009ADC0000}"/>
    <cellStyle name="Percent 3 2 3 3 3 7 2" xfId="50984" xr:uid="{00000000-0005-0000-0000-00009BDC0000}"/>
    <cellStyle name="Percent 3 2 3 3 3 7 3" xfId="28373" xr:uid="{00000000-0005-0000-0000-00009CDC0000}"/>
    <cellStyle name="Percent 3 2 3 3 3 8" xfId="12859" xr:uid="{00000000-0005-0000-0000-00009DDC0000}"/>
    <cellStyle name="Percent 3 2 3 3 3 8 2" xfId="48077" xr:uid="{00000000-0005-0000-0000-00009EDC0000}"/>
    <cellStyle name="Percent 3 2 3 3 3 9" xfId="38387" xr:uid="{00000000-0005-0000-0000-00009FDC0000}"/>
    <cellStyle name="Percent 3 2 3 3 4" xfId="2919" xr:uid="{00000000-0005-0000-0000-0000A0DC0000}"/>
    <cellStyle name="Percent 3 2 3 3 4 10" xfId="25306" xr:uid="{00000000-0005-0000-0000-0000A1DC0000}"/>
    <cellStyle name="Percent 3 2 3 3 4 11" xfId="60841" xr:uid="{00000000-0005-0000-0000-0000A2DC0000}"/>
    <cellStyle name="Percent 3 2 3 3 4 2" xfId="4737" xr:uid="{00000000-0005-0000-0000-0000A3DC0000}"/>
    <cellStyle name="Percent 3 2 3 3 4 2 2" xfId="17384" xr:uid="{00000000-0005-0000-0000-0000A4DC0000}"/>
    <cellStyle name="Percent 3 2 3 3 4 2 2 2" xfId="52600" xr:uid="{00000000-0005-0000-0000-0000A5DC0000}"/>
    <cellStyle name="Percent 3 2 3 3 4 2 2 3" xfId="29989" xr:uid="{00000000-0005-0000-0000-0000A6DC0000}"/>
    <cellStyle name="Percent 3 2 3 3 4 2 3" xfId="13830" xr:uid="{00000000-0005-0000-0000-0000A7DC0000}"/>
    <cellStyle name="Percent 3 2 3 3 4 2 3 2" xfId="49048" xr:uid="{00000000-0005-0000-0000-0000A8DC0000}"/>
    <cellStyle name="Percent 3 2 3 3 4 2 4" xfId="40003" xr:uid="{00000000-0005-0000-0000-0000A9DC0000}"/>
    <cellStyle name="Percent 3 2 3 3 4 2 5" xfId="26437" xr:uid="{00000000-0005-0000-0000-0000AADC0000}"/>
    <cellStyle name="Percent 3 2 3 3 4 3" xfId="6207" xr:uid="{00000000-0005-0000-0000-0000ABDC0000}"/>
    <cellStyle name="Percent 3 2 3 3 4 3 2" xfId="18838" xr:uid="{00000000-0005-0000-0000-0000ACDC0000}"/>
    <cellStyle name="Percent 3 2 3 3 4 3 2 2" xfId="54054" xr:uid="{00000000-0005-0000-0000-0000ADDC0000}"/>
    <cellStyle name="Percent 3 2 3 3 4 3 3" xfId="41457" xr:uid="{00000000-0005-0000-0000-0000AEDC0000}"/>
    <cellStyle name="Percent 3 2 3 3 4 3 4" xfId="31443" xr:uid="{00000000-0005-0000-0000-0000AFDC0000}"/>
    <cellStyle name="Percent 3 2 3 3 4 4" xfId="7666" xr:uid="{00000000-0005-0000-0000-0000B0DC0000}"/>
    <cellStyle name="Percent 3 2 3 3 4 4 2" xfId="20292" xr:uid="{00000000-0005-0000-0000-0000B1DC0000}"/>
    <cellStyle name="Percent 3 2 3 3 4 4 2 2" xfId="55508" xr:uid="{00000000-0005-0000-0000-0000B2DC0000}"/>
    <cellStyle name="Percent 3 2 3 3 4 4 3" xfId="42911" xr:uid="{00000000-0005-0000-0000-0000B3DC0000}"/>
    <cellStyle name="Percent 3 2 3 3 4 4 4" xfId="32897" xr:uid="{00000000-0005-0000-0000-0000B4DC0000}"/>
    <cellStyle name="Percent 3 2 3 3 4 5" xfId="9447" xr:uid="{00000000-0005-0000-0000-0000B5DC0000}"/>
    <cellStyle name="Percent 3 2 3 3 4 5 2" xfId="22068" xr:uid="{00000000-0005-0000-0000-0000B6DC0000}"/>
    <cellStyle name="Percent 3 2 3 3 4 5 2 2" xfId="57284" xr:uid="{00000000-0005-0000-0000-0000B7DC0000}"/>
    <cellStyle name="Percent 3 2 3 3 4 5 3" xfId="44687" xr:uid="{00000000-0005-0000-0000-0000B8DC0000}"/>
    <cellStyle name="Percent 3 2 3 3 4 5 4" xfId="34673" xr:uid="{00000000-0005-0000-0000-0000B9DC0000}"/>
    <cellStyle name="Percent 3 2 3 3 4 6" xfId="11241" xr:uid="{00000000-0005-0000-0000-0000BADC0000}"/>
    <cellStyle name="Percent 3 2 3 3 4 6 2" xfId="23844" xr:uid="{00000000-0005-0000-0000-0000BBDC0000}"/>
    <cellStyle name="Percent 3 2 3 3 4 6 2 2" xfId="59060" xr:uid="{00000000-0005-0000-0000-0000BCDC0000}"/>
    <cellStyle name="Percent 3 2 3 3 4 6 3" xfId="46463" xr:uid="{00000000-0005-0000-0000-0000BDDC0000}"/>
    <cellStyle name="Percent 3 2 3 3 4 6 4" xfId="36449" xr:uid="{00000000-0005-0000-0000-0000BEDC0000}"/>
    <cellStyle name="Percent 3 2 3 3 4 7" xfId="15608" xr:uid="{00000000-0005-0000-0000-0000BFDC0000}"/>
    <cellStyle name="Percent 3 2 3 3 4 7 2" xfId="50824" xr:uid="{00000000-0005-0000-0000-0000C0DC0000}"/>
    <cellStyle name="Percent 3 2 3 3 4 7 3" xfId="28213" xr:uid="{00000000-0005-0000-0000-0000C1DC0000}"/>
    <cellStyle name="Percent 3 2 3 3 4 8" xfId="12699" xr:uid="{00000000-0005-0000-0000-0000C2DC0000}"/>
    <cellStyle name="Percent 3 2 3 3 4 8 2" xfId="47917" xr:uid="{00000000-0005-0000-0000-0000C3DC0000}"/>
    <cellStyle name="Percent 3 2 3 3 4 9" xfId="38227" xr:uid="{00000000-0005-0000-0000-0000C4DC0000}"/>
    <cellStyle name="Percent 3 2 3 3 5" xfId="3428" xr:uid="{00000000-0005-0000-0000-0000C5DC0000}"/>
    <cellStyle name="Percent 3 2 3 3 5 10" xfId="26924" xr:uid="{00000000-0005-0000-0000-0000C6DC0000}"/>
    <cellStyle name="Percent 3 2 3 3 5 11" xfId="61328" xr:uid="{00000000-0005-0000-0000-0000C7DC0000}"/>
    <cellStyle name="Percent 3 2 3 3 5 2" xfId="5224" xr:uid="{00000000-0005-0000-0000-0000C8DC0000}"/>
    <cellStyle name="Percent 3 2 3 3 5 2 2" xfId="17871" xr:uid="{00000000-0005-0000-0000-0000C9DC0000}"/>
    <cellStyle name="Percent 3 2 3 3 5 2 2 2" xfId="53087" xr:uid="{00000000-0005-0000-0000-0000CADC0000}"/>
    <cellStyle name="Percent 3 2 3 3 5 2 3" xfId="40490" xr:uid="{00000000-0005-0000-0000-0000CBDC0000}"/>
    <cellStyle name="Percent 3 2 3 3 5 2 4" xfId="30476" xr:uid="{00000000-0005-0000-0000-0000CCDC0000}"/>
    <cellStyle name="Percent 3 2 3 3 5 3" xfId="6694" xr:uid="{00000000-0005-0000-0000-0000CDDC0000}"/>
    <cellStyle name="Percent 3 2 3 3 5 3 2" xfId="19325" xr:uid="{00000000-0005-0000-0000-0000CEDC0000}"/>
    <cellStyle name="Percent 3 2 3 3 5 3 2 2" xfId="54541" xr:uid="{00000000-0005-0000-0000-0000CFDC0000}"/>
    <cellStyle name="Percent 3 2 3 3 5 3 3" xfId="41944" xr:uid="{00000000-0005-0000-0000-0000D0DC0000}"/>
    <cellStyle name="Percent 3 2 3 3 5 3 4" xfId="31930" xr:uid="{00000000-0005-0000-0000-0000D1DC0000}"/>
    <cellStyle name="Percent 3 2 3 3 5 4" xfId="8153" xr:uid="{00000000-0005-0000-0000-0000D2DC0000}"/>
    <cellStyle name="Percent 3 2 3 3 5 4 2" xfId="20779" xr:uid="{00000000-0005-0000-0000-0000D3DC0000}"/>
    <cellStyle name="Percent 3 2 3 3 5 4 2 2" xfId="55995" xr:uid="{00000000-0005-0000-0000-0000D4DC0000}"/>
    <cellStyle name="Percent 3 2 3 3 5 4 3" xfId="43398" xr:uid="{00000000-0005-0000-0000-0000D5DC0000}"/>
    <cellStyle name="Percent 3 2 3 3 5 4 4" xfId="33384" xr:uid="{00000000-0005-0000-0000-0000D6DC0000}"/>
    <cellStyle name="Percent 3 2 3 3 5 5" xfId="9934" xr:uid="{00000000-0005-0000-0000-0000D7DC0000}"/>
    <cellStyle name="Percent 3 2 3 3 5 5 2" xfId="22555" xr:uid="{00000000-0005-0000-0000-0000D8DC0000}"/>
    <cellStyle name="Percent 3 2 3 3 5 5 2 2" xfId="57771" xr:uid="{00000000-0005-0000-0000-0000D9DC0000}"/>
    <cellStyle name="Percent 3 2 3 3 5 5 3" xfId="45174" xr:uid="{00000000-0005-0000-0000-0000DADC0000}"/>
    <cellStyle name="Percent 3 2 3 3 5 5 4" xfId="35160" xr:uid="{00000000-0005-0000-0000-0000DBDC0000}"/>
    <cellStyle name="Percent 3 2 3 3 5 6" xfId="11728" xr:uid="{00000000-0005-0000-0000-0000DCDC0000}"/>
    <cellStyle name="Percent 3 2 3 3 5 6 2" xfId="24331" xr:uid="{00000000-0005-0000-0000-0000DDDC0000}"/>
    <cellStyle name="Percent 3 2 3 3 5 6 2 2" xfId="59547" xr:uid="{00000000-0005-0000-0000-0000DEDC0000}"/>
    <cellStyle name="Percent 3 2 3 3 5 6 3" xfId="46950" xr:uid="{00000000-0005-0000-0000-0000DFDC0000}"/>
    <cellStyle name="Percent 3 2 3 3 5 6 4" xfId="36936" xr:uid="{00000000-0005-0000-0000-0000E0DC0000}"/>
    <cellStyle name="Percent 3 2 3 3 5 7" xfId="16095" xr:uid="{00000000-0005-0000-0000-0000E1DC0000}"/>
    <cellStyle name="Percent 3 2 3 3 5 7 2" xfId="51311" xr:uid="{00000000-0005-0000-0000-0000E2DC0000}"/>
    <cellStyle name="Percent 3 2 3 3 5 7 3" xfId="28700" xr:uid="{00000000-0005-0000-0000-0000E3DC0000}"/>
    <cellStyle name="Percent 3 2 3 3 5 8" xfId="14317" xr:uid="{00000000-0005-0000-0000-0000E4DC0000}"/>
    <cellStyle name="Percent 3 2 3 3 5 8 2" xfId="49535" xr:uid="{00000000-0005-0000-0000-0000E5DC0000}"/>
    <cellStyle name="Percent 3 2 3 3 5 9" xfId="38714" xr:uid="{00000000-0005-0000-0000-0000E6DC0000}"/>
    <cellStyle name="Percent 3 2 3 3 6" xfId="2588" xr:uid="{00000000-0005-0000-0000-0000E7DC0000}"/>
    <cellStyle name="Percent 3 2 3 3 6 10" xfId="26115" xr:uid="{00000000-0005-0000-0000-0000E8DC0000}"/>
    <cellStyle name="Percent 3 2 3 3 6 11" xfId="60519" xr:uid="{00000000-0005-0000-0000-0000E9DC0000}"/>
    <cellStyle name="Percent 3 2 3 3 6 2" xfId="4415" xr:uid="{00000000-0005-0000-0000-0000EADC0000}"/>
    <cellStyle name="Percent 3 2 3 3 6 2 2" xfId="17062" xr:uid="{00000000-0005-0000-0000-0000EBDC0000}"/>
    <cellStyle name="Percent 3 2 3 3 6 2 2 2" xfId="52278" xr:uid="{00000000-0005-0000-0000-0000ECDC0000}"/>
    <cellStyle name="Percent 3 2 3 3 6 2 3" xfId="39681" xr:uid="{00000000-0005-0000-0000-0000EDDC0000}"/>
    <cellStyle name="Percent 3 2 3 3 6 2 4" xfId="29667" xr:uid="{00000000-0005-0000-0000-0000EEDC0000}"/>
    <cellStyle name="Percent 3 2 3 3 6 3" xfId="5885" xr:uid="{00000000-0005-0000-0000-0000EFDC0000}"/>
    <cellStyle name="Percent 3 2 3 3 6 3 2" xfId="18516" xr:uid="{00000000-0005-0000-0000-0000F0DC0000}"/>
    <cellStyle name="Percent 3 2 3 3 6 3 2 2" xfId="53732" xr:uid="{00000000-0005-0000-0000-0000F1DC0000}"/>
    <cellStyle name="Percent 3 2 3 3 6 3 3" xfId="41135" xr:uid="{00000000-0005-0000-0000-0000F2DC0000}"/>
    <cellStyle name="Percent 3 2 3 3 6 3 4" xfId="31121" xr:uid="{00000000-0005-0000-0000-0000F3DC0000}"/>
    <cellStyle name="Percent 3 2 3 3 6 4" xfId="7344" xr:uid="{00000000-0005-0000-0000-0000F4DC0000}"/>
    <cellStyle name="Percent 3 2 3 3 6 4 2" xfId="19970" xr:uid="{00000000-0005-0000-0000-0000F5DC0000}"/>
    <cellStyle name="Percent 3 2 3 3 6 4 2 2" xfId="55186" xr:uid="{00000000-0005-0000-0000-0000F6DC0000}"/>
    <cellStyle name="Percent 3 2 3 3 6 4 3" xfId="42589" xr:uid="{00000000-0005-0000-0000-0000F7DC0000}"/>
    <cellStyle name="Percent 3 2 3 3 6 4 4" xfId="32575" xr:uid="{00000000-0005-0000-0000-0000F8DC0000}"/>
    <cellStyle name="Percent 3 2 3 3 6 5" xfId="9125" xr:uid="{00000000-0005-0000-0000-0000F9DC0000}"/>
    <cellStyle name="Percent 3 2 3 3 6 5 2" xfId="21746" xr:uid="{00000000-0005-0000-0000-0000FADC0000}"/>
    <cellStyle name="Percent 3 2 3 3 6 5 2 2" xfId="56962" xr:uid="{00000000-0005-0000-0000-0000FBDC0000}"/>
    <cellStyle name="Percent 3 2 3 3 6 5 3" xfId="44365" xr:uid="{00000000-0005-0000-0000-0000FCDC0000}"/>
    <cellStyle name="Percent 3 2 3 3 6 5 4" xfId="34351" xr:uid="{00000000-0005-0000-0000-0000FDDC0000}"/>
    <cellStyle name="Percent 3 2 3 3 6 6" xfId="10919" xr:uid="{00000000-0005-0000-0000-0000FEDC0000}"/>
    <cellStyle name="Percent 3 2 3 3 6 6 2" xfId="23522" xr:uid="{00000000-0005-0000-0000-0000FFDC0000}"/>
    <cellStyle name="Percent 3 2 3 3 6 6 2 2" xfId="58738" xr:uid="{00000000-0005-0000-0000-000000DD0000}"/>
    <cellStyle name="Percent 3 2 3 3 6 6 3" xfId="46141" xr:uid="{00000000-0005-0000-0000-000001DD0000}"/>
    <cellStyle name="Percent 3 2 3 3 6 6 4" xfId="36127" xr:uid="{00000000-0005-0000-0000-000002DD0000}"/>
    <cellStyle name="Percent 3 2 3 3 6 7" xfId="15286" xr:uid="{00000000-0005-0000-0000-000003DD0000}"/>
    <cellStyle name="Percent 3 2 3 3 6 7 2" xfId="50502" xr:uid="{00000000-0005-0000-0000-000004DD0000}"/>
    <cellStyle name="Percent 3 2 3 3 6 7 3" xfId="27891" xr:uid="{00000000-0005-0000-0000-000005DD0000}"/>
    <cellStyle name="Percent 3 2 3 3 6 8" xfId="13508" xr:uid="{00000000-0005-0000-0000-000006DD0000}"/>
    <cellStyle name="Percent 3 2 3 3 6 8 2" xfId="48726" xr:uid="{00000000-0005-0000-0000-000007DD0000}"/>
    <cellStyle name="Percent 3 2 3 3 6 9" xfId="37905" xr:uid="{00000000-0005-0000-0000-000008DD0000}"/>
    <cellStyle name="Percent 3 2 3 3 7" xfId="3752" xr:uid="{00000000-0005-0000-0000-000009DD0000}"/>
    <cellStyle name="Percent 3 2 3 3 7 2" xfId="8476" xr:uid="{00000000-0005-0000-0000-00000ADD0000}"/>
    <cellStyle name="Percent 3 2 3 3 7 2 2" xfId="21102" xr:uid="{00000000-0005-0000-0000-00000BDD0000}"/>
    <cellStyle name="Percent 3 2 3 3 7 2 2 2" xfId="56318" xr:uid="{00000000-0005-0000-0000-00000CDD0000}"/>
    <cellStyle name="Percent 3 2 3 3 7 2 3" xfId="43721" xr:uid="{00000000-0005-0000-0000-00000DDD0000}"/>
    <cellStyle name="Percent 3 2 3 3 7 2 4" xfId="33707" xr:uid="{00000000-0005-0000-0000-00000EDD0000}"/>
    <cellStyle name="Percent 3 2 3 3 7 3" xfId="10257" xr:uid="{00000000-0005-0000-0000-00000FDD0000}"/>
    <cellStyle name="Percent 3 2 3 3 7 3 2" xfId="22878" xr:uid="{00000000-0005-0000-0000-000010DD0000}"/>
    <cellStyle name="Percent 3 2 3 3 7 3 2 2" xfId="58094" xr:uid="{00000000-0005-0000-0000-000011DD0000}"/>
    <cellStyle name="Percent 3 2 3 3 7 3 3" xfId="45497" xr:uid="{00000000-0005-0000-0000-000012DD0000}"/>
    <cellStyle name="Percent 3 2 3 3 7 3 4" xfId="35483" xr:uid="{00000000-0005-0000-0000-000013DD0000}"/>
    <cellStyle name="Percent 3 2 3 3 7 4" xfId="12053" xr:uid="{00000000-0005-0000-0000-000014DD0000}"/>
    <cellStyle name="Percent 3 2 3 3 7 4 2" xfId="24654" xr:uid="{00000000-0005-0000-0000-000015DD0000}"/>
    <cellStyle name="Percent 3 2 3 3 7 4 2 2" xfId="59870" xr:uid="{00000000-0005-0000-0000-000016DD0000}"/>
    <cellStyle name="Percent 3 2 3 3 7 4 3" xfId="47273" xr:uid="{00000000-0005-0000-0000-000017DD0000}"/>
    <cellStyle name="Percent 3 2 3 3 7 4 4" xfId="37259" xr:uid="{00000000-0005-0000-0000-000018DD0000}"/>
    <cellStyle name="Percent 3 2 3 3 7 5" xfId="16418" xr:uid="{00000000-0005-0000-0000-000019DD0000}"/>
    <cellStyle name="Percent 3 2 3 3 7 5 2" xfId="51634" xr:uid="{00000000-0005-0000-0000-00001ADD0000}"/>
    <cellStyle name="Percent 3 2 3 3 7 5 3" xfId="29023" xr:uid="{00000000-0005-0000-0000-00001BDD0000}"/>
    <cellStyle name="Percent 3 2 3 3 7 6" xfId="14640" xr:uid="{00000000-0005-0000-0000-00001CDD0000}"/>
    <cellStyle name="Percent 3 2 3 3 7 6 2" xfId="49858" xr:uid="{00000000-0005-0000-0000-00001DDD0000}"/>
    <cellStyle name="Percent 3 2 3 3 7 7" xfId="39037" xr:uid="{00000000-0005-0000-0000-00001EDD0000}"/>
    <cellStyle name="Percent 3 2 3 3 7 8" xfId="27247" xr:uid="{00000000-0005-0000-0000-00001FDD0000}"/>
    <cellStyle name="Percent 3 2 3 3 8" xfId="4090" xr:uid="{00000000-0005-0000-0000-000020DD0000}"/>
    <cellStyle name="Percent 3 2 3 3 8 2" xfId="16740" xr:uid="{00000000-0005-0000-0000-000021DD0000}"/>
    <cellStyle name="Percent 3 2 3 3 8 2 2" xfId="51956" xr:uid="{00000000-0005-0000-0000-000022DD0000}"/>
    <cellStyle name="Percent 3 2 3 3 8 2 3" xfId="29345" xr:uid="{00000000-0005-0000-0000-000023DD0000}"/>
    <cellStyle name="Percent 3 2 3 3 8 3" xfId="13186" xr:uid="{00000000-0005-0000-0000-000024DD0000}"/>
    <cellStyle name="Percent 3 2 3 3 8 3 2" xfId="48404" xr:uid="{00000000-0005-0000-0000-000025DD0000}"/>
    <cellStyle name="Percent 3 2 3 3 8 4" xfId="39359" xr:uid="{00000000-0005-0000-0000-000026DD0000}"/>
    <cellStyle name="Percent 3 2 3 3 8 5" xfId="25793" xr:uid="{00000000-0005-0000-0000-000027DD0000}"/>
    <cellStyle name="Percent 3 2 3 3 9" xfId="5563" xr:uid="{00000000-0005-0000-0000-000028DD0000}"/>
    <cellStyle name="Percent 3 2 3 3 9 2" xfId="18194" xr:uid="{00000000-0005-0000-0000-000029DD0000}"/>
    <cellStyle name="Percent 3 2 3 3 9 2 2" xfId="53410" xr:uid="{00000000-0005-0000-0000-00002ADD0000}"/>
    <cellStyle name="Percent 3 2 3 3 9 3" xfId="40813" xr:uid="{00000000-0005-0000-0000-00002BDD0000}"/>
    <cellStyle name="Percent 3 2 3 3 9 4" xfId="30799" xr:uid="{00000000-0005-0000-0000-00002CDD0000}"/>
    <cellStyle name="Percent 3 2 3 4" xfId="2332" xr:uid="{00000000-0005-0000-0000-00002DDD0000}"/>
    <cellStyle name="Percent 3 2 3 4 10" xfId="10749" xr:uid="{00000000-0005-0000-0000-00002EDD0000}"/>
    <cellStyle name="Percent 3 2 3 4 10 2" xfId="23360" xr:uid="{00000000-0005-0000-0000-00002FDD0000}"/>
    <cellStyle name="Percent 3 2 3 4 10 2 2" xfId="58576" xr:uid="{00000000-0005-0000-0000-000030DD0000}"/>
    <cellStyle name="Percent 3 2 3 4 10 3" xfId="45979" xr:uid="{00000000-0005-0000-0000-000031DD0000}"/>
    <cellStyle name="Percent 3 2 3 4 10 4" xfId="35965" xr:uid="{00000000-0005-0000-0000-000032DD0000}"/>
    <cellStyle name="Percent 3 2 3 4 11" xfId="15044" xr:uid="{00000000-0005-0000-0000-000033DD0000}"/>
    <cellStyle name="Percent 3 2 3 4 11 2" xfId="50260" xr:uid="{00000000-0005-0000-0000-000034DD0000}"/>
    <cellStyle name="Percent 3 2 3 4 11 3" xfId="27649" xr:uid="{00000000-0005-0000-0000-000035DD0000}"/>
    <cellStyle name="Percent 3 2 3 4 12" xfId="12457" xr:uid="{00000000-0005-0000-0000-000036DD0000}"/>
    <cellStyle name="Percent 3 2 3 4 12 2" xfId="47675" xr:uid="{00000000-0005-0000-0000-000037DD0000}"/>
    <cellStyle name="Percent 3 2 3 4 13" xfId="37663" xr:uid="{00000000-0005-0000-0000-000038DD0000}"/>
    <cellStyle name="Percent 3 2 3 4 14" xfId="25064" xr:uid="{00000000-0005-0000-0000-000039DD0000}"/>
    <cellStyle name="Percent 3 2 3 4 15" xfId="60277" xr:uid="{00000000-0005-0000-0000-00003ADD0000}"/>
    <cellStyle name="Percent 3 2 3 4 2" xfId="3179" xr:uid="{00000000-0005-0000-0000-00003BDD0000}"/>
    <cellStyle name="Percent 3 2 3 4 2 10" xfId="25548" xr:uid="{00000000-0005-0000-0000-00003CDD0000}"/>
    <cellStyle name="Percent 3 2 3 4 2 11" xfId="61083" xr:uid="{00000000-0005-0000-0000-00003DDD0000}"/>
    <cellStyle name="Percent 3 2 3 4 2 2" xfId="4979" xr:uid="{00000000-0005-0000-0000-00003EDD0000}"/>
    <cellStyle name="Percent 3 2 3 4 2 2 2" xfId="17626" xr:uid="{00000000-0005-0000-0000-00003FDD0000}"/>
    <cellStyle name="Percent 3 2 3 4 2 2 2 2" xfId="52842" xr:uid="{00000000-0005-0000-0000-000040DD0000}"/>
    <cellStyle name="Percent 3 2 3 4 2 2 2 3" xfId="30231" xr:uid="{00000000-0005-0000-0000-000041DD0000}"/>
    <cellStyle name="Percent 3 2 3 4 2 2 3" xfId="14072" xr:uid="{00000000-0005-0000-0000-000042DD0000}"/>
    <cellStyle name="Percent 3 2 3 4 2 2 3 2" xfId="49290" xr:uid="{00000000-0005-0000-0000-000043DD0000}"/>
    <cellStyle name="Percent 3 2 3 4 2 2 4" xfId="40245" xr:uid="{00000000-0005-0000-0000-000044DD0000}"/>
    <cellStyle name="Percent 3 2 3 4 2 2 5" xfId="26679" xr:uid="{00000000-0005-0000-0000-000045DD0000}"/>
    <cellStyle name="Percent 3 2 3 4 2 3" xfId="6449" xr:uid="{00000000-0005-0000-0000-000046DD0000}"/>
    <cellStyle name="Percent 3 2 3 4 2 3 2" xfId="19080" xr:uid="{00000000-0005-0000-0000-000047DD0000}"/>
    <cellStyle name="Percent 3 2 3 4 2 3 2 2" xfId="54296" xr:uid="{00000000-0005-0000-0000-000048DD0000}"/>
    <cellStyle name="Percent 3 2 3 4 2 3 3" xfId="41699" xr:uid="{00000000-0005-0000-0000-000049DD0000}"/>
    <cellStyle name="Percent 3 2 3 4 2 3 4" xfId="31685" xr:uid="{00000000-0005-0000-0000-00004ADD0000}"/>
    <cellStyle name="Percent 3 2 3 4 2 4" xfId="7908" xr:uid="{00000000-0005-0000-0000-00004BDD0000}"/>
    <cellStyle name="Percent 3 2 3 4 2 4 2" xfId="20534" xr:uid="{00000000-0005-0000-0000-00004CDD0000}"/>
    <cellStyle name="Percent 3 2 3 4 2 4 2 2" xfId="55750" xr:uid="{00000000-0005-0000-0000-00004DDD0000}"/>
    <cellStyle name="Percent 3 2 3 4 2 4 3" xfId="43153" xr:uid="{00000000-0005-0000-0000-00004EDD0000}"/>
    <cellStyle name="Percent 3 2 3 4 2 4 4" xfId="33139" xr:uid="{00000000-0005-0000-0000-00004FDD0000}"/>
    <cellStyle name="Percent 3 2 3 4 2 5" xfId="9689" xr:uid="{00000000-0005-0000-0000-000050DD0000}"/>
    <cellStyle name="Percent 3 2 3 4 2 5 2" xfId="22310" xr:uid="{00000000-0005-0000-0000-000051DD0000}"/>
    <cellStyle name="Percent 3 2 3 4 2 5 2 2" xfId="57526" xr:uid="{00000000-0005-0000-0000-000052DD0000}"/>
    <cellStyle name="Percent 3 2 3 4 2 5 3" xfId="44929" xr:uid="{00000000-0005-0000-0000-000053DD0000}"/>
    <cellStyle name="Percent 3 2 3 4 2 5 4" xfId="34915" xr:uid="{00000000-0005-0000-0000-000054DD0000}"/>
    <cellStyle name="Percent 3 2 3 4 2 6" xfId="11483" xr:uid="{00000000-0005-0000-0000-000055DD0000}"/>
    <cellStyle name="Percent 3 2 3 4 2 6 2" xfId="24086" xr:uid="{00000000-0005-0000-0000-000056DD0000}"/>
    <cellStyle name="Percent 3 2 3 4 2 6 2 2" xfId="59302" xr:uid="{00000000-0005-0000-0000-000057DD0000}"/>
    <cellStyle name="Percent 3 2 3 4 2 6 3" xfId="46705" xr:uid="{00000000-0005-0000-0000-000058DD0000}"/>
    <cellStyle name="Percent 3 2 3 4 2 6 4" xfId="36691" xr:uid="{00000000-0005-0000-0000-000059DD0000}"/>
    <cellStyle name="Percent 3 2 3 4 2 7" xfId="15850" xr:uid="{00000000-0005-0000-0000-00005ADD0000}"/>
    <cellStyle name="Percent 3 2 3 4 2 7 2" xfId="51066" xr:uid="{00000000-0005-0000-0000-00005BDD0000}"/>
    <cellStyle name="Percent 3 2 3 4 2 7 3" xfId="28455" xr:uid="{00000000-0005-0000-0000-00005CDD0000}"/>
    <cellStyle name="Percent 3 2 3 4 2 8" xfId="12941" xr:uid="{00000000-0005-0000-0000-00005DDD0000}"/>
    <cellStyle name="Percent 3 2 3 4 2 8 2" xfId="48159" xr:uid="{00000000-0005-0000-0000-00005EDD0000}"/>
    <cellStyle name="Percent 3 2 3 4 2 9" xfId="38469" xr:uid="{00000000-0005-0000-0000-00005FDD0000}"/>
    <cellStyle name="Percent 3 2 3 4 3" xfId="3508" xr:uid="{00000000-0005-0000-0000-000060DD0000}"/>
    <cellStyle name="Percent 3 2 3 4 3 10" xfId="27004" xr:uid="{00000000-0005-0000-0000-000061DD0000}"/>
    <cellStyle name="Percent 3 2 3 4 3 11" xfId="61408" xr:uid="{00000000-0005-0000-0000-000062DD0000}"/>
    <cellStyle name="Percent 3 2 3 4 3 2" xfId="5304" xr:uid="{00000000-0005-0000-0000-000063DD0000}"/>
    <cellStyle name="Percent 3 2 3 4 3 2 2" xfId="17951" xr:uid="{00000000-0005-0000-0000-000064DD0000}"/>
    <cellStyle name="Percent 3 2 3 4 3 2 2 2" xfId="53167" xr:uid="{00000000-0005-0000-0000-000065DD0000}"/>
    <cellStyle name="Percent 3 2 3 4 3 2 3" xfId="40570" xr:uid="{00000000-0005-0000-0000-000066DD0000}"/>
    <cellStyle name="Percent 3 2 3 4 3 2 4" xfId="30556" xr:uid="{00000000-0005-0000-0000-000067DD0000}"/>
    <cellStyle name="Percent 3 2 3 4 3 3" xfId="6774" xr:uid="{00000000-0005-0000-0000-000068DD0000}"/>
    <cellStyle name="Percent 3 2 3 4 3 3 2" xfId="19405" xr:uid="{00000000-0005-0000-0000-000069DD0000}"/>
    <cellStyle name="Percent 3 2 3 4 3 3 2 2" xfId="54621" xr:uid="{00000000-0005-0000-0000-00006ADD0000}"/>
    <cellStyle name="Percent 3 2 3 4 3 3 3" xfId="42024" xr:uid="{00000000-0005-0000-0000-00006BDD0000}"/>
    <cellStyle name="Percent 3 2 3 4 3 3 4" xfId="32010" xr:uid="{00000000-0005-0000-0000-00006CDD0000}"/>
    <cellStyle name="Percent 3 2 3 4 3 4" xfId="8233" xr:uid="{00000000-0005-0000-0000-00006DDD0000}"/>
    <cellStyle name="Percent 3 2 3 4 3 4 2" xfId="20859" xr:uid="{00000000-0005-0000-0000-00006EDD0000}"/>
    <cellStyle name="Percent 3 2 3 4 3 4 2 2" xfId="56075" xr:uid="{00000000-0005-0000-0000-00006FDD0000}"/>
    <cellStyle name="Percent 3 2 3 4 3 4 3" xfId="43478" xr:uid="{00000000-0005-0000-0000-000070DD0000}"/>
    <cellStyle name="Percent 3 2 3 4 3 4 4" xfId="33464" xr:uid="{00000000-0005-0000-0000-000071DD0000}"/>
    <cellStyle name="Percent 3 2 3 4 3 5" xfId="10014" xr:uid="{00000000-0005-0000-0000-000072DD0000}"/>
    <cellStyle name="Percent 3 2 3 4 3 5 2" xfId="22635" xr:uid="{00000000-0005-0000-0000-000073DD0000}"/>
    <cellStyle name="Percent 3 2 3 4 3 5 2 2" xfId="57851" xr:uid="{00000000-0005-0000-0000-000074DD0000}"/>
    <cellStyle name="Percent 3 2 3 4 3 5 3" xfId="45254" xr:uid="{00000000-0005-0000-0000-000075DD0000}"/>
    <cellStyle name="Percent 3 2 3 4 3 5 4" xfId="35240" xr:uid="{00000000-0005-0000-0000-000076DD0000}"/>
    <cellStyle name="Percent 3 2 3 4 3 6" xfId="11808" xr:uid="{00000000-0005-0000-0000-000077DD0000}"/>
    <cellStyle name="Percent 3 2 3 4 3 6 2" xfId="24411" xr:uid="{00000000-0005-0000-0000-000078DD0000}"/>
    <cellStyle name="Percent 3 2 3 4 3 6 2 2" xfId="59627" xr:uid="{00000000-0005-0000-0000-000079DD0000}"/>
    <cellStyle name="Percent 3 2 3 4 3 6 3" xfId="47030" xr:uid="{00000000-0005-0000-0000-00007ADD0000}"/>
    <cellStyle name="Percent 3 2 3 4 3 6 4" xfId="37016" xr:uid="{00000000-0005-0000-0000-00007BDD0000}"/>
    <cellStyle name="Percent 3 2 3 4 3 7" xfId="16175" xr:uid="{00000000-0005-0000-0000-00007CDD0000}"/>
    <cellStyle name="Percent 3 2 3 4 3 7 2" xfId="51391" xr:uid="{00000000-0005-0000-0000-00007DDD0000}"/>
    <cellStyle name="Percent 3 2 3 4 3 7 3" xfId="28780" xr:uid="{00000000-0005-0000-0000-00007EDD0000}"/>
    <cellStyle name="Percent 3 2 3 4 3 8" xfId="14397" xr:uid="{00000000-0005-0000-0000-00007FDD0000}"/>
    <cellStyle name="Percent 3 2 3 4 3 8 2" xfId="49615" xr:uid="{00000000-0005-0000-0000-000080DD0000}"/>
    <cellStyle name="Percent 3 2 3 4 3 9" xfId="38794" xr:uid="{00000000-0005-0000-0000-000081DD0000}"/>
    <cellStyle name="Percent 3 2 3 4 4" xfId="2669" xr:uid="{00000000-0005-0000-0000-000082DD0000}"/>
    <cellStyle name="Percent 3 2 3 4 4 10" xfId="26195" xr:uid="{00000000-0005-0000-0000-000083DD0000}"/>
    <cellStyle name="Percent 3 2 3 4 4 11" xfId="60599" xr:uid="{00000000-0005-0000-0000-000084DD0000}"/>
    <cellStyle name="Percent 3 2 3 4 4 2" xfId="4495" xr:uid="{00000000-0005-0000-0000-000085DD0000}"/>
    <cellStyle name="Percent 3 2 3 4 4 2 2" xfId="17142" xr:uid="{00000000-0005-0000-0000-000086DD0000}"/>
    <cellStyle name="Percent 3 2 3 4 4 2 2 2" xfId="52358" xr:uid="{00000000-0005-0000-0000-000087DD0000}"/>
    <cellStyle name="Percent 3 2 3 4 4 2 3" xfId="39761" xr:uid="{00000000-0005-0000-0000-000088DD0000}"/>
    <cellStyle name="Percent 3 2 3 4 4 2 4" xfId="29747" xr:uid="{00000000-0005-0000-0000-000089DD0000}"/>
    <cellStyle name="Percent 3 2 3 4 4 3" xfId="5965" xr:uid="{00000000-0005-0000-0000-00008ADD0000}"/>
    <cellStyle name="Percent 3 2 3 4 4 3 2" xfId="18596" xr:uid="{00000000-0005-0000-0000-00008BDD0000}"/>
    <cellStyle name="Percent 3 2 3 4 4 3 2 2" xfId="53812" xr:uid="{00000000-0005-0000-0000-00008CDD0000}"/>
    <cellStyle name="Percent 3 2 3 4 4 3 3" xfId="41215" xr:uid="{00000000-0005-0000-0000-00008DDD0000}"/>
    <cellStyle name="Percent 3 2 3 4 4 3 4" xfId="31201" xr:uid="{00000000-0005-0000-0000-00008EDD0000}"/>
    <cellStyle name="Percent 3 2 3 4 4 4" xfId="7424" xr:uid="{00000000-0005-0000-0000-00008FDD0000}"/>
    <cellStyle name="Percent 3 2 3 4 4 4 2" xfId="20050" xr:uid="{00000000-0005-0000-0000-000090DD0000}"/>
    <cellStyle name="Percent 3 2 3 4 4 4 2 2" xfId="55266" xr:uid="{00000000-0005-0000-0000-000091DD0000}"/>
    <cellStyle name="Percent 3 2 3 4 4 4 3" xfId="42669" xr:uid="{00000000-0005-0000-0000-000092DD0000}"/>
    <cellStyle name="Percent 3 2 3 4 4 4 4" xfId="32655" xr:uid="{00000000-0005-0000-0000-000093DD0000}"/>
    <cellStyle name="Percent 3 2 3 4 4 5" xfId="9205" xr:uid="{00000000-0005-0000-0000-000094DD0000}"/>
    <cellStyle name="Percent 3 2 3 4 4 5 2" xfId="21826" xr:uid="{00000000-0005-0000-0000-000095DD0000}"/>
    <cellStyle name="Percent 3 2 3 4 4 5 2 2" xfId="57042" xr:uid="{00000000-0005-0000-0000-000096DD0000}"/>
    <cellStyle name="Percent 3 2 3 4 4 5 3" xfId="44445" xr:uid="{00000000-0005-0000-0000-000097DD0000}"/>
    <cellStyle name="Percent 3 2 3 4 4 5 4" xfId="34431" xr:uid="{00000000-0005-0000-0000-000098DD0000}"/>
    <cellStyle name="Percent 3 2 3 4 4 6" xfId="10999" xr:uid="{00000000-0005-0000-0000-000099DD0000}"/>
    <cellStyle name="Percent 3 2 3 4 4 6 2" xfId="23602" xr:uid="{00000000-0005-0000-0000-00009ADD0000}"/>
    <cellStyle name="Percent 3 2 3 4 4 6 2 2" xfId="58818" xr:uid="{00000000-0005-0000-0000-00009BDD0000}"/>
    <cellStyle name="Percent 3 2 3 4 4 6 3" xfId="46221" xr:uid="{00000000-0005-0000-0000-00009CDD0000}"/>
    <cellStyle name="Percent 3 2 3 4 4 6 4" xfId="36207" xr:uid="{00000000-0005-0000-0000-00009DDD0000}"/>
    <cellStyle name="Percent 3 2 3 4 4 7" xfId="15366" xr:uid="{00000000-0005-0000-0000-00009EDD0000}"/>
    <cellStyle name="Percent 3 2 3 4 4 7 2" xfId="50582" xr:uid="{00000000-0005-0000-0000-00009FDD0000}"/>
    <cellStyle name="Percent 3 2 3 4 4 7 3" xfId="27971" xr:uid="{00000000-0005-0000-0000-0000A0DD0000}"/>
    <cellStyle name="Percent 3 2 3 4 4 8" xfId="13588" xr:uid="{00000000-0005-0000-0000-0000A1DD0000}"/>
    <cellStyle name="Percent 3 2 3 4 4 8 2" xfId="48806" xr:uid="{00000000-0005-0000-0000-0000A2DD0000}"/>
    <cellStyle name="Percent 3 2 3 4 4 9" xfId="37985" xr:uid="{00000000-0005-0000-0000-0000A3DD0000}"/>
    <cellStyle name="Percent 3 2 3 4 5" xfId="3833" xr:uid="{00000000-0005-0000-0000-0000A4DD0000}"/>
    <cellStyle name="Percent 3 2 3 4 5 2" xfId="8556" xr:uid="{00000000-0005-0000-0000-0000A5DD0000}"/>
    <cellStyle name="Percent 3 2 3 4 5 2 2" xfId="21182" xr:uid="{00000000-0005-0000-0000-0000A6DD0000}"/>
    <cellStyle name="Percent 3 2 3 4 5 2 2 2" xfId="56398" xr:uid="{00000000-0005-0000-0000-0000A7DD0000}"/>
    <cellStyle name="Percent 3 2 3 4 5 2 3" xfId="43801" xr:uid="{00000000-0005-0000-0000-0000A8DD0000}"/>
    <cellStyle name="Percent 3 2 3 4 5 2 4" xfId="33787" xr:uid="{00000000-0005-0000-0000-0000A9DD0000}"/>
    <cellStyle name="Percent 3 2 3 4 5 3" xfId="10337" xr:uid="{00000000-0005-0000-0000-0000AADD0000}"/>
    <cellStyle name="Percent 3 2 3 4 5 3 2" xfId="22958" xr:uid="{00000000-0005-0000-0000-0000ABDD0000}"/>
    <cellStyle name="Percent 3 2 3 4 5 3 2 2" xfId="58174" xr:uid="{00000000-0005-0000-0000-0000ACDD0000}"/>
    <cellStyle name="Percent 3 2 3 4 5 3 3" xfId="45577" xr:uid="{00000000-0005-0000-0000-0000ADDD0000}"/>
    <cellStyle name="Percent 3 2 3 4 5 3 4" xfId="35563" xr:uid="{00000000-0005-0000-0000-0000AEDD0000}"/>
    <cellStyle name="Percent 3 2 3 4 5 4" xfId="12133" xr:uid="{00000000-0005-0000-0000-0000AFDD0000}"/>
    <cellStyle name="Percent 3 2 3 4 5 4 2" xfId="24734" xr:uid="{00000000-0005-0000-0000-0000B0DD0000}"/>
    <cellStyle name="Percent 3 2 3 4 5 4 2 2" xfId="59950" xr:uid="{00000000-0005-0000-0000-0000B1DD0000}"/>
    <cellStyle name="Percent 3 2 3 4 5 4 3" xfId="47353" xr:uid="{00000000-0005-0000-0000-0000B2DD0000}"/>
    <cellStyle name="Percent 3 2 3 4 5 4 4" xfId="37339" xr:uid="{00000000-0005-0000-0000-0000B3DD0000}"/>
    <cellStyle name="Percent 3 2 3 4 5 5" xfId="16498" xr:uid="{00000000-0005-0000-0000-0000B4DD0000}"/>
    <cellStyle name="Percent 3 2 3 4 5 5 2" xfId="51714" xr:uid="{00000000-0005-0000-0000-0000B5DD0000}"/>
    <cellStyle name="Percent 3 2 3 4 5 5 3" xfId="29103" xr:uid="{00000000-0005-0000-0000-0000B6DD0000}"/>
    <cellStyle name="Percent 3 2 3 4 5 6" xfId="14720" xr:uid="{00000000-0005-0000-0000-0000B7DD0000}"/>
    <cellStyle name="Percent 3 2 3 4 5 6 2" xfId="49938" xr:uid="{00000000-0005-0000-0000-0000B8DD0000}"/>
    <cellStyle name="Percent 3 2 3 4 5 7" xfId="39117" xr:uid="{00000000-0005-0000-0000-0000B9DD0000}"/>
    <cellStyle name="Percent 3 2 3 4 5 8" xfId="27327" xr:uid="{00000000-0005-0000-0000-0000BADD0000}"/>
    <cellStyle name="Percent 3 2 3 4 6" xfId="4173" xr:uid="{00000000-0005-0000-0000-0000BBDD0000}"/>
    <cellStyle name="Percent 3 2 3 4 6 2" xfId="16820" xr:uid="{00000000-0005-0000-0000-0000BCDD0000}"/>
    <cellStyle name="Percent 3 2 3 4 6 2 2" xfId="52036" xr:uid="{00000000-0005-0000-0000-0000BDDD0000}"/>
    <cellStyle name="Percent 3 2 3 4 6 2 3" xfId="29425" xr:uid="{00000000-0005-0000-0000-0000BEDD0000}"/>
    <cellStyle name="Percent 3 2 3 4 6 3" xfId="13266" xr:uid="{00000000-0005-0000-0000-0000BFDD0000}"/>
    <cellStyle name="Percent 3 2 3 4 6 3 2" xfId="48484" xr:uid="{00000000-0005-0000-0000-0000C0DD0000}"/>
    <cellStyle name="Percent 3 2 3 4 6 4" xfId="39439" xr:uid="{00000000-0005-0000-0000-0000C1DD0000}"/>
    <cellStyle name="Percent 3 2 3 4 6 5" xfId="25873" xr:uid="{00000000-0005-0000-0000-0000C2DD0000}"/>
    <cellStyle name="Percent 3 2 3 4 7" xfId="5643" xr:uid="{00000000-0005-0000-0000-0000C3DD0000}"/>
    <cellStyle name="Percent 3 2 3 4 7 2" xfId="18274" xr:uid="{00000000-0005-0000-0000-0000C4DD0000}"/>
    <cellStyle name="Percent 3 2 3 4 7 2 2" xfId="53490" xr:uid="{00000000-0005-0000-0000-0000C5DD0000}"/>
    <cellStyle name="Percent 3 2 3 4 7 3" xfId="40893" xr:uid="{00000000-0005-0000-0000-0000C6DD0000}"/>
    <cellStyle name="Percent 3 2 3 4 7 4" xfId="30879" xr:uid="{00000000-0005-0000-0000-0000C7DD0000}"/>
    <cellStyle name="Percent 3 2 3 4 8" xfId="7102" xr:uid="{00000000-0005-0000-0000-0000C8DD0000}"/>
    <cellStyle name="Percent 3 2 3 4 8 2" xfId="19728" xr:uid="{00000000-0005-0000-0000-0000C9DD0000}"/>
    <cellStyle name="Percent 3 2 3 4 8 2 2" xfId="54944" xr:uid="{00000000-0005-0000-0000-0000CADD0000}"/>
    <cellStyle name="Percent 3 2 3 4 8 3" xfId="42347" xr:uid="{00000000-0005-0000-0000-0000CBDD0000}"/>
    <cellStyle name="Percent 3 2 3 4 8 4" xfId="32333" xr:uid="{00000000-0005-0000-0000-0000CCDD0000}"/>
    <cellStyle name="Percent 3 2 3 4 9" xfId="8883" xr:uid="{00000000-0005-0000-0000-0000CDDD0000}"/>
    <cellStyle name="Percent 3 2 3 4 9 2" xfId="21504" xr:uid="{00000000-0005-0000-0000-0000CEDD0000}"/>
    <cellStyle name="Percent 3 2 3 4 9 2 2" xfId="56720" xr:uid="{00000000-0005-0000-0000-0000CFDD0000}"/>
    <cellStyle name="Percent 3 2 3 4 9 3" xfId="44123" xr:uid="{00000000-0005-0000-0000-0000D0DD0000}"/>
    <cellStyle name="Percent 3 2 3 4 9 4" xfId="34109" xr:uid="{00000000-0005-0000-0000-0000D1DD0000}"/>
    <cellStyle name="Percent 3 2 3 5" xfId="3016" xr:uid="{00000000-0005-0000-0000-0000D2DD0000}"/>
    <cellStyle name="Percent 3 2 3 5 10" xfId="25391" xr:uid="{00000000-0005-0000-0000-0000D3DD0000}"/>
    <cellStyle name="Percent 3 2 3 5 11" xfId="60926" xr:uid="{00000000-0005-0000-0000-0000D4DD0000}"/>
    <cellStyle name="Percent 3 2 3 5 2" xfId="4822" xr:uid="{00000000-0005-0000-0000-0000D5DD0000}"/>
    <cellStyle name="Percent 3 2 3 5 2 2" xfId="17469" xr:uid="{00000000-0005-0000-0000-0000D6DD0000}"/>
    <cellStyle name="Percent 3 2 3 5 2 2 2" xfId="52685" xr:uid="{00000000-0005-0000-0000-0000D7DD0000}"/>
    <cellStyle name="Percent 3 2 3 5 2 2 3" xfId="30074" xr:uid="{00000000-0005-0000-0000-0000D8DD0000}"/>
    <cellStyle name="Percent 3 2 3 5 2 3" xfId="13915" xr:uid="{00000000-0005-0000-0000-0000D9DD0000}"/>
    <cellStyle name="Percent 3 2 3 5 2 3 2" xfId="49133" xr:uid="{00000000-0005-0000-0000-0000DADD0000}"/>
    <cellStyle name="Percent 3 2 3 5 2 4" xfId="40088" xr:uid="{00000000-0005-0000-0000-0000DBDD0000}"/>
    <cellStyle name="Percent 3 2 3 5 2 5" xfId="26522" xr:uid="{00000000-0005-0000-0000-0000DCDD0000}"/>
    <cellStyle name="Percent 3 2 3 5 3" xfId="6292" xr:uid="{00000000-0005-0000-0000-0000DDDD0000}"/>
    <cellStyle name="Percent 3 2 3 5 3 2" xfId="18923" xr:uid="{00000000-0005-0000-0000-0000DEDD0000}"/>
    <cellStyle name="Percent 3 2 3 5 3 2 2" xfId="54139" xr:uid="{00000000-0005-0000-0000-0000DFDD0000}"/>
    <cellStyle name="Percent 3 2 3 5 3 3" xfId="41542" xr:uid="{00000000-0005-0000-0000-0000E0DD0000}"/>
    <cellStyle name="Percent 3 2 3 5 3 4" xfId="31528" xr:uid="{00000000-0005-0000-0000-0000E1DD0000}"/>
    <cellStyle name="Percent 3 2 3 5 4" xfId="7751" xr:uid="{00000000-0005-0000-0000-0000E2DD0000}"/>
    <cellStyle name="Percent 3 2 3 5 4 2" xfId="20377" xr:uid="{00000000-0005-0000-0000-0000E3DD0000}"/>
    <cellStyle name="Percent 3 2 3 5 4 2 2" xfId="55593" xr:uid="{00000000-0005-0000-0000-0000E4DD0000}"/>
    <cellStyle name="Percent 3 2 3 5 4 3" xfId="42996" xr:uid="{00000000-0005-0000-0000-0000E5DD0000}"/>
    <cellStyle name="Percent 3 2 3 5 4 4" xfId="32982" xr:uid="{00000000-0005-0000-0000-0000E6DD0000}"/>
    <cellStyle name="Percent 3 2 3 5 5" xfId="9532" xr:uid="{00000000-0005-0000-0000-0000E7DD0000}"/>
    <cellStyle name="Percent 3 2 3 5 5 2" xfId="22153" xr:uid="{00000000-0005-0000-0000-0000E8DD0000}"/>
    <cellStyle name="Percent 3 2 3 5 5 2 2" xfId="57369" xr:uid="{00000000-0005-0000-0000-0000E9DD0000}"/>
    <cellStyle name="Percent 3 2 3 5 5 3" xfId="44772" xr:uid="{00000000-0005-0000-0000-0000EADD0000}"/>
    <cellStyle name="Percent 3 2 3 5 5 4" xfId="34758" xr:uid="{00000000-0005-0000-0000-0000EBDD0000}"/>
    <cellStyle name="Percent 3 2 3 5 6" xfId="11326" xr:uid="{00000000-0005-0000-0000-0000ECDD0000}"/>
    <cellStyle name="Percent 3 2 3 5 6 2" xfId="23929" xr:uid="{00000000-0005-0000-0000-0000EDDD0000}"/>
    <cellStyle name="Percent 3 2 3 5 6 2 2" xfId="59145" xr:uid="{00000000-0005-0000-0000-0000EEDD0000}"/>
    <cellStyle name="Percent 3 2 3 5 6 3" xfId="46548" xr:uid="{00000000-0005-0000-0000-0000EFDD0000}"/>
    <cellStyle name="Percent 3 2 3 5 6 4" xfId="36534" xr:uid="{00000000-0005-0000-0000-0000F0DD0000}"/>
    <cellStyle name="Percent 3 2 3 5 7" xfId="15693" xr:uid="{00000000-0005-0000-0000-0000F1DD0000}"/>
    <cellStyle name="Percent 3 2 3 5 7 2" xfId="50909" xr:uid="{00000000-0005-0000-0000-0000F2DD0000}"/>
    <cellStyle name="Percent 3 2 3 5 7 3" xfId="28298" xr:uid="{00000000-0005-0000-0000-0000F3DD0000}"/>
    <cellStyle name="Percent 3 2 3 5 8" xfId="12784" xr:uid="{00000000-0005-0000-0000-0000F4DD0000}"/>
    <cellStyle name="Percent 3 2 3 5 8 2" xfId="48002" xr:uid="{00000000-0005-0000-0000-0000F5DD0000}"/>
    <cellStyle name="Percent 3 2 3 5 9" xfId="38312" xr:uid="{00000000-0005-0000-0000-0000F6DD0000}"/>
    <cellStyle name="Percent 3 2 3 6" xfId="2846" xr:uid="{00000000-0005-0000-0000-0000F7DD0000}"/>
    <cellStyle name="Percent 3 2 3 6 10" xfId="25234" xr:uid="{00000000-0005-0000-0000-0000F8DD0000}"/>
    <cellStyle name="Percent 3 2 3 6 11" xfId="60769" xr:uid="{00000000-0005-0000-0000-0000F9DD0000}"/>
    <cellStyle name="Percent 3 2 3 6 2" xfId="4665" xr:uid="{00000000-0005-0000-0000-0000FADD0000}"/>
    <cellStyle name="Percent 3 2 3 6 2 2" xfId="17312" xr:uid="{00000000-0005-0000-0000-0000FBDD0000}"/>
    <cellStyle name="Percent 3 2 3 6 2 2 2" xfId="52528" xr:uid="{00000000-0005-0000-0000-0000FCDD0000}"/>
    <cellStyle name="Percent 3 2 3 6 2 2 3" xfId="29917" xr:uid="{00000000-0005-0000-0000-0000FDDD0000}"/>
    <cellStyle name="Percent 3 2 3 6 2 3" xfId="13758" xr:uid="{00000000-0005-0000-0000-0000FEDD0000}"/>
    <cellStyle name="Percent 3 2 3 6 2 3 2" xfId="48976" xr:uid="{00000000-0005-0000-0000-0000FFDD0000}"/>
    <cellStyle name="Percent 3 2 3 6 2 4" xfId="39931" xr:uid="{00000000-0005-0000-0000-000000DE0000}"/>
    <cellStyle name="Percent 3 2 3 6 2 5" xfId="26365" xr:uid="{00000000-0005-0000-0000-000001DE0000}"/>
    <cellStyle name="Percent 3 2 3 6 3" xfId="6135" xr:uid="{00000000-0005-0000-0000-000002DE0000}"/>
    <cellStyle name="Percent 3 2 3 6 3 2" xfId="18766" xr:uid="{00000000-0005-0000-0000-000003DE0000}"/>
    <cellStyle name="Percent 3 2 3 6 3 2 2" xfId="53982" xr:uid="{00000000-0005-0000-0000-000004DE0000}"/>
    <cellStyle name="Percent 3 2 3 6 3 3" xfId="41385" xr:uid="{00000000-0005-0000-0000-000005DE0000}"/>
    <cellStyle name="Percent 3 2 3 6 3 4" xfId="31371" xr:uid="{00000000-0005-0000-0000-000006DE0000}"/>
    <cellStyle name="Percent 3 2 3 6 4" xfId="7594" xr:uid="{00000000-0005-0000-0000-000007DE0000}"/>
    <cellStyle name="Percent 3 2 3 6 4 2" xfId="20220" xr:uid="{00000000-0005-0000-0000-000008DE0000}"/>
    <cellStyle name="Percent 3 2 3 6 4 2 2" xfId="55436" xr:uid="{00000000-0005-0000-0000-000009DE0000}"/>
    <cellStyle name="Percent 3 2 3 6 4 3" xfId="42839" xr:uid="{00000000-0005-0000-0000-00000ADE0000}"/>
    <cellStyle name="Percent 3 2 3 6 4 4" xfId="32825" xr:uid="{00000000-0005-0000-0000-00000BDE0000}"/>
    <cellStyle name="Percent 3 2 3 6 5" xfId="9375" xr:uid="{00000000-0005-0000-0000-00000CDE0000}"/>
    <cellStyle name="Percent 3 2 3 6 5 2" xfId="21996" xr:uid="{00000000-0005-0000-0000-00000DDE0000}"/>
    <cellStyle name="Percent 3 2 3 6 5 2 2" xfId="57212" xr:uid="{00000000-0005-0000-0000-00000EDE0000}"/>
    <cellStyle name="Percent 3 2 3 6 5 3" xfId="44615" xr:uid="{00000000-0005-0000-0000-00000FDE0000}"/>
    <cellStyle name="Percent 3 2 3 6 5 4" xfId="34601" xr:uid="{00000000-0005-0000-0000-000010DE0000}"/>
    <cellStyle name="Percent 3 2 3 6 6" xfId="11169" xr:uid="{00000000-0005-0000-0000-000011DE0000}"/>
    <cellStyle name="Percent 3 2 3 6 6 2" xfId="23772" xr:uid="{00000000-0005-0000-0000-000012DE0000}"/>
    <cellStyle name="Percent 3 2 3 6 6 2 2" xfId="58988" xr:uid="{00000000-0005-0000-0000-000013DE0000}"/>
    <cellStyle name="Percent 3 2 3 6 6 3" xfId="46391" xr:uid="{00000000-0005-0000-0000-000014DE0000}"/>
    <cellStyle name="Percent 3 2 3 6 6 4" xfId="36377" xr:uid="{00000000-0005-0000-0000-000015DE0000}"/>
    <cellStyle name="Percent 3 2 3 6 7" xfId="15536" xr:uid="{00000000-0005-0000-0000-000016DE0000}"/>
    <cellStyle name="Percent 3 2 3 6 7 2" xfId="50752" xr:uid="{00000000-0005-0000-0000-000017DE0000}"/>
    <cellStyle name="Percent 3 2 3 6 7 3" xfId="28141" xr:uid="{00000000-0005-0000-0000-000018DE0000}"/>
    <cellStyle name="Percent 3 2 3 6 8" xfId="12627" xr:uid="{00000000-0005-0000-0000-000019DE0000}"/>
    <cellStyle name="Percent 3 2 3 6 8 2" xfId="47845" xr:uid="{00000000-0005-0000-0000-00001ADE0000}"/>
    <cellStyle name="Percent 3 2 3 6 9" xfId="38155" xr:uid="{00000000-0005-0000-0000-00001BDE0000}"/>
    <cellStyle name="Percent 3 2 3 7" xfId="3356" xr:uid="{00000000-0005-0000-0000-00001CDE0000}"/>
    <cellStyle name="Percent 3 2 3 7 10" xfId="26852" xr:uid="{00000000-0005-0000-0000-00001DDE0000}"/>
    <cellStyle name="Percent 3 2 3 7 11" xfId="61256" xr:uid="{00000000-0005-0000-0000-00001EDE0000}"/>
    <cellStyle name="Percent 3 2 3 7 2" xfId="5152" xr:uid="{00000000-0005-0000-0000-00001FDE0000}"/>
    <cellStyle name="Percent 3 2 3 7 2 2" xfId="17799" xr:uid="{00000000-0005-0000-0000-000020DE0000}"/>
    <cellStyle name="Percent 3 2 3 7 2 2 2" xfId="53015" xr:uid="{00000000-0005-0000-0000-000021DE0000}"/>
    <cellStyle name="Percent 3 2 3 7 2 3" xfId="40418" xr:uid="{00000000-0005-0000-0000-000022DE0000}"/>
    <cellStyle name="Percent 3 2 3 7 2 4" xfId="30404" xr:uid="{00000000-0005-0000-0000-000023DE0000}"/>
    <cellStyle name="Percent 3 2 3 7 3" xfId="6622" xr:uid="{00000000-0005-0000-0000-000024DE0000}"/>
    <cellStyle name="Percent 3 2 3 7 3 2" xfId="19253" xr:uid="{00000000-0005-0000-0000-000025DE0000}"/>
    <cellStyle name="Percent 3 2 3 7 3 2 2" xfId="54469" xr:uid="{00000000-0005-0000-0000-000026DE0000}"/>
    <cellStyle name="Percent 3 2 3 7 3 3" xfId="41872" xr:uid="{00000000-0005-0000-0000-000027DE0000}"/>
    <cellStyle name="Percent 3 2 3 7 3 4" xfId="31858" xr:uid="{00000000-0005-0000-0000-000028DE0000}"/>
    <cellStyle name="Percent 3 2 3 7 4" xfId="8081" xr:uid="{00000000-0005-0000-0000-000029DE0000}"/>
    <cellStyle name="Percent 3 2 3 7 4 2" xfId="20707" xr:uid="{00000000-0005-0000-0000-00002ADE0000}"/>
    <cellStyle name="Percent 3 2 3 7 4 2 2" xfId="55923" xr:uid="{00000000-0005-0000-0000-00002BDE0000}"/>
    <cellStyle name="Percent 3 2 3 7 4 3" xfId="43326" xr:uid="{00000000-0005-0000-0000-00002CDE0000}"/>
    <cellStyle name="Percent 3 2 3 7 4 4" xfId="33312" xr:uid="{00000000-0005-0000-0000-00002DDE0000}"/>
    <cellStyle name="Percent 3 2 3 7 5" xfId="9862" xr:uid="{00000000-0005-0000-0000-00002EDE0000}"/>
    <cellStyle name="Percent 3 2 3 7 5 2" xfId="22483" xr:uid="{00000000-0005-0000-0000-00002FDE0000}"/>
    <cellStyle name="Percent 3 2 3 7 5 2 2" xfId="57699" xr:uid="{00000000-0005-0000-0000-000030DE0000}"/>
    <cellStyle name="Percent 3 2 3 7 5 3" xfId="45102" xr:uid="{00000000-0005-0000-0000-000031DE0000}"/>
    <cellStyle name="Percent 3 2 3 7 5 4" xfId="35088" xr:uid="{00000000-0005-0000-0000-000032DE0000}"/>
    <cellStyle name="Percent 3 2 3 7 6" xfId="11656" xr:uid="{00000000-0005-0000-0000-000033DE0000}"/>
    <cellStyle name="Percent 3 2 3 7 6 2" xfId="24259" xr:uid="{00000000-0005-0000-0000-000034DE0000}"/>
    <cellStyle name="Percent 3 2 3 7 6 2 2" xfId="59475" xr:uid="{00000000-0005-0000-0000-000035DE0000}"/>
    <cellStyle name="Percent 3 2 3 7 6 3" xfId="46878" xr:uid="{00000000-0005-0000-0000-000036DE0000}"/>
    <cellStyle name="Percent 3 2 3 7 6 4" xfId="36864" xr:uid="{00000000-0005-0000-0000-000037DE0000}"/>
    <cellStyle name="Percent 3 2 3 7 7" xfId="16023" xr:uid="{00000000-0005-0000-0000-000038DE0000}"/>
    <cellStyle name="Percent 3 2 3 7 7 2" xfId="51239" xr:uid="{00000000-0005-0000-0000-000039DE0000}"/>
    <cellStyle name="Percent 3 2 3 7 7 3" xfId="28628" xr:uid="{00000000-0005-0000-0000-00003ADE0000}"/>
    <cellStyle name="Percent 3 2 3 7 8" xfId="14245" xr:uid="{00000000-0005-0000-0000-00003BDE0000}"/>
    <cellStyle name="Percent 3 2 3 7 8 2" xfId="49463" xr:uid="{00000000-0005-0000-0000-00003CDE0000}"/>
    <cellStyle name="Percent 3 2 3 7 9" xfId="38642" xr:uid="{00000000-0005-0000-0000-00003DDE0000}"/>
    <cellStyle name="Percent 3 2 3 8" xfId="2516" xr:uid="{00000000-0005-0000-0000-00003EDE0000}"/>
    <cellStyle name="Percent 3 2 3 8 10" xfId="26043" xr:uid="{00000000-0005-0000-0000-00003FDE0000}"/>
    <cellStyle name="Percent 3 2 3 8 11" xfId="60447" xr:uid="{00000000-0005-0000-0000-000040DE0000}"/>
    <cellStyle name="Percent 3 2 3 8 2" xfId="4343" xr:uid="{00000000-0005-0000-0000-000041DE0000}"/>
    <cellStyle name="Percent 3 2 3 8 2 2" xfId="16990" xr:uid="{00000000-0005-0000-0000-000042DE0000}"/>
    <cellStyle name="Percent 3 2 3 8 2 2 2" xfId="52206" xr:uid="{00000000-0005-0000-0000-000043DE0000}"/>
    <cellStyle name="Percent 3 2 3 8 2 3" xfId="39609" xr:uid="{00000000-0005-0000-0000-000044DE0000}"/>
    <cellStyle name="Percent 3 2 3 8 2 4" xfId="29595" xr:uid="{00000000-0005-0000-0000-000045DE0000}"/>
    <cellStyle name="Percent 3 2 3 8 3" xfId="5813" xr:uid="{00000000-0005-0000-0000-000046DE0000}"/>
    <cellStyle name="Percent 3 2 3 8 3 2" xfId="18444" xr:uid="{00000000-0005-0000-0000-000047DE0000}"/>
    <cellStyle name="Percent 3 2 3 8 3 2 2" xfId="53660" xr:uid="{00000000-0005-0000-0000-000048DE0000}"/>
    <cellStyle name="Percent 3 2 3 8 3 3" xfId="41063" xr:uid="{00000000-0005-0000-0000-000049DE0000}"/>
    <cellStyle name="Percent 3 2 3 8 3 4" xfId="31049" xr:uid="{00000000-0005-0000-0000-00004ADE0000}"/>
    <cellStyle name="Percent 3 2 3 8 4" xfId="7272" xr:uid="{00000000-0005-0000-0000-00004BDE0000}"/>
    <cellStyle name="Percent 3 2 3 8 4 2" xfId="19898" xr:uid="{00000000-0005-0000-0000-00004CDE0000}"/>
    <cellStyle name="Percent 3 2 3 8 4 2 2" xfId="55114" xr:uid="{00000000-0005-0000-0000-00004DDE0000}"/>
    <cellStyle name="Percent 3 2 3 8 4 3" xfId="42517" xr:uid="{00000000-0005-0000-0000-00004EDE0000}"/>
    <cellStyle name="Percent 3 2 3 8 4 4" xfId="32503" xr:uid="{00000000-0005-0000-0000-00004FDE0000}"/>
    <cellStyle name="Percent 3 2 3 8 5" xfId="9053" xr:uid="{00000000-0005-0000-0000-000050DE0000}"/>
    <cellStyle name="Percent 3 2 3 8 5 2" xfId="21674" xr:uid="{00000000-0005-0000-0000-000051DE0000}"/>
    <cellStyle name="Percent 3 2 3 8 5 2 2" xfId="56890" xr:uid="{00000000-0005-0000-0000-000052DE0000}"/>
    <cellStyle name="Percent 3 2 3 8 5 3" xfId="44293" xr:uid="{00000000-0005-0000-0000-000053DE0000}"/>
    <cellStyle name="Percent 3 2 3 8 5 4" xfId="34279" xr:uid="{00000000-0005-0000-0000-000054DE0000}"/>
    <cellStyle name="Percent 3 2 3 8 6" xfId="10847" xr:uid="{00000000-0005-0000-0000-000055DE0000}"/>
    <cellStyle name="Percent 3 2 3 8 6 2" xfId="23450" xr:uid="{00000000-0005-0000-0000-000056DE0000}"/>
    <cellStyle name="Percent 3 2 3 8 6 2 2" xfId="58666" xr:uid="{00000000-0005-0000-0000-000057DE0000}"/>
    <cellStyle name="Percent 3 2 3 8 6 3" xfId="46069" xr:uid="{00000000-0005-0000-0000-000058DE0000}"/>
    <cellStyle name="Percent 3 2 3 8 6 4" xfId="36055" xr:uid="{00000000-0005-0000-0000-000059DE0000}"/>
    <cellStyle name="Percent 3 2 3 8 7" xfId="15214" xr:uid="{00000000-0005-0000-0000-00005ADE0000}"/>
    <cellStyle name="Percent 3 2 3 8 7 2" xfId="50430" xr:uid="{00000000-0005-0000-0000-00005BDE0000}"/>
    <cellStyle name="Percent 3 2 3 8 7 3" xfId="27819" xr:uid="{00000000-0005-0000-0000-00005CDE0000}"/>
    <cellStyle name="Percent 3 2 3 8 8" xfId="13436" xr:uid="{00000000-0005-0000-0000-00005DDE0000}"/>
    <cellStyle name="Percent 3 2 3 8 8 2" xfId="48654" xr:uid="{00000000-0005-0000-0000-00005EDE0000}"/>
    <cellStyle name="Percent 3 2 3 8 9" xfId="37833" xr:uid="{00000000-0005-0000-0000-00005FDE0000}"/>
    <cellStyle name="Percent 3 2 3 9" xfId="3680" xr:uid="{00000000-0005-0000-0000-000060DE0000}"/>
    <cellStyle name="Percent 3 2 3 9 2" xfId="8404" xr:uid="{00000000-0005-0000-0000-000061DE0000}"/>
    <cellStyle name="Percent 3 2 3 9 2 2" xfId="21030" xr:uid="{00000000-0005-0000-0000-000062DE0000}"/>
    <cellStyle name="Percent 3 2 3 9 2 2 2" xfId="56246" xr:uid="{00000000-0005-0000-0000-000063DE0000}"/>
    <cellStyle name="Percent 3 2 3 9 2 3" xfId="43649" xr:uid="{00000000-0005-0000-0000-000064DE0000}"/>
    <cellStyle name="Percent 3 2 3 9 2 4" xfId="33635" xr:uid="{00000000-0005-0000-0000-000065DE0000}"/>
    <cellStyle name="Percent 3 2 3 9 3" xfId="10185" xr:uid="{00000000-0005-0000-0000-000066DE0000}"/>
    <cellStyle name="Percent 3 2 3 9 3 2" xfId="22806" xr:uid="{00000000-0005-0000-0000-000067DE0000}"/>
    <cellStyle name="Percent 3 2 3 9 3 2 2" xfId="58022" xr:uid="{00000000-0005-0000-0000-000068DE0000}"/>
    <cellStyle name="Percent 3 2 3 9 3 3" xfId="45425" xr:uid="{00000000-0005-0000-0000-000069DE0000}"/>
    <cellStyle name="Percent 3 2 3 9 3 4" xfId="35411" xr:uid="{00000000-0005-0000-0000-00006ADE0000}"/>
    <cellStyle name="Percent 3 2 3 9 4" xfId="11981" xr:uid="{00000000-0005-0000-0000-00006BDE0000}"/>
    <cellStyle name="Percent 3 2 3 9 4 2" xfId="24582" xr:uid="{00000000-0005-0000-0000-00006CDE0000}"/>
    <cellStyle name="Percent 3 2 3 9 4 2 2" xfId="59798" xr:uid="{00000000-0005-0000-0000-00006DDE0000}"/>
    <cellStyle name="Percent 3 2 3 9 4 3" xfId="47201" xr:uid="{00000000-0005-0000-0000-00006EDE0000}"/>
    <cellStyle name="Percent 3 2 3 9 4 4" xfId="37187" xr:uid="{00000000-0005-0000-0000-00006FDE0000}"/>
    <cellStyle name="Percent 3 2 3 9 5" xfId="16346" xr:uid="{00000000-0005-0000-0000-000070DE0000}"/>
    <cellStyle name="Percent 3 2 3 9 5 2" xfId="51562" xr:uid="{00000000-0005-0000-0000-000071DE0000}"/>
    <cellStyle name="Percent 3 2 3 9 5 3" xfId="28951" xr:uid="{00000000-0005-0000-0000-000072DE0000}"/>
    <cellStyle name="Percent 3 2 3 9 6" xfId="14568" xr:uid="{00000000-0005-0000-0000-000073DE0000}"/>
    <cellStyle name="Percent 3 2 3 9 6 2" xfId="49786" xr:uid="{00000000-0005-0000-0000-000074DE0000}"/>
    <cellStyle name="Percent 3 2 3 9 7" xfId="38965" xr:uid="{00000000-0005-0000-0000-000075DE0000}"/>
    <cellStyle name="Percent 3 2 3 9 8" xfId="27175" xr:uid="{00000000-0005-0000-0000-000076DE0000}"/>
    <cellStyle name="Percent 3 3" xfId="50" xr:uid="{00000000-0005-0000-0000-000077DE0000}"/>
    <cellStyle name="Percent 3 3 2" xfId="750" xr:uid="{00000000-0005-0000-0000-000078DE0000}"/>
    <cellStyle name="Percent 3 3 2 10" xfId="5492" xr:uid="{00000000-0005-0000-0000-000079DE0000}"/>
    <cellStyle name="Percent 3 3 2 10 2" xfId="18123" xr:uid="{00000000-0005-0000-0000-00007ADE0000}"/>
    <cellStyle name="Percent 3 3 2 10 2 2" xfId="53339" xr:uid="{00000000-0005-0000-0000-00007BDE0000}"/>
    <cellStyle name="Percent 3 3 2 10 3" xfId="40742" xr:uid="{00000000-0005-0000-0000-00007CDE0000}"/>
    <cellStyle name="Percent 3 3 2 10 4" xfId="30728" xr:uid="{00000000-0005-0000-0000-00007DDE0000}"/>
    <cellStyle name="Percent 3 3 2 11" xfId="6948" xr:uid="{00000000-0005-0000-0000-00007EDE0000}"/>
    <cellStyle name="Percent 3 3 2 11 2" xfId="19577" xr:uid="{00000000-0005-0000-0000-00007FDE0000}"/>
    <cellStyle name="Percent 3 3 2 11 2 2" xfId="54793" xr:uid="{00000000-0005-0000-0000-000080DE0000}"/>
    <cellStyle name="Percent 3 3 2 11 3" xfId="42196" xr:uid="{00000000-0005-0000-0000-000081DE0000}"/>
    <cellStyle name="Percent 3 3 2 11 4" xfId="32182" xr:uid="{00000000-0005-0000-0000-000082DE0000}"/>
    <cellStyle name="Percent 3 3 2 12" xfId="8730" xr:uid="{00000000-0005-0000-0000-000083DE0000}"/>
    <cellStyle name="Percent 3 3 2 12 2" xfId="21353" xr:uid="{00000000-0005-0000-0000-000084DE0000}"/>
    <cellStyle name="Percent 3 3 2 12 2 2" xfId="56569" xr:uid="{00000000-0005-0000-0000-000085DE0000}"/>
    <cellStyle name="Percent 3 3 2 12 3" xfId="43972" xr:uid="{00000000-0005-0000-0000-000086DE0000}"/>
    <cellStyle name="Percent 3 3 2 12 4" xfId="33958" xr:uid="{00000000-0005-0000-0000-000087DE0000}"/>
    <cellStyle name="Percent 3 3 2 13" xfId="10750" xr:uid="{00000000-0005-0000-0000-000088DE0000}"/>
    <cellStyle name="Percent 3 3 2 13 2" xfId="23361" xr:uid="{00000000-0005-0000-0000-000089DE0000}"/>
    <cellStyle name="Percent 3 3 2 13 2 2" xfId="58577" xr:uid="{00000000-0005-0000-0000-00008ADE0000}"/>
    <cellStyle name="Percent 3 3 2 13 3" xfId="45980" xr:uid="{00000000-0005-0000-0000-00008BDE0000}"/>
    <cellStyle name="Percent 3 3 2 13 4" xfId="35966" xr:uid="{00000000-0005-0000-0000-00008CDE0000}"/>
    <cellStyle name="Percent 3 3 2 14" xfId="14892" xr:uid="{00000000-0005-0000-0000-00008DDE0000}"/>
    <cellStyle name="Percent 3 3 2 14 2" xfId="50109" xr:uid="{00000000-0005-0000-0000-00008EDE0000}"/>
    <cellStyle name="Percent 3 3 2 14 3" xfId="27498" xr:uid="{00000000-0005-0000-0000-00008FDE0000}"/>
    <cellStyle name="Percent 3 3 2 15" xfId="12306" xr:uid="{00000000-0005-0000-0000-000090DE0000}"/>
    <cellStyle name="Percent 3 3 2 15 2" xfId="47524" xr:uid="{00000000-0005-0000-0000-000091DE0000}"/>
    <cellStyle name="Percent 3 3 2 16" xfId="37511" xr:uid="{00000000-0005-0000-0000-000092DE0000}"/>
    <cellStyle name="Percent 3 3 2 17" xfId="24913" xr:uid="{00000000-0005-0000-0000-000093DE0000}"/>
    <cellStyle name="Percent 3 3 2 18" xfId="60126" xr:uid="{00000000-0005-0000-0000-000094DE0000}"/>
    <cellStyle name="Percent 3 3 2 2" xfId="1903" xr:uid="{00000000-0005-0000-0000-000095DE0000}"/>
    <cellStyle name="Percent 3 3 2 2 10" xfId="7022" xr:uid="{00000000-0005-0000-0000-000096DE0000}"/>
    <cellStyle name="Percent 3 3 2 2 10 2" xfId="19649" xr:uid="{00000000-0005-0000-0000-000097DE0000}"/>
    <cellStyle name="Percent 3 3 2 2 10 2 2" xfId="54865" xr:uid="{00000000-0005-0000-0000-000098DE0000}"/>
    <cellStyle name="Percent 3 3 2 2 10 3" xfId="42268" xr:uid="{00000000-0005-0000-0000-000099DE0000}"/>
    <cellStyle name="Percent 3 3 2 2 10 4" xfId="32254" xr:uid="{00000000-0005-0000-0000-00009ADE0000}"/>
    <cellStyle name="Percent 3 3 2 2 11" xfId="8803" xr:uid="{00000000-0005-0000-0000-00009BDE0000}"/>
    <cellStyle name="Percent 3 3 2 2 11 2" xfId="21425" xr:uid="{00000000-0005-0000-0000-00009CDE0000}"/>
    <cellStyle name="Percent 3 3 2 2 11 2 2" xfId="56641" xr:uid="{00000000-0005-0000-0000-00009DDE0000}"/>
    <cellStyle name="Percent 3 3 2 2 11 3" xfId="44044" xr:uid="{00000000-0005-0000-0000-00009EDE0000}"/>
    <cellStyle name="Percent 3 3 2 2 11 4" xfId="34030" xr:uid="{00000000-0005-0000-0000-00009FDE0000}"/>
    <cellStyle name="Percent 3 3 2 2 12" xfId="10751" xr:uid="{00000000-0005-0000-0000-0000A0DE0000}"/>
    <cellStyle name="Percent 3 3 2 2 12 2" xfId="23362" xr:uid="{00000000-0005-0000-0000-0000A1DE0000}"/>
    <cellStyle name="Percent 3 3 2 2 12 2 2" xfId="58578" xr:uid="{00000000-0005-0000-0000-0000A2DE0000}"/>
    <cellStyle name="Percent 3 3 2 2 12 3" xfId="45981" xr:uid="{00000000-0005-0000-0000-0000A3DE0000}"/>
    <cellStyle name="Percent 3 3 2 2 12 4" xfId="35967" xr:uid="{00000000-0005-0000-0000-0000A4DE0000}"/>
    <cellStyle name="Percent 3 3 2 2 13" xfId="14964" xr:uid="{00000000-0005-0000-0000-0000A5DE0000}"/>
    <cellStyle name="Percent 3 3 2 2 13 2" xfId="50181" xr:uid="{00000000-0005-0000-0000-0000A6DE0000}"/>
    <cellStyle name="Percent 3 3 2 2 13 3" xfId="27570" xr:uid="{00000000-0005-0000-0000-0000A7DE0000}"/>
    <cellStyle name="Percent 3 3 2 2 14" xfId="12378" xr:uid="{00000000-0005-0000-0000-0000A8DE0000}"/>
    <cellStyle name="Percent 3 3 2 2 14 2" xfId="47596" xr:uid="{00000000-0005-0000-0000-0000A9DE0000}"/>
    <cellStyle name="Percent 3 3 2 2 15" xfId="37583" xr:uid="{00000000-0005-0000-0000-0000AADE0000}"/>
    <cellStyle name="Percent 3 3 2 2 16" xfId="24985" xr:uid="{00000000-0005-0000-0000-0000ABDE0000}"/>
    <cellStyle name="Percent 3 3 2 2 17" xfId="60198" xr:uid="{00000000-0005-0000-0000-0000ACDE0000}"/>
    <cellStyle name="Percent 3 3 2 2 2" xfId="2408" xr:uid="{00000000-0005-0000-0000-0000ADDE0000}"/>
    <cellStyle name="Percent 3 3 2 2 2 10" xfId="10752" xr:uid="{00000000-0005-0000-0000-0000AEDE0000}"/>
    <cellStyle name="Percent 3 3 2 2 2 10 2" xfId="23363" xr:uid="{00000000-0005-0000-0000-0000AFDE0000}"/>
    <cellStyle name="Percent 3 3 2 2 2 10 2 2" xfId="58579" xr:uid="{00000000-0005-0000-0000-0000B0DE0000}"/>
    <cellStyle name="Percent 3 3 2 2 2 10 3" xfId="45982" xr:uid="{00000000-0005-0000-0000-0000B1DE0000}"/>
    <cellStyle name="Percent 3 3 2 2 2 10 4" xfId="35968" xr:uid="{00000000-0005-0000-0000-0000B2DE0000}"/>
    <cellStyle name="Percent 3 3 2 2 2 11" xfId="15119" xr:uid="{00000000-0005-0000-0000-0000B3DE0000}"/>
    <cellStyle name="Percent 3 3 2 2 2 11 2" xfId="50335" xr:uid="{00000000-0005-0000-0000-0000B4DE0000}"/>
    <cellStyle name="Percent 3 3 2 2 2 11 3" xfId="27724" xr:uid="{00000000-0005-0000-0000-0000B5DE0000}"/>
    <cellStyle name="Percent 3 3 2 2 2 12" xfId="12532" xr:uid="{00000000-0005-0000-0000-0000B6DE0000}"/>
    <cellStyle name="Percent 3 3 2 2 2 12 2" xfId="47750" xr:uid="{00000000-0005-0000-0000-0000B7DE0000}"/>
    <cellStyle name="Percent 3 3 2 2 2 13" xfId="37738" xr:uid="{00000000-0005-0000-0000-0000B8DE0000}"/>
    <cellStyle name="Percent 3 3 2 2 2 14" xfId="25139" xr:uid="{00000000-0005-0000-0000-0000B9DE0000}"/>
    <cellStyle name="Percent 3 3 2 2 2 15" xfId="60352" xr:uid="{00000000-0005-0000-0000-0000BADE0000}"/>
    <cellStyle name="Percent 3 3 2 2 2 2" xfId="3254" xr:uid="{00000000-0005-0000-0000-0000BBDE0000}"/>
    <cellStyle name="Percent 3 3 2 2 2 2 10" xfId="25623" xr:uid="{00000000-0005-0000-0000-0000BCDE0000}"/>
    <cellStyle name="Percent 3 3 2 2 2 2 11" xfId="61158" xr:uid="{00000000-0005-0000-0000-0000BDDE0000}"/>
    <cellStyle name="Percent 3 3 2 2 2 2 2" xfId="5054" xr:uid="{00000000-0005-0000-0000-0000BEDE0000}"/>
    <cellStyle name="Percent 3 3 2 2 2 2 2 2" xfId="17701" xr:uid="{00000000-0005-0000-0000-0000BFDE0000}"/>
    <cellStyle name="Percent 3 3 2 2 2 2 2 2 2" xfId="52917" xr:uid="{00000000-0005-0000-0000-0000C0DE0000}"/>
    <cellStyle name="Percent 3 3 2 2 2 2 2 2 3" xfId="30306" xr:uid="{00000000-0005-0000-0000-0000C1DE0000}"/>
    <cellStyle name="Percent 3 3 2 2 2 2 2 3" xfId="14147" xr:uid="{00000000-0005-0000-0000-0000C2DE0000}"/>
    <cellStyle name="Percent 3 3 2 2 2 2 2 3 2" xfId="49365" xr:uid="{00000000-0005-0000-0000-0000C3DE0000}"/>
    <cellStyle name="Percent 3 3 2 2 2 2 2 4" xfId="40320" xr:uid="{00000000-0005-0000-0000-0000C4DE0000}"/>
    <cellStyle name="Percent 3 3 2 2 2 2 2 5" xfId="26754" xr:uid="{00000000-0005-0000-0000-0000C5DE0000}"/>
    <cellStyle name="Percent 3 3 2 2 2 2 3" xfId="6524" xr:uid="{00000000-0005-0000-0000-0000C6DE0000}"/>
    <cellStyle name="Percent 3 3 2 2 2 2 3 2" xfId="19155" xr:uid="{00000000-0005-0000-0000-0000C7DE0000}"/>
    <cellStyle name="Percent 3 3 2 2 2 2 3 2 2" xfId="54371" xr:uid="{00000000-0005-0000-0000-0000C8DE0000}"/>
    <cellStyle name="Percent 3 3 2 2 2 2 3 3" xfId="41774" xr:uid="{00000000-0005-0000-0000-0000C9DE0000}"/>
    <cellStyle name="Percent 3 3 2 2 2 2 3 4" xfId="31760" xr:uid="{00000000-0005-0000-0000-0000CADE0000}"/>
    <cellStyle name="Percent 3 3 2 2 2 2 4" xfId="7983" xr:uid="{00000000-0005-0000-0000-0000CBDE0000}"/>
    <cellStyle name="Percent 3 3 2 2 2 2 4 2" xfId="20609" xr:uid="{00000000-0005-0000-0000-0000CCDE0000}"/>
    <cellStyle name="Percent 3 3 2 2 2 2 4 2 2" xfId="55825" xr:uid="{00000000-0005-0000-0000-0000CDDE0000}"/>
    <cellStyle name="Percent 3 3 2 2 2 2 4 3" xfId="43228" xr:uid="{00000000-0005-0000-0000-0000CEDE0000}"/>
    <cellStyle name="Percent 3 3 2 2 2 2 4 4" xfId="33214" xr:uid="{00000000-0005-0000-0000-0000CFDE0000}"/>
    <cellStyle name="Percent 3 3 2 2 2 2 5" xfId="9764" xr:uid="{00000000-0005-0000-0000-0000D0DE0000}"/>
    <cellStyle name="Percent 3 3 2 2 2 2 5 2" xfId="22385" xr:uid="{00000000-0005-0000-0000-0000D1DE0000}"/>
    <cellStyle name="Percent 3 3 2 2 2 2 5 2 2" xfId="57601" xr:uid="{00000000-0005-0000-0000-0000D2DE0000}"/>
    <cellStyle name="Percent 3 3 2 2 2 2 5 3" xfId="45004" xr:uid="{00000000-0005-0000-0000-0000D3DE0000}"/>
    <cellStyle name="Percent 3 3 2 2 2 2 5 4" xfId="34990" xr:uid="{00000000-0005-0000-0000-0000D4DE0000}"/>
    <cellStyle name="Percent 3 3 2 2 2 2 6" xfId="11558" xr:uid="{00000000-0005-0000-0000-0000D5DE0000}"/>
    <cellStyle name="Percent 3 3 2 2 2 2 6 2" xfId="24161" xr:uid="{00000000-0005-0000-0000-0000D6DE0000}"/>
    <cellStyle name="Percent 3 3 2 2 2 2 6 2 2" xfId="59377" xr:uid="{00000000-0005-0000-0000-0000D7DE0000}"/>
    <cellStyle name="Percent 3 3 2 2 2 2 6 3" xfId="46780" xr:uid="{00000000-0005-0000-0000-0000D8DE0000}"/>
    <cellStyle name="Percent 3 3 2 2 2 2 6 4" xfId="36766" xr:uid="{00000000-0005-0000-0000-0000D9DE0000}"/>
    <cellStyle name="Percent 3 3 2 2 2 2 7" xfId="15925" xr:uid="{00000000-0005-0000-0000-0000DADE0000}"/>
    <cellStyle name="Percent 3 3 2 2 2 2 7 2" xfId="51141" xr:uid="{00000000-0005-0000-0000-0000DBDE0000}"/>
    <cellStyle name="Percent 3 3 2 2 2 2 7 3" xfId="28530" xr:uid="{00000000-0005-0000-0000-0000DCDE0000}"/>
    <cellStyle name="Percent 3 3 2 2 2 2 8" xfId="13016" xr:uid="{00000000-0005-0000-0000-0000DDDE0000}"/>
    <cellStyle name="Percent 3 3 2 2 2 2 8 2" xfId="48234" xr:uid="{00000000-0005-0000-0000-0000DEDE0000}"/>
    <cellStyle name="Percent 3 3 2 2 2 2 9" xfId="38544" xr:uid="{00000000-0005-0000-0000-0000DFDE0000}"/>
    <cellStyle name="Percent 3 3 2 2 2 3" xfId="3583" xr:uid="{00000000-0005-0000-0000-0000E0DE0000}"/>
    <cellStyle name="Percent 3 3 2 2 2 3 10" xfId="27079" xr:uid="{00000000-0005-0000-0000-0000E1DE0000}"/>
    <cellStyle name="Percent 3 3 2 2 2 3 11" xfId="61483" xr:uid="{00000000-0005-0000-0000-0000E2DE0000}"/>
    <cellStyle name="Percent 3 3 2 2 2 3 2" xfId="5379" xr:uid="{00000000-0005-0000-0000-0000E3DE0000}"/>
    <cellStyle name="Percent 3 3 2 2 2 3 2 2" xfId="18026" xr:uid="{00000000-0005-0000-0000-0000E4DE0000}"/>
    <cellStyle name="Percent 3 3 2 2 2 3 2 2 2" xfId="53242" xr:uid="{00000000-0005-0000-0000-0000E5DE0000}"/>
    <cellStyle name="Percent 3 3 2 2 2 3 2 3" xfId="40645" xr:uid="{00000000-0005-0000-0000-0000E6DE0000}"/>
    <cellStyle name="Percent 3 3 2 2 2 3 2 4" xfId="30631" xr:uid="{00000000-0005-0000-0000-0000E7DE0000}"/>
    <cellStyle name="Percent 3 3 2 2 2 3 3" xfId="6849" xr:uid="{00000000-0005-0000-0000-0000E8DE0000}"/>
    <cellStyle name="Percent 3 3 2 2 2 3 3 2" xfId="19480" xr:uid="{00000000-0005-0000-0000-0000E9DE0000}"/>
    <cellStyle name="Percent 3 3 2 2 2 3 3 2 2" xfId="54696" xr:uid="{00000000-0005-0000-0000-0000EADE0000}"/>
    <cellStyle name="Percent 3 3 2 2 2 3 3 3" xfId="42099" xr:uid="{00000000-0005-0000-0000-0000EBDE0000}"/>
    <cellStyle name="Percent 3 3 2 2 2 3 3 4" xfId="32085" xr:uid="{00000000-0005-0000-0000-0000ECDE0000}"/>
    <cellStyle name="Percent 3 3 2 2 2 3 4" xfId="8308" xr:uid="{00000000-0005-0000-0000-0000EDDE0000}"/>
    <cellStyle name="Percent 3 3 2 2 2 3 4 2" xfId="20934" xr:uid="{00000000-0005-0000-0000-0000EEDE0000}"/>
    <cellStyle name="Percent 3 3 2 2 2 3 4 2 2" xfId="56150" xr:uid="{00000000-0005-0000-0000-0000EFDE0000}"/>
    <cellStyle name="Percent 3 3 2 2 2 3 4 3" xfId="43553" xr:uid="{00000000-0005-0000-0000-0000F0DE0000}"/>
    <cellStyle name="Percent 3 3 2 2 2 3 4 4" xfId="33539" xr:uid="{00000000-0005-0000-0000-0000F1DE0000}"/>
    <cellStyle name="Percent 3 3 2 2 2 3 5" xfId="10089" xr:uid="{00000000-0005-0000-0000-0000F2DE0000}"/>
    <cellStyle name="Percent 3 3 2 2 2 3 5 2" xfId="22710" xr:uid="{00000000-0005-0000-0000-0000F3DE0000}"/>
    <cellStyle name="Percent 3 3 2 2 2 3 5 2 2" xfId="57926" xr:uid="{00000000-0005-0000-0000-0000F4DE0000}"/>
    <cellStyle name="Percent 3 3 2 2 2 3 5 3" xfId="45329" xr:uid="{00000000-0005-0000-0000-0000F5DE0000}"/>
    <cellStyle name="Percent 3 3 2 2 2 3 5 4" xfId="35315" xr:uid="{00000000-0005-0000-0000-0000F6DE0000}"/>
    <cellStyle name="Percent 3 3 2 2 2 3 6" xfId="11883" xr:uid="{00000000-0005-0000-0000-0000F7DE0000}"/>
    <cellStyle name="Percent 3 3 2 2 2 3 6 2" xfId="24486" xr:uid="{00000000-0005-0000-0000-0000F8DE0000}"/>
    <cellStyle name="Percent 3 3 2 2 2 3 6 2 2" xfId="59702" xr:uid="{00000000-0005-0000-0000-0000F9DE0000}"/>
    <cellStyle name="Percent 3 3 2 2 2 3 6 3" xfId="47105" xr:uid="{00000000-0005-0000-0000-0000FADE0000}"/>
    <cellStyle name="Percent 3 3 2 2 2 3 6 4" xfId="37091" xr:uid="{00000000-0005-0000-0000-0000FBDE0000}"/>
    <cellStyle name="Percent 3 3 2 2 2 3 7" xfId="16250" xr:uid="{00000000-0005-0000-0000-0000FCDE0000}"/>
    <cellStyle name="Percent 3 3 2 2 2 3 7 2" xfId="51466" xr:uid="{00000000-0005-0000-0000-0000FDDE0000}"/>
    <cellStyle name="Percent 3 3 2 2 2 3 7 3" xfId="28855" xr:uid="{00000000-0005-0000-0000-0000FEDE0000}"/>
    <cellStyle name="Percent 3 3 2 2 2 3 8" xfId="14472" xr:uid="{00000000-0005-0000-0000-0000FFDE0000}"/>
    <cellStyle name="Percent 3 3 2 2 2 3 8 2" xfId="49690" xr:uid="{00000000-0005-0000-0000-000000DF0000}"/>
    <cellStyle name="Percent 3 3 2 2 2 3 9" xfId="38869" xr:uid="{00000000-0005-0000-0000-000001DF0000}"/>
    <cellStyle name="Percent 3 3 2 2 2 4" xfId="2744" xr:uid="{00000000-0005-0000-0000-000002DF0000}"/>
    <cellStyle name="Percent 3 3 2 2 2 4 10" xfId="26270" xr:uid="{00000000-0005-0000-0000-000003DF0000}"/>
    <cellStyle name="Percent 3 3 2 2 2 4 11" xfId="60674" xr:uid="{00000000-0005-0000-0000-000004DF0000}"/>
    <cellStyle name="Percent 3 3 2 2 2 4 2" xfId="4570" xr:uid="{00000000-0005-0000-0000-000005DF0000}"/>
    <cellStyle name="Percent 3 3 2 2 2 4 2 2" xfId="17217" xr:uid="{00000000-0005-0000-0000-000006DF0000}"/>
    <cellStyle name="Percent 3 3 2 2 2 4 2 2 2" xfId="52433" xr:uid="{00000000-0005-0000-0000-000007DF0000}"/>
    <cellStyle name="Percent 3 3 2 2 2 4 2 3" xfId="39836" xr:uid="{00000000-0005-0000-0000-000008DF0000}"/>
    <cellStyle name="Percent 3 3 2 2 2 4 2 4" xfId="29822" xr:uid="{00000000-0005-0000-0000-000009DF0000}"/>
    <cellStyle name="Percent 3 3 2 2 2 4 3" xfId="6040" xr:uid="{00000000-0005-0000-0000-00000ADF0000}"/>
    <cellStyle name="Percent 3 3 2 2 2 4 3 2" xfId="18671" xr:uid="{00000000-0005-0000-0000-00000BDF0000}"/>
    <cellStyle name="Percent 3 3 2 2 2 4 3 2 2" xfId="53887" xr:uid="{00000000-0005-0000-0000-00000CDF0000}"/>
    <cellStyle name="Percent 3 3 2 2 2 4 3 3" xfId="41290" xr:uid="{00000000-0005-0000-0000-00000DDF0000}"/>
    <cellStyle name="Percent 3 3 2 2 2 4 3 4" xfId="31276" xr:uid="{00000000-0005-0000-0000-00000EDF0000}"/>
    <cellStyle name="Percent 3 3 2 2 2 4 4" xfId="7499" xr:uid="{00000000-0005-0000-0000-00000FDF0000}"/>
    <cellStyle name="Percent 3 3 2 2 2 4 4 2" xfId="20125" xr:uid="{00000000-0005-0000-0000-000010DF0000}"/>
    <cellStyle name="Percent 3 3 2 2 2 4 4 2 2" xfId="55341" xr:uid="{00000000-0005-0000-0000-000011DF0000}"/>
    <cellStyle name="Percent 3 3 2 2 2 4 4 3" xfId="42744" xr:uid="{00000000-0005-0000-0000-000012DF0000}"/>
    <cellStyle name="Percent 3 3 2 2 2 4 4 4" xfId="32730" xr:uid="{00000000-0005-0000-0000-000013DF0000}"/>
    <cellStyle name="Percent 3 3 2 2 2 4 5" xfId="9280" xr:uid="{00000000-0005-0000-0000-000014DF0000}"/>
    <cellStyle name="Percent 3 3 2 2 2 4 5 2" xfId="21901" xr:uid="{00000000-0005-0000-0000-000015DF0000}"/>
    <cellStyle name="Percent 3 3 2 2 2 4 5 2 2" xfId="57117" xr:uid="{00000000-0005-0000-0000-000016DF0000}"/>
    <cellStyle name="Percent 3 3 2 2 2 4 5 3" xfId="44520" xr:uid="{00000000-0005-0000-0000-000017DF0000}"/>
    <cellStyle name="Percent 3 3 2 2 2 4 5 4" xfId="34506" xr:uid="{00000000-0005-0000-0000-000018DF0000}"/>
    <cellStyle name="Percent 3 3 2 2 2 4 6" xfId="11074" xr:uid="{00000000-0005-0000-0000-000019DF0000}"/>
    <cellStyle name="Percent 3 3 2 2 2 4 6 2" xfId="23677" xr:uid="{00000000-0005-0000-0000-00001ADF0000}"/>
    <cellStyle name="Percent 3 3 2 2 2 4 6 2 2" xfId="58893" xr:uid="{00000000-0005-0000-0000-00001BDF0000}"/>
    <cellStyle name="Percent 3 3 2 2 2 4 6 3" xfId="46296" xr:uid="{00000000-0005-0000-0000-00001CDF0000}"/>
    <cellStyle name="Percent 3 3 2 2 2 4 6 4" xfId="36282" xr:uid="{00000000-0005-0000-0000-00001DDF0000}"/>
    <cellStyle name="Percent 3 3 2 2 2 4 7" xfId="15441" xr:uid="{00000000-0005-0000-0000-00001EDF0000}"/>
    <cellStyle name="Percent 3 3 2 2 2 4 7 2" xfId="50657" xr:uid="{00000000-0005-0000-0000-00001FDF0000}"/>
    <cellStyle name="Percent 3 3 2 2 2 4 7 3" xfId="28046" xr:uid="{00000000-0005-0000-0000-000020DF0000}"/>
    <cellStyle name="Percent 3 3 2 2 2 4 8" xfId="13663" xr:uid="{00000000-0005-0000-0000-000021DF0000}"/>
    <cellStyle name="Percent 3 3 2 2 2 4 8 2" xfId="48881" xr:uid="{00000000-0005-0000-0000-000022DF0000}"/>
    <cellStyle name="Percent 3 3 2 2 2 4 9" xfId="38060" xr:uid="{00000000-0005-0000-0000-000023DF0000}"/>
    <cellStyle name="Percent 3 3 2 2 2 5" xfId="3908" xr:uid="{00000000-0005-0000-0000-000024DF0000}"/>
    <cellStyle name="Percent 3 3 2 2 2 5 2" xfId="8631" xr:uid="{00000000-0005-0000-0000-000025DF0000}"/>
    <cellStyle name="Percent 3 3 2 2 2 5 2 2" xfId="21257" xr:uid="{00000000-0005-0000-0000-000026DF0000}"/>
    <cellStyle name="Percent 3 3 2 2 2 5 2 2 2" xfId="56473" xr:uid="{00000000-0005-0000-0000-000027DF0000}"/>
    <cellStyle name="Percent 3 3 2 2 2 5 2 3" xfId="43876" xr:uid="{00000000-0005-0000-0000-000028DF0000}"/>
    <cellStyle name="Percent 3 3 2 2 2 5 2 4" xfId="33862" xr:uid="{00000000-0005-0000-0000-000029DF0000}"/>
    <cellStyle name="Percent 3 3 2 2 2 5 3" xfId="10412" xr:uid="{00000000-0005-0000-0000-00002ADF0000}"/>
    <cellStyle name="Percent 3 3 2 2 2 5 3 2" xfId="23033" xr:uid="{00000000-0005-0000-0000-00002BDF0000}"/>
    <cellStyle name="Percent 3 3 2 2 2 5 3 2 2" xfId="58249" xr:uid="{00000000-0005-0000-0000-00002CDF0000}"/>
    <cellStyle name="Percent 3 3 2 2 2 5 3 3" xfId="45652" xr:uid="{00000000-0005-0000-0000-00002DDF0000}"/>
    <cellStyle name="Percent 3 3 2 2 2 5 3 4" xfId="35638" xr:uid="{00000000-0005-0000-0000-00002EDF0000}"/>
    <cellStyle name="Percent 3 3 2 2 2 5 4" xfId="12208" xr:uid="{00000000-0005-0000-0000-00002FDF0000}"/>
    <cellStyle name="Percent 3 3 2 2 2 5 4 2" xfId="24809" xr:uid="{00000000-0005-0000-0000-000030DF0000}"/>
    <cellStyle name="Percent 3 3 2 2 2 5 4 2 2" xfId="60025" xr:uid="{00000000-0005-0000-0000-000031DF0000}"/>
    <cellStyle name="Percent 3 3 2 2 2 5 4 3" xfId="47428" xr:uid="{00000000-0005-0000-0000-000032DF0000}"/>
    <cellStyle name="Percent 3 3 2 2 2 5 4 4" xfId="37414" xr:uid="{00000000-0005-0000-0000-000033DF0000}"/>
    <cellStyle name="Percent 3 3 2 2 2 5 5" xfId="16573" xr:uid="{00000000-0005-0000-0000-000034DF0000}"/>
    <cellStyle name="Percent 3 3 2 2 2 5 5 2" xfId="51789" xr:uid="{00000000-0005-0000-0000-000035DF0000}"/>
    <cellStyle name="Percent 3 3 2 2 2 5 5 3" xfId="29178" xr:uid="{00000000-0005-0000-0000-000036DF0000}"/>
    <cellStyle name="Percent 3 3 2 2 2 5 6" xfId="14795" xr:uid="{00000000-0005-0000-0000-000037DF0000}"/>
    <cellStyle name="Percent 3 3 2 2 2 5 6 2" xfId="50013" xr:uid="{00000000-0005-0000-0000-000038DF0000}"/>
    <cellStyle name="Percent 3 3 2 2 2 5 7" xfId="39192" xr:uid="{00000000-0005-0000-0000-000039DF0000}"/>
    <cellStyle name="Percent 3 3 2 2 2 5 8" xfId="27402" xr:uid="{00000000-0005-0000-0000-00003ADF0000}"/>
    <cellStyle name="Percent 3 3 2 2 2 6" xfId="4248" xr:uid="{00000000-0005-0000-0000-00003BDF0000}"/>
    <cellStyle name="Percent 3 3 2 2 2 6 2" xfId="16895" xr:uid="{00000000-0005-0000-0000-00003CDF0000}"/>
    <cellStyle name="Percent 3 3 2 2 2 6 2 2" xfId="52111" xr:uid="{00000000-0005-0000-0000-00003DDF0000}"/>
    <cellStyle name="Percent 3 3 2 2 2 6 2 3" xfId="29500" xr:uid="{00000000-0005-0000-0000-00003EDF0000}"/>
    <cellStyle name="Percent 3 3 2 2 2 6 3" xfId="13341" xr:uid="{00000000-0005-0000-0000-00003FDF0000}"/>
    <cellStyle name="Percent 3 3 2 2 2 6 3 2" xfId="48559" xr:uid="{00000000-0005-0000-0000-000040DF0000}"/>
    <cellStyle name="Percent 3 3 2 2 2 6 4" xfId="39514" xr:uid="{00000000-0005-0000-0000-000041DF0000}"/>
    <cellStyle name="Percent 3 3 2 2 2 6 5" xfId="25948" xr:uid="{00000000-0005-0000-0000-000042DF0000}"/>
    <cellStyle name="Percent 3 3 2 2 2 7" xfId="5718" xr:uid="{00000000-0005-0000-0000-000043DF0000}"/>
    <cellStyle name="Percent 3 3 2 2 2 7 2" xfId="18349" xr:uid="{00000000-0005-0000-0000-000044DF0000}"/>
    <cellStyle name="Percent 3 3 2 2 2 7 2 2" xfId="53565" xr:uid="{00000000-0005-0000-0000-000045DF0000}"/>
    <cellStyle name="Percent 3 3 2 2 2 7 3" xfId="40968" xr:uid="{00000000-0005-0000-0000-000046DF0000}"/>
    <cellStyle name="Percent 3 3 2 2 2 7 4" xfId="30954" xr:uid="{00000000-0005-0000-0000-000047DF0000}"/>
    <cellStyle name="Percent 3 3 2 2 2 8" xfId="7177" xr:uid="{00000000-0005-0000-0000-000048DF0000}"/>
    <cellStyle name="Percent 3 3 2 2 2 8 2" xfId="19803" xr:uid="{00000000-0005-0000-0000-000049DF0000}"/>
    <cellStyle name="Percent 3 3 2 2 2 8 2 2" xfId="55019" xr:uid="{00000000-0005-0000-0000-00004ADF0000}"/>
    <cellStyle name="Percent 3 3 2 2 2 8 3" xfId="42422" xr:uid="{00000000-0005-0000-0000-00004BDF0000}"/>
    <cellStyle name="Percent 3 3 2 2 2 8 4" xfId="32408" xr:uid="{00000000-0005-0000-0000-00004CDF0000}"/>
    <cellStyle name="Percent 3 3 2 2 2 9" xfId="8958" xr:uid="{00000000-0005-0000-0000-00004DDF0000}"/>
    <cellStyle name="Percent 3 3 2 2 2 9 2" xfId="21579" xr:uid="{00000000-0005-0000-0000-00004EDF0000}"/>
    <cellStyle name="Percent 3 3 2 2 2 9 2 2" xfId="56795" xr:uid="{00000000-0005-0000-0000-00004FDF0000}"/>
    <cellStyle name="Percent 3 3 2 2 2 9 3" xfId="44198" xr:uid="{00000000-0005-0000-0000-000050DF0000}"/>
    <cellStyle name="Percent 3 3 2 2 2 9 4" xfId="34184" xr:uid="{00000000-0005-0000-0000-000051DF0000}"/>
    <cellStyle name="Percent 3 3 2 2 3" xfId="3095" xr:uid="{00000000-0005-0000-0000-000052DF0000}"/>
    <cellStyle name="Percent 3 3 2 2 3 10" xfId="25467" xr:uid="{00000000-0005-0000-0000-000053DF0000}"/>
    <cellStyle name="Percent 3 3 2 2 3 11" xfId="61002" xr:uid="{00000000-0005-0000-0000-000054DF0000}"/>
    <cellStyle name="Percent 3 3 2 2 3 2" xfId="4898" xr:uid="{00000000-0005-0000-0000-000055DF0000}"/>
    <cellStyle name="Percent 3 3 2 2 3 2 2" xfId="17545" xr:uid="{00000000-0005-0000-0000-000056DF0000}"/>
    <cellStyle name="Percent 3 3 2 2 3 2 2 2" xfId="52761" xr:uid="{00000000-0005-0000-0000-000057DF0000}"/>
    <cellStyle name="Percent 3 3 2 2 3 2 2 3" xfId="30150" xr:uid="{00000000-0005-0000-0000-000058DF0000}"/>
    <cellStyle name="Percent 3 3 2 2 3 2 3" xfId="13991" xr:uid="{00000000-0005-0000-0000-000059DF0000}"/>
    <cellStyle name="Percent 3 3 2 2 3 2 3 2" xfId="49209" xr:uid="{00000000-0005-0000-0000-00005ADF0000}"/>
    <cellStyle name="Percent 3 3 2 2 3 2 4" xfId="40164" xr:uid="{00000000-0005-0000-0000-00005BDF0000}"/>
    <cellStyle name="Percent 3 3 2 2 3 2 5" xfId="26598" xr:uid="{00000000-0005-0000-0000-00005CDF0000}"/>
    <cellStyle name="Percent 3 3 2 2 3 3" xfId="6368" xr:uid="{00000000-0005-0000-0000-00005DDF0000}"/>
    <cellStyle name="Percent 3 3 2 2 3 3 2" xfId="18999" xr:uid="{00000000-0005-0000-0000-00005EDF0000}"/>
    <cellStyle name="Percent 3 3 2 2 3 3 2 2" xfId="54215" xr:uid="{00000000-0005-0000-0000-00005FDF0000}"/>
    <cellStyle name="Percent 3 3 2 2 3 3 3" xfId="41618" xr:uid="{00000000-0005-0000-0000-000060DF0000}"/>
    <cellStyle name="Percent 3 3 2 2 3 3 4" xfId="31604" xr:uid="{00000000-0005-0000-0000-000061DF0000}"/>
    <cellStyle name="Percent 3 3 2 2 3 4" xfId="7827" xr:uid="{00000000-0005-0000-0000-000062DF0000}"/>
    <cellStyle name="Percent 3 3 2 2 3 4 2" xfId="20453" xr:uid="{00000000-0005-0000-0000-000063DF0000}"/>
    <cellStyle name="Percent 3 3 2 2 3 4 2 2" xfId="55669" xr:uid="{00000000-0005-0000-0000-000064DF0000}"/>
    <cellStyle name="Percent 3 3 2 2 3 4 3" xfId="43072" xr:uid="{00000000-0005-0000-0000-000065DF0000}"/>
    <cellStyle name="Percent 3 3 2 2 3 4 4" xfId="33058" xr:uid="{00000000-0005-0000-0000-000066DF0000}"/>
    <cellStyle name="Percent 3 3 2 2 3 5" xfId="9608" xr:uid="{00000000-0005-0000-0000-000067DF0000}"/>
    <cellStyle name="Percent 3 3 2 2 3 5 2" xfId="22229" xr:uid="{00000000-0005-0000-0000-000068DF0000}"/>
    <cellStyle name="Percent 3 3 2 2 3 5 2 2" xfId="57445" xr:uid="{00000000-0005-0000-0000-000069DF0000}"/>
    <cellStyle name="Percent 3 3 2 2 3 5 3" xfId="44848" xr:uid="{00000000-0005-0000-0000-00006ADF0000}"/>
    <cellStyle name="Percent 3 3 2 2 3 5 4" xfId="34834" xr:uid="{00000000-0005-0000-0000-00006BDF0000}"/>
    <cellStyle name="Percent 3 3 2 2 3 6" xfId="11402" xr:uid="{00000000-0005-0000-0000-00006CDF0000}"/>
    <cellStyle name="Percent 3 3 2 2 3 6 2" xfId="24005" xr:uid="{00000000-0005-0000-0000-00006DDF0000}"/>
    <cellStyle name="Percent 3 3 2 2 3 6 2 2" xfId="59221" xr:uid="{00000000-0005-0000-0000-00006EDF0000}"/>
    <cellStyle name="Percent 3 3 2 2 3 6 3" xfId="46624" xr:uid="{00000000-0005-0000-0000-00006FDF0000}"/>
    <cellStyle name="Percent 3 3 2 2 3 6 4" xfId="36610" xr:uid="{00000000-0005-0000-0000-000070DF0000}"/>
    <cellStyle name="Percent 3 3 2 2 3 7" xfId="15769" xr:uid="{00000000-0005-0000-0000-000071DF0000}"/>
    <cellStyle name="Percent 3 3 2 2 3 7 2" xfId="50985" xr:uid="{00000000-0005-0000-0000-000072DF0000}"/>
    <cellStyle name="Percent 3 3 2 2 3 7 3" xfId="28374" xr:uid="{00000000-0005-0000-0000-000073DF0000}"/>
    <cellStyle name="Percent 3 3 2 2 3 8" xfId="12860" xr:uid="{00000000-0005-0000-0000-000074DF0000}"/>
    <cellStyle name="Percent 3 3 2 2 3 8 2" xfId="48078" xr:uid="{00000000-0005-0000-0000-000075DF0000}"/>
    <cellStyle name="Percent 3 3 2 2 3 9" xfId="38388" xr:uid="{00000000-0005-0000-0000-000076DF0000}"/>
    <cellStyle name="Percent 3 3 2 2 4" xfId="2920" xr:uid="{00000000-0005-0000-0000-000077DF0000}"/>
    <cellStyle name="Percent 3 3 2 2 4 10" xfId="25307" xr:uid="{00000000-0005-0000-0000-000078DF0000}"/>
    <cellStyle name="Percent 3 3 2 2 4 11" xfId="60842" xr:uid="{00000000-0005-0000-0000-000079DF0000}"/>
    <cellStyle name="Percent 3 3 2 2 4 2" xfId="4738" xr:uid="{00000000-0005-0000-0000-00007ADF0000}"/>
    <cellStyle name="Percent 3 3 2 2 4 2 2" xfId="17385" xr:uid="{00000000-0005-0000-0000-00007BDF0000}"/>
    <cellStyle name="Percent 3 3 2 2 4 2 2 2" xfId="52601" xr:uid="{00000000-0005-0000-0000-00007CDF0000}"/>
    <cellStyle name="Percent 3 3 2 2 4 2 2 3" xfId="29990" xr:uid="{00000000-0005-0000-0000-00007DDF0000}"/>
    <cellStyle name="Percent 3 3 2 2 4 2 3" xfId="13831" xr:uid="{00000000-0005-0000-0000-00007EDF0000}"/>
    <cellStyle name="Percent 3 3 2 2 4 2 3 2" xfId="49049" xr:uid="{00000000-0005-0000-0000-00007FDF0000}"/>
    <cellStyle name="Percent 3 3 2 2 4 2 4" xfId="40004" xr:uid="{00000000-0005-0000-0000-000080DF0000}"/>
    <cellStyle name="Percent 3 3 2 2 4 2 5" xfId="26438" xr:uid="{00000000-0005-0000-0000-000081DF0000}"/>
    <cellStyle name="Percent 3 3 2 2 4 3" xfId="6208" xr:uid="{00000000-0005-0000-0000-000082DF0000}"/>
    <cellStyle name="Percent 3 3 2 2 4 3 2" xfId="18839" xr:uid="{00000000-0005-0000-0000-000083DF0000}"/>
    <cellStyle name="Percent 3 3 2 2 4 3 2 2" xfId="54055" xr:uid="{00000000-0005-0000-0000-000084DF0000}"/>
    <cellStyle name="Percent 3 3 2 2 4 3 3" xfId="41458" xr:uid="{00000000-0005-0000-0000-000085DF0000}"/>
    <cellStyle name="Percent 3 3 2 2 4 3 4" xfId="31444" xr:uid="{00000000-0005-0000-0000-000086DF0000}"/>
    <cellStyle name="Percent 3 3 2 2 4 4" xfId="7667" xr:uid="{00000000-0005-0000-0000-000087DF0000}"/>
    <cellStyle name="Percent 3 3 2 2 4 4 2" xfId="20293" xr:uid="{00000000-0005-0000-0000-000088DF0000}"/>
    <cellStyle name="Percent 3 3 2 2 4 4 2 2" xfId="55509" xr:uid="{00000000-0005-0000-0000-000089DF0000}"/>
    <cellStyle name="Percent 3 3 2 2 4 4 3" xfId="42912" xr:uid="{00000000-0005-0000-0000-00008ADF0000}"/>
    <cellStyle name="Percent 3 3 2 2 4 4 4" xfId="32898" xr:uid="{00000000-0005-0000-0000-00008BDF0000}"/>
    <cellStyle name="Percent 3 3 2 2 4 5" xfId="9448" xr:uid="{00000000-0005-0000-0000-00008CDF0000}"/>
    <cellStyle name="Percent 3 3 2 2 4 5 2" xfId="22069" xr:uid="{00000000-0005-0000-0000-00008DDF0000}"/>
    <cellStyle name="Percent 3 3 2 2 4 5 2 2" xfId="57285" xr:uid="{00000000-0005-0000-0000-00008EDF0000}"/>
    <cellStyle name="Percent 3 3 2 2 4 5 3" xfId="44688" xr:uid="{00000000-0005-0000-0000-00008FDF0000}"/>
    <cellStyle name="Percent 3 3 2 2 4 5 4" xfId="34674" xr:uid="{00000000-0005-0000-0000-000090DF0000}"/>
    <cellStyle name="Percent 3 3 2 2 4 6" xfId="11242" xr:uid="{00000000-0005-0000-0000-000091DF0000}"/>
    <cellStyle name="Percent 3 3 2 2 4 6 2" xfId="23845" xr:uid="{00000000-0005-0000-0000-000092DF0000}"/>
    <cellStyle name="Percent 3 3 2 2 4 6 2 2" xfId="59061" xr:uid="{00000000-0005-0000-0000-000093DF0000}"/>
    <cellStyle name="Percent 3 3 2 2 4 6 3" xfId="46464" xr:uid="{00000000-0005-0000-0000-000094DF0000}"/>
    <cellStyle name="Percent 3 3 2 2 4 6 4" xfId="36450" xr:uid="{00000000-0005-0000-0000-000095DF0000}"/>
    <cellStyle name="Percent 3 3 2 2 4 7" xfId="15609" xr:uid="{00000000-0005-0000-0000-000096DF0000}"/>
    <cellStyle name="Percent 3 3 2 2 4 7 2" xfId="50825" xr:uid="{00000000-0005-0000-0000-000097DF0000}"/>
    <cellStyle name="Percent 3 3 2 2 4 7 3" xfId="28214" xr:uid="{00000000-0005-0000-0000-000098DF0000}"/>
    <cellStyle name="Percent 3 3 2 2 4 8" xfId="12700" xr:uid="{00000000-0005-0000-0000-000099DF0000}"/>
    <cellStyle name="Percent 3 3 2 2 4 8 2" xfId="47918" xr:uid="{00000000-0005-0000-0000-00009ADF0000}"/>
    <cellStyle name="Percent 3 3 2 2 4 9" xfId="38228" xr:uid="{00000000-0005-0000-0000-00009BDF0000}"/>
    <cellStyle name="Percent 3 3 2 2 5" xfId="3429" xr:uid="{00000000-0005-0000-0000-00009CDF0000}"/>
    <cellStyle name="Percent 3 3 2 2 5 10" xfId="26925" xr:uid="{00000000-0005-0000-0000-00009DDF0000}"/>
    <cellStyle name="Percent 3 3 2 2 5 11" xfId="61329" xr:uid="{00000000-0005-0000-0000-00009EDF0000}"/>
    <cellStyle name="Percent 3 3 2 2 5 2" xfId="5225" xr:uid="{00000000-0005-0000-0000-00009FDF0000}"/>
    <cellStyle name="Percent 3 3 2 2 5 2 2" xfId="17872" xr:uid="{00000000-0005-0000-0000-0000A0DF0000}"/>
    <cellStyle name="Percent 3 3 2 2 5 2 2 2" xfId="53088" xr:uid="{00000000-0005-0000-0000-0000A1DF0000}"/>
    <cellStyle name="Percent 3 3 2 2 5 2 3" xfId="40491" xr:uid="{00000000-0005-0000-0000-0000A2DF0000}"/>
    <cellStyle name="Percent 3 3 2 2 5 2 4" xfId="30477" xr:uid="{00000000-0005-0000-0000-0000A3DF0000}"/>
    <cellStyle name="Percent 3 3 2 2 5 3" xfId="6695" xr:uid="{00000000-0005-0000-0000-0000A4DF0000}"/>
    <cellStyle name="Percent 3 3 2 2 5 3 2" xfId="19326" xr:uid="{00000000-0005-0000-0000-0000A5DF0000}"/>
    <cellStyle name="Percent 3 3 2 2 5 3 2 2" xfId="54542" xr:uid="{00000000-0005-0000-0000-0000A6DF0000}"/>
    <cellStyle name="Percent 3 3 2 2 5 3 3" xfId="41945" xr:uid="{00000000-0005-0000-0000-0000A7DF0000}"/>
    <cellStyle name="Percent 3 3 2 2 5 3 4" xfId="31931" xr:uid="{00000000-0005-0000-0000-0000A8DF0000}"/>
    <cellStyle name="Percent 3 3 2 2 5 4" xfId="8154" xr:uid="{00000000-0005-0000-0000-0000A9DF0000}"/>
    <cellStyle name="Percent 3 3 2 2 5 4 2" xfId="20780" xr:uid="{00000000-0005-0000-0000-0000AADF0000}"/>
    <cellStyle name="Percent 3 3 2 2 5 4 2 2" xfId="55996" xr:uid="{00000000-0005-0000-0000-0000ABDF0000}"/>
    <cellStyle name="Percent 3 3 2 2 5 4 3" xfId="43399" xr:uid="{00000000-0005-0000-0000-0000ACDF0000}"/>
    <cellStyle name="Percent 3 3 2 2 5 4 4" xfId="33385" xr:uid="{00000000-0005-0000-0000-0000ADDF0000}"/>
    <cellStyle name="Percent 3 3 2 2 5 5" xfId="9935" xr:uid="{00000000-0005-0000-0000-0000AEDF0000}"/>
    <cellStyle name="Percent 3 3 2 2 5 5 2" xfId="22556" xr:uid="{00000000-0005-0000-0000-0000AFDF0000}"/>
    <cellStyle name="Percent 3 3 2 2 5 5 2 2" xfId="57772" xr:uid="{00000000-0005-0000-0000-0000B0DF0000}"/>
    <cellStyle name="Percent 3 3 2 2 5 5 3" xfId="45175" xr:uid="{00000000-0005-0000-0000-0000B1DF0000}"/>
    <cellStyle name="Percent 3 3 2 2 5 5 4" xfId="35161" xr:uid="{00000000-0005-0000-0000-0000B2DF0000}"/>
    <cellStyle name="Percent 3 3 2 2 5 6" xfId="11729" xr:uid="{00000000-0005-0000-0000-0000B3DF0000}"/>
    <cellStyle name="Percent 3 3 2 2 5 6 2" xfId="24332" xr:uid="{00000000-0005-0000-0000-0000B4DF0000}"/>
    <cellStyle name="Percent 3 3 2 2 5 6 2 2" xfId="59548" xr:uid="{00000000-0005-0000-0000-0000B5DF0000}"/>
    <cellStyle name="Percent 3 3 2 2 5 6 3" xfId="46951" xr:uid="{00000000-0005-0000-0000-0000B6DF0000}"/>
    <cellStyle name="Percent 3 3 2 2 5 6 4" xfId="36937" xr:uid="{00000000-0005-0000-0000-0000B7DF0000}"/>
    <cellStyle name="Percent 3 3 2 2 5 7" xfId="16096" xr:uid="{00000000-0005-0000-0000-0000B8DF0000}"/>
    <cellStyle name="Percent 3 3 2 2 5 7 2" xfId="51312" xr:uid="{00000000-0005-0000-0000-0000B9DF0000}"/>
    <cellStyle name="Percent 3 3 2 2 5 7 3" xfId="28701" xr:uid="{00000000-0005-0000-0000-0000BADF0000}"/>
    <cellStyle name="Percent 3 3 2 2 5 8" xfId="14318" xr:uid="{00000000-0005-0000-0000-0000BBDF0000}"/>
    <cellStyle name="Percent 3 3 2 2 5 8 2" xfId="49536" xr:uid="{00000000-0005-0000-0000-0000BCDF0000}"/>
    <cellStyle name="Percent 3 3 2 2 5 9" xfId="38715" xr:uid="{00000000-0005-0000-0000-0000BDDF0000}"/>
    <cellStyle name="Percent 3 3 2 2 6" xfId="2589" xr:uid="{00000000-0005-0000-0000-0000BEDF0000}"/>
    <cellStyle name="Percent 3 3 2 2 6 10" xfId="26116" xr:uid="{00000000-0005-0000-0000-0000BFDF0000}"/>
    <cellStyle name="Percent 3 3 2 2 6 11" xfId="60520" xr:uid="{00000000-0005-0000-0000-0000C0DF0000}"/>
    <cellStyle name="Percent 3 3 2 2 6 2" xfId="4416" xr:uid="{00000000-0005-0000-0000-0000C1DF0000}"/>
    <cellStyle name="Percent 3 3 2 2 6 2 2" xfId="17063" xr:uid="{00000000-0005-0000-0000-0000C2DF0000}"/>
    <cellStyle name="Percent 3 3 2 2 6 2 2 2" xfId="52279" xr:uid="{00000000-0005-0000-0000-0000C3DF0000}"/>
    <cellStyle name="Percent 3 3 2 2 6 2 3" xfId="39682" xr:uid="{00000000-0005-0000-0000-0000C4DF0000}"/>
    <cellStyle name="Percent 3 3 2 2 6 2 4" xfId="29668" xr:uid="{00000000-0005-0000-0000-0000C5DF0000}"/>
    <cellStyle name="Percent 3 3 2 2 6 3" xfId="5886" xr:uid="{00000000-0005-0000-0000-0000C6DF0000}"/>
    <cellStyle name="Percent 3 3 2 2 6 3 2" xfId="18517" xr:uid="{00000000-0005-0000-0000-0000C7DF0000}"/>
    <cellStyle name="Percent 3 3 2 2 6 3 2 2" xfId="53733" xr:uid="{00000000-0005-0000-0000-0000C8DF0000}"/>
    <cellStyle name="Percent 3 3 2 2 6 3 3" xfId="41136" xr:uid="{00000000-0005-0000-0000-0000C9DF0000}"/>
    <cellStyle name="Percent 3 3 2 2 6 3 4" xfId="31122" xr:uid="{00000000-0005-0000-0000-0000CADF0000}"/>
    <cellStyle name="Percent 3 3 2 2 6 4" xfId="7345" xr:uid="{00000000-0005-0000-0000-0000CBDF0000}"/>
    <cellStyle name="Percent 3 3 2 2 6 4 2" xfId="19971" xr:uid="{00000000-0005-0000-0000-0000CCDF0000}"/>
    <cellStyle name="Percent 3 3 2 2 6 4 2 2" xfId="55187" xr:uid="{00000000-0005-0000-0000-0000CDDF0000}"/>
    <cellStyle name="Percent 3 3 2 2 6 4 3" xfId="42590" xr:uid="{00000000-0005-0000-0000-0000CEDF0000}"/>
    <cellStyle name="Percent 3 3 2 2 6 4 4" xfId="32576" xr:uid="{00000000-0005-0000-0000-0000CFDF0000}"/>
    <cellStyle name="Percent 3 3 2 2 6 5" xfId="9126" xr:uid="{00000000-0005-0000-0000-0000D0DF0000}"/>
    <cellStyle name="Percent 3 3 2 2 6 5 2" xfId="21747" xr:uid="{00000000-0005-0000-0000-0000D1DF0000}"/>
    <cellStyle name="Percent 3 3 2 2 6 5 2 2" xfId="56963" xr:uid="{00000000-0005-0000-0000-0000D2DF0000}"/>
    <cellStyle name="Percent 3 3 2 2 6 5 3" xfId="44366" xr:uid="{00000000-0005-0000-0000-0000D3DF0000}"/>
    <cellStyle name="Percent 3 3 2 2 6 5 4" xfId="34352" xr:uid="{00000000-0005-0000-0000-0000D4DF0000}"/>
    <cellStyle name="Percent 3 3 2 2 6 6" xfId="10920" xr:uid="{00000000-0005-0000-0000-0000D5DF0000}"/>
    <cellStyle name="Percent 3 3 2 2 6 6 2" xfId="23523" xr:uid="{00000000-0005-0000-0000-0000D6DF0000}"/>
    <cellStyle name="Percent 3 3 2 2 6 6 2 2" xfId="58739" xr:uid="{00000000-0005-0000-0000-0000D7DF0000}"/>
    <cellStyle name="Percent 3 3 2 2 6 6 3" xfId="46142" xr:uid="{00000000-0005-0000-0000-0000D8DF0000}"/>
    <cellStyle name="Percent 3 3 2 2 6 6 4" xfId="36128" xr:uid="{00000000-0005-0000-0000-0000D9DF0000}"/>
    <cellStyle name="Percent 3 3 2 2 6 7" xfId="15287" xr:uid="{00000000-0005-0000-0000-0000DADF0000}"/>
    <cellStyle name="Percent 3 3 2 2 6 7 2" xfId="50503" xr:uid="{00000000-0005-0000-0000-0000DBDF0000}"/>
    <cellStyle name="Percent 3 3 2 2 6 7 3" xfId="27892" xr:uid="{00000000-0005-0000-0000-0000DCDF0000}"/>
    <cellStyle name="Percent 3 3 2 2 6 8" xfId="13509" xr:uid="{00000000-0005-0000-0000-0000DDDF0000}"/>
    <cellStyle name="Percent 3 3 2 2 6 8 2" xfId="48727" xr:uid="{00000000-0005-0000-0000-0000DEDF0000}"/>
    <cellStyle name="Percent 3 3 2 2 6 9" xfId="37906" xr:uid="{00000000-0005-0000-0000-0000DFDF0000}"/>
    <cellStyle name="Percent 3 3 2 2 7" xfId="3753" xr:uid="{00000000-0005-0000-0000-0000E0DF0000}"/>
    <cellStyle name="Percent 3 3 2 2 7 2" xfId="8477" xr:uid="{00000000-0005-0000-0000-0000E1DF0000}"/>
    <cellStyle name="Percent 3 3 2 2 7 2 2" xfId="21103" xr:uid="{00000000-0005-0000-0000-0000E2DF0000}"/>
    <cellStyle name="Percent 3 3 2 2 7 2 2 2" xfId="56319" xr:uid="{00000000-0005-0000-0000-0000E3DF0000}"/>
    <cellStyle name="Percent 3 3 2 2 7 2 3" xfId="43722" xr:uid="{00000000-0005-0000-0000-0000E4DF0000}"/>
    <cellStyle name="Percent 3 3 2 2 7 2 4" xfId="33708" xr:uid="{00000000-0005-0000-0000-0000E5DF0000}"/>
    <cellStyle name="Percent 3 3 2 2 7 3" xfId="10258" xr:uid="{00000000-0005-0000-0000-0000E6DF0000}"/>
    <cellStyle name="Percent 3 3 2 2 7 3 2" xfId="22879" xr:uid="{00000000-0005-0000-0000-0000E7DF0000}"/>
    <cellStyle name="Percent 3 3 2 2 7 3 2 2" xfId="58095" xr:uid="{00000000-0005-0000-0000-0000E8DF0000}"/>
    <cellStyle name="Percent 3 3 2 2 7 3 3" xfId="45498" xr:uid="{00000000-0005-0000-0000-0000E9DF0000}"/>
    <cellStyle name="Percent 3 3 2 2 7 3 4" xfId="35484" xr:uid="{00000000-0005-0000-0000-0000EADF0000}"/>
    <cellStyle name="Percent 3 3 2 2 7 4" xfId="12054" xr:uid="{00000000-0005-0000-0000-0000EBDF0000}"/>
    <cellStyle name="Percent 3 3 2 2 7 4 2" xfId="24655" xr:uid="{00000000-0005-0000-0000-0000ECDF0000}"/>
    <cellStyle name="Percent 3 3 2 2 7 4 2 2" xfId="59871" xr:uid="{00000000-0005-0000-0000-0000EDDF0000}"/>
    <cellStyle name="Percent 3 3 2 2 7 4 3" xfId="47274" xr:uid="{00000000-0005-0000-0000-0000EEDF0000}"/>
    <cellStyle name="Percent 3 3 2 2 7 4 4" xfId="37260" xr:uid="{00000000-0005-0000-0000-0000EFDF0000}"/>
    <cellStyle name="Percent 3 3 2 2 7 5" xfId="16419" xr:uid="{00000000-0005-0000-0000-0000F0DF0000}"/>
    <cellStyle name="Percent 3 3 2 2 7 5 2" xfId="51635" xr:uid="{00000000-0005-0000-0000-0000F1DF0000}"/>
    <cellStyle name="Percent 3 3 2 2 7 5 3" xfId="29024" xr:uid="{00000000-0005-0000-0000-0000F2DF0000}"/>
    <cellStyle name="Percent 3 3 2 2 7 6" xfId="14641" xr:uid="{00000000-0005-0000-0000-0000F3DF0000}"/>
    <cellStyle name="Percent 3 3 2 2 7 6 2" xfId="49859" xr:uid="{00000000-0005-0000-0000-0000F4DF0000}"/>
    <cellStyle name="Percent 3 3 2 2 7 7" xfId="39038" xr:uid="{00000000-0005-0000-0000-0000F5DF0000}"/>
    <cellStyle name="Percent 3 3 2 2 7 8" xfId="27248" xr:uid="{00000000-0005-0000-0000-0000F6DF0000}"/>
    <cellStyle name="Percent 3 3 2 2 8" xfId="4091" xr:uid="{00000000-0005-0000-0000-0000F7DF0000}"/>
    <cellStyle name="Percent 3 3 2 2 8 2" xfId="16741" xr:uid="{00000000-0005-0000-0000-0000F8DF0000}"/>
    <cellStyle name="Percent 3 3 2 2 8 2 2" xfId="51957" xr:uid="{00000000-0005-0000-0000-0000F9DF0000}"/>
    <cellStyle name="Percent 3 3 2 2 8 2 3" xfId="29346" xr:uid="{00000000-0005-0000-0000-0000FADF0000}"/>
    <cellStyle name="Percent 3 3 2 2 8 3" xfId="13187" xr:uid="{00000000-0005-0000-0000-0000FBDF0000}"/>
    <cellStyle name="Percent 3 3 2 2 8 3 2" xfId="48405" xr:uid="{00000000-0005-0000-0000-0000FCDF0000}"/>
    <cellStyle name="Percent 3 3 2 2 8 4" xfId="39360" xr:uid="{00000000-0005-0000-0000-0000FDDF0000}"/>
    <cellStyle name="Percent 3 3 2 2 8 5" xfId="25794" xr:uid="{00000000-0005-0000-0000-0000FEDF0000}"/>
    <cellStyle name="Percent 3 3 2 2 9" xfId="5564" xr:uid="{00000000-0005-0000-0000-0000FFDF0000}"/>
    <cellStyle name="Percent 3 3 2 2 9 2" xfId="18195" xr:uid="{00000000-0005-0000-0000-000000E00000}"/>
    <cellStyle name="Percent 3 3 2 2 9 2 2" xfId="53411" xr:uid="{00000000-0005-0000-0000-000001E00000}"/>
    <cellStyle name="Percent 3 3 2 2 9 3" xfId="40814" xr:uid="{00000000-0005-0000-0000-000002E00000}"/>
    <cellStyle name="Percent 3 3 2 2 9 4" xfId="30800" xr:uid="{00000000-0005-0000-0000-000003E00000}"/>
    <cellStyle name="Percent 3 3 2 3" xfId="2333" xr:uid="{00000000-0005-0000-0000-000004E00000}"/>
    <cellStyle name="Percent 3 3 2 3 10" xfId="10753" xr:uid="{00000000-0005-0000-0000-000005E00000}"/>
    <cellStyle name="Percent 3 3 2 3 10 2" xfId="23364" xr:uid="{00000000-0005-0000-0000-000006E00000}"/>
    <cellStyle name="Percent 3 3 2 3 10 2 2" xfId="58580" xr:uid="{00000000-0005-0000-0000-000007E00000}"/>
    <cellStyle name="Percent 3 3 2 3 10 3" xfId="45983" xr:uid="{00000000-0005-0000-0000-000008E00000}"/>
    <cellStyle name="Percent 3 3 2 3 10 4" xfId="35969" xr:uid="{00000000-0005-0000-0000-000009E00000}"/>
    <cellStyle name="Percent 3 3 2 3 11" xfId="15045" xr:uid="{00000000-0005-0000-0000-00000AE00000}"/>
    <cellStyle name="Percent 3 3 2 3 11 2" xfId="50261" xr:uid="{00000000-0005-0000-0000-00000BE00000}"/>
    <cellStyle name="Percent 3 3 2 3 11 3" xfId="27650" xr:uid="{00000000-0005-0000-0000-00000CE00000}"/>
    <cellStyle name="Percent 3 3 2 3 12" xfId="12458" xr:uid="{00000000-0005-0000-0000-00000DE00000}"/>
    <cellStyle name="Percent 3 3 2 3 12 2" xfId="47676" xr:uid="{00000000-0005-0000-0000-00000EE00000}"/>
    <cellStyle name="Percent 3 3 2 3 13" xfId="37664" xr:uid="{00000000-0005-0000-0000-00000FE00000}"/>
    <cellStyle name="Percent 3 3 2 3 14" xfId="25065" xr:uid="{00000000-0005-0000-0000-000010E00000}"/>
    <cellStyle name="Percent 3 3 2 3 15" xfId="60278" xr:uid="{00000000-0005-0000-0000-000011E00000}"/>
    <cellStyle name="Percent 3 3 2 3 2" xfId="3180" xr:uid="{00000000-0005-0000-0000-000012E00000}"/>
    <cellStyle name="Percent 3 3 2 3 2 10" xfId="25549" xr:uid="{00000000-0005-0000-0000-000013E00000}"/>
    <cellStyle name="Percent 3 3 2 3 2 11" xfId="61084" xr:uid="{00000000-0005-0000-0000-000014E00000}"/>
    <cellStyle name="Percent 3 3 2 3 2 2" xfId="4980" xr:uid="{00000000-0005-0000-0000-000015E00000}"/>
    <cellStyle name="Percent 3 3 2 3 2 2 2" xfId="17627" xr:uid="{00000000-0005-0000-0000-000016E00000}"/>
    <cellStyle name="Percent 3 3 2 3 2 2 2 2" xfId="52843" xr:uid="{00000000-0005-0000-0000-000017E00000}"/>
    <cellStyle name="Percent 3 3 2 3 2 2 2 3" xfId="30232" xr:uid="{00000000-0005-0000-0000-000018E00000}"/>
    <cellStyle name="Percent 3 3 2 3 2 2 3" xfId="14073" xr:uid="{00000000-0005-0000-0000-000019E00000}"/>
    <cellStyle name="Percent 3 3 2 3 2 2 3 2" xfId="49291" xr:uid="{00000000-0005-0000-0000-00001AE00000}"/>
    <cellStyle name="Percent 3 3 2 3 2 2 4" xfId="40246" xr:uid="{00000000-0005-0000-0000-00001BE00000}"/>
    <cellStyle name="Percent 3 3 2 3 2 2 5" xfId="26680" xr:uid="{00000000-0005-0000-0000-00001CE00000}"/>
    <cellStyle name="Percent 3 3 2 3 2 3" xfId="6450" xr:uid="{00000000-0005-0000-0000-00001DE00000}"/>
    <cellStyle name="Percent 3 3 2 3 2 3 2" xfId="19081" xr:uid="{00000000-0005-0000-0000-00001EE00000}"/>
    <cellStyle name="Percent 3 3 2 3 2 3 2 2" xfId="54297" xr:uid="{00000000-0005-0000-0000-00001FE00000}"/>
    <cellStyle name="Percent 3 3 2 3 2 3 3" xfId="41700" xr:uid="{00000000-0005-0000-0000-000020E00000}"/>
    <cellStyle name="Percent 3 3 2 3 2 3 4" xfId="31686" xr:uid="{00000000-0005-0000-0000-000021E00000}"/>
    <cellStyle name="Percent 3 3 2 3 2 4" xfId="7909" xr:uid="{00000000-0005-0000-0000-000022E00000}"/>
    <cellStyle name="Percent 3 3 2 3 2 4 2" xfId="20535" xr:uid="{00000000-0005-0000-0000-000023E00000}"/>
    <cellStyle name="Percent 3 3 2 3 2 4 2 2" xfId="55751" xr:uid="{00000000-0005-0000-0000-000024E00000}"/>
    <cellStyle name="Percent 3 3 2 3 2 4 3" xfId="43154" xr:uid="{00000000-0005-0000-0000-000025E00000}"/>
    <cellStyle name="Percent 3 3 2 3 2 4 4" xfId="33140" xr:uid="{00000000-0005-0000-0000-000026E00000}"/>
    <cellStyle name="Percent 3 3 2 3 2 5" xfId="9690" xr:uid="{00000000-0005-0000-0000-000027E00000}"/>
    <cellStyle name="Percent 3 3 2 3 2 5 2" xfId="22311" xr:uid="{00000000-0005-0000-0000-000028E00000}"/>
    <cellStyle name="Percent 3 3 2 3 2 5 2 2" xfId="57527" xr:uid="{00000000-0005-0000-0000-000029E00000}"/>
    <cellStyle name="Percent 3 3 2 3 2 5 3" xfId="44930" xr:uid="{00000000-0005-0000-0000-00002AE00000}"/>
    <cellStyle name="Percent 3 3 2 3 2 5 4" xfId="34916" xr:uid="{00000000-0005-0000-0000-00002BE00000}"/>
    <cellStyle name="Percent 3 3 2 3 2 6" xfId="11484" xr:uid="{00000000-0005-0000-0000-00002CE00000}"/>
    <cellStyle name="Percent 3 3 2 3 2 6 2" xfId="24087" xr:uid="{00000000-0005-0000-0000-00002DE00000}"/>
    <cellStyle name="Percent 3 3 2 3 2 6 2 2" xfId="59303" xr:uid="{00000000-0005-0000-0000-00002EE00000}"/>
    <cellStyle name="Percent 3 3 2 3 2 6 3" xfId="46706" xr:uid="{00000000-0005-0000-0000-00002FE00000}"/>
    <cellStyle name="Percent 3 3 2 3 2 6 4" xfId="36692" xr:uid="{00000000-0005-0000-0000-000030E00000}"/>
    <cellStyle name="Percent 3 3 2 3 2 7" xfId="15851" xr:uid="{00000000-0005-0000-0000-000031E00000}"/>
    <cellStyle name="Percent 3 3 2 3 2 7 2" xfId="51067" xr:uid="{00000000-0005-0000-0000-000032E00000}"/>
    <cellStyle name="Percent 3 3 2 3 2 7 3" xfId="28456" xr:uid="{00000000-0005-0000-0000-000033E00000}"/>
    <cellStyle name="Percent 3 3 2 3 2 8" xfId="12942" xr:uid="{00000000-0005-0000-0000-000034E00000}"/>
    <cellStyle name="Percent 3 3 2 3 2 8 2" xfId="48160" xr:uid="{00000000-0005-0000-0000-000035E00000}"/>
    <cellStyle name="Percent 3 3 2 3 2 9" xfId="38470" xr:uid="{00000000-0005-0000-0000-000036E00000}"/>
    <cellStyle name="Percent 3 3 2 3 3" xfId="3509" xr:uid="{00000000-0005-0000-0000-000037E00000}"/>
    <cellStyle name="Percent 3 3 2 3 3 10" xfId="27005" xr:uid="{00000000-0005-0000-0000-000038E00000}"/>
    <cellStyle name="Percent 3 3 2 3 3 11" xfId="61409" xr:uid="{00000000-0005-0000-0000-000039E00000}"/>
    <cellStyle name="Percent 3 3 2 3 3 2" xfId="5305" xr:uid="{00000000-0005-0000-0000-00003AE00000}"/>
    <cellStyle name="Percent 3 3 2 3 3 2 2" xfId="17952" xr:uid="{00000000-0005-0000-0000-00003BE00000}"/>
    <cellStyle name="Percent 3 3 2 3 3 2 2 2" xfId="53168" xr:uid="{00000000-0005-0000-0000-00003CE00000}"/>
    <cellStyle name="Percent 3 3 2 3 3 2 3" xfId="40571" xr:uid="{00000000-0005-0000-0000-00003DE00000}"/>
    <cellStyle name="Percent 3 3 2 3 3 2 4" xfId="30557" xr:uid="{00000000-0005-0000-0000-00003EE00000}"/>
    <cellStyle name="Percent 3 3 2 3 3 3" xfId="6775" xr:uid="{00000000-0005-0000-0000-00003FE00000}"/>
    <cellStyle name="Percent 3 3 2 3 3 3 2" xfId="19406" xr:uid="{00000000-0005-0000-0000-000040E00000}"/>
    <cellStyle name="Percent 3 3 2 3 3 3 2 2" xfId="54622" xr:uid="{00000000-0005-0000-0000-000041E00000}"/>
    <cellStyle name="Percent 3 3 2 3 3 3 3" xfId="42025" xr:uid="{00000000-0005-0000-0000-000042E00000}"/>
    <cellStyle name="Percent 3 3 2 3 3 3 4" xfId="32011" xr:uid="{00000000-0005-0000-0000-000043E00000}"/>
    <cellStyle name="Percent 3 3 2 3 3 4" xfId="8234" xr:uid="{00000000-0005-0000-0000-000044E00000}"/>
    <cellStyle name="Percent 3 3 2 3 3 4 2" xfId="20860" xr:uid="{00000000-0005-0000-0000-000045E00000}"/>
    <cellStyle name="Percent 3 3 2 3 3 4 2 2" xfId="56076" xr:uid="{00000000-0005-0000-0000-000046E00000}"/>
    <cellStyle name="Percent 3 3 2 3 3 4 3" xfId="43479" xr:uid="{00000000-0005-0000-0000-000047E00000}"/>
    <cellStyle name="Percent 3 3 2 3 3 4 4" xfId="33465" xr:uid="{00000000-0005-0000-0000-000048E00000}"/>
    <cellStyle name="Percent 3 3 2 3 3 5" xfId="10015" xr:uid="{00000000-0005-0000-0000-000049E00000}"/>
    <cellStyle name="Percent 3 3 2 3 3 5 2" xfId="22636" xr:uid="{00000000-0005-0000-0000-00004AE00000}"/>
    <cellStyle name="Percent 3 3 2 3 3 5 2 2" xfId="57852" xr:uid="{00000000-0005-0000-0000-00004BE00000}"/>
    <cellStyle name="Percent 3 3 2 3 3 5 3" xfId="45255" xr:uid="{00000000-0005-0000-0000-00004CE00000}"/>
    <cellStyle name="Percent 3 3 2 3 3 5 4" xfId="35241" xr:uid="{00000000-0005-0000-0000-00004DE00000}"/>
    <cellStyle name="Percent 3 3 2 3 3 6" xfId="11809" xr:uid="{00000000-0005-0000-0000-00004EE00000}"/>
    <cellStyle name="Percent 3 3 2 3 3 6 2" xfId="24412" xr:uid="{00000000-0005-0000-0000-00004FE00000}"/>
    <cellStyle name="Percent 3 3 2 3 3 6 2 2" xfId="59628" xr:uid="{00000000-0005-0000-0000-000050E00000}"/>
    <cellStyle name="Percent 3 3 2 3 3 6 3" xfId="47031" xr:uid="{00000000-0005-0000-0000-000051E00000}"/>
    <cellStyle name="Percent 3 3 2 3 3 6 4" xfId="37017" xr:uid="{00000000-0005-0000-0000-000052E00000}"/>
    <cellStyle name="Percent 3 3 2 3 3 7" xfId="16176" xr:uid="{00000000-0005-0000-0000-000053E00000}"/>
    <cellStyle name="Percent 3 3 2 3 3 7 2" xfId="51392" xr:uid="{00000000-0005-0000-0000-000054E00000}"/>
    <cellStyle name="Percent 3 3 2 3 3 7 3" xfId="28781" xr:uid="{00000000-0005-0000-0000-000055E00000}"/>
    <cellStyle name="Percent 3 3 2 3 3 8" xfId="14398" xr:uid="{00000000-0005-0000-0000-000056E00000}"/>
    <cellStyle name="Percent 3 3 2 3 3 8 2" xfId="49616" xr:uid="{00000000-0005-0000-0000-000057E00000}"/>
    <cellStyle name="Percent 3 3 2 3 3 9" xfId="38795" xr:uid="{00000000-0005-0000-0000-000058E00000}"/>
    <cellStyle name="Percent 3 3 2 3 4" xfId="2670" xr:uid="{00000000-0005-0000-0000-000059E00000}"/>
    <cellStyle name="Percent 3 3 2 3 4 10" xfId="26196" xr:uid="{00000000-0005-0000-0000-00005AE00000}"/>
    <cellStyle name="Percent 3 3 2 3 4 11" xfId="60600" xr:uid="{00000000-0005-0000-0000-00005BE00000}"/>
    <cellStyle name="Percent 3 3 2 3 4 2" xfId="4496" xr:uid="{00000000-0005-0000-0000-00005CE00000}"/>
    <cellStyle name="Percent 3 3 2 3 4 2 2" xfId="17143" xr:uid="{00000000-0005-0000-0000-00005DE00000}"/>
    <cellStyle name="Percent 3 3 2 3 4 2 2 2" xfId="52359" xr:uid="{00000000-0005-0000-0000-00005EE00000}"/>
    <cellStyle name="Percent 3 3 2 3 4 2 3" xfId="39762" xr:uid="{00000000-0005-0000-0000-00005FE00000}"/>
    <cellStyle name="Percent 3 3 2 3 4 2 4" xfId="29748" xr:uid="{00000000-0005-0000-0000-000060E00000}"/>
    <cellStyle name="Percent 3 3 2 3 4 3" xfId="5966" xr:uid="{00000000-0005-0000-0000-000061E00000}"/>
    <cellStyle name="Percent 3 3 2 3 4 3 2" xfId="18597" xr:uid="{00000000-0005-0000-0000-000062E00000}"/>
    <cellStyle name="Percent 3 3 2 3 4 3 2 2" xfId="53813" xr:uid="{00000000-0005-0000-0000-000063E00000}"/>
    <cellStyle name="Percent 3 3 2 3 4 3 3" xfId="41216" xr:uid="{00000000-0005-0000-0000-000064E00000}"/>
    <cellStyle name="Percent 3 3 2 3 4 3 4" xfId="31202" xr:uid="{00000000-0005-0000-0000-000065E00000}"/>
    <cellStyle name="Percent 3 3 2 3 4 4" xfId="7425" xr:uid="{00000000-0005-0000-0000-000066E00000}"/>
    <cellStyle name="Percent 3 3 2 3 4 4 2" xfId="20051" xr:uid="{00000000-0005-0000-0000-000067E00000}"/>
    <cellStyle name="Percent 3 3 2 3 4 4 2 2" xfId="55267" xr:uid="{00000000-0005-0000-0000-000068E00000}"/>
    <cellStyle name="Percent 3 3 2 3 4 4 3" xfId="42670" xr:uid="{00000000-0005-0000-0000-000069E00000}"/>
    <cellStyle name="Percent 3 3 2 3 4 4 4" xfId="32656" xr:uid="{00000000-0005-0000-0000-00006AE00000}"/>
    <cellStyle name="Percent 3 3 2 3 4 5" xfId="9206" xr:uid="{00000000-0005-0000-0000-00006BE00000}"/>
    <cellStyle name="Percent 3 3 2 3 4 5 2" xfId="21827" xr:uid="{00000000-0005-0000-0000-00006CE00000}"/>
    <cellStyle name="Percent 3 3 2 3 4 5 2 2" xfId="57043" xr:uid="{00000000-0005-0000-0000-00006DE00000}"/>
    <cellStyle name="Percent 3 3 2 3 4 5 3" xfId="44446" xr:uid="{00000000-0005-0000-0000-00006EE00000}"/>
    <cellStyle name="Percent 3 3 2 3 4 5 4" xfId="34432" xr:uid="{00000000-0005-0000-0000-00006FE00000}"/>
    <cellStyle name="Percent 3 3 2 3 4 6" xfId="11000" xr:uid="{00000000-0005-0000-0000-000070E00000}"/>
    <cellStyle name="Percent 3 3 2 3 4 6 2" xfId="23603" xr:uid="{00000000-0005-0000-0000-000071E00000}"/>
    <cellStyle name="Percent 3 3 2 3 4 6 2 2" xfId="58819" xr:uid="{00000000-0005-0000-0000-000072E00000}"/>
    <cellStyle name="Percent 3 3 2 3 4 6 3" xfId="46222" xr:uid="{00000000-0005-0000-0000-000073E00000}"/>
    <cellStyle name="Percent 3 3 2 3 4 6 4" xfId="36208" xr:uid="{00000000-0005-0000-0000-000074E00000}"/>
    <cellStyle name="Percent 3 3 2 3 4 7" xfId="15367" xr:uid="{00000000-0005-0000-0000-000075E00000}"/>
    <cellStyle name="Percent 3 3 2 3 4 7 2" xfId="50583" xr:uid="{00000000-0005-0000-0000-000076E00000}"/>
    <cellStyle name="Percent 3 3 2 3 4 7 3" xfId="27972" xr:uid="{00000000-0005-0000-0000-000077E00000}"/>
    <cellStyle name="Percent 3 3 2 3 4 8" xfId="13589" xr:uid="{00000000-0005-0000-0000-000078E00000}"/>
    <cellStyle name="Percent 3 3 2 3 4 8 2" xfId="48807" xr:uid="{00000000-0005-0000-0000-000079E00000}"/>
    <cellStyle name="Percent 3 3 2 3 4 9" xfId="37986" xr:uid="{00000000-0005-0000-0000-00007AE00000}"/>
    <cellStyle name="Percent 3 3 2 3 5" xfId="3834" xr:uid="{00000000-0005-0000-0000-00007BE00000}"/>
    <cellStyle name="Percent 3 3 2 3 5 2" xfId="8557" xr:uid="{00000000-0005-0000-0000-00007CE00000}"/>
    <cellStyle name="Percent 3 3 2 3 5 2 2" xfId="21183" xr:uid="{00000000-0005-0000-0000-00007DE00000}"/>
    <cellStyle name="Percent 3 3 2 3 5 2 2 2" xfId="56399" xr:uid="{00000000-0005-0000-0000-00007EE00000}"/>
    <cellStyle name="Percent 3 3 2 3 5 2 3" xfId="43802" xr:uid="{00000000-0005-0000-0000-00007FE00000}"/>
    <cellStyle name="Percent 3 3 2 3 5 2 4" xfId="33788" xr:uid="{00000000-0005-0000-0000-000080E00000}"/>
    <cellStyle name="Percent 3 3 2 3 5 3" xfId="10338" xr:uid="{00000000-0005-0000-0000-000081E00000}"/>
    <cellStyle name="Percent 3 3 2 3 5 3 2" xfId="22959" xr:uid="{00000000-0005-0000-0000-000082E00000}"/>
    <cellStyle name="Percent 3 3 2 3 5 3 2 2" xfId="58175" xr:uid="{00000000-0005-0000-0000-000083E00000}"/>
    <cellStyle name="Percent 3 3 2 3 5 3 3" xfId="45578" xr:uid="{00000000-0005-0000-0000-000084E00000}"/>
    <cellStyle name="Percent 3 3 2 3 5 3 4" xfId="35564" xr:uid="{00000000-0005-0000-0000-000085E00000}"/>
    <cellStyle name="Percent 3 3 2 3 5 4" xfId="12134" xr:uid="{00000000-0005-0000-0000-000086E00000}"/>
    <cellStyle name="Percent 3 3 2 3 5 4 2" xfId="24735" xr:uid="{00000000-0005-0000-0000-000087E00000}"/>
    <cellStyle name="Percent 3 3 2 3 5 4 2 2" xfId="59951" xr:uid="{00000000-0005-0000-0000-000088E00000}"/>
    <cellStyle name="Percent 3 3 2 3 5 4 3" xfId="47354" xr:uid="{00000000-0005-0000-0000-000089E00000}"/>
    <cellStyle name="Percent 3 3 2 3 5 4 4" xfId="37340" xr:uid="{00000000-0005-0000-0000-00008AE00000}"/>
    <cellStyle name="Percent 3 3 2 3 5 5" xfId="16499" xr:uid="{00000000-0005-0000-0000-00008BE00000}"/>
    <cellStyle name="Percent 3 3 2 3 5 5 2" xfId="51715" xr:uid="{00000000-0005-0000-0000-00008CE00000}"/>
    <cellStyle name="Percent 3 3 2 3 5 5 3" xfId="29104" xr:uid="{00000000-0005-0000-0000-00008DE00000}"/>
    <cellStyle name="Percent 3 3 2 3 5 6" xfId="14721" xr:uid="{00000000-0005-0000-0000-00008EE00000}"/>
    <cellStyle name="Percent 3 3 2 3 5 6 2" xfId="49939" xr:uid="{00000000-0005-0000-0000-00008FE00000}"/>
    <cellStyle name="Percent 3 3 2 3 5 7" xfId="39118" xr:uid="{00000000-0005-0000-0000-000090E00000}"/>
    <cellStyle name="Percent 3 3 2 3 5 8" xfId="27328" xr:uid="{00000000-0005-0000-0000-000091E00000}"/>
    <cellStyle name="Percent 3 3 2 3 6" xfId="4174" xr:uid="{00000000-0005-0000-0000-000092E00000}"/>
    <cellStyle name="Percent 3 3 2 3 6 2" xfId="16821" xr:uid="{00000000-0005-0000-0000-000093E00000}"/>
    <cellStyle name="Percent 3 3 2 3 6 2 2" xfId="52037" xr:uid="{00000000-0005-0000-0000-000094E00000}"/>
    <cellStyle name="Percent 3 3 2 3 6 2 3" xfId="29426" xr:uid="{00000000-0005-0000-0000-000095E00000}"/>
    <cellStyle name="Percent 3 3 2 3 6 3" xfId="13267" xr:uid="{00000000-0005-0000-0000-000096E00000}"/>
    <cellStyle name="Percent 3 3 2 3 6 3 2" xfId="48485" xr:uid="{00000000-0005-0000-0000-000097E00000}"/>
    <cellStyle name="Percent 3 3 2 3 6 4" xfId="39440" xr:uid="{00000000-0005-0000-0000-000098E00000}"/>
    <cellStyle name="Percent 3 3 2 3 6 5" xfId="25874" xr:uid="{00000000-0005-0000-0000-000099E00000}"/>
    <cellStyle name="Percent 3 3 2 3 7" xfId="5644" xr:uid="{00000000-0005-0000-0000-00009AE00000}"/>
    <cellStyle name="Percent 3 3 2 3 7 2" xfId="18275" xr:uid="{00000000-0005-0000-0000-00009BE00000}"/>
    <cellStyle name="Percent 3 3 2 3 7 2 2" xfId="53491" xr:uid="{00000000-0005-0000-0000-00009CE00000}"/>
    <cellStyle name="Percent 3 3 2 3 7 3" xfId="40894" xr:uid="{00000000-0005-0000-0000-00009DE00000}"/>
    <cellStyle name="Percent 3 3 2 3 7 4" xfId="30880" xr:uid="{00000000-0005-0000-0000-00009EE00000}"/>
    <cellStyle name="Percent 3 3 2 3 8" xfId="7103" xr:uid="{00000000-0005-0000-0000-00009FE00000}"/>
    <cellStyle name="Percent 3 3 2 3 8 2" xfId="19729" xr:uid="{00000000-0005-0000-0000-0000A0E00000}"/>
    <cellStyle name="Percent 3 3 2 3 8 2 2" xfId="54945" xr:uid="{00000000-0005-0000-0000-0000A1E00000}"/>
    <cellStyle name="Percent 3 3 2 3 8 3" xfId="42348" xr:uid="{00000000-0005-0000-0000-0000A2E00000}"/>
    <cellStyle name="Percent 3 3 2 3 8 4" xfId="32334" xr:uid="{00000000-0005-0000-0000-0000A3E00000}"/>
    <cellStyle name="Percent 3 3 2 3 9" xfId="8884" xr:uid="{00000000-0005-0000-0000-0000A4E00000}"/>
    <cellStyle name="Percent 3 3 2 3 9 2" xfId="21505" xr:uid="{00000000-0005-0000-0000-0000A5E00000}"/>
    <cellStyle name="Percent 3 3 2 3 9 2 2" xfId="56721" xr:uid="{00000000-0005-0000-0000-0000A6E00000}"/>
    <cellStyle name="Percent 3 3 2 3 9 3" xfId="44124" xr:uid="{00000000-0005-0000-0000-0000A7E00000}"/>
    <cellStyle name="Percent 3 3 2 3 9 4" xfId="34110" xr:uid="{00000000-0005-0000-0000-0000A8E00000}"/>
    <cellStyle name="Percent 3 3 2 4" xfId="3017" xr:uid="{00000000-0005-0000-0000-0000A9E00000}"/>
    <cellStyle name="Percent 3 3 2 4 10" xfId="25392" xr:uid="{00000000-0005-0000-0000-0000AAE00000}"/>
    <cellStyle name="Percent 3 3 2 4 11" xfId="60927" xr:uid="{00000000-0005-0000-0000-0000ABE00000}"/>
    <cellStyle name="Percent 3 3 2 4 2" xfId="4823" xr:uid="{00000000-0005-0000-0000-0000ACE00000}"/>
    <cellStyle name="Percent 3 3 2 4 2 2" xfId="17470" xr:uid="{00000000-0005-0000-0000-0000ADE00000}"/>
    <cellStyle name="Percent 3 3 2 4 2 2 2" xfId="52686" xr:uid="{00000000-0005-0000-0000-0000AEE00000}"/>
    <cellStyle name="Percent 3 3 2 4 2 2 3" xfId="30075" xr:uid="{00000000-0005-0000-0000-0000AFE00000}"/>
    <cellStyle name="Percent 3 3 2 4 2 3" xfId="13916" xr:uid="{00000000-0005-0000-0000-0000B0E00000}"/>
    <cellStyle name="Percent 3 3 2 4 2 3 2" xfId="49134" xr:uid="{00000000-0005-0000-0000-0000B1E00000}"/>
    <cellStyle name="Percent 3 3 2 4 2 4" xfId="40089" xr:uid="{00000000-0005-0000-0000-0000B2E00000}"/>
    <cellStyle name="Percent 3 3 2 4 2 5" xfId="26523" xr:uid="{00000000-0005-0000-0000-0000B3E00000}"/>
    <cellStyle name="Percent 3 3 2 4 3" xfId="6293" xr:uid="{00000000-0005-0000-0000-0000B4E00000}"/>
    <cellStyle name="Percent 3 3 2 4 3 2" xfId="18924" xr:uid="{00000000-0005-0000-0000-0000B5E00000}"/>
    <cellStyle name="Percent 3 3 2 4 3 2 2" xfId="54140" xr:uid="{00000000-0005-0000-0000-0000B6E00000}"/>
    <cellStyle name="Percent 3 3 2 4 3 3" xfId="41543" xr:uid="{00000000-0005-0000-0000-0000B7E00000}"/>
    <cellStyle name="Percent 3 3 2 4 3 4" xfId="31529" xr:uid="{00000000-0005-0000-0000-0000B8E00000}"/>
    <cellStyle name="Percent 3 3 2 4 4" xfId="7752" xr:uid="{00000000-0005-0000-0000-0000B9E00000}"/>
    <cellStyle name="Percent 3 3 2 4 4 2" xfId="20378" xr:uid="{00000000-0005-0000-0000-0000BAE00000}"/>
    <cellStyle name="Percent 3 3 2 4 4 2 2" xfId="55594" xr:uid="{00000000-0005-0000-0000-0000BBE00000}"/>
    <cellStyle name="Percent 3 3 2 4 4 3" xfId="42997" xr:uid="{00000000-0005-0000-0000-0000BCE00000}"/>
    <cellStyle name="Percent 3 3 2 4 4 4" xfId="32983" xr:uid="{00000000-0005-0000-0000-0000BDE00000}"/>
    <cellStyle name="Percent 3 3 2 4 5" xfId="9533" xr:uid="{00000000-0005-0000-0000-0000BEE00000}"/>
    <cellStyle name="Percent 3 3 2 4 5 2" xfId="22154" xr:uid="{00000000-0005-0000-0000-0000BFE00000}"/>
    <cellStyle name="Percent 3 3 2 4 5 2 2" xfId="57370" xr:uid="{00000000-0005-0000-0000-0000C0E00000}"/>
    <cellStyle name="Percent 3 3 2 4 5 3" xfId="44773" xr:uid="{00000000-0005-0000-0000-0000C1E00000}"/>
    <cellStyle name="Percent 3 3 2 4 5 4" xfId="34759" xr:uid="{00000000-0005-0000-0000-0000C2E00000}"/>
    <cellStyle name="Percent 3 3 2 4 6" xfId="11327" xr:uid="{00000000-0005-0000-0000-0000C3E00000}"/>
    <cellStyle name="Percent 3 3 2 4 6 2" xfId="23930" xr:uid="{00000000-0005-0000-0000-0000C4E00000}"/>
    <cellStyle name="Percent 3 3 2 4 6 2 2" xfId="59146" xr:uid="{00000000-0005-0000-0000-0000C5E00000}"/>
    <cellStyle name="Percent 3 3 2 4 6 3" xfId="46549" xr:uid="{00000000-0005-0000-0000-0000C6E00000}"/>
    <cellStyle name="Percent 3 3 2 4 6 4" xfId="36535" xr:uid="{00000000-0005-0000-0000-0000C7E00000}"/>
    <cellStyle name="Percent 3 3 2 4 7" xfId="15694" xr:uid="{00000000-0005-0000-0000-0000C8E00000}"/>
    <cellStyle name="Percent 3 3 2 4 7 2" xfId="50910" xr:uid="{00000000-0005-0000-0000-0000C9E00000}"/>
    <cellStyle name="Percent 3 3 2 4 7 3" xfId="28299" xr:uid="{00000000-0005-0000-0000-0000CAE00000}"/>
    <cellStyle name="Percent 3 3 2 4 8" xfId="12785" xr:uid="{00000000-0005-0000-0000-0000CBE00000}"/>
    <cellStyle name="Percent 3 3 2 4 8 2" xfId="48003" xr:uid="{00000000-0005-0000-0000-0000CCE00000}"/>
    <cellStyle name="Percent 3 3 2 4 9" xfId="38313" xr:uid="{00000000-0005-0000-0000-0000CDE00000}"/>
    <cellStyle name="Percent 3 3 2 5" xfId="2847" xr:uid="{00000000-0005-0000-0000-0000CEE00000}"/>
    <cellStyle name="Percent 3 3 2 5 10" xfId="25235" xr:uid="{00000000-0005-0000-0000-0000CFE00000}"/>
    <cellStyle name="Percent 3 3 2 5 11" xfId="60770" xr:uid="{00000000-0005-0000-0000-0000D0E00000}"/>
    <cellStyle name="Percent 3 3 2 5 2" xfId="4666" xr:uid="{00000000-0005-0000-0000-0000D1E00000}"/>
    <cellStyle name="Percent 3 3 2 5 2 2" xfId="17313" xr:uid="{00000000-0005-0000-0000-0000D2E00000}"/>
    <cellStyle name="Percent 3 3 2 5 2 2 2" xfId="52529" xr:uid="{00000000-0005-0000-0000-0000D3E00000}"/>
    <cellStyle name="Percent 3 3 2 5 2 2 3" xfId="29918" xr:uid="{00000000-0005-0000-0000-0000D4E00000}"/>
    <cellStyle name="Percent 3 3 2 5 2 3" xfId="13759" xr:uid="{00000000-0005-0000-0000-0000D5E00000}"/>
    <cellStyle name="Percent 3 3 2 5 2 3 2" xfId="48977" xr:uid="{00000000-0005-0000-0000-0000D6E00000}"/>
    <cellStyle name="Percent 3 3 2 5 2 4" xfId="39932" xr:uid="{00000000-0005-0000-0000-0000D7E00000}"/>
    <cellStyle name="Percent 3 3 2 5 2 5" xfId="26366" xr:uid="{00000000-0005-0000-0000-0000D8E00000}"/>
    <cellStyle name="Percent 3 3 2 5 3" xfId="6136" xr:uid="{00000000-0005-0000-0000-0000D9E00000}"/>
    <cellStyle name="Percent 3 3 2 5 3 2" xfId="18767" xr:uid="{00000000-0005-0000-0000-0000DAE00000}"/>
    <cellStyle name="Percent 3 3 2 5 3 2 2" xfId="53983" xr:uid="{00000000-0005-0000-0000-0000DBE00000}"/>
    <cellStyle name="Percent 3 3 2 5 3 3" xfId="41386" xr:uid="{00000000-0005-0000-0000-0000DCE00000}"/>
    <cellStyle name="Percent 3 3 2 5 3 4" xfId="31372" xr:uid="{00000000-0005-0000-0000-0000DDE00000}"/>
    <cellStyle name="Percent 3 3 2 5 4" xfId="7595" xr:uid="{00000000-0005-0000-0000-0000DEE00000}"/>
    <cellStyle name="Percent 3 3 2 5 4 2" xfId="20221" xr:uid="{00000000-0005-0000-0000-0000DFE00000}"/>
    <cellStyle name="Percent 3 3 2 5 4 2 2" xfId="55437" xr:uid="{00000000-0005-0000-0000-0000E0E00000}"/>
    <cellStyle name="Percent 3 3 2 5 4 3" xfId="42840" xr:uid="{00000000-0005-0000-0000-0000E1E00000}"/>
    <cellStyle name="Percent 3 3 2 5 4 4" xfId="32826" xr:uid="{00000000-0005-0000-0000-0000E2E00000}"/>
    <cellStyle name="Percent 3 3 2 5 5" xfId="9376" xr:uid="{00000000-0005-0000-0000-0000E3E00000}"/>
    <cellStyle name="Percent 3 3 2 5 5 2" xfId="21997" xr:uid="{00000000-0005-0000-0000-0000E4E00000}"/>
    <cellStyle name="Percent 3 3 2 5 5 2 2" xfId="57213" xr:uid="{00000000-0005-0000-0000-0000E5E00000}"/>
    <cellStyle name="Percent 3 3 2 5 5 3" xfId="44616" xr:uid="{00000000-0005-0000-0000-0000E6E00000}"/>
    <cellStyle name="Percent 3 3 2 5 5 4" xfId="34602" xr:uid="{00000000-0005-0000-0000-0000E7E00000}"/>
    <cellStyle name="Percent 3 3 2 5 6" xfId="11170" xr:uid="{00000000-0005-0000-0000-0000E8E00000}"/>
    <cellStyle name="Percent 3 3 2 5 6 2" xfId="23773" xr:uid="{00000000-0005-0000-0000-0000E9E00000}"/>
    <cellStyle name="Percent 3 3 2 5 6 2 2" xfId="58989" xr:uid="{00000000-0005-0000-0000-0000EAE00000}"/>
    <cellStyle name="Percent 3 3 2 5 6 3" xfId="46392" xr:uid="{00000000-0005-0000-0000-0000EBE00000}"/>
    <cellStyle name="Percent 3 3 2 5 6 4" xfId="36378" xr:uid="{00000000-0005-0000-0000-0000ECE00000}"/>
    <cellStyle name="Percent 3 3 2 5 7" xfId="15537" xr:uid="{00000000-0005-0000-0000-0000EDE00000}"/>
    <cellStyle name="Percent 3 3 2 5 7 2" xfId="50753" xr:uid="{00000000-0005-0000-0000-0000EEE00000}"/>
    <cellStyle name="Percent 3 3 2 5 7 3" xfId="28142" xr:uid="{00000000-0005-0000-0000-0000EFE00000}"/>
    <cellStyle name="Percent 3 3 2 5 8" xfId="12628" xr:uid="{00000000-0005-0000-0000-0000F0E00000}"/>
    <cellStyle name="Percent 3 3 2 5 8 2" xfId="47846" xr:uid="{00000000-0005-0000-0000-0000F1E00000}"/>
    <cellStyle name="Percent 3 3 2 5 9" xfId="38156" xr:uid="{00000000-0005-0000-0000-0000F2E00000}"/>
    <cellStyle name="Percent 3 3 2 6" xfId="3357" xr:uid="{00000000-0005-0000-0000-0000F3E00000}"/>
    <cellStyle name="Percent 3 3 2 6 10" xfId="26853" xr:uid="{00000000-0005-0000-0000-0000F4E00000}"/>
    <cellStyle name="Percent 3 3 2 6 11" xfId="61257" xr:uid="{00000000-0005-0000-0000-0000F5E00000}"/>
    <cellStyle name="Percent 3 3 2 6 2" xfId="5153" xr:uid="{00000000-0005-0000-0000-0000F6E00000}"/>
    <cellStyle name="Percent 3 3 2 6 2 2" xfId="17800" xr:uid="{00000000-0005-0000-0000-0000F7E00000}"/>
    <cellStyle name="Percent 3 3 2 6 2 2 2" xfId="53016" xr:uid="{00000000-0005-0000-0000-0000F8E00000}"/>
    <cellStyle name="Percent 3 3 2 6 2 3" xfId="40419" xr:uid="{00000000-0005-0000-0000-0000F9E00000}"/>
    <cellStyle name="Percent 3 3 2 6 2 4" xfId="30405" xr:uid="{00000000-0005-0000-0000-0000FAE00000}"/>
    <cellStyle name="Percent 3 3 2 6 3" xfId="6623" xr:uid="{00000000-0005-0000-0000-0000FBE00000}"/>
    <cellStyle name="Percent 3 3 2 6 3 2" xfId="19254" xr:uid="{00000000-0005-0000-0000-0000FCE00000}"/>
    <cellStyle name="Percent 3 3 2 6 3 2 2" xfId="54470" xr:uid="{00000000-0005-0000-0000-0000FDE00000}"/>
    <cellStyle name="Percent 3 3 2 6 3 3" xfId="41873" xr:uid="{00000000-0005-0000-0000-0000FEE00000}"/>
    <cellStyle name="Percent 3 3 2 6 3 4" xfId="31859" xr:uid="{00000000-0005-0000-0000-0000FFE00000}"/>
    <cellStyle name="Percent 3 3 2 6 4" xfId="8082" xr:uid="{00000000-0005-0000-0000-000000E10000}"/>
    <cellStyle name="Percent 3 3 2 6 4 2" xfId="20708" xr:uid="{00000000-0005-0000-0000-000001E10000}"/>
    <cellStyle name="Percent 3 3 2 6 4 2 2" xfId="55924" xr:uid="{00000000-0005-0000-0000-000002E10000}"/>
    <cellStyle name="Percent 3 3 2 6 4 3" xfId="43327" xr:uid="{00000000-0005-0000-0000-000003E10000}"/>
    <cellStyle name="Percent 3 3 2 6 4 4" xfId="33313" xr:uid="{00000000-0005-0000-0000-000004E10000}"/>
    <cellStyle name="Percent 3 3 2 6 5" xfId="9863" xr:uid="{00000000-0005-0000-0000-000005E10000}"/>
    <cellStyle name="Percent 3 3 2 6 5 2" xfId="22484" xr:uid="{00000000-0005-0000-0000-000006E10000}"/>
    <cellStyle name="Percent 3 3 2 6 5 2 2" xfId="57700" xr:uid="{00000000-0005-0000-0000-000007E10000}"/>
    <cellStyle name="Percent 3 3 2 6 5 3" xfId="45103" xr:uid="{00000000-0005-0000-0000-000008E10000}"/>
    <cellStyle name="Percent 3 3 2 6 5 4" xfId="35089" xr:uid="{00000000-0005-0000-0000-000009E10000}"/>
    <cellStyle name="Percent 3 3 2 6 6" xfId="11657" xr:uid="{00000000-0005-0000-0000-00000AE10000}"/>
    <cellStyle name="Percent 3 3 2 6 6 2" xfId="24260" xr:uid="{00000000-0005-0000-0000-00000BE10000}"/>
    <cellStyle name="Percent 3 3 2 6 6 2 2" xfId="59476" xr:uid="{00000000-0005-0000-0000-00000CE10000}"/>
    <cellStyle name="Percent 3 3 2 6 6 3" xfId="46879" xr:uid="{00000000-0005-0000-0000-00000DE10000}"/>
    <cellStyle name="Percent 3 3 2 6 6 4" xfId="36865" xr:uid="{00000000-0005-0000-0000-00000EE10000}"/>
    <cellStyle name="Percent 3 3 2 6 7" xfId="16024" xr:uid="{00000000-0005-0000-0000-00000FE10000}"/>
    <cellStyle name="Percent 3 3 2 6 7 2" xfId="51240" xr:uid="{00000000-0005-0000-0000-000010E10000}"/>
    <cellStyle name="Percent 3 3 2 6 7 3" xfId="28629" xr:uid="{00000000-0005-0000-0000-000011E10000}"/>
    <cellStyle name="Percent 3 3 2 6 8" xfId="14246" xr:uid="{00000000-0005-0000-0000-000012E10000}"/>
    <cellStyle name="Percent 3 3 2 6 8 2" xfId="49464" xr:uid="{00000000-0005-0000-0000-000013E10000}"/>
    <cellStyle name="Percent 3 3 2 6 9" xfId="38643" xr:uid="{00000000-0005-0000-0000-000014E10000}"/>
    <cellStyle name="Percent 3 3 2 7" xfId="2517" xr:uid="{00000000-0005-0000-0000-000015E10000}"/>
    <cellStyle name="Percent 3 3 2 7 10" xfId="26044" xr:uid="{00000000-0005-0000-0000-000016E10000}"/>
    <cellStyle name="Percent 3 3 2 7 11" xfId="60448" xr:uid="{00000000-0005-0000-0000-000017E10000}"/>
    <cellStyle name="Percent 3 3 2 7 2" xfId="4344" xr:uid="{00000000-0005-0000-0000-000018E10000}"/>
    <cellStyle name="Percent 3 3 2 7 2 2" xfId="16991" xr:uid="{00000000-0005-0000-0000-000019E10000}"/>
    <cellStyle name="Percent 3 3 2 7 2 2 2" xfId="52207" xr:uid="{00000000-0005-0000-0000-00001AE10000}"/>
    <cellStyle name="Percent 3 3 2 7 2 3" xfId="39610" xr:uid="{00000000-0005-0000-0000-00001BE10000}"/>
    <cellStyle name="Percent 3 3 2 7 2 4" xfId="29596" xr:uid="{00000000-0005-0000-0000-00001CE10000}"/>
    <cellStyle name="Percent 3 3 2 7 3" xfId="5814" xr:uid="{00000000-0005-0000-0000-00001DE10000}"/>
    <cellStyle name="Percent 3 3 2 7 3 2" xfId="18445" xr:uid="{00000000-0005-0000-0000-00001EE10000}"/>
    <cellStyle name="Percent 3 3 2 7 3 2 2" xfId="53661" xr:uid="{00000000-0005-0000-0000-00001FE10000}"/>
    <cellStyle name="Percent 3 3 2 7 3 3" xfId="41064" xr:uid="{00000000-0005-0000-0000-000020E10000}"/>
    <cellStyle name="Percent 3 3 2 7 3 4" xfId="31050" xr:uid="{00000000-0005-0000-0000-000021E10000}"/>
    <cellStyle name="Percent 3 3 2 7 4" xfId="7273" xr:uid="{00000000-0005-0000-0000-000022E10000}"/>
    <cellStyle name="Percent 3 3 2 7 4 2" xfId="19899" xr:uid="{00000000-0005-0000-0000-000023E10000}"/>
    <cellStyle name="Percent 3 3 2 7 4 2 2" xfId="55115" xr:uid="{00000000-0005-0000-0000-000024E10000}"/>
    <cellStyle name="Percent 3 3 2 7 4 3" xfId="42518" xr:uid="{00000000-0005-0000-0000-000025E10000}"/>
    <cellStyle name="Percent 3 3 2 7 4 4" xfId="32504" xr:uid="{00000000-0005-0000-0000-000026E10000}"/>
    <cellStyle name="Percent 3 3 2 7 5" xfId="9054" xr:uid="{00000000-0005-0000-0000-000027E10000}"/>
    <cellStyle name="Percent 3 3 2 7 5 2" xfId="21675" xr:uid="{00000000-0005-0000-0000-000028E10000}"/>
    <cellStyle name="Percent 3 3 2 7 5 2 2" xfId="56891" xr:uid="{00000000-0005-0000-0000-000029E10000}"/>
    <cellStyle name="Percent 3 3 2 7 5 3" xfId="44294" xr:uid="{00000000-0005-0000-0000-00002AE10000}"/>
    <cellStyle name="Percent 3 3 2 7 5 4" xfId="34280" xr:uid="{00000000-0005-0000-0000-00002BE10000}"/>
    <cellStyle name="Percent 3 3 2 7 6" xfId="10848" xr:uid="{00000000-0005-0000-0000-00002CE10000}"/>
    <cellStyle name="Percent 3 3 2 7 6 2" xfId="23451" xr:uid="{00000000-0005-0000-0000-00002DE10000}"/>
    <cellStyle name="Percent 3 3 2 7 6 2 2" xfId="58667" xr:uid="{00000000-0005-0000-0000-00002EE10000}"/>
    <cellStyle name="Percent 3 3 2 7 6 3" xfId="46070" xr:uid="{00000000-0005-0000-0000-00002FE10000}"/>
    <cellStyle name="Percent 3 3 2 7 6 4" xfId="36056" xr:uid="{00000000-0005-0000-0000-000030E10000}"/>
    <cellStyle name="Percent 3 3 2 7 7" xfId="15215" xr:uid="{00000000-0005-0000-0000-000031E10000}"/>
    <cellStyle name="Percent 3 3 2 7 7 2" xfId="50431" xr:uid="{00000000-0005-0000-0000-000032E10000}"/>
    <cellStyle name="Percent 3 3 2 7 7 3" xfId="27820" xr:uid="{00000000-0005-0000-0000-000033E10000}"/>
    <cellStyle name="Percent 3 3 2 7 8" xfId="13437" xr:uid="{00000000-0005-0000-0000-000034E10000}"/>
    <cellStyle name="Percent 3 3 2 7 8 2" xfId="48655" xr:uid="{00000000-0005-0000-0000-000035E10000}"/>
    <cellStyle name="Percent 3 3 2 7 9" xfId="37834" xr:uid="{00000000-0005-0000-0000-000036E10000}"/>
    <cellStyle name="Percent 3 3 2 8" xfId="3681" xr:uid="{00000000-0005-0000-0000-000037E10000}"/>
    <cellStyle name="Percent 3 3 2 8 2" xfId="8405" xr:uid="{00000000-0005-0000-0000-000038E10000}"/>
    <cellStyle name="Percent 3 3 2 8 2 2" xfId="21031" xr:uid="{00000000-0005-0000-0000-000039E10000}"/>
    <cellStyle name="Percent 3 3 2 8 2 2 2" xfId="56247" xr:uid="{00000000-0005-0000-0000-00003AE10000}"/>
    <cellStyle name="Percent 3 3 2 8 2 3" xfId="43650" xr:uid="{00000000-0005-0000-0000-00003BE10000}"/>
    <cellStyle name="Percent 3 3 2 8 2 4" xfId="33636" xr:uid="{00000000-0005-0000-0000-00003CE10000}"/>
    <cellStyle name="Percent 3 3 2 8 3" xfId="10186" xr:uid="{00000000-0005-0000-0000-00003DE10000}"/>
    <cellStyle name="Percent 3 3 2 8 3 2" xfId="22807" xr:uid="{00000000-0005-0000-0000-00003EE10000}"/>
    <cellStyle name="Percent 3 3 2 8 3 2 2" xfId="58023" xr:uid="{00000000-0005-0000-0000-00003FE10000}"/>
    <cellStyle name="Percent 3 3 2 8 3 3" xfId="45426" xr:uid="{00000000-0005-0000-0000-000040E10000}"/>
    <cellStyle name="Percent 3 3 2 8 3 4" xfId="35412" xr:uid="{00000000-0005-0000-0000-000041E10000}"/>
    <cellStyle name="Percent 3 3 2 8 4" xfId="11982" xr:uid="{00000000-0005-0000-0000-000042E10000}"/>
    <cellStyle name="Percent 3 3 2 8 4 2" xfId="24583" xr:uid="{00000000-0005-0000-0000-000043E10000}"/>
    <cellStyle name="Percent 3 3 2 8 4 2 2" xfId="59799" xr:uid="{00000000-0005-0000-0000-000044E10000}"/>
    <cellStyle name="Percent 3 3 2 8 4 3" xfId="47202" xr:uid="{00000000-0005-0000-0000-000045E10000}"/>
    <cellStyle name="Percent 3 3 2 8 4 4" xfId="37188" xr:uid="{00000000-0005-0000-0000-000046E10000}"/>
    <cellStyle name="Percent 3 3 2 8 5" xfId="16347" xr:uid="{00000000-0005-0000-0000-000047E10000}"/>
    <cellStyle name="Percent 3 3 2 8 5 2" xfId="51563" xr:uid="{00000000-0005-0000-0000-000048E10000}"/>
    <cellStyle name="Percent 3 3 2 8 5 3" xfId="28952" xr:uid="{00000000-0005-0000-0000-000049E10000}"/>
    <cellStyle name="Percent 3 3 2 8 6" xfId="14569" xr:uid="{00000000-0005-0000-0000-00004AE10000}"/>
    <cellStyle name="Percent 3 3 2 8 6 2" xfId="49787" xr:uid="{00000000-0005-0000-0000-00004BE10000}"/>
    <cellStyle name="Percent 3 3 2 8 7" xfId="38966" xr:uid="{00000000-0005-0000-0000-00004CE10000}"/>
    <cellStyle name="Percent 3 3 2 8 8" xfId="27176" xr:uid="{00000000-0005-0000-0000-00004DE10000}"/>
    <cellStyle name="Percent 3 3 2 9" xfId="4013" xr:uid="{00000000-0005-0000-0000-00004EE10000}"/>
    <cellStyle name="Percent 3 3 2 9 2" xfId="16669" xr:uid="{00000000-0005-0000-0000-00004FE10000}"/>
    <cellStyle name="Percent 3 3 2 9 2 2" xfId="51885" xr:uid="{00000000-0005-0000-0000-000050E10000}"/>
    <cellStyle name="Percent 3 3 2 9 2 3" xfId="29274" xr:uid="{00000000-0005-0000-0000-000051E10000}"/>
    <cellStyle name="Percent 3 3 2 9 3" xfId="13115" xr:uid="{00000000-0005-0000-0000-000052E10000}"/>
    <cellStyle name="Percent 3 3 2 9 3 2" xfId="48333" xr:uid="{00000000-0005-0000-0000-000053E10000}"/>
    <cellStyle name="Percent 3 3 2 9 4" xfId="39288" xr:uid="{00000000-0005-0000-0000-000054E10000}"/>
    <cellStyle name="Percent 3 3 2 9 5" xfId="25722" xr:uid="{00000000-0005-0000-0000-000055E10000}"/>
    <cellStyle name="Percent 3 3 3" xfId="751" xr:uid="{00000000-0005-0000-0000-000056E10000}"/>
    <cellStyle name="Percent 3 4" xfId="51" xr:uid="{00000000-0005-0000-0000-000057E10000}"/>
    <cellStyle name="Percent 3 4 2" xfId="752" xr:uid="{00000000-0005-0000-0000-000058E10000}"/>
    <cellStyle name="Percent 3 5" xfId="753" xr:uid="{00000000-0005-0000-0000-000059E10000}"/>
    <cellStyle name="Percent 3 5 10" xfId="5493" xr:uid="{00000000-0005-0000-0000-00005AE10000}"/>
    <cellStyle name="Percent 3 5 10 2" xfId="18124" xr:uid="{00000000-0005-0000-0000-00005BE10000}"/>
    <cellStyle name="Percent 3 5 10 2 2" xfId="53340" xr:uid="{00000000-0005-0000-0000-00005CE10000}"/>
    <cellStyle name="Percent 3 5 10 3" xfId="40743" xr:uid="{00000000-0005-0000-0000-00005DE10000}"/>
    <cellStyle name="Percent 3 5 10 4" xfId="30729" xr:uid="{00000000-0005-0000-0000-00005EE10000}"/>
    <cellStyle name="Percent 3 5 11" xfId="6949" xr:uid="{00000000-0005-0000-0000-00005FE10000}"/>
    <cellStyle name="Percent 3 5 11 2" xfId="19578" xr:uid="{00000000-0005-0000-0000-000060E10000}"/>
    <cellStyle name="Percent 3 5 11 2 2" xfId="54794" xr:uid="{00000000-0005-0000-0000-000061E10000}"/>
    <cellStyle name="Percent 3 5 11 3" xfId="42197" xr:uid="{00000000-0005-0000-0000-000062E10000}"/>
    <cellStyle name="Percent 3 5 11 4" xfId="32183" xr:uid="{00000000-0005-0000-0000-000063E10000}"/>
    <cellStyle name="Percent 3 5 12" xfId="8731" xr:uid="{00000000-0005-0000-0000-000064E10000}"/>
    <cellStyle name="Percent 3 5 12 2" xfId="21354" xr:uid="{00000000-0005-0000-0000-000065E10000}"/>
    <cellStyle name="Percent 3 5 12 2 2" xfId="56570" xr:uid="{00000000-0005-0000-0000-000066E10000}"/>
    <cellStyle name="Percent 3 5 12 3" xfId="43973" xr:uid="{00000000-0005-0000-0000-000067E10000}"/>
    <cellStyle name="Percent 3 5 12 4" xfId="33959" xr:uid="{00000000-0005-0000-0000-000068E10000}"/>
    <cellStyle name="Percent 3 5 13" xfId="10754" xr:uid="{00000000-0005-0000-0000-000069E10000}"/>
    <cellStyle name="Percent 3 5 13 2" xfId="23365" xr:uid="{00000000-0005-0000-0000-00006AE10000}"/>
    <cellStyle name="Percent 3 5 13 2 2" xfId="58581" xr:uid="{00000000-0005-0000-0000-00006BE10000}"/>
    <cellStyle name="Percent 3 5 13 3" xfId="45984" xr:uid="{00000000-0005-0000-0000-00006CE10000}"/>
    <cellStyle name="Percent 3 5 13 4" xfId="35970" xr:uid="{00000000-0005-0000-0000-00006DE10000}"/>
    <cellStyle name="Percent 3 5 14" xfId="14893" xr:uid="{00000000-0005-0000-0000-00006EE10000}"/>
    <cellStyle name="Percent 3 5 14 2" xfId="50110" xr:uid="{00000000-0005-0000-0000-00006FE10000}"/>
    <cellStyle name="Percent 3 5 14 3" xfId="27499" xr:uid="{00000000-0005-0000-0000-000070E10000}"/>
    <cellStyle name="Percent 3 5 15" xfId="12307" xr:uid="{00000000-0005-0000-0000-000071E10000}"/>
    <cellStyle name="Percent 3 5 15 2" xfId="47525" xr:uid="{00000000-0005-0000-0000-000072E10000}"/>
    <cellStyle name="Percent 3 5 16" xfId="37512" xr:uid="{00000000-0005-0000-0000-000073E10000}"/>
    <cellStyle name="Percent 3 5 17" xfId="24914" xr:uid="{00000000-0005-0000-0000-000074E10000}"/>
    <cellStyle name="Percent 3 5 18" xfId="60127" xr:uid="{00000000-0005-0000-0000-000075E10000}"/>
    <cellStyle name="Percent 3 5 2" xfId="1904" xr:uid="{00000000-0005-0000-0000-000076E10000}"/>
    <cellStyle name="Percent 3 5 2 10" xfId="7023" xr:uid="{00000000-0005-0000-0000-000077E10000}"/>
    <cellStyle name="Percent 3 5 2 10 2" xfId="19650" xr:uid="{00000000-0005-0000-0000-000078E10000}"/>
    <cellStyle name="Percent 3 5 2 10 2 2" xfId="54866" xr:uid="{00000000-0005-0000-0000-000079E10000}"/>
    <cellStyle name="Percent 3 5 2 10 3" xfId="42269" xr:uid="{00000000-0005-0000-0000-00007AE10000}"/>
    <cellStyle name="Percent 3 5 2 10 4" xfId="32255" xr:uid="{00000000-0005-0000-0000-00007BE10000}"/>
    <cellStyle name="Percent 3 5 2 11" xfId="8804" xr:uid="{00000000-0005-0000-0000-00007CE10000}"/>
    <cellStyle name="Percent 3 5 2 11 2" xfId="21426" xr:uid="{00000000-0005-0000-0000-00007DE10000}"/>
    <cellStyle name="Percent 3 5 2 11 2 2" xfId="56642" xr:uid="{00000000-0005-0000-0000-00007EE10000}"/>
    <cellStyle name="Percent 3 5 2 11 3" xfId="44045" xr:uid="{00000000-0005-0000-0000-00007FE10000}"/>
    <cellStyle name="Percent 3 5 2 11 4" xfId="34031" xr:uid="{00000000-0005-0000-0000-000080E10000}"/>
    <cellStyle name="Percent 3 5 2 12" xfId="10755" xr:uid="{00000000-0005-0000-0000-000081E10000}"/>
    <cellStyle name="Percent 3 5 2 12 2" xfId="23366" xr:uid="{00000000-0005-0000-0000-000082E10000}"/>
    <cellStyle name="Percent 3 5 2 12 2 2" xfId="58582" xr:uid="{00000000-0005-0000-0000-000083E10000}"/>
    <cellStyle name="Percent 3 5 2 12 3" xfId="45985" xr:uid="{00000000-0005-0000-0000-000084E10000}"/>
    <cellStyle name="Percent 3 5 2 12 4" xfId="35971" xr:uid="{00000000-0005-0000-0000-000085E10000}"/>
    <cellStyle name="Percent 3 5 2 13" xfId="14965" xr:uid="{00000000-0005-0000-0000-000086E10000}"/>
    <cellStyle name="Percent 3 5 2 13 2" xfId="50182" xr:uid="{00000000-0005-0000-0000-000087E10000}"/>
    <cellStyle name="Percent 3 5 2 13 3" xfId="27571" xr:uid="{00000000-0005-0000-0000-000088E10000}"/>
    <cellStyle name="Percent 3 5 2 14" xfId="12379" xr:uid="{00000000-0005-0000-0000-000089E10000}"/>
    <cellStyle name="Percent 3 5 2 14 2" xfId="47597" xr:uid="{00000000-0005-0000-0000-00008AE10000}"/>
    <cellStyle name="Percent 3 5 2 15" xfId="37584" xr:uid="{00000000-0005-0000-0000-00008BE10000}"/>
    <cellStyle name="Percent 3 5 2 16" xfId="24986" xr:uid="{00000000-0005-0000-0000-00008CE10000}"/>
    <cellStyle name="Percent 3 5 2 17" xfId="60199" xr:uid="{00000000-0005-0000-0000-00008DE10000}"/>
    <cellStyle name="Percent 3 5 2 2" xfId="2409" xr:uid="{00000000-0005-0000-0000-00008EE10000}"/>
    <cellStyle name="Percent 3 5 2 2 10" xfId="10756" xr:uid="{00000000-0005-0000-0000-00008FE10000}"/>
    <cellStyle name="Percent 3 5 2 2 10 2" xfId="23367" xr:uid="{00000000-0005-0000-0000-000090E10000}"/>
    <cellStyle name="Percent 3 5 2 2 10 2 2" xfId="58583" xr:uid="{00000000-0005-0000-0000-000091E10000}"/>
    <cellStyle name="Percent 3 5 2 2 10 3" xfId="45986" xr:uid="{00000000-0005-0000-0000-000092E10000}"/>
    <cellStyle name="Percent 3 5 2 2 10 4" xfId="35972" xr:uid="{00000000-0005-0000-0000-000093E10000}"/>
    <cellStyle name="Percent 3 5 2 2 11" xfId="15120" xr:uid="{00000000-0005-0000-0000-000094E10000}"/>
    <cellStyle name="Percent 3 5 2 2 11 2" xfId="50336" xr:uid="{00000000-0005-0000-0000-000095E10000}"/>
    <cellStyle name="Percent 3 5 2 2 11 3" xfId="27725" xr:uid="{00000000-0005-0000-0000-000096E10000}"/>
    <cellStyle name="Percent 3 5 2 2 12" xfId="12533" xr:uid="{00000000-0005-0000-0000-000097E10000}"/>
    <cellStyle name="Percent 3 5 2 2 12 2" xfId="47751" xr:uid="{00000000-0005-0000-0000-000098E10000}"/>
    <cellStyle name="Percent 3 5 2 2 13" xfId="37739" xr:uid="{00000000-0005-0000-0000-000099E10000}"/>
    <cellStyle name="Percent 3 5 2 2 14" xfId="25140" xr:uid="{00000000-0005-0000-0000-00009AE10000}"/>
    <cellStyle name="Percent 3 5 2 2 15" xfId="60353" xr:uid="{00000000-0005-0000-0000-00009BE10000}"/>
    <cellStyle name="Percent 3 5 2 2 2" xfId="3255" xr:uid="{00000000-0005-0000-0000-00009CE10000}"/>
    <cellStyle name="Percent 3 5 2 2 2 10" xfId="25624" xr:uid="{00000000-0005-0000-0000-00009DE10000}"/>
    <cellStyle name="Percent 3 5 2 2 2 11" xfId="61159" xr:uid="{00000000-0005-0000-0000-00009EE10000}"/>
    <cellStyle name="Percent 3 5 2 2 2 2" xfId="5055" xr:uid="{00000000-0005-0000-0000-00009FE10000}"/>
    <cellStyle name="Percent 3 5 2 2 2 2 2" xfId="17702" xr:uid="{00000000-0005-0000-0000-0000A0E10000}"/>
    <cellStyle name="Percent 3 5 2 2 2 2 2 2" xfId="52918" xr:uid="{00000000-0005-0000-0000-0000A1E10000}"/>
    <cellStyle name="Percent 3 5 2 2 2 2 2 3" xfId="30307" xr:uid="{00000000-0005-0000-0000-0000A2E10000}"/>
    <cellStyle name="Percent 3 5 2 2 2 2 3" xfId="14148" xr:uid="{00000000-0005-0000-0000-0000A3E10000}"/>
    <cellStyle name="Percent 3 5 2 2 2 2 3 2" xfId="49366" xr:uid="{00000000-0005-0000-0000-0000A4E10000}"/>
    <cellStyle name="Percent 3 5 2 2 2 2 4" xfId="40321" xr:uid="{00000000-0005-0000-0000-0000A5E10000}"/>
    <cellStyle name="Percent 3 5 2 2 2 2 5" xfId="26755" xr:uid="{00000000-0005-0000-0000-0000A6E10000}"/>
    <cellStyle name="Percent 3 5 2 2 2 3" xfId="6525" xr:uid="{00000000-0005-0000-0000-0000A7E10000}"/>
    <cellStyle name="Percent 3 5 2 2 2 3 2" xfId="19156" xr:uid="{00000000-0005-0000-0000-0000A8E10000}"/>
    <cellStyle name="Percent 3 5 2 2 2 3 2 2" xfId="54372" xr:uid="{00000000-0005-0000-0000-0000A9E10000}"/>
    <cellStyle name="Percent 3 5 2 2 2 3 3" xfId="41775" xr:uid="{00000000-0005-0000-0000-0000AAE10000}"/>
    <cellStyle name="Percent 3 5 2 2 2 3 4" xfId="31761" xr:uid="{00000000-0005-0000-0000-0000ABE10000}"/>
    <cellStyle name="Percent 3 5 2 2 2 4" xfId="7984" xr:uid="{00000000-0005-0000-0000-0000ACE10000}"/>
    <cellStyle name="Percent 3 5 2 2 2 4 2" xfId="20610" xr:uid="{00000000-0005-0000-0000-0000ADE10000}"/>
    <cellStyle name="Percent 3 5 2 2 2 4 2 2" xfId="55826" xr:uid="{00000000-0005-0000-0000-0000AEE10000}"/>
    <cellStyle name="Percent 3 5 2 2 2 4 3" xfId="43229" xr:uid="{00000000-0005-0000-0000-0000AFE10000}"/>
    <cellStyle name="Percent 3 5 2 2 2 4 4" xfId="33215" xr:uid="{00000000-0005-0000-0000-0000B0E10000}"/>
    <cellStyle name="Percent 3 5 2 2 2 5" xfId="9765" xr:uid="{00000000-0005-0000-0000-0000B1E10000}"/>
    <cellStyle name="Percent 3 5 2 2 2 5 2" xfId="22386" xr:uid="{00000000-0005-0000-0000-0000B2E10000}"/>
    <cellStyle name="Percent 3 5 2 2 2 5 2 2" xfId="57602" xr:uid="{00000000-0005-0000-0000-0000B3E10000}"/>
    <cellStyle name="Percent 3 5 2 2 2 5 3" xfId="45005" xr:uid="{00000000-0005-0000-0000-0000B4E10000}"/>
    <cellStyle name="Percent 3 5 2 2 2 5 4" xfId="34991" xr:uid="{00000000-0005-0000-0000-0000B5E10000}"/>
    <cellStyle name="Percent 3 5 2 2 2 6" xfId="11559" xr:uid="{00000000-0005-0000-0000-0000B6E10000}"/>
    <cellStyle name="Percent 3 5 2 2 2 6 2" xfId="24162" xr:uid="{00000000-0005-0000-0000-0000B7E10000}"/>
    <cellStyle name="Percent 3 5 2 2 2 6 2 2" xfId="59378" xr:uid="{00000000-0005-0000-0000-0000B8E10000}"/>
    <cellStyle name="Percent 3 5 2 2 2 6 3" xfId="46781" xr:uid="{00000000-0005-0000-0000-0000B9E10000}"/>
    <cellStyle name="Percent 3 5 2 2 2 6 4" xfId="36767" xr:uid="{00000000-0005-0000-0000-0000BAE10000}"/>
    <cellStyle name="Percent 3 5 2 2 2 7" xfId="15926" xr:uid="{00000000-0005-0000-0000-0000BBE10000}"/>
    <cellStyle name="Percent 3 5 2 2 2 7 2" xfId="51142" xr:uid="{00000000-0005-0000-0000-0000BCE10000}"/>
    <cellStyle name="Percent 3 5 2 2 2 7 3" xfId="28531" xr:uid="{00000000-0005-0000-0000-0000BDE10000}"/>
    <cellStyle name="Percent 3 5 2 2 2 8" xfId="13017" xr:uid="{00000000-0005-0000-0000-0000BEE10000}"/>
    <cellStyle name="Percent 3 5 2 2 2 8 2" xfId="48235" xr:uid="{00000000-0005-0000-0000-0000BFE10000}"/>
    <cellStyle name="Percent 3 5 2 2 2 9" xfId="38545" xr:uid="{00000000-0005-0000-0000-0000C0E10000}"/>
    <cellStyle name="Percent 3 5 2 2 3" xfId="3584" xr:uid="{00000000-0005-0000-0000-0000C1E10000}"/>
    <cellStyle name="Percent 3 5 2 2 3 10" xfId="27080" xr:uid="{00000000-0005-0000-0000-0000C2E10000}"/>
    <cellStyle name="Percent 3 5 2 2 3 11" xfId="61484" xr:uid="{00000000-0005-0000-0000-0000C3E10000}"/>
    <cellStyle name="Percent 3 5 2 2 3 2" xfId="5380" xr:uid="{00000000-0005-0000-0000-0000C4E10000}"/>
    <cellStyle name="Percent 3 5 2 2 3 2 2" xfId="18027" xr:uid="{00000000-0005-0000-0000-0000C5E10000}"/>
    <cellStyle name="Percent 3 5 2 2 3 2 2 2" xfId="53243" xr:uid="{00000000-0005-0000-0000-0000C6E10000}"/>
    <cellStyle name="Percent 3 5 2 2 3 2 3" xfId="40646" xr:uid="{00000000-0005-0000-0000-0000C7E10000}"/>
    <cellStyle name="Percent 3 5 2 2 3 2 4" xfId="30632" xr:uid="{00000000-0005-0000-0000-0000C8E10000}"/>
    <cellStyle name="Percent 3 5 2 2 3 3" xfId="6850" xr:uid="{00000000-0005-0000-0000-0000C9E10000}"/>
    <cellStyle name="Percent 3 5 2 2 3 3 2" xfId="19481" xr:uid="{00000000-0005-0000-0000-0000CAE10000}"/>
    <cellStyle name="Percent 3 5 2 2 3 3 2 2" xfId="54697" xr:uid="{00000000-0005-0000-0000-0000CBE10000}"/>
    <cellStyle name="Percent 3 5 2 2 3 3 3" xfId="42100" xr:uid="{00000000-0005-0000-0000-0000CCE10000}"/>
    <cellStyle name="Percent 3 5 2 2 3 3 4" xfId="32086" xr:uid="{00000000-0005-0000-0000-0000CDE10000}"/>
    <cellStyle name="Percent 3 5 2 2 3 4" xfId="8309" xr:uid="{00000000-0005-0000-0000-0000CEE10000}"/>
    <cellStyle name="Percent 3 5 2 2 3 4 2" xfId="20935" xr:uid="{00000000-0005-0000-0000-0000CFE10000}"/>
    <cellStyle name="Percent 3 5 2 2 3 4 2 2" xfId="56151" xr:uid="{00000000-0005-0000-0000-0000D0E10000}"/>
    <cellStyle name="Percent 3 5 2 2 3 4 3" xfId="43554" xr:uid="{00000000-0005-0000-0000-0000D1E10000}"/>
    <cellStyle name="Percent 3 5 2 2 3 4 4" xfId="33540" xr:uid="{00000000-0005-0000-0000-0000D2E10000}"/>
    <cellStyle name="Percent 3 5 2 2 3 5" xfId="10090" xr:uid="{00000000-0005-0000-0000-0000D3E10000}"/>
    <cellStyle name="Percent 3 5 2 2 3 5 2" xfId="22711" xr:uid="{00000000-0005-0000-0000-0000D4E10000}"/>
    <cellStyle name="Percent 3 5 2 2 3 5 2 2" xfId="57927" xr:uid="{00000000-0005-0000-0000-0000D5E10000}"/>
    <cellStyle name="Percent 3 5 2 2 3 5 3" xfId="45330" xr:uid="{00000000-0005-0000-0000-0000D6E10000}"/>
    <cellStyle name="Percent 3 5 2 2 3 5 4" xfId="35316" xr:uid="{00000000-0005-0000-0000-0000D7E10000}"/>
    <cellStyle name="Percent 3 5 2 2 3 6" xfId="11884" xr:uid="{00000000-0005-0000-0000-0000D8E10000}"/>
    <cellStyle name="Percent 3 5 2 2 3 6 2" xfId="24487" xr:uid="{00000000-0005-0000-0000-0000D9E10000}"/>
    <cellStyle name="Percent 3 5 2 2 3 6 2 2" xfId="59703" xr:uid="{00000000-0005-0000-0000-0000DAE10000}"/>
    <cellStyle name="Percent 3 5 2 2 3 6 3" xfId="47106" xr:uid="{00000000-0005-0000-0000-0000DBE10000}"/>
    <cellStyle name="Percent 3 5 2 2 3 6 4" xfId="37092" xr:uid="{00000000-0005-0000-0000-0000DCE10000}"/>
    <cellStyle name="Percent 3 5 2 2 3 7" xfId="16251" xr:uid="{00000000-0005-0000-0000-0000DDE10000}"/>
    <cellStyle name="Percent 3 5 2 2 3 7 2" xfId="51467" xr:uid="{00000000-0005-0000-0000-0000DEE10000}"/>
    <cellStyle name="Percent 3 5 2 2 3 7 3" xfId="28856" xr:uid="{00000000-0005-0000-0000-0000DFE10000}"/>
    <cellStyle name="Percent 3 5 2 2 3 8" xfId="14473" xr:uid="{00000000-0005-0000-0000-0000E0E10000}"/>
    <cellStyle name="Percent 3 5 2 2 3 8 2" xfId="49691" xr:uid="{00000000-0005-0000-0000-0000E1E10000}"/>
    <cellStyle name="Percent 3 5 2 2 3 9" xfId="38870" xr:uid="{00000000-0005-0000-0000-0000E2E10000}"/>
    <cellStyle name="Percent 3 5 2 2 4" xfId="2745" xr:uid="{00000000-0005-0000-0000-0000E3E10000}"/>
    <cellStyle name="Percent 3 5 2 2 4 10" xfId="26271" xr:uid="{00000000-0005-0000-0000-0000E4E10000}"/>
    <cellStyle name="Percent 3 5 2 2 4 11" xfId="60675" xr:uid="{00000000-0005-0000-0000-0000E5E10000}"/>
    <cellStyle name="Percent 3 5 2 2 4 2" xfId="4571" xr:uid="{00000000-0005-0000-0000-0000E6E10000}"/>
    <cellStyle name="Percent 3 5 2 2 4 2 2" xfId="17218" xr:uid="{00000000-0005-0000-0000-0000E7E10000}"/>
    <cellStyle name="Percent 3 5 2 2 4 2 2 2" xfId="52434" xr:uid="{00000000-0005-0000-0000-0000E8E10000}"/>
    <cellStyle name="Percent 3 5 2 2 4 2 3" xfId="39837" xr:uid="{00000000-0005-0000-0000-0000E9E10000}"/>
    <cellStyle name="Percent 3 5 2 2 4 2 4" xfId="29823" xr:uid="{00000000-0005-0000-0000-0000EAE10000}"/>
    <cellStyle name="Percent 3 5 2 2 4 3" xfId="6041" xr:uid="{00000000-0005-0000-0000-0000EBE10000}"/>
    <cellStyle name="Percent 3 5 2 2 4 3 2" xfId="18672" xr:uid="{00000000-0005-0000-0000-0000ECE10000}"/>
    <cellStyle name="Percent 3 5 2 2 4 3 2 2" xfId="53888" xr:uid="{00000000-0005-0000-0000-0000EDE10000}"/>
    <cellStyle name="Percent 3 5 2 2 4 3 3" xfId="41291" xr:uid="{00000000-0005-0000-0000-0000EEE10000}"/>
    <cellStyle name="Percent 3 5 2 2 4 3 4" xfId="31277" xr:uid="{00000000-0005-0000-0000-0000EFE10000}"/>
    <cellStyle name="Percent 3 5 2 2 4 4" xfId="7500" xr:uid="{00000000-0005-0000-0000-0000F0E10000}"/>
    <cellStyle name="Percent 3 5 2 2 4 4 2" xfId="20126" xr:uid="{00000000-0005-0000-0000-0000F1E10000}"/>
    <cellStyle name="Percent 3 5 2 2 4 4 2 2" xfId="55342" xr:uid="{00000000-0005-0000-0000-0000F2E10000}"/>
    <cellStyle name="Percent 3 5 2 2 4 4 3" xfId="42745" xr:uid="{00000000-0005-0000-0000-0000F3E10000}"/>
    <cellStyle name="Percent 3 5 2 2 4 4 4" xfId="32731" xr:uid="{00000000-0005-0000-0000-0000F4E10000}"/>
    <cellStyle name="Percent 3 5 2 2 4 5" xfId="9281" xr:uid="{00000000-0005-0000-0000-0000F5E10000}"/>
    <cellStyle name="Percent 3 5 2 2 4 5 2" xfId="21902" xr:uid="{00000000-0005-0000-0000-0000F6E10000}"/>
    <cellStyle name="Percent 3 5 2 2 4 5 2 2" xfId="57118" xr:uid="{00000000-0005-0000-0000-0000F7E10000}"/>
    <cellStyle name="Percent 3 5 2 2 4 5 3" xfId="44521" xr:uid="{00000000-0005-0000-0000-0000F8E10000}"/>
    <cellStyle name="Percent 3 5 2 2 4 5 4" xfId="34507" xr:uid="{00000000-0005-0000-0000-0000F9E10000}"/>
    <cellStyle name="Percent 3 5 2 2 4 6" xfId="11075" xr:uid="{00000000-0005-0000-0000-0000FAE10000}"/>
    <cellStyle name="Percent 3 5 2 2 4 6 2" xfId="23678" xr:uid="{00000000-0005-0000-0000-0000FBE10000}"/>
    <cellStyle name="Percent 3 5 2 2 4 6 2 2" xfId="58894" xr:uid="{00000000-0005-0000-0000-0000FCE10000}"/>
    <cellStyle name="Percent 3 5 2 2 4 6 3" xfId="46297" xr:uid="{00000000-0005-0000-0000-0000FDE10000}"/>
    <cellStyle name="Percent 3 5 2 2 4 6 4" xfId="36283" xr:uid="{00000000-0005-0000-0000-0000FEE10000}"/>
    <cellStyle name="Percent 3 5 2 2 4 7" xfId="15442" xr:uid="{00000000-0005-0000-0000-0000FFE10000}"/>
    <cellStyle name="Percent 3 5 2 2 4 7 2" xfId="50658" xr:uid="{00000000-0005-0000-0000-000000E20000}"/>
    <cellStyle name="Percent 3 5 2 2 4 7 3" xfId="28047" xr:uid="{00000000-0005-0000-0000-000001E20000}"/>
    <cellStyle name="Percent 3 5 2 2 4 8" xfId="13664" xr:uid="{00000000-0005-0000-0000-000002E20000}"/>
    <cellStyle name="Percent 3 5 2 2 4 8 2" xfId="48882" xr:uid="{00000000-0005-0000-0000-000003E20000}"/>
    <cellStyle name="Percent 3 5 2 2 4 9" xfId="38061" xr:uid="{00000000-0005-0000-0000-000004E20000}"/>
    <cellStyle name="Percent 3 5 2 2 5" xfId="3909" xr:uid="{00000000-0005-0000-0000-000005E20000}"/>
    <cellStyle name="Percent 3 5 2 2 5 2" xfId="8632" xr:uid="{00000000-0005-0000-0000-000006E20000}"/>
    <cellStyle name="Percent 3 5 2 2 5 2 2" xfId="21258" xr:uid="{00000000-0005-0000-0000-000007E20000}"/>
    <cellStyle name="Percent 3 5 2 2 5 2 2 2" xfId="56474" xr:uid="{00000000-0005-0000-0000-000008E20000}"/>
    <cellStyle name="Percent 3 5 2 2 5 2 3" xfId="43877" xr:uid="{00000000-0005-0000-0000-000009E20000}"/>
    <cellStyle name="Percent 3 5 2 2 5 2 4" xfId="33863" xr:uid="{00000000-0005-0000-0000-00000AE20000}"/>
    <cellStyle name="Percent 3 5 2 2 5 3" xfId="10413" xr:uid="{00000000-0005-0000-0000-00000BE20000}"/>
    <cellStyle name="Percent 3 5 2 2 5 3 2" xfId="23034" xr:uid="{00000000-0005-0000-0000-00000CE20000}"/>
    <cellStyle name="Percent 3 5 2 2 5 3 2 2" xfId="58250" xr:uid="{00000000-0005-0000-0000-00000DE20000}"/>
    <cellStyle name="Percent 3 5 2 2 5 3 3" xfId="45653" xr:uid="{00000000-0005-0000-0000-00000EE20000}"/>
    <cellStyle name="Percent 3 5 2 2 5 3 4" xfId="35639" xr:uid="{00000000-0005-0000-0000-00000FE20000}"/>
    <cellStyle name="Percent 3 5 2 2 5 4" xfId="12209" xr:uid="{00000000-0005-0000-0000-000010E20000}"/>
    <cellStyle name="Percent 3 5 2 2 5 4 2" xfId="24810" xr:uid="{00000000-0005-0000-0000-000011E20000}"/>
    <cellStyle name="Percent 3 5 2 2 5 4 2 2" xfId="60026" xr:uid="{00000000-0005-0000-0000-000012E20000}"/>
    <cellStyle name="Percent 3 5 2 2 5 4 3" xfId="47429" xr:uid="{00000000-0005-0000-0000-000013E20000}"/>
    <cellStyle name="Percent 3 5 2 2 5 4 4" xfId="37415" xr:uid="{00000000-0005-0000-0000-000014E20000}"/>
    <cellStyle name="Percent 3 5 2 2 5 5" xfId="16574" xr:uid="{00000000-0005-0000-0000-000015E20000}"/>
    <cellStyle name="Percent 3 5 2 2 5 5 2" xfId="51790" xr:uid="{00000000-0005-0000-0000-000016E20000}"/>
    <cellStyle name="Percent 3 5 2 2 5 5 3" xfId="29179" xr:uid="{00000000-0005-0000-0000-000017E20000}"/>
    <cellStyle name="Percent 3 5 2 2 5 6" xfId="14796" xr:uid="{00000000-0005-0000-0000-000018E20000}"/>
    <cellStyle name="Percent 3 5 2 2 5 6 2" xfId="50014" xr:uid="{00000000-0005-0000-0000-000019E20000}"/>
    <cellStyle name="Percent 3 5 2 2 5 7" xfId="39193" xr:uid="{00000000-0005-0000-0000-00001AE20000}"/>
    <cellStyle name="Percent 3 5 2 2 5 8" xfId="27403" xr:uid="{00000000-0005-0000-0000-00001BE20000}"/>
    <cellStyle name="Percent 3 5 2 2 6" xfId="4249" xr:uid="{00000000-0005-0000-0000-00001CE20000}"/>
    <cellStyle name="Percent 3 5 2 2 6 2" xfId="16896" xr:uid="{00000000-0005-0000-0000-00001DE20000}"/>
    <cellStyle name="Percent 3 5 2 2 6 2 2" xfId="52112" xr:uid="{00000000-0005-0000-0000-00001EE20000}"/>
    <cellStyle name="Percent 3 5 2 2 6 2 3" xfId="29501" xr:uid="{00000000-0005-0000-0000-00001FE20000}"/>
    <cellStyle name="Percent 3 5 2 2 6 3" xfId="13342" xr:uid="{00000000-0005-0000-0000-000020E20000}"/>
    <cellStyle name="Percent 3 5 2 2 6 3 2" xfId="48560" xr:uid="{00000000-0005-0000-0000-000021E20000}"/>
    <cellStyle name="Percent 3 5 2 2 6 4" xfId="39515" xr:uid="{00000000-0005-0000-0000-000022E20000}"/>
    <cellStyle name="Percent 3 5 2 2 6 5" xfId="25949" xr:uid="{00000000-0005-0000-0000-000023E20000}"/>
    <cellStyle name="Percent 3 5 2 2 7" xfId="5719" xr:uid="{00000000-0005-0000-0000-000024E20000}"/>
    <cellStyle name="Percent 3 5 2 2 7 2" xfId="18350" xr:uid="{00000000-0005-0000-0000-000025E20000}"/>
    <cellStyle name="Percent 3 5 2 2 7 2 2" xfId="53566" xr:uid="{00000000-0005-0000-0000-000026E20000}"/>
    <cellStyle name="Percent 3 5 2 2 7 3" xfId="40969" xr:uid="{00000000-0005-0000-0000-000027E20000}"/>
    <cellStyle name="Percent 3 5 2 2 7 4" xfId="30955" xr:uid="{00000000-0005-0000-0000-000028E20000}"/>
    <cellStyle name="Percent 3 5 2 2 8" xfId="7178" xr:uid="{00000000-0005-0000-0000-000029E20000}"/>
    <cellStyle name="Percent 3 5 2 2 8 2" xfId="19804" xr:uid="{00000000-0005-0000-0000-00002AE20000}"/>
    <cellStyle name="Percent 3 5 2 2 8 2 2" xfId="55020" xr:uid="{00000000-0005-0000-0000-00002BE20000}"/>
    <cellStyle name="Percent 3 5 2 2 8 3" xfId="42423" xr:uid="{00000000-0005-0000-0000-00002CE20000}"/>
    <cellStyle name="Percent 3 5 2 2 8 4" xfId="32409" xr:uid="{00000000-0005-0000-0000-00002DE20000}"/>
    <cellStyle name="Percent 3 5 2 2 9" xfId="8959" xr:uid="{00000000-0005-0000-0000-00002EE20000}"/>
    <cellStyle name="Percent 3 5 2 2 9 2" xfId="21580" xr:uid="{00000000-0005-0000-0000-00002FE20000}"/>
    <cellStyle name="Percent 3 5 2 2 9 2 2" xfId="56796" xr:uid="{00000000-0005-0000-0000-000030E20000}"/>
    <cellStyle name="Percent 3 5 2 2 9 3" xfId="44199" xr:uid="{00000000-0005-0000-0000-000031E20000}"/>
    <cellStyle name="Percent 3 5 2 2 9 4" xfId="34185" xr:uid="{00000000-0005-0000-0000-000032E20000}"/>
    <cellStyle name="Percent 3 5 2 3" xfId="3096" xr:uid="{00000000-0005-0000-0000-000033E20000}"/>
    <cellStyle name="Percent 3 5 2 3 10" xfId="25468" xr:uid="{00000000-0005-0000-0000-000034E20000}"/>
    <cellStyle name="Percent 3 5 2 3 11" xfId="61003" xr:uid="{00000000-0005-0000-0000-000035E20000}"/>
    <cellStyle name="Percent 3 5 2 3 2" xfId="4899" xr:uid="{00000000-0005-0000-0000-000036E20000}"/>
    <cellStyle name="Percent 3 5 2 3 2 2" xfId="17546" xr:uid="{00000000-0005-0000-0000-000037E20000}"/>
    <cellStyle name="Percent 3 5 2 3 2 2 2" xfId="52762" xr:uid="{00000000-0005-0000-0000-000038E20000}"/>
    <cellStyle name="Percent 3 5 2 3 2 2 3" xfId="30151" xr:uid="{00000000-0005-0000-0000-000039E20000}"/>
    <cellStyle name="Percent 3 5 2 3 2 3" xfId="13992" xr:uid="{00000000-0005-0000-0000-00003AE20000}"/>
    <cellStyle name="Percent 3 5 2 3 2 3 2" xfId="49210" xr:uid="{00000000-0005-0000-0000-00003BE20000}"/>
    <cellStyle name="Percent 3 5 2 3 2 4" xfId="40165" xr:uid="{00000000-0005-0000-0000-00003CE20000}"/>
    <cellStyle name="Percent 3 5 2 3 2 5" xfId="26599" xr:uid="{00000000-0005-0000-0000-00003DE20000}"/>
    <cellStyle name="Percent 3 5 2 3 3" xfId="6369" xr:uid="{00000000-0005-0000-0000-00003EE20000}"/>
    <cellStyle name="Percent 3 5 2 3 3 2" xfId="19000" xr:uid="{00000000-0005-0000-0000-00003FE20000}"/>
    <cellStyle name="Percent 3 5 2 3 3 2 2" xfId="54216" xr:uid="{00000000-0005-0000-0000-000040E20000}"/>
    <cellStyle name="Percent 3 5 2 3 3 3" xfId="41619" xr:uid="{00000000-0005-0000-0000-000041E20000}"/>
    <cellStyle name="Percent 3 5 2 3 3 4" xfId="31605" xr:uid="{00000000-0005-0000-0000-000042E20000}"/>
    <cellStyle name="Percent 3 5 2 3 4" xfId="7828" xr:uid="{00000000-0005-0000-0000-000043E20000}"/>
    <cellStyle name="Percent 3 5 2 3 4 2" xfId="20454" xr:uid="{00000000-0005-0000-0000-000044E20000}"/>
    <cellStyle name="Percent 3 5 2 3 4 2 2" xfId="55670" xr:uid="{00000000-0005-0000-0000-000045E20000}"/>
    <cellStyle name="Percent 3 5 2 3 4 3" xfId="43073" xr:uid="{00000000-0005-0000-0000-000046E20000}"/>
    <cellStyle name="Percent 3 5 2 3 4 4" xfId="33059" xr:uid="{00000000-0005-0000-0000-000047E20000}"/>
    <cellStyle name="Percent 3 5 2 3 5" xfId="9609" xr:uid="{00000000-0005-0000-0000-000048E20000}"/>
    <cellStyle name="Percent 3 5 2 3 5 2" xfId="22230" xr:uid="{00000000-0005-0000-0000-000049E20000}"/>
    <cellStyle name="Percent 3 5 2 3 5 2 2" xfId="57446" xr:uid="{00000000-0005-0000-0000-00004AE20000}"/>
    <cellStyle name="Percent 3 5 2 3 5 3" xfId="44849" xr:uid="{00000000-0005-0000-0000-00004BE20000}"/>
    <cellStyle name="Percent 3 5 2 3 5 4" xfId="34835" xr:uid="{00000000-0005-0000-0000-00004CE20000}"/>
    <cellStyle name="Percent 3 5 2 3 6" xfId="11403" xr:uid="{00000000-0005-0000-0000-00004DE20000}"/>
    <cellStyle name="Percent 3 5 2 3 6 2" xfId="24006" xr:uid="{00000000-0005-0000-0000-00004EE20000}"/>
    <cellStyle name="Percent 3 5 2 3 6 2 2" xfId="59222" xr:uid="{00000000-0005-0000-0000-00004FE20000}"/>
    <cellStyle name="Percent 3 5 2 3 6 3" xfId="46625" xr:uid="{00000000-0005-0000-0000-000050E20000}"/>
    <cellStyle name="Percent 3 5 2 3 6 4" xfId="36611" xr:uid="{00000000-0005-0000-0000-000051E20000}"/>
    <cellStyle name="Percent 3 5 2 3 7" xfId="15770" xr:uid="{00000000-0005-0000-0000-000052E20000}"/>
    <cellStyle name="Percent 3 5 2 3 7 2" xfId="50986" xr:uid="{00000000-0005-0000-0000-000053E20000}"/>
    <cellStyle name="Percent 3 5 2 3 7 3" xfId="28375" xr:uid="{00000000-0005-0000-0000-000054E20000}"/>
    <cellStyle name="Percent 3 5 2 3 8" xfId="12861" xr:uid="{00000000-0005-0000-0000-000055E20000}"/>
    <cellStyle name="Percent 3 5 2 3 8 2" xfId="48079" xr:uid="{00000000-0005-0000-0000-000056E20000}"/>
    <cellStyle name="Percent 3 5 2 3 9" xfId="38389" xr:uid="{00000000-0005-0000-0000-000057E20000}"/>
    <cellStyle name="Percent 3 5 2 4" xfId="2921" xr:uid="{00000000-0005-0000-0000-000058E20000}"/>
    <cellStyle name="Percent 3 5 2 4 10" xfId="25308" xr:uid="{00000000-0005-0000-0000-000059E20000}"/>
    <cellStyle name="Percent 3 5 2 4 11" xfId="60843" xr:uid="{00000000-0005-0000-0000-00005AE20000}"/>
    <cellStyle name="Percent 3 5 2 4 2" xfId="4739" xr:uid="{00000000-0005-0000-0000-00005BE20000}"/>
    <cellStyle name="Percent 3 5 2 4 2 2" xfId="17386" xr:uid="{00000000-0005-0000-0000-00005CE20000}"/>
    <cellStyle name="Percent 3 5 2 4 2 2 2" xfId="52602" xr:uid="{00000000-0005-0000-0000-00005DE20000}"/>
    <cellStyle name="Percent 3 5 2 4 2 2 3" xfId="29991" xr:uid="{00000000-0005-0000-0000-00005EE20000}"/>
    <cellStyle name="Percent 3 5 2 4 2 3" xfId="13832" xr:uid="{00000000-0005-0000-0000-00005FE20000}"/>
    <cellStyle name="Percent 3 5 2 4 2 3 2" xfId="49050" xr:uid="{00000000-0005-0000-0000-000060E20000}"/>
    <cellStyle name="Percent 3 5 2 4 2 4" xfId="40005" xr:uid="{00000000-0005-0000-0000-000061E20000}"/>
    <cellStyle name="Percent 3 5 2 4 2 5" xfId="26439" xr:uid="{00000000-0005-0000-0000-000062E20000}"/>
    <cellStyle name="Percent 3 5 2 4 3" xfId="6209" xr:uid="{00000000-0005-0000-0000-000063E20000}"/>
    <cellStyle name="Percent 3 5 2 4 3 2" xfId="18840" xr:uid="{00000000-0005-0000-0000-000064E20000}"/>
    <cellStyle name="Percent 3 5 2 4 3 2 2" xfId="54056" xr:uid="{00000000-0005-0000-0000-000065E20000}"/>
    <cellStyle name="Percent 3 5 2 4 3 3" xfId="41459" xr:uid="{00000000-0005-0000-0000-000066E20000}"/>
    <cellStyle name="Percent 3 5 2 4 3 4" xfId="31445" xr:uid="{00000000-0005-0000-0000-000067E20000}"/>
    <cellStyle name="Percent 3 5 2 4 4" xfId="7668" xr:uid="{00000000-0005-0000-0000-000068E20000}"/>
    <cellStyle name="Percent 3 5 2 4 4 2" xfId="20294" xr:uid="{00000000-0005-0000-0000-000069E20000}"/>
    <cellStyle name="Percent 3 5 2 4 4 2 2" xfId="55510" xr:uid="{00000000-0005-0000-0000-00006AE20000}"/>
    <cellStyle name="Percent 3 5 2 4 4 3" xfId="42913" xr:uid="{00000000-0005-0000-0000-00006BE20000}"/>
    <cellStyle name="Percent 3 5 2 4 4 4" xfId="32899" xr:uid="{00000000-0005-0000-0000-00006CE20000}"/>
    <cellStyle name="Percent 3 5 2 4 5" xfId="9449" xr:uid="{00000000-0005-0000-0000-00006DE20000}"/>
    <cellStyle name="Percent 3 5 2 4 5 2" xfId="22070" xr:uid="{00000000-0005-0000-0000-00006EE20000}"/>
    <cellStyle name="Percent 3 5 2 4 5 2 2" xfId="57286" xr:uid="{00000000-0005-0000-0000-00006FE20000}"/>
    <cellStyle name="Percent 3 5 2 4 5 3" xfId="44689" xr:uid="{00000000-0005-0000-0000-000070E20000}"/>
    <cellStyle name="Percent 3 5 2 4 5 4" xfId="34675" xr:uid="{00000000-0005-0000-0000-000071E20000}"/>
    <cellStyle name="Percent 3 5 2 4 6" xfId="11243" xr:uid="{00000000-0005-0000-0000-000072E20000}"/>
    <cellStyle name="Percent 3 5 2 4 6 2" xfId="23846" xr:uid="{00000000-0005-0000-0000-000073E20000}"/>
    <cellStyle name="Percent 3 5 2 4 6 2 2" xfId="59062" xr:uid="{00000000-0005-0000-0000-000074E20000}"/>
    <cellStyle name="Percent 3 5 2 4 6 3" xfId="46465" xr:uid="{00000000-0005-0000-0000-000075E20000}"/>
    <cellStyle name="Percent 3 5 2 4 6 4" xfId="36451" xr:uid="{00000000-0005-0000-0000-000076E20000}"/>
    <cellStyle name="Percent 3 5 2 4 7" xfId="15610" xr:uid="{00000000-0005-0000-0000-000077E20000}"/>
    <cellStyle name="Percent 3 5 2 4 7 2" xfId="50826" xr:uid="{00000000-0005-0000-0000-000078E20000}"/>
    <cellStyle name="Percent 3 5 2 4 7 3" xfId="28215" xr:uid="{00000000-0005-0000-0000-000079E20000}"/>
    <cellStyle name="Percent 3 5 2 4 8" xfId="12701" xr:uid="{00000000-0005-0000-0000-00007AE20000}"/>
    <cellStyle name="Percent 3 5 2 4 8 2" xfId="47919" xr:uid="{00000000-0005-0000-0000-00007BE20000}"/>
    <cellStyle name="Percent 3 5 2 4 9" xfId="38229" xr:uid="{00000000-0005-0000-0000-00007CE20000}"/>
    <cellStyle name="Percent 3 5 2 5" xfId="3430" xr:uid="{00000000-0005-0000-0000-00007DE20000}"/>
    <cellStyle name="Percent 3 5 2 5 10" xfId="26926" xr:uid="{00000000-0005-0000-0000-00007EE20000}"/>
    <cellStyle name="Percent 3 5 2 5 11" xfId="61330" xr:uid="{00000000-0005-0000-0000-00007FE20000}"/>
    <cellStyle name="Percent 3 5 2 5 2" xfId="5226" xr:uid="{00000000-0005-0000-0000-000080E20000}"/>
    <cellStyle name="Percent 3 5 2 5 2 2" xfId="17873" xr:uid="{00000000-0005-0000-0000-000081E20000}"/>
    <cellStyle name="Percent 3 5 2 5 2 2 2" xfId="53089" xr:uid="{00000000-0005-0000-0000-000082E20000}"/>
    <cellStyle name="Percent 3 5 2 5 2 3" xfId="40492" xr:uid="{00000000-0005-0000-0000-000083E20000}"/>
    <cellStyle name="Percent 3 5 2 5 2 4" xfId="30478" xr:uid="{00000000-0005-0000-0000-000084E20000}"/>
    <cellStyle name="Percent 3 5 2 5 3" xfId="6696" xr:uid="{00000000-0005-0000-0000-000085E20000}"/>
    <cellStyle name="Percent 3 5 2 5 3 2" xfId="19327" xr:uid="{00000000-0005-0000-0000-000086E20000}"/>
    <cellStyle name="Percent 3 5 2 5 3 2 2" xfId="54543" xr:uid="{00000000-0005-0000-0000-000087E20000}"/>
    <cellStyle name="Percent 3 5 2 5 3 3" xfId="41946" xr:uid="{00000000-0005-0000-0000-000088E20000}"/>
    <cellStyle name="Percent 3 5 2 5 3 4" xfId="31932" xr:uid="{00000000-0005-0000-0000-000089E20000}"/>
    <cellStyle name="Percent 3 5 2 5 4" xfId="8155" xr:uid="{00000000-0005-0000-0000-00008AE20000}"/>
    <cellStyle name="Percent 3 5 2 5 4 2" xfId="20781" xr:uid="{00000000-0005-0000-0000-00008BE20000}"/>
    <cellStyle name="Percent 3 5 2 5 4 2 2" xfId="55997" xr:uid="{00000000-0005-0000-0000-00008CE20000}"/>
    <cellStyle name="Percent 3 5 2 5 4 3" xfId="43400" xr:uid="{00000000-0005-0000-0000-00008DE20000}"/>
    <cellStyle name="Percent 3 5 2 5 4 4" xfId="33386" xr:uid="{00000000-0005-0000-0000-00008EE20000}"/>
    <cellStyle name="Percent 3 5 2 5 5" xfId="9936" xr:uid="{00000000-0005-0000-0000-00008FE20000}"/>
    <cellStyle name="Percent 3 5 2 5 5 2" xfId="22557" xr:uid="{00000000-0005-0000-0000-000090E20000}"/>
    <cellStyle name="Percent 3 5 2 5 5 2 2" xfId="57773" xr:uid="{00000000-0005-0000-0000-000091E20000}"/>
    <cellStyle name="Percent 3 5 2 5 5 3" xfId="45176" xr:uid="{00000000-0005-0000-0000-000092E20000}"/>
    <cellStyle name="Percent 3 5 2 5 5 4" xfId="35162" xr:uid="{00000000-0005-0000-0000-000093E20000}"/>
    <cellStyle name="Percent 3 5 2 5 6" xfId="11730" xr:uid="{00000000-0005-0000-0000-000094E20000}"/>
    <cellStyle name="Percent 3 5 2 5 6 2" xfId="24333" xr:uid="{00000000-0005-0000-0000-000095E20000}"/>
    <cellStyle name="Percent 3 5 2 5 6 2 2" xfId="59549" xr:uid="{00000000-0005-0000-0000-000096E20000}"/>
    <cellStyle name="Percent 3 5 2 5 6 3" xfId="46952" xr:uid="{00000000-0005-0000-0000-000097E20000}"/>
    <cellStyle name="Percent 3 5 2 5 6 4" xfId="36938" xr:uid="{00000000-0005-0000-0000-000098E20000}"/>
    <cellStyle name="Percent 3 5 2 5 7" xfId="16097" xr:uid="{00000000-0005-0000-0000-000099E20000}"/>
    <cellStyle name="Percent 3 5 2 5 7 2" xfId="51313" xr:uid="{00000000-0005-0000-0000-00009AE20000}"/>
    <cellStyle name="Percent 3 5 2 5 7 3" xfId="28702" xr:uid="{00000000-0005-0000-0000-00009BE20000}"/>
    <cellStyle name="Percent 3 5 2 5 8" xfId="14319" xr:uid="{00000000-0005-0000-0000-00009CE20000}"/>
    <cellStyle name="Percent 3 5 2 5 8 2" xfId="49537" xr:uid="{00000000-0005-0000-0000-00009DE20000}"/>
    <cellStyle name="Percent 3 5 2 5 9" xfId="38716" xr:uid="{00000000-0005-0000-0000-00009EE20000}"/>
    <cellStyle name="Percent 3 5 2 6" xfId="2590" xr:uid="{00000000-0005-0000-0000-00009FE20000}"/>
    <cellStyle name="Percent 3 5 2 6 10" xfId="26117" xr:uid="{00000000-0005-0000-0000-0000A0E20000}"/>
    <cellStyle name="Percent 3 5 2 6 11" xfId="60521" xr:uid="{00000000-0005-0000-0000-0000A1E20000}"/>
    <cellStyle name="Percent 3 5 2 6 2" xfId="4417" xr:uid="{00000000-0005-0000-0000-0000A2E20000}"/>
    <cellStyle name="Percent 3 5 2 6 2 2" xfId="17064" xr:uid="{00000000-0005-0000-0000-0000A3E20000}"/>
    <cellStyle name="Percent 3 5 2 6 2 2 2" xfId="52280" xr:uid="{00000000-0005-0000-0000-0000A4E20000}"/>
    <cellStyle name="Percent 3 5 2 6 2 3" xfId="39683" xr:uid="{00000000-0005-0000-0000-0000A5E20000}"/>
    <cellStyle name="Percent 3 5 2 6 2 4" xfId="29669" xr:uid="{00000000-0005-0000-0000-0000A6E20000}"/>
    <cellStyle name="Percent 3 5 2 6 3" xfId="5887" xr:uid="{00000000-0005-0000-0000-0000A7E20000}"/>
    <cellStyle name="Percent 3 5 2 6 3 2" xfId="18518" xr:uid="{00000000-0005-0000-0000-0000A8E20000}"/>
    <cellStyle name="Percent 3 5 2 6 3 2 2" xfId="53734" xr:uid="{00000000-0005-0000-0000-0000A9E20000}"/>
    <cellStyle name="Percent 3 5 2 6 3 3" xfId="41137" xr:uid="{00000000-0005-0000-0000-0000AAE20000}"/>
    <cellStyle name="Percent 3 5 2 6 3 4" xfId="31123" xr:uid="{00000000-0005-0000-0000-0000ABE20000}"/>
    <cellStyle name="Percent 3 5 2 6 4" xfId="7346" xr:uid="{00000000-0005-0000-0000-0000ACE20000}"/>
    <cellStyle name="Percent 3 5 2 6 4 2" xfId="19972" xr:uid="{00000000-0005-0000-0000-0000ADE20000}"/>
    <cellStyle name="Percent 3 5 2 6 4 2 2" xfId="55188" xr:uid="{00000000-0005-0000-0000-0000AEE20000}"/>
    <cellStyle name="Percent 3 5 2 6 4 3" xfId="42591" xr:uid="{00000000-0005-0000-0000-0000AFE20000}"/>
    <cellStyle name="Percent 3 5 2 6 4 4" xfId="32577" xr:uid="{00000000-0005-0000-0000-0000B0E20000}"/>
    <cellStyle name="Percent 3 5 2 6 5" xfId="9127" xr:uid="{00000000-0005-0000-0000-0000B1E20000}"/>
    <cellStyle name="Percent 3 5 2 6 5 2" xfId="21748" xr:uid="{00000000-0005-0000-0000-0000B2E20000}"/>
    <cellStyle name="Percent 3 5 2 6 5 2 2" xfId="56964" xr:uid="{00000000-0005-0000-0000-0000B3E20000}"/>
    <cellStyle name="Percent 3 5 2 6 5 3" xfId="44367" xr:uid="{00000000-0005-0000-0000-0000B4E20000}"/>
    <cellStyle name="Percent 3 5 2 6 5 4" xfId="34353" xr:uid="{00000000-0005-0000-0000-0000B5E20000}"/>
    <cellStyle name="Percent 3 5 2 6 6" xfId="10921" xr:uid="{00000000-0005-0000-0000-0000B6E20000}"/>
    <cellStyle name="Percent 3 5 2 6 6 2" xfId="23524" xr:uid="{00000000-0005-0000-0000-0000B7E20000}"/>
    <cellStyle name="Percent 3 5 2 6 6 2 2" xfId="58740" xr:uid="{00000000-0005-0000-0000-0000B8E20000}"/>
    <cellStyle name="Percent 3 5 2 6 6 3" xfId="46143" xr:uid="{00000000-0005-0000-0000-0000B9E20000}"/>
    <cellStyle name="Percent 3 5 2 6 6 4" xfId="36129" xr:uid="{00000000-0005-0000-0000-0000BAE20000}"/>
    <cellStyle name="Percent 3 5 2 6 7" xfId="15288" xr:uid="{00000000-0005-0000-0000-0000BBE20000}"/>
    <cellStyle name="Percent 3 5 2 6 7 2" xfId="50504" xr:uid="{00000000-0005-0000-0000-0000BCE20000}"/>
    <cellStyle name="Percent 3 5 2 6 7 3" xfId="27893" xr:uid="{00000000-0005-0000-0000-0000BDE20000}"/>
    <cellStyle name="Percent 3 5 2 6 8" xfId="13510" xr:uid="{00000000-0005-0000-0000-0000BEE20000}"/>
    <cellStyle name="Percent 3 5 2 6 8 2" xfId="48728" xr:uid="{00000000-0005-0000-0000-0000BFE20000}"/>
    <cellStyle name="Percent 3 5 2 6 9" xfId="37907" xr:uid="{00000000-0005-0000-0000-0000C0E20000}"/>
    <cellStyle name="Percent 3 5 2 7" xfId="3754" xr:uid="{00000000-0005-0000-0000-0000C1E20000}"/>
    <cellStyle name="Percent 3 5 2 7 2" xfId="8478" xr:uid="{00000000-0005-0000-0000-0000C2E20000}"/>
    <cellStyle name="Percent 3 5 2 7 2 2" xfId="21104" xr:uid="{00000000-0005-0000-0000-0000C3E20000}"/>
    <cellStyle name="Percent 3 5 2 7 2 2 2" xfId="56320" xr:uid="{00000000-0005-0000-0000-0000C4E20000}"/>
    <cellStyle name="Percent 3 5 2 7 2 3" xfId="43723" xr:uid="{00000000-0005-0000-0000-0000C5E20000}"/>
    <cellStyle name="Percent 3 5 2 7 2 4" xfId="33709" xr:uid="{00000000-0005-0000-0000-0000C6E20000}"/>
    <cellStyle name="Percent 3 5 2 7 3" xfId="10259" xr:uid="{00000000-0005-0000-0000-0000C7E20000}"/>
    <cellStyle name="Percent 3 5 2 7 3 2" xfId="22880" xr:uid="{00000000-0005-0000-0000-0000C8E20000}"/>
    <cellStyle name="Percent 3 5 2 7 3 2 2" xfId="58096" xr:uid="{00000000-0005-0000-0000-0000C9E20000}"/>
    <cellStyle name="Percent 3 5 2 7 3 3" xfId="45499" xr:uid="{00000000-0005-0000-0000-0000CAE20000}"/>
    <cellStyle name="Percent 3 5 2 7 3 4" xfId="35485" xr:uid="{00000000-0005-0000-0000-0000CBE20000}"/>
    <cellStyle name="Percent 3 5 2 7 4" xfId="12055" xr:uid="{00000000-0005-0000-0000-0000CCE20000}"/>
    <cellStyle name="Percent 3 5 2 7 4 2" xfId="24656" xr:uid="{00000000-0005-0000-0000-0000CDE20000}"/>
    <cellStyle name="Percent 3 5 2 7 4 2 2" xfId="59872" xr:uid="{00000000-0005-0000-0000-0000CEE20000}"/>
    <cellStyle name="Percent 3 5 2 7 4 3" xfId="47275" xr:uid="{00000000-0005-0000-0000-0000CFE20000}"/>
    <cellStyle name="Percent 3 5 2 7 4 4" xfId="37261" xr:uid="{00000000-0005-0000-0000-0000D0E20000}"/>
    <cellStyle name="Percent 3 5 2 7 5" xfId="16420" xr:uid="{00000000-0005-0000-0000-0000D1E20000}"/>
    <cellStyle name="Percent 3 5 2 7 5 2" xfId="51636" xr:uid="{00000000-0005-0000-0000-0000D2E20000}"/>
    <cellStyle name="Percent 3 5 2 7 5 3" xfId="29025" xr:uid="{00000000-0005-0000-0000-0000D3E20000}"/>
    <cellStyle name="Percent 3 5 2 7 6" xfId="14642" xr:uid="{00000000-0005-0000-0000-0000D4E20000}"/>
    <cellStyle name="Percent 3 5 2 7 6 2" xfId="49860" xr:uid="{00000000-0005-0000-0000-0000D5E20000}"/>
    <cellStyle name="Percent 3 5 2 7 7" xfId="39039" xr:uid="{00000000-0005-0000-0000-0000D6E20000}"/>
    <cellStyle name="Percent 3 5 2 7 8" xfId="27249" xr:uid="{00000000-0005-0000-0000-0000D7E20000}"/>
    <cellStyle name="Percent 3 5 2 8" xfId="4092" xr:uid="{00000000-0005-0000-0000-0000D8E20000}"/>
    <cellStyle name="Percent 3 5 2 8 2" xfId="16742" xr:uid="{00000000-0005-0000-0000-0000D9E20000}"/>
    <cellStyle name="Percent 3 5 2 8 2 2" xfId="51958" xr:uid="{00000000-0005-0000-0000-0000DAE20000}"/>
    <cellStyle name="Percent 3 5 2 8 2 3" xfId="29347" xr:uid="{00000000-0005-0000-0000-0000DBE20000}"/>
    <cellStyle name="Percent 3 5 2 8 3" xfId="13188" xr:uid="{00000000-0005-0000-0000-0000DCE20000}"/>
    <cellStyle name="Percent 3 5 2 8 3 2" xfId="48406" xr:uid="{00000000-0005-0000-0000-0000DDE20000}"/>
    <cellStyle name="Percent 3 5 2 8 4" xfId="39361" xr:uid="{00000000-0005-0000-0000-0000DEE20000}"/>
    <cellStyle name="Percent 3 5 2 8 5" xfId="25795" xr:uid="{00000000-0005-0000-0000-0000DFE20000}"/>
    <cellStyle name="Percent 3 5 2 9" xfId="5565" xr:uid="{00000000-0005-0000-0000-0000E0E20000}"/>
    <cellStyle name="Percent 3 5 2 9 2" xfId="18196" xr:uid="{00000000-0005-0000-0000-0000E1E20000}"/>
    <cellStyle name="Percent 3 5 2 9 2 2" xfId="53412" xr:uid="{00000000-0005-0000-0000-0000E2E20000}"/>
    <cellStyle name="Percent 3 5 2 9 3" xfId="40815" xr:uid="{00000000-0005-0000-0000-0000E3E20000}"/>
    <cellStyle name="Percent 3 5 2 9 4" xfId="30801" xr:uid="{00000000-0005-0000-0000-0000E4E20000}"/>
    <cellStyle name="Percent 3 5 3" xfId="2334" xr:uid="{00000000-0005-0000-0000-0000E5E20000}"/>
    <cellStyle name="Percent 3 5 3 10" xfId="10757" xr:uid="{00000000-0005-0000-0000-0000E6E20000}"/>
    <cellStyle name="Percent 3 5 3 10 2" xfId="23368" xr:uid="{00000000-0005-0000-0000-0000E7E20000}"/>
    <cellStyle name="Percent 3 5 3 10 2 2" xfId="58584" xr:uid="{00000000-0005-0000-0000-0000E8E20000}"/>
    <cellStyle name="Percent 3 5 3 10 3" xfId="45987" xr:uid="{00000000-0005-0000-0000-0000E9E20000}"/>
    <cellStyle name="Percent 3 5 3 10 4" xfId="35973" xr:uid="{00000000-0005-0000-0000-0000EAE20000}"/>
    <cellStyle name="Percent 3 5 3 11" xfId="15046" xr:uid="{00000000-0005-0000-0000-0000EBE20000}"/>
    <cellStyle name="Percent 3 5 3 11 2" xfId="50262" xr:uid="{00000000-0005-0000-0000-0000ECE20000}"/>
    <cellStyle name="Percent 3 5 3 11 3" xfId="27651" xr:uid="{00000000-0005-0000-0000-0000EDE20000}"/>
    <cellStyle name="Percent 3 5 3 12" xfId="12459" xr:uid="{00000000-0005-0000-0000-0000EEE20000}"/>
    <cellStyle name="Percent 3 5 3 12 2" xfId="47677" xr:uid="{00000000-0005-0000-0000-0000EFE20000}"/>
    <cellStyle name="Percent 3 5 3 13" xfId="37665" xr:uid="{00000000-0005-0000-0000-0000F0E20000}"/>
    <cellStyle name="Percent 3 5 3 14" xfId="25066" xr:uid="{00000000-0005-0000-0000-0000F1E20000}"/>
    <cellStyle name="Percent 3 5 3 15" xfId="60279" xr:uid="{00000000-0005-0000-0000-0000F2E20000}"/>
    <cellStyle name="Percent 3 5 3 2" xfId="3181" xr:uid="{00000000-0005-0000-0000-0000F3E20000}"/>
    <cellStyle name="Percent 3 5 3 2 10" xfId="25550" xr:uid="{00000000-0005-0000-0000-0000F4E20000}"/>
    <cellStyle name="Percent 3 5 3 2 11" xfId="61085" xr:uid="{00000000-0005-0000-0000-0000F5E20000}"/>
    <cellStyle name="Percent 3 5 3 2 2" xfId="4981" xr:uid="{00000000-0005-0000-0000-0000F6E20000}"/>
    <cellStyle name="Percent 3 5 3 2 2 2" xfId="17628" xr:uid="{00000000-0005-0000-0000-0000F7E20000}"/>
    <cellStyle name="Percent 3 5 3 2 2 2 2" xfId="52844" xr:uid="{00000000-0005-0000-0000-0000F8E20000}"/>
    <cellStyle name="Percent 3 5 3 2 2 2 3" xfId="30233" xr:uid="{00000000-0005-0000-0000-0000F9E20000}"/>
    <cellStyle name="Percent 3 5 3 2 2 3" xfId="14074" xr:uid="{00000000-0005-0000-0000-0000FAE20000}"/>
    <cellStyle name="Percent 3 5 3 2 2 3 2" xfId="49292" xr:uid="{00000000-0005-0000-0000-0000FBE20000}"/>
    <cellStyle name="Percent 3 5 3 2 2 4" xfId="40247" xr:uid="{00000000-0005-0000-0000-0000FCE20000}"/>
    <cellStyle name="Percent 3 5 3 2 2 5" xfId="26681" xr:uid="{00000000-0005-0000-0000-0000FDE20000}"/>
    <cellStyle name="Percent 3 5 3 2 3" xfId="6451" xr:uid="{00000000-0005-0000-0000-0000FEE20000}"/>
    <cellStyle name="Percent 3 5 3 2 3 2" xfId="19082" xr:uid="{00000000-0005-0000-0000-0000FFE20000}"/>
    <cellStyle name="Percent 3 5 3 2 3 2 2" xfId="54298" xr:uid="{00000000-0005-0000-0000-000000E30000}"/>
    <cellStyle name="Percent 3 5 3 2 3 3" xfId="41701" xr:uid="{00000000-0005-0000-0000-000001E30000}"/>
    <cellStyle name="Percent 3 5 3 2 3 4" xfId="31687" xr:uid="{00000000-0005-0000-0000-000002E30000}"/>
    <cellStyle name="Percent 3 5 3 2 4" xfId="7910" xr:uid="{00000000-0005-0000-0000-000003E30000}"/>
    <cellStyle name="Percent 3 5 3 2 4 2" xfId="20536" xr:uid="{00000000-0005-0000-0000-000004E30000}"/>
    <cellStyle name="Percent 3 5 3 2 4 2 2" xfId="55752" xr:uid="{00000000-0005-0000-0000-000005E30000}"/>
    <cellStyle name="Percent 3 5 3 2 4 3" xfId="43155" xr:uid="{00000000-0005-0000-0000-000006E30000}"/>
    <cellStyle name="Percent 3 5 3 2 4 4" xfId="33141" xr:uid="{00000000-0005-0000-0000-000007E30000}"/>
    <cellStyle name="Percent 3 5 3 2 5" xfId="9691" xr:uid="{00000000-0005-0000-0000-000008E30000}"/>
    <cellStyle name="Percent 3 5 3 2 5 2" xfId="22312" xr:uid="{00000000-0005-0000-0000-000009E30000}"/>
    <cellStyle name="Percent 3 5 3 2 5 2 2" xfId="57528" xr:uid="{00000000-0005-0000-0000-00000AE30000}"/>
    <cellStyle name="Percent 3 5 3 2 5 3" xfId="44931" xr:uid="{00000000-0005-0000-0000-00000BE30000}"/>
    <cellStyle name="Percent 3 5 3 2 5 4" xfId="34917" xr:uid="{00000000-0005-0000-0000-00000CE30000}"/>
    <cellStyle name="Percent 3 5 3 2 6" xfId="11485" xr:uid="{00000000-0005-0000-0000-00000DE30000}"/>
    <cellStyle name="Percent 3 5 3 2 6 2" xfId="24088" xr:uid="{00000000-0005-0000-0000-00000EE30000}"/>
    <cellStyle name="Percent 3 5 3 2 6 2 2" xfId="59304" xr:uid="{00000000-0005-0000-0000-00000FE30000}"/>
    <cellStyle name="Percent 3 5 3 2 6 3" xfId="46707" xr:uid="{00000000-0005-0000-0000-000010E30000}"/>
    <cellStyle name="Percent 3 5 3 2 6 4" xfId="36693" xr:uid="{00000000-0005-0000-0000-000011E30000}"/>
    <cellStyle name="Percent 3 5 3 2 7" xfId="15852" xr:uid="{00000000-0005-0000-0000-000012E30000}"/>
    <cellStyle name="Percent 3 5 3 2 7 2" xfId="51068" xr:uid="{00000000-0005-0000-0000-000013E30000}"/>
    <cellStyle name="Percent 3 5 3 2 7 3" xfId="28457" xr:uid="{00000000-0005-0000-0000-000014E30000}"/>
    <cellStyle name="Percent 3 5 3 2 8" xfId="12943" xr:uid="{00000000-0005-0000-0000-000015E30000}"/>
    <cellStyle name="Percent 3 5 3 2 8 2" xfId="48161" xr:uid="{00000000-0005-0000-0000-000016E30000}"/>
    <cellStyle name="Percent 3 5 3 2 9" xfId="38471" xr:uid="{00000000-0005-0000-0000-000017E30000}"/>
    <cellStyle name="Percent 3 5 3 3" xfId="3510" xr:uid="{00000000-0005-0000-0000-000018E30000}"/>
    <cellStyle name="Percent 3 5 3 3 10" xfId="27006" xr:uid="{00000000-0005-0000-0000-000019E30000}"/>
    <cellStyle name="Percent 3 5 3 3 11" xfId="61410" xr:uid="{00000000-0005-0000-0000-00001AE30000}"/>
    <cellStyle name="Percent 3 5 3 3 2" xfId="5306" xr:uid="{00000000-0005-0000-0000-00001BE30000}"/>
    <cellStyle name="Percent 3 5 3 3 2 2" xfId="17953" xr:uid="{00000000-0005-0000-0000-00001CE30000}"/>
    <cellStyle name="Percent 3 5 3 3 2 2 2" xfId="53169" xr:uid="{00000000-0005-0000-0000-00001DE30000}"/>
    <cellStyle name="Percent 3 5 3 3 2 3" xfId="40572" xr:uid="{00000000-0005-0000-0000-00001EE30000}"/>
    <cellStyle name="Percent 3 5 3 3 2 4" xfId="30558" xr:uid="{00000000-0005-0000-0000-00001FE30000}"/>
    <cellStyle name="Percent 3 5 3 3 3" xfId="6776" xr:uid="{00000000-0005-0000-0000-000020E30000}"/>
    <cellStyle name="Percent 3 5 3 3 3 2" xfId="19407" xr:uid="{00000000-0005-0000-0000-000021E30000}"/>
    <cellStyle name="Percent 3 5 3 3 3 2 2" xfId="54623" xr:uid="{00000000-0005-0000-0000-000022E30000}"/>
    <cellStyle name="Percent 3 5 3 3 3 3" xfId="42026" xr:uid="{00000000-0005-0000-0000-000023E30000}"/>
    <cellStyle name="Percent 3 5 3 3 3 4" xfId="32012" xr:uid="{00000000-0005-0000-0000-000024E30000}"/>
    <cellStyle name="Percent 3 5 3 3 4" xfId="8235" xr:uid="{00000000-0005-0000-0000-000025E30000}"/>
    <cellStyle name="Percent 3 5 3 3 4 2" xfId="20861" xr:uid="{00000000-0005-0000-0000-000026E30000}"/>
    <cellStyle name="Percent 3 5 3 3 4 2 2" xfId="56077" xr:uid="{00000000-0005-0000-0000-000027E30000}"/>
    <cellStyle name="Percent 3 5 3 3 4 3" xfId="43480" xr:uid="{00000000-0005-0000-0000-000028E30000}"/>
    <cellStyle name="Percent 3 5 3 3 4 4" xfId="33466" xr:uid="{00000000-0005-0000-0000-000029E30000}"/>
    <cellStyle name="Percent 3 5 3 3 5" xfId="10016" xr:uid="{00000000-0005-0000-0000-00002AE30000}"/>
    <cellStyle name="Percent 3 5 3 3 5 2" xfId="22637" xr:uid="{00000000-0005-0000-0000-00002BE30000}"/>
    <cellStyle name="Percent 3 5 3 3 5 2 2" xfId="57853" xr:uid="{00000000-0005-0000-0000-00002CE30000}"/>
    <cellStyle name="Percent 3 5 3 3 5 3" xfId="45256" xr:uid="{00000000-0005-0000-0000-00002DE30000}"/>
    <cellStyle name="Percent 3 5 3 3 5 4" xfId="35242" xr:uid="{00000000-0005-0000-0000-00002EE30000}"/>
    <cellStyle name="Percent 3 5 3 3 6" xfId="11810" xr:uid="{00000000-0005-0000-0000-00002FE30000}"/>
    <cellStyle name="Percent 3 5 3 3 6 2" xfId="24413" xr:uid="{00000000-0005-0000-0000-000030E30000}"/>
    <cellStyle name="Percent 3 5 3 3 6 2 2" xfId="59629" xr:uid="{00000000-0005-0000-0000-000031E30000}"/>
    <cellStyle name="Percent 3 5 3 3 6 3" xfId="47032" xr:uid="{00000000-0005-0000-0000-000032E30000}"/>
    <cellStyle name="Percent 3 5 3 3 6 4" xfId="37018" xr:uid="{00000000-0005-0000-0000-000033E30000}"/>
    <cellStyle name="Percent 3 5 3 3 7" xfId="16177" xr:uid="{00000000-0005-0000-0000-000034E30000}"/>
    <cellStyle name="Percent 3 5 3 3 7 2" xfId="51393" xr:uid="{00000000-0005-0000-0000-000035E30000}"/>
    <cellStyle name="Percent 3 5 3 3 7 3" xfId="28782" xr:uid="{00000000-0005-0000-0000-000036E30000}"/>
    <cellStyle name="Percent 3 5 3 3 8" xfId="14399" xr:uid="{00000000-0005-0000-0000-000037E30000}"/>
    <cellStyle name="Percent 3 5 3 3 8 2" xfId="49617" xr:uid="{00000000-0005-0000-0000-000038E30000}"/>
    <cellStyle name="Percent 3 5 3 3 9" xfId="38796" xr:uid="{00000000-0005-0000-0000-000039E30000}"/>
    <cellStyle name="Percent 3 5 3 4" xfId="2671" xr:uid="{00000000-0005-0000-0000-00003AE30000}"/>
    <cellStyle name="Percent 3 5 3 4 10" xfId="26197" xr:uid="{00000000-0005-0000-0000-00003BE30000}"/>
    <cellStyle name="Percent 3 5 3 4 11" xfId="60601" xr:uid="{00000000-0005-0000-0000-00003CE30000}"/>
    <cellStyle name="Percent 3 5 3 4 2" xfId="4497" xr:uid="{00000000-0005-0000-0000-00003DE30000}"/>
    <cellStyle name="Percent 3 5 3 4 2 2" xfId="17144" xr:uid="{00000000-0005-0000-0000-00003EE30000}"/>
    <cellStyle name="Percent 3 5 3 4 2 2 2" xfId="52360" xr:uid="{00000000-0005-0000-0000-00003FE30000}"/>
    <cellStyle name="Percent 3 5 3 4 2 3" xfId="39763" xr:uid="{00000000-0005-0000-0000-000040E30000}"/>
    <cellStyle name="Percent 3 5 3 4 2 4" xfId="29749" xr:uid="{00000000-0005-0000-0000-000041E30000}"/>
    <cellStyle name="Percent 3 5 3 4 3" xfId="5967" xr:uid="{00000000-0005-0000-0000-000042E30000}"/>
    <cellStyle name="Percent 3 5 3 4 3 2" xfId="18598" xr:uid="{00000000-0005-0000-0000-000043E30000}"/>
    <cellStyle name="Percent 3 5 3 4 3 2 2" xfId="53814" xr:uid="{00000000-0005-0000-0000-000044E30000}"/>
    <cellStyle name="Percent 3 5 3 4 3 3" xfId="41217" xr:uid="{00000000-0005-0000-0000-000045E30000}"/>
    <cellStyle name="Percent 3 5 3 4 3 4" xfId="31203" xr:uid="{00000000-0005-0000-0000-000046E30000}"/>
    <cellStyle name="Percent 3 5 3 4 4" xfId="7426" xr:uid="{00000000-0005-0000-0000-000047E30000}"/>
    <cellStyle name="Percent 3 5 3 4 4 2" xfId="20052" xr:uid="{00000000-0005-0000-0000-000048E30000}"/>
    <cellStyle name="Percent 3 5 3 4 4 2 2" xfId="55268" xr:uid="{00000000-0005-0000-0000-000049E30000}"/>
    <cellStyle name="Percent 3 5 3 4 4 3" xfId="42671" xr:uid="{00000000-0005-0000-0000-00004AE30000}"/>
    <cellStyle name="Percent 3 5 3 4 4 4" xfId="32657" xr:uid="{00000000-0005-0000-0000-00004BE30000}"/>
    <cellStyle name="Percent 3 5 3 4 5" xfId="9207" xr:uid="{00000000-0005-0000-0000-00004CE30000}"/>
    <cellStyle name="Percent 3 5 3 4 5 2" xfId="21828" xr:uid="{00000000-0005-0000-0000-00004DE30000}"/>
    <cellStyle name="Percent 3 5 3 4 5 2 2" xfId="57044" xr:uid="{00000000-0005-0000-0000-00004EE30000}"/>
    <cellStyle name="Percent 3 5 3 4 5 3" xfId="44447" xr:uid="{00000000-0005-0000-0000-00004FE30000}"/>
    <cellStyle name="Percent 3 5 3 4 5 4" xfId="34433" xr:uid="{00000000-0005-0000-0000-000050E30000}"/>
    <cellStyle name="Percent 3 5 3 4 6" xfId="11001" xr:uid="{00000000-0005-0000-0000-000051E30000}"/>
    <cellStyle name="Percent 3 5 3 4 6 2" xfId="23604" xr:uid="{00000000-0005-0000-0000-000052E30000}"/>
    <cellStyle name="Percent 3 5 3 4 6 2 2" xfId="58820" xr:uid="{00000000-0005-0000-0000-000053E30000}"/>
    <cellStyle name="Percent 3 5 3 4 6 3" xfId="46223" xr:uid="{00000000-0005-0000-0000-000054E30000}"/>
    <cellStyle name="Percent 3 5 3 4 6 4" xfId="36209" xr:uid="{00000000-0005-0000-0000-000055E30000}"/>
    <cellStyle name="Percent 3 5 3 4 7" xfId="15368" xr:uid="{00000000-0005-0000-0000-000056E30000}"/>
    <cellStyle name="Percent 3 5 3 4 7 2" xfId="50584" xr:uid="{00000000-0005-0000-0000-000057E30000}"/>
    <cellStyle name="Percent 3 5 3 4 7 3" xfId="27973" xr:uid="{00000000-0005-0000-0000-000058E30000}"/>
    <cellStyle name="Percent 3 5 3 4 8" xfId="13590" xr:uid="{00000000-0005-0000-0000-000059E30000}"/>
    <cellStyle name="Percent 3 5 3 4 8 2" xfId="48808" xr:uid="{00000000-0005-0000-0000-00005AE30000}"/>
    <cellStyle name="Percent 3 5 3 4 9" xfId="37987" xr:uid="{00000000-0005-0000-0000-00005BE30000}"/>
    <cellStyle name="Percent 3 5 3 5" xfId="3835" xr:uid="{00000000-0005-0000-0000-00005CE30000}"/>
    <cellStyle name="Percent 3 5 3 5 2" xfId="8558" xr:uid="{00000000-0005-0000-0000-00005DE30000}"/>
    <cellStyle name="Percent 3 5 3 5 2 2" xfId="21184" xr:uid="{00000000-0005-0000-0000-00005EE30000}"/>
    <cellStyle name="Percent 3 5 3 5 2 2 2" xfId="56400" xr:uid="{00000000-0005-0000-0000-00005FE30000}"/>
    <cellStyle name="Percent 3 5 3 5 2 3" xfId="43803" xr:uid="{00000000-0005-0000-0000-000060E30000}"/>
    <cellStyle name="Percent 3 5 3 5 2 4" xfId="33789" xr:uid="{00000000-0005-0000-0000-000061E30000}"/>
    <cellStyle name="Percent 3 5 3 5 3" xfId="10339" xr:uid="{00000000-0005-0000-0000-000062E30000}"/>
    <cellStyle name="Percent 3 5 3 5 3 2" xfId="22960" xr:uid="{00000000-0005-0000-0000-000063E30000}"/>
    <cellStyle name="Percent 3 5 3 5 3 2 2" xfId="58176" xr:uid="{00000000-0005-0000-0000-000064E30000}"/>
    <cellStyle name="Percent 3 5 3 5 3 3" xfId="45579" xr:uid="{00000000-0005-0000-0000-000065E30000}"/>
    <cellStyle name="Percent 3 5 3 5 3 4" xfId="35565" xr:uid="{00000000-0005-0000-0000-000066E30000}"/>
    <cellStyle name="Percent 3 5 3 5 4" xfId="12135" xr:uid="{00000000-0005-0000-0000-000067E30000}"/>
    <cellStyle name="Percent 3 5 3 5 4 2" xfId="24736" xr:uid="{00000000-0005-0000-0000-000068E30000}"/>
    <cellStyle name="Percent 3 5 3 5 4 2 2" xfId="59952" xr:uid="{00000000-0005-0000-0000-000069E30000}"/>
    <cellStyle name="Percent 3 5 3 5 4 3" xfId="47355" xr:uid="{00000000-0005-0000-0000-00006AE30000}"/>
    <cellStyle name="Percent 3 5 3 5 4 4" xfId="37341" xr:uid="{00000000-0005-0000-0000-00006BE30000}"/>
    <cellStyle name="Percent 3 5 3 5 5" xfId="16500" xr:uid="{00000000-0005-0000-0000-00006CE30000}"/>
    <cellStyle name="Percent 3 5 3 5 5 2" xfId="51716" xr:uid="{00000000-0005-0000-0000-00006DE30000}"/>
    <cellStyle name="Percent 3 5 3 5 5 3" xfId="29105" xr:uid="{00000000-0005-0000-0000-00006EE30000}"/>
    <cellStyle name="Percent 3 5 3 5 6" xfId="14722" xr:uid="{00000000-0005-0000-0000-00006FE30000}"/>
    <cellStyle name="Percent 3 5 3 5 6 2" xfId="49940" xr:uid="{00000000-0005-0000-0000-000070E30000}"/>
    <cellStyle name="Percent 3 5 3 5 7" xfId="39119" xr:uid="{00000000-0005-0000-0000-000071E30000}"/>
    <cellStyle name="Percent 3 5 3 5 8" xfId="27329" xr:uid="{00000000-0005-0000-0000-000072E30000}"/>
    <cellStyle name="Percent 3 5 3 6" xfId="4175" xr:uid="{00000000-0005-0000-0000-000073E30000}"/>
    <cellStyle name="Percent 3 5 3 6 2" xfId="16822" xr:uid="{00000000-0005-0000-0000-000074E30000}"/>
    <cellStyle name="Percent 3 5 3 6 2 2" xfId="52038" xr:uid="{00000000-0005-0000-0000-000075E30000}"/>
    <cellStyle name="Percent 3 5 3 6 2 3" xfId="29427" xr:uid="{00000000-0005-0000-0000-000076E30000}"/>
    <cellStyle name="Percent 3 5 3 6 3" xfId="13268" xr:uid="{00000000-0005-0000-0000-000077E30000}"/>
    <cellStyle name="Percent 3 5 3 6 3 2" xfId="48486" xr:uid="{00000000-0005-0000-0000-000078E30000}"/>
    <cellStyle name="Percent 3 5 3 6 4" xfId="39441" xr:uid="{00000000-0005-0000-0000-000079E30000}"/>
    <cellStyle name="Percent 3 5 3 6 5" xfId="25875" xr:uid="{00000000-0005-0000-0000-00007AE30000}"/>
    <cellStyle name="Percent 3 5 3 7" xfId="5645" xr:uid="{00000000-0005-0000-0000-00007BE30000}"/>
    <cellStyle name="Percent 3 5 3 7 2" xfId="18276" xr:uid="{00000000-0005-0000-0000-00007CE30000}"/>
    <cellStyle name="Percent 3 5 3 7 2 2" xfId="53492" xr:uid="{00000000-0005-0000-0000-00007DE30000}"/>
    <cellStyle name="Percent 3 5 3 7 3" xfId="40895" xr:uid="{00000000-0005-0000-0000-00007EE30000}"/>
    <cellStyle name="Percent 3 5 3 7 4" xfId="30881" xr:uid="{00000000-0005-0000-0000-00007FE30000}"/>
    <cellStyle name="Percent 3 5 3 8" xfId="7104" xr:uid="{00000000-0005-0000-0000-000080E30000}"/>
    <cellStyle name="Percent 3 5 3 8 2" xfId="19730" xr:uid="{00000000-0005-0000-0000-000081E30000}"/>
    <cellStyle name="Percent 3 5 3 8 2 2" xfId="54946" xr:uid="{00000000-0005-0000-0000-000082E30000}"/>
    <cellStyle name="Percent 3 5 3 8 3" xfId="42349" xr:uid="{00000000-0005-0000-0000-000083E30000}"/>
    <cellStyle name="Percent 3 5 3 8 4" xfId="32335" xr:uid="{00000000-0005-0000-0000-000084E30000}"/>
    <cellStyle name="Percent 3 5 3 9" xfId="8885" xr:uid="{00000000-0005-0000-0000-000085E30000}"/>
    <cellStyle name="Percent 3 5 3 9 2" xfId="21506" xr:uid="{00000000-0005-0000-0000-000086E30000}"/>
    <cellStyle name="Percent 3 5 3 9 2 2" xfId="56722" xr:uid="{00000000-0005-0000-0000-000087E30000}"/>
    <cellStyle name="Percent 3 5 3 9 3" xfId="44125" xr:uid="{00000000-0005-0000-0000-000088E30000}"/>
    <cellStyle name="Percent 3 5 3 9 4" xfId="34111" xr:uid="{00000000-0005-0000-0000-000089E30000}"/>
    <cellStyle name="Percent 3 5 4" xfId="3018" xr:uid="{00000000-0005-0000-0000-00008AE30000}"/>
    <cellStyle name="Percent 3 5 4 10" xfId="25393" xr:uid="{00000000-0005-0000-0000-00008BE30000}"/>
    <cellStyle name="Percent 3 5 4 11" xfId="60928" xr:uid="{00000000-0005-0000-0000-00008CE30000}"/>
    <cellStyle name="Percent 3 5 4 2" xfId="4824" xr:uid="{00000000-0005-0000-0000-00008DE30000}"/>
    <cellStyle name="Percent 3 5 4 2 2" xfId="17471" xr:uid="{00000000-0005-0000-0000-00008EE30000}"/>
    <cellStyle name="Percent 3 5 4 2 2 2" xfId="52687" xr:uid="{00000000-0005-0000-0000-00008FE30000}"/>
    <cellStyle name="Percent 3 5 4 2 2 3" xfId="30076" xr:uid="{00000000-0005-0000-0000-000090E30000}"/>
    <cellStyle name="Percent 3 5 4 2 3" xfId="13917" xr:uid="{00000000-0005-0000-0000-000091E30000}"/>
    <cellStyle name="Percent 3 5 4 2 3 2" xfId="49135" xr:uid="{00000000-0005-0000-0000-000092E30000}"/>
    <cellStyle name="Percent 3 5 4 2 4" xfId="40090" xr:uid="{00000000-0005-0000-0000-000093E30000}"/>
    <cellStyle name="Percent 3 5 4 2 5" xfId="26524" xr:uid="{00000000-0005-0000-0000-000094E30000}"/>
    <cellStyle name="Percent 3 5 4 3" xfId="6294" xr:uid="{00000000-0005-0000-0000-000095E30000}"/>
    <cellStyle name="Percent 3 5 4 3 2" xfId="18925" xr:uid="{00000000-0005-0000-0000-000096E30000}"/>
    <cellStyle name="Percent 3 5 4 3 2 2" xfId="54141" xr:uid="{00000000-0005-0000-0000-000097E30000}"/>
    <cellStyle name="Percent 3 5 4 3 3" xfId="41544" xr:uid="{00000000-0005-0000-0000-000098E30000}"/>
    <cellStyle name="Percent 3 5 4 3 4" xfId="31530" xr:uid="{00000000-0005-0000-0000-000099E30000}"/>
    <cellStyle name="Percent 3 5 4 4" xfId="7753" xr:uid="{00000000-0005-0000-0000-00009AE30000}"/>
    <cellStyle name="Percent 3 5 4 4 2" xfId="20379" xr:uid="{00000000-0005-0000-0000-00009BE30000}"/>
    <cellStyle name="Percent 3 5 4 4 2 2" xfId="55595" xr:uid="{00000000-0005-0000-0000-00009CE30000}"/>
    <cellStyle name="Percent 3 5 4 4 3" xfId="42998" xr:uid="{00000000-0005-0000-0000-00009DE30000}"/>
    <cellStyle name="Percent 3 5 4 4 4" xfId="32984" xr:uid="{00000000-0005-0000-0000-00009EE30000}"/>
    <cellStyle name="Percent 3 5 4 5" xfId="9534" xr:uid="{00000000-0005-0000-0000-00009FE30000}"/>
    <cellStyle name="Percent 3 5 4 5 2" xfId="22155" xr:uid="{00000000-0005-0000-0000-0000A0E30000}"/>
    <cellStyle name="Percent 3 5 4 5 2 2" xfId="57371" xr:uid="{00000000-0005-0000-0000-0000A1E30000}"/>
    <cellStyle name="Percent 3 5 4 5 3" xfId="44774" xr:uid="{00000000-0005-0000-0000-0000A2E30000}"/>
    <cellStyle name="Percent 3 5 4 5 4" xfId="34760" xr:uid="{00000000-0005-0000-0000-0000A3E30000}"/>
    <cellStyle name="Percent 3 5 4 6" xfId="11328" xr:uid="{00000000-0005-0000-0000-0000A4E30000}"/>
    <cellStyle name="Percent 3 5 4 6 2" xfId="23931" xr:uid="{00000000-0005-0000-0000-0000A5E30000}"/>
    <cellStyle name="Percent 3 5 4 6 2 2" xfId="59147" xr:uid="{00000000-0005-0000-0000-0000A6E30000}"/>
    <cellStyle name="Percent 3 5 4 6 3" xfId="46550" xr:uid="{00000000-0005-0000-0000-0000A7E30000}"/>
    <cellStyle name="Percent 3 5 4 6 4" xfId="36536" xr:uid="{00000000-0005-0000-0000-0000A8E30000}"/>
    <cellStyle name="Percent 3 5 4 7" xfId="15695" xr:uid="{00000000-0005-0000-0000-0000A9E30000}"/>
    <cellStyle name="Percent 3 5 4 7 2" xfId="50911" xr:uid="{00000000-0005-0000-0000-0000AAE30000}"/>
    <cellStyle name="Percent 3 5 4 7 3" xfId="28300" xr:uid="{00000000-0005-0000-0000-0000ABE30000}"/>
    <cellStyle name="Percent 3 5 4 8" xfId="12786" xr:uid="{00000000-0005-0000-0000-0000ACE30000}"/>
    <cellStyle name="Percent 3 5 4 8 2" xfId="48004" xr:uid="{00000000-0005-0000-0000-0000ADE30000}"/>
    <cellStyle name="Percent 3 5 4 9" xfId="38314" xr:uid="{00000000-0005-0000-0000-0000AEE30000}"/>
    <cellStyle name="Percent 3 5 5" xfId="2848" xr:uid="{00000000-0005-0000-0000-0000AFE30000}"/>
    <cellStyle name="Percent 3 5 5 10" xfId="25236" xr:uid="{00000000-0005-0000-0000-0000B0E30000}"/>
    <cellStyle name="Percent 3 5 5 11" xfId="60771" xr:uid="{00000000-0005-0000-0000-0000B1E30000}"/>
    <cellStyle name="Percent 3 5 5 2" xfId="4667" xr:uid="{00000000-0005-0000-0000-0000B2E30000}"/>
    <cellStyle name="Percent 3 5 5 2 2" xfId="17314" xr:uid="{00000000-0005-0000-0000-0000B3E30000}"/>
    <cellStyle name="Percent 3 5 5 2 2 2" xfId="52530" xr:uid="{00000000-0005-0000-0000-0000B4E30000}"/>
    <cellStyle name="Percent 3 5 5 2 2 3" xfId="29919" xr:uid="{00000000-0005-0000-0000-0000B5E30000}"/>
    <cellStyle name="Percent 3 5 5 2 3" xfId="13760" xr:uid="{00000000-0005-0000-0000-0000B6E30000}"/>
    <cellStyle name="Percent 3 5 5 2 3 2" xfId="48978" xr:uid="{00000000-0005-0000-0000-0000B7E30000}"/>
    <cellStyle name="Percent 3 5 5 2 4" xfId="39933" xr:uid="{00000000-0005-0000-0000-0000B8E30000}"/>
    <cellStyle name="Percent 3 5 5 2 5" xfId="26367" xr:uid="{00000000-0005-0000-0000-0000B9E30000}"/>
    <cellStyle name="Percent 3 5 5 3" xfId="6137" xr:uid="{00000000-0005-0000-0000-0000BAE30000}"/>
    <cellStyle name="Percent 3 5 5 3 2" xfId="18768" xr:uid="{00000000-0005-0000-0000-0000BBE30000}"/>
    <cellStyle name="Percent 3 5 5 3 2 2" xfId="53984" xr:uid="{00000000-0005-0000-0000-0000BCE30000}"/>
    <cellStyle name="Percent 3 5 5 3 3" xfId="41387" xr:uid="{00000000-0005-0000-0000-0000BDE30000}"/>
    <cellStyle name="Percent 3 5 5 3 4" xfId="31373" xr:uid="{00000000-0005-0000-0000-0000BEE30000}"/>
    <cellStyle name="Percent 3 5 5 4" xfId="7596" xr:uid="{00000000-0005-0000-0000-0000BFE30000}"/>
    <cellStyle name="Percent 3 5 5 4 2" xfId="20222" xr:uid="{00000000-0005-0000-0000-0000C0E30000}"/>
    <cellStyle name="Percent 3 5 5 4 2 2" xfId="55438" xr:uid="{00000000-0005-0000-0000-0000C1E30000}"/>
    <cellStyle name="Percent 3 5 5 4 3" xfId="42841" xr:uid="{00000000-0005-0000-0000-0000C2E30000}"/>
    <cellStyle name="Percent 3 5 5 4 4" xfId="32827" xr:uid="{00000000-0005-0000-0000-0000C3E30000}"/>
    <cellStyle name="Percent 3 5 5 5" xfId="9377" xr:uid="{00000000-0005-0000-0000-0000C4E30000}"/>
    <cellStyle name="Percent 3 5 5 5 2" xfId="21998" xr:uid="{00000000-0005-0000-0000-0000C5E30000}"/>
    <cellStyle name="Percent 3 5 5 5 2 2" xfId="57214" xr:uid="{00000000-0005-0000-0000-0000C6E30000}"/>
    <cellStyle name="Percent 3 5 5 5 3" xfId="44617" xr:uid="{00000000-0005-0000-0000-0000C7E30000}"/>
    <cellStyle name="Percent 3 5 5 5 4" xfId="34603" xr:uid="{00000000-0005-0000-0000-0000C8E30000}"/>
    <cellStyle name="Percent 3 5 5 6" xfId="11171" xr:uid="{00000000-0005-0000-0000-0000C9E30000}"/>
    <cellStyle name="Percent 3 5 5 6 2" xfId="23774" xr:uid="{00000000-0005-0000-0000-0000CAE30000}"/>
    <cellStyle name="Percent 3 5 5 6 2 2" xfId="58990" xr:uid="{00000000-0005-0000-0000-0000CBE30000}"/>
    <cellStyle name="Percent 3 5 5 6 3" xfId="46393" xr:uid="{00000000-0005-0000-0000-0000CCE30000}"/>
    <cellStyle name="Percent 3 5 5 6 4" xfId="36379" xr:uid="{00000000-0005-0000-0000-0000CDE30000}"/>
    <cellStyle name="Percent 3 5 5 7" xfId="15538" xr:uid="{00000000-0005-0000-0000-0000CEE30000}"/>
    <cellStyle name="Percent 3 5 5 7 2" xfId="50754" xr:uid="{00000000-0005-0000-0000-0000CFE30000}"/>
    <cellStyle name="Percent 3 5 5 7 3" xfId="28143" xr:uid="{00000000-0005-0000-0000-0000D0E30000}"/>
    <cellStyle name="Percent 3 5 5 8" xfId="12629" xr:uid="{00000000-0005-0000-0000-0000D1E30000}"/>
    <cellStyle name="Percent 3 5 5 8 2" xfId="47847" xr:uid="{00000000-0005-0000-0000-0000D2E30000}"/>
    <cellStyle name="Percent 3 5 5 9" xfId="38157" xr:uid="{00000000-0005-0000-0000-0000D3E30000}"/>
    <cellStyle name="Percent 3 5 6" xfId="3358" xr:uid="{00000000-0005-0000-0000-0000D4E30000}"/>
    <cellStyle name="Percent 3 5 6 10" xfId="26854" xr:uid="{00000000-0005-0000-0000-0000D5E30000}"/>
    <cellStyle name="Percent 3 5 6 11" xfId="61258" xr:uid="{00000000-0005-0000-0000-0000D6E30000}"/>
    <cellStyle name="Percent 3 5 6 2" xfId="5154" xr:uid="{00000000-0005-0000-0000-0000D7E30000}"/>
    <cellStyle name="Percent 3 5 6 2 2" xfId="17801" xr:uid="{00000000-0005-0000-0000-0000D8E30000}"/>
    <cellStyle name="Percent 3 5 6 2 2 2" xfId="53017" xr:uid="{00000000-0005-0000-0000-0000D9E30000}"/>
    <cellStyle name="Percent 3 5 6 2 3" xfId="40420" xr:uid="{00000000-0005-0000-0000-0000DAE30000}"/>
    <cellStyle name="Percent 3 5 6 2 4" xfId="30406" xr:uid="{00000000-0005-0000-0000-0000DBE30000}"/>
    <cellStyle name="Percent 3 5 6 3" xfId="6624" xr:uid="{00000000-0005-0000-0000-0000DCE30000}"/>
    <cellStyle name="Percent 3 5 6 3 2" xfId="19255" xr:uid="{00000000-0005-0000-0000-0000DDE30000}"/>
    <cellStyle name="Percent 3 5 6 3 2 2" xfId="54471" xr:uid="{00000000-0005-0000-0000-0000DEE30000}"/>
    <cellStyle name="Percent 3 5 6 3 3" xfId="41874" xr:uid="{00000000-0005-0000-0000-0000DFE30000}"/>
    <cellStyle name="Percent 3 5 6 3 4" xfId="31860" xr:uid="{00000000-0005-0000-0000-0000E0E30000}"/>
    <cellStyle name="Percent 3 5 6 4" xfId="8083" xr:uid="{00000000-0005-0000-0000-0000E1E30000}"/>
    <cellStyle name="Percent 3 5 6 4 2" xfId="20709" xr:uid="{00000000-0005-0000-0000-0000E2E30000}"/>
    <cellStyle name="Percent 3 5 6 4 2 2" xfId="55925" xr:uid="{00000000-0005-0000-0000-0000E3E30000}"/>
    <cellStyle name="Percent 3 5 6 4 3" xfId="43328" xr:uid="{00000000-0005-0000-0000-0000E4E30000}"/>
    <cellStyle name="Percent 3 5 6 4 4" xfId="33314" xr:uid="{00000000-0005-0000-0000-0000E5E30000}"/>
    <cellStyle name="Percent 3 5 6 5" xfId="9864" xr:uid="{00000000-0005-0000-0000-0000E6E30000}"/>
    <cellStyle name="Percent 3 5 6 5 2" xfId="22485" xr:uid="{00000000-0005-0000-0000-0000E7E30000}"/>
    <cellStyle name="Percent 3 5 6 5 2 2" xfId="57701" xr:uid="{00000000-0005-0000-0000-0000E8E30000}"/>
    <cellStyle name="Percent 3 5 6 5 3" xfId="45104" xr:uid="{00000000-0005-0000-0000-0000E9E30000}"/>
    <cellStyle name="Percent 3 5 6 5 4" xfId="35090" xr:uid="{00000000-0005-0000-0000-0000EAE30000}"/>
    <cellStyle name="Percent 3 5 6 6" xfId="11658" xr:uid="{00000000-0005-0000-0000-0000EBE30000}"/>
    <cellStyle name="Percent 3 5 6 6 2" xfId="24261" xr:uid="{00000000-0005-0000-0000-0000ECE30000}"/>
    <cellStyle name="Percent 3 5 6 6 2 2" xfId="59477" xr:uid="{00000000-0005-0000-0000-0000EDE30000}"/>
    <cellStyle name="Percent 3 5 6 6 3" xfId="46880" xr:uid="{00000000-0005-0000-0000-0000EEE30000}"/>
    <cellStyle name="Percent 3 5 6 6 4" xfId="36866" xr:uid="{00000000-0005-0000-0000-0000EFE30000}"/>
    <cellStyle name="Percent 3 5 6 7" xfId="16025" xr:uid="{00000000-0005-0000-0000-0000F0E30000}"/>
    <cellStyle name="Percent 3 5 6 7 2" xfId="51241" xr:uid="{00000000-0005-0000-0000-0000F1E30000}"/>
    <cellStyle name="Percent 3 5 6 7 3" xfId="28630" xr:uid="{00000000-0005-0000-0000-0000F2E30000}"/>
    <cellStyle name="Percent 3 5 6 8" xfId="14247" xr:uid="{00000000-0005-0000-0000-0000F3E30000}"/>
    <cellStyle name="Percent 3 5 6 8 2" xfId="49465" xr:uid="{00000000-0005-0000-0000-0000F4E30000}"/>
    <cellStyle name="Percent 3 5 6 9" xfId="38644" xr:uid="{00000000-0005-0000-0000-0000F5E30000}"/>
    <cellStyle name="Percent 3 5 7" xfId="2518" xr:uid="{00000000-0005-0000-0000-0000F6E30000}"/>
    <cellStyle name="Percent 3 5 7 10" xfId="26045" xr:uid="{00000000-0005-0000-0000-0000F7E30000}"/>
    <cellStyle name="Percent 3 5 7 11" xfId="60449" xr:uid="{00000000-0005-0000-0000-0000F8E30000}"/>
    <cellStyle name="Percent 3 5 7 2" xfId="4345" xr:uid="{00000000-0005-0000-0000-0000F9E30000}"/>
    <cellStyle name="Percent 3 5 7 2 2" xfId="16992" xr:uid="{00000000-0005-0000-0000-0000FAE30000}"/>
    <cellStyle name="Percent 3 5 7 2 2 2" xfId="52208" xr:uid="{00000000-0005-0000-0000-0000FBE30000}"/>
    <cellStyle name="Percent 3 5 7 2 3" xfId="39611" xr:uid="{00000000-0005-0000-0000-0000FCE30000}"/>
    <cellStyle name="Percent 3 5 7 2 4" xfId="29597" xr:uid="{00000000-0005-0000-0000-0000FDE30000}"/>
    <cellStyle name="Percent 3 5 7 3" xfId="5815" xr:uid="{00000000-0005-0000-0000-0000FEE30000}"/>
    <cellStyle name="Percent 3 5 7 3 2" xfId="18446" xr:uid="{00000000-0005-0000-0000-0000FFE30000}"/>
    <cellStyle name="Percent 3 5 7 3 2 2" xfId="53662" xr:uid="{00000000-0005-0000-0000-000000E40000}"/>
    <cellStyle name="Percent 3 5 7 3 3" xfId="41065" xr:uid="{00000000-0005-0000-0000-000001E40000}"/>
    <cellStyle name="Percent 3 5 7 3 4" xfId="31051" xr:uid="{00000000-0005-0000-0000-000002E40000}"/>
    <cellStyle name="Percent 3 5 7 4" xfId="7274" xr:uid="{00000000-0005-0000-0000-000003E40000}"/>
    <cellStyle name="Percent 3 5 7 4 2" xfId="19900" xr:uid="{00000000-0005-0000-0000-000004E40000}"/>
    <cellStyle name="Percent 3 5 7 4 2 2" xfId="55116" xr:uid="{00000000-0005-0000-0000-000005E40000}"/>
    <cellStyle name="Percent 3 5 7 4 3" xfId="42519" xr:uid="{00000000-0005-0000-0000-000006E40000}"/>
    <cellStyle name="Percent 3 5 7 4 4" xfId="32505" xr:uid="{00000000-0005-0000-0000-000007E40000}"/>
    <cellStyle name="Percent 3 5 7 5" xfId="9055" xr:uid="{00000000-0005-0000-0000-000008E40000}"/>
    <cellStyle name="Percent 3 5 7 5 2" xfId="21676" xr:uid="{00000000-0005-0000-0000-000009E40000}"/>
    <cellStyle name="Percent 3 5 7 5 2 2" xfId="56892" xr:uid="{00000000-0005-0000-0000-00000AE40000}"/>
    <cellStyle name="Percent 3 5 7 5 3" xfId="44295" xr:uid="{00000000-0005-0000-0000-00000BE40000}"/>
    <cellStyle name="Percent 3 5 7 5 4" xfId="34281" xr:uid="{00000000-0005-0000-0000-00000CE40000}"/>
    <cellStyle name="Percent 3 5 7 6" xfId="10849" xr:uid="{00000000-0005-0000-0000-00000DE40000}"/>
    <cellStyle name="Percent 3 5 7 6 2" xfId="23452" xr:uid="{00000000-0005-0000-0000-00000EE40000}"/>
    <cellStyle name="Percent 3 5 7 6 2 2" xfId="58668" xr:uid="{00000000-0005-0000-0000-00000FE40000}"/>
    <cellStyle name="Percent 3 5 7 6 3" xfId="46071" xr:uid="{00000000-0005-0000-0000-000010E40000}"/>
    <cellStyle name="Percent 3 5 7 6 4" xfId="36057" xr:uid="{00000000-0005-0000-0000-000011E40000}"/>
    <cellStyle name="Percent 3 5 7 7" xfId="15216" xr:uid="{00000000-0005-0000-0000-000012E40000}"/>
    <cellStyle name="Percent 3 5 7 7 2" xfId="50432" xr:uid="{00000000-0005-0000-0000-000013E40000}"/>
    <cellStyle name="Percent 3 5 7 7 3" xfId="27821" xr:uid="{00000000-0005-0000-0000-000014E40000}"/>
    <cellStyle name="Percent 3 5 7 8" xfId="13438" xr:uid="{00000000-0005-0000-0000-000015E40000}"/>
    <cellStyle name="Percent 3 5 7 8 2" xfId="48656" xr:uid="{00000000-0005-0000-0000-000016E40000}"/>
    <cellStyle name="Percent 3 5 7 9" xfId="37835" xr:uid="{00000000-0005-0000-0000-000017E40000}"/>
    <cellStyle name="Percent 3 5 8" xfId="3682" xr:uid="{00000000-0005-0000-0000-000018E40000}"/>
    <cellStyle name="Percent 3 5 8 2" xfId="8406" xr:uid="{00000000-0005-0000-0000-000019E40000}"/>
    <cellStyle name="Percent 3 5 8 2 2" xfId="21032" xr:uid="{00000000-0005-0000-0000-00001AE40000}"/>
    <cellStyle name="Percent 3 5 8 2 2 2" xfId="56248" xr:uid="{00000000-0005-0000-0000-00001BE40000}"/>
    <cellStyle name="Percent 3 5 8 2 3" xfId="43651" xr:uid="{00000000-0005-0000-0000-00001CE40000}"/>
    <cellStyle name="Percent 3 5 8 2 4" xfId="33637" xr:uid="{00000000-0005-0000-0000-00001DE40000}"/>
    <cellStyle name="Percent 3 5 8 3" xfId="10187" xr:uid="{00000000-0005-0000-0000-00001EE40000}"/>
    <cellStyle name="Percent 3 5 8 3 2" xfId="22808" xr:uid="{00000000-0005-0000-0000-00001FE40000}"/>
    <cellStyle name="Percent 3 5 8 3 2 2" xfId="58024" xr:uid="{00000000-0005-0000-0000-000020E40000}"/>
    <cellStyle name="Percent 3 5 8 3 3" xfId="45427" xr:uid="{00000000-0005-0000-0000-000021E40000}"/>
    <cellStyle name="Percent 3 5 8 3 4" xfId="35413" xr:uid="{00000000-0005-0000-0000-000022E40000}"/>
    <cellStyle name="Percent 3 5 8 4" xfId="11983" xr:uid="{00000000-0005-0000-0000-000023E40000}"/>
    <cellStyle name="Percent 3 5 8 4 2" xfId="24584" xr:uid="{00000000-0005-0000-0000-000024E40000}"/>
    <cellStyle name="Percent 3 5 8 4 2 2" xfId="59800" xr:uid="{00000000-0005-0000-0000-000025E40000}"/>
    <cellStyle name="Percent 3 5 8 4 3" xfId="47203" xr:uid="{00000000-0005-0000-0000-000026E40000}"/>
    <cellStyle name="Percent 3 5 8 4 4" xfId="37189" xr:uid="{00000000-0005-0000-0000-000027E40000}"/>
    <cellStyle name="Percent 3 5 8 5" xfId="16348" xr:uid="{00000000-0005-0000-0000-000028E40000}"/>
    <cellStyle name="Percent 3 5 8 5 2" xfId="51564" xr:uid="{00000000-0005-0000-0000-000029E40000}"/>
    <cellStyle name="Percent 3 5 8 5 3" xfId="28953" xr:uid="{00000000-0005-0000-0000-00002AE40000}"/>
    <cellStyle name="Percent 3 5 8 6" xfId="14570" xr:uid="{00000000-0005-0000-0000-00002BE40000}"/>
    <cellStyle name="Percent 3 5 8 6 2" xfId="49788" xr:uid="{00000000-0005-0000-0000-00002CE40000}"/>
    <cellStyle name="Percent 3 5 8 7" xfId="38967" xr:uid="{00000000-0005-0000-0000-00002DE40000}"/>
    <cellStyle name="Percent 3 5 8 8" xfId="27177" xr:uid="{00000000-0005-0000-0000-00002EE40000}"/>
    <cellStyle name="Percent 3 5 9" xfId="4014" xr:uid="{00000000-0005-0000-0000-00002FE40000}"/>
    <cellStyle name="Percent 3 5 9 2" xfId="16670" xr:uid="{00000000-0005-0000-0000-000030E40000}"/>
    <cellStyle name="Percent 3 5 9 2 2" xfId="51886" xr:uid="{00000000-0005-0000-0000-000031E40000}"/>
    <cellStyle name="Percent 3 5 9 2 3" xfId="29275" xr:uid="{00000000-0005-0000-0000-000032E40000}"/>
    <cellStyle name="Percent 3 5 9 3" xfId="13116" xr:uid="{00000000-0005-0000-0000-000033E40000}"/>
    <cellStyle name="Percent 3 5 9 3 2" xfId="48334" xr:uid="{00000000-0005-0000-0000-000034E40000}"/>
    <cellStyle name="Percent 3 5 9 4" xfId="39289" xr:uid="{00000000-0005-0000-0000-000035E40000}"/>
    <cellStyle name="Percent 3 5 9 5" xfId="25723" xr:uid="{00000000-0005-0000-0000-000036E40000}"/>
    <cellStyle name="Percent 4" xfId="52" xr:uid="{00000000-0005-0000-0000-000037E40000}"/>
    <cellStyle name="Percent 4 2" xfId="754" xr:uid="{00000000-0005-0000-0000-000038E40000}"/>
    <cellStyle name="Percent 4 2 10" xfId="5494" xr:uid="{00000000-0005-0000-0000-000039E40000}"/>
    <cellStyle name="Percent 4 2 10 2" xfId="18125" xr:uid="{00000000-0005-0000-0000-00003AE40000}"/>
    <cellStyle name="Percent 4 2 10 2 2" xfId="53341" xr:uid="{00000000-0005-0000-0000-00003BE40000}"/>
    <cellStyle name="Percent 4 2 10 3" xfId="40744" xr:uid="{00000000-0005-0000-0000-00003CE40000}"/>
    <cellStyle name="Percent 4 2 10 4" xfId="30730" xr:uid="{00000000-0005-0000-0000-00003DE40000}"/>
    <cellStyle name="Percent 4 2 11" xfId="6950" xr:uid="{00000000-0005-0000-0000-00003EE40000}"/>
    <cellStyle name="Percent 4 2 11 2" xfId="19579" xr:uid="{00000000-0005-0000-0000-00003FE40000}"/>
    <cellStyle name="Percent 4 2 11 2 2" xfId="54795" xr:uid="{00000000-0005-0000-0000-000040E40000}"/>
    <cellStyle name="Percent 4 2 11 3" xfId="42198" xr:uid="{00000000-0005-0000-0000-000041E40000}"/>
    <cellStyle name="Percent 4 2 11 4" xfId="32184" xr:uid="{00000000-0005-0000-0000-000042E40000}"/>
    <cellStyle name="Percent 4 2 12" xfId="8732" xr:uid="{00000000-0005-0000-0000-000043E40000}"/>
    <cellStyle name="Percent 4 2 12 2" xfId="21355" xr:uid="{00000000-0005-0000-0000-000044E40000}"/>
    <cellStyle name="Percent 4 2 12 2 2" xfId="56571" xr:uid="{00000000-0005-0000-0000-000045E40000}"/>
    <cellStyle name="Percent 4 2 12 3" xfId="43974" xr:uid="{00000000-0005-0000-0000-000046E40000}"/>
    <cellStyle name="Percent 4 2 12 4" xfId="33960" xr:uid="{00000000-0005-0000-0000-000047E40000}"/>
    <cellStyle name="Percent 4 2 13" xfId="10758" xr:uid="{00000000-0005-0000-0000-000048E40000}"/>
    <cellStyle name="Percent 4 2 13 2" xfId="23369" xr:uid="{00000000-0005-0000-0000-000049E40000}"/>
    <cellStyle name="Percent 4 2 13 2 2" xfId="58585" xr:uid="{00000000-0005-0000-0000-00004AE40000}"/>
    <cellStyle name="Percent 4 2 13 3" xfId="45988" xr:uid="{00000000-0005-0000-0000-00004BE40000}"/>
    <cellStyle name="Percent 4 2 13 4" xfId="35974" xr:uid="{00000000-0005-0000-0000-00004CE40000}"/>
    <cellStyle name="Percent 4 2 14" xfId="14894" xr:uid="{00000000-0005-0000-0000-00004DE40000}"/>
    <cellStyle name="Percent 4 2 14 2" xfId="50111" xr:uid="{00000000-0005-0000-0000-00004EE40000}"/>
    <cellStyle name="Percent 4 2 14 3" xfId="27500" xr:uid="{00000000-0005-0000-0000-00004FE40000}"/>
    <cellStyle name="Percent 4 2 15" xfId="12308" xr:uid="{00000000-0005-0000-0000-000050E40000}"/>
    <cellStyle name="Percent 4 2 15 2" xfId="47526" xr:uid="{00000000-0005-0000-0000-000051E40000}"/>
    <cellStyle name="Percent 4 2 16" xfId="37513" xr:uid="{00000000-0005-0000-0000-000052E40000}"/>
    <cellStyle name="Percent 4 2 17" xfId="24915" xr:uid="{00000000-0005-0000-0000-000053E40000}"/>
    <cellStyle name="Percent 4 2 18" xfId="60128" xr:uid="{00000000-0005-0000-0000-000054E40000}"/>
    <cellStyle name="Percent 4 2 2" xfId="1905" xr:uid="{00000000-0005-0000-0000-000055E40000}"/>
    <cellStyle name="Percent 4 2 2 10" xfId="7024" xr:uid="{00000000-0005-0000-0000-000056E40000}"/>
    <cellStyle name="Percent 4 2 2 10 2" xfId="19651" xr:uid="{00000000-0005-0000-0000-000057E40000}"/>
    <cellStyle name="Percent 4 2 2 10 2 2" xfId="54867" xr:uid="{00000000-0005-0000-0000-000058E40000}"/>
    <cellStyle name="Percent 4 2 2 10 3" xfId="42270" xr:uid="{00000000-0005-0000-0000-000059E40000}"/>
    <cellStyle name="Percent 4 2 2 10 4" xfId="32256" xr:uid="{00000000-0005-0000-0000-00005AE40000}"/>
    <cellStyle name="Percent 4 2 2 11" xfId="8805" xr:uid="{00000000-0005-0000-0000-00005BE40000}"/>
    <cellStyle name="Percent 4 2 2 11 2" xfId="21427" xr:uid="{00000000-0005-0000-0000-00005CE40000}"/>
    <cellStyle name="Percent 4 2 2 11 2 2" xfId="56643" xr:uid="{00000000-0005-0000-0000-00005DE40000}"/>
    <cellStyle name="Percent 4 2 2 11 3" xfId="44046" xr:uid="{00000000-0005-0000-0000-00005EE40000}"/>
    <cellStyle name="Percent 4 2 2 11 4" xfId="34032" xr:uid="{00000000-0005-0000-0000-00005FE40000}"/>
    <cellStyle name="Percent 4 2 2 12" xfId="10759" xr:uid="{00000000-0005-0000-0000-000060E40000}"/>
    <cellStyle name="Percent 4 2 2 12 2" xfId="23370" xr:uid="{00000000-0005-0000-0000-000061E40000}"/>
    <cellStyle name="Percent 4 2 2 12 2 2" xfId="58586" xr:uid="{00000000-0005-0000-0000-000062E40000}"/>
    <cellStyle name="Percent 4 2 2 12 3" xfId="45989" xr:uid="{00000000-0005-0000-0000-000063E40000}"/>
    <cellStyle name="Percent 4 2 2 12 4" xfId="35975" xr:uid="{00000000-0005-0000-0000-000064E40000}"/>
    <cellStyle name="Percent 4 2 2 13" xfId="14966" xr:uid="{00000000-0005-0000-0000-000065E40000}"/>
    <cellStyle name="Percent 4 2 2 13 2" xfId="50183" xr:uid="{00000000-0005-0000-0000-000066E40000}"/>
    <cellStyle name="Percent 4 2 2 13 3" xfId="27572" xr:uid="{00000000-0005-0000-0000-000067E40000}"/>
    <cellStyle name="Percent 4 2 2 14" xfId="12380" xr:uid="{00000000-0005-0000-0000-000068E40000}"/>
    <cellStyle name="Percent 4 2 2 14 2" xfId="47598" xr:uid="{00000000-0005-0000-0000-000069E40000}"/>
    <cellStyle name="Percent 4 2 2 15" xfId="37585" xr:uid="{00000000-0005-0000-0000-00006AE40000}"/>
    <cellStyle name="Percent 4 2 2 16" xfId="24987" xr:uid="{00000000-0005-0000-0000-00006BE40000}"/>
    <cellStyle name="Percent 4 2 2 17" xfId="60200" xr:uid="{00000000-0005-0000-0000-00006CE40000}"/>
    <cellStyle name="Percent 4 2 2 2" xfId="2410" xr:uid="{00000000-0005-0000-0000-00006DE40000}"/>
    <cellStyle name="Percent 4 2 2 2 10" xfId="10760" xr:uid="{00000000-0005-0000-0000-00006EE40000}"/>
    <cellStyle name="Percent 4 2 2 2 10 2" xfId="23371" xr:uid="{00000000-0005-0000-0000-00006FE40000}"/>
    <cellStyle name="Percent 4 2 2 2 10 2 2" xfId="58587" xr:uid="{00000000-0005-0000-0000-000070E40000}"/>
    <cellStyle name="Percent 4 2 2 2 10 3" xfId="45990" xr:uid="{00000000-0005-0000-0000-000071E40000}"/>
    <cellStyle name="Percent 4 2 2 2 10 4" xfId="35976" xr:uid="{00000000-0005-0000-0000-000072E40000}"/>
    <cellStyle name="Percent 4 2 2 2 11" xfId="15121" xr:uid="{00000000-0005-0000-0000-000073E40000}"/>
    <cellStyle name="Percent 4 2 2 2 11 2" xfId="50337" xr:uid="{00000000-0005-0000-0000-000074E40000}"/>
    <cellStyle name="Percent 4 2 2 2 11 3" xfId="27726" xr:uid="{00000000-0005-0000-0000-000075E40000}"/>
    <cellStyle name="Percent 4 2 2 2 12" xfId="12534" xr:uid="{00000000-0005-0000-0000-000076E40000}"/>
    <cellStyle name="Percent 4 2 2 2 12 2" xfId="47752" xr:uid="{00000000-0005-0000-0000-000077E40000}"/>
    <cellStyle name="Percent 4 2 2 2 13" xfId="37740" xr:uid="{00000000-0005-0000-0000-000078E40000}"/>
    <cellStyle name="Percent 4 2 2 2 14" xfId="25141" xr:uid="{00000000-0005-0000-0000-000079E40000}"/>
    <cellStyle name="Percent 4 2 2 2 15" xfId="60354" xr:uid="{00000000-0005-0000-0000-00007AE40000}"/>
    <cellStyle name="Percent 4 2 2 2 2" xfId="3256" xr:uid="{00000000-0005-0000-0000-00007BE40000}"/>
    <cellStyle name="Percent 4 2 2 2 2 10" xfId="25625" xr:uid="{00000000-0005-0000-0000-00007CE40000}"/>
    <cellStyle name="Percent 4 2 2 2 2 11" xfId="61160" xr:uid="{00000000-0005-0000-0000-00007DE40000}"/>
    <cellStyle name="Percent 4 2 2 2 2 2" xfId="5056" xr:uid="{00000000-0005-0000-0000-00007EE40000}"/>
    <cellStyle name="Percent 4 2 2 2 2 2 2" xfId="17703" xr:uid="{00000000-0005-0000-0000-00007FE40000}"/>
    <cellStyle name="Percent 4 2 2 2 2 2 2 2" xfId="52919" xr:uid="{00000000-0005-0000-0000-000080E40000}"/>
    <cellStyle name="Percent 4 2 2 2 2 2 2 3" xfId="30308" xr:uid="{00000000-0005-0000-0000-000081E40000}"/>
    <cellStyle name="Percent 4 2 2 2 2 2 3" xfId="14149" xr:uid="{00000000-0005-0000-0000-000082E40000}"/>
    <cellStyle name="Percent 4 2 2 2 2 2 3 2" xfId="49367" xr:uid="{00000000-0005-0000-0000-000083E40000}"/>
    <cellStyle name="Percent 4 2 2 2 2 2 4" xfId="40322" xr:uid="{00000000-0005-0000-0000-000084E40000}"/>
    <cellStyle name="Percent 4 2 2 2 2 2 5" xfId="26756" xr:uid="{00000000-0005-0000-0000-000085E40000}"/>
    <cellStyle name="Percent 4 2 2 2 2 3" xfId="6526" xr:uid="{00000000-0005-0000-0000-000086E40000}"/>
    <cellStyle name="Percent 4 2 2 2 2 3 2" xfId="19157" xr:uid="{00000000-0005-0000-0000-000087E40000}"/>
    <cellStyle name="Percent 4 2 2 2 2 3 2 2" xfId="54373" xr:uid="{00000000-0005-0000-0000-000088E40000}"/>
    <cellStyle name="Percent 4 2 2 2 2 3 3" xfId="41776" xr:uid="{00000000-0005-0000-0000-000089E40000}"/>
    <cellStyle name="Percent 4 2 2 2 2 3 4" xfId="31762" xr:uid="{00000000-0005-0000-0000-00008AE40000}"/>
    <cellStyle name="Percent 4 2 2 2 2 4" xfId="7985" xr:uid="{00000000-0005-0000-0000-00008BE40000}"/>
    <cellStyle name="Percent 4 2 2 2 2 4 2" xfId="20611" xr:uid="{00000000-0005-0000-0000-00008CE40000}"/>
    <cellStyle name="Percent 4 2 2 2 2 4 2 2" xfId="55827" xr:uid="{00000000-0005-0000-0000-00008DE40000}"/>
    <cellStyle name="Percent 4 2 2 2 2 4 3" xfId="43230" xr:uid="{00000000-0005-0000-0000-00008EE40000}"/>
    <cellStyle name="Percent 4 2 2 2 2 4 4" xfId="33216" xr:uid="{00000000-0005-0000-0000-00008FE40000}"/>
    <cellStyle name="Percent 4 2 2 2 2 5" xfId="9766" xr:uid="{00000000-0005-0000-0000-000090E40000}"/>
    <cellStyle name="Percent 4 2 2 2 2 5 2" xfId="22387" xr:uid="{00000000-0005-0000-0000-000091E40000}"/>
    <cellStyle name="Percent 4 2 2 2 2 5 2 2" xfId="57603" xr:uid="{00000000-0005-0000-0000-000092E40000}"/>
    <cellStyle name="Percent 4 2 2 2 2 5 3" xfId="45006" xr:uid="{00000000-0005-0000-0000-000093E40000}"/>
    <cellStyle name="Percent 4 2 2 2 2 5 4" xfId="34992" xr:uid="{00000000-0005-0000-0000-000094E40000}"/>
    <cellStyle name="Percent 4 2 2 2 2 6" xfId="11560" xr:uid="{00000000-0005-0000-0000-000095E40000}"/>
    <cellStyle name="Percent 4 2 2 2 2 6 2" xfId="24163" xr:uid="{00000000-0005-0000-0000-000096E40000}"/>
    <cellStyle name="Percent 4 2 2 2 2 6 2 2" xfId="59379" xr:uid="{00000000-0005-0000-0000-000097E40000}"/>
    <cellStyle name="Percent 4 2 2 2 2 6 3" xfId="46782" xr:uid="{00000000-0005-0000-0000-000098E40000}"/>
    <cellStyle name="Percent 4 2 2 2 2 6 4" xfId="36768" xr:uid="{00000000-0005-0000-0000-000099E40000}"/>
    <cellStyle name="Percent 4 2 2 2 2 7" xfId="15927" xr:uid="{00000000-0005-0000-0000-00009AE40000}"/>
    <cellStyle name="Percent 4 2 2 2 2 7 2" xfId="51143" xr:uid="{00000000-0005-0000-0000-00009BE40000}"/>
    <cellStyle name="Percent 4 2 2 2 2 7 3" xfId="28532" xr:uid="{00000000-0005-0000-0000-00009CE40000}"/>
    <cellStyle name="Percent 4 2 2 2 2 8" xfId="13018" xr:uid="{00000000-0005-0000-0000-00009DE40000}"/>
    <cellStyle name="Percent 4 2 2 2 2 8 2" xfId="48236" xr:uid="{00000000-0005-0000-0000-00009EE40000}"/>
    <cellStyle name="Percent 4 2 2 2 2 9" xfId="38546" xr:uid="{00000000-0005-0000-0000-00009FE40000}"/>
    <cellStyle name="Percent 4 2 2 2 3" xfId="3585" xr:uid="{00000000-0005-0000-0000-0000A0E40000}"/>
    <cellStyle name="Percent 4 2 2 2 3 10" xfId="27081" xr:uid="{00000000-0005-0000-0000-0000A1E40000}"/>
    <cellStyle name="Percent 4 2 2 2 3 11" xfId="61485" xr:uid="{00000000-0005-0000-0000-0000A2E40000}"/>
    <cellStyle name="Percent 4 2 2 2 3 2" xfId="5381" xr:uid="{00000000-0005-0000-0000-0000A3E40000}"/>
    <cellStyle name="Percent 4 2 2 2 3 2 2" xfId="18028" xr:uid="{00000000-0005-0000-0000-0000A4E40000}"/>
    <cellStyle name="Percent 4 2 2 2 3 2 2 2" xfId="53244" xr:uid="{00000000-0005-0000-0000-0000A5E40000}"/>
    <cellStyle name="Percent 4 2 2 2 3 2 3" xfId="40647" xr:uid="{00000000-0005-0000-0000-0000A6E40000}"/>
    <cellStyle name="Percent 4 2 2 2 3 2 4" xfId="30633" xr:uid="{00000000-0005-0000-0000-0000A7E40000}"/>
    <cellStyle name="Percent 4 2 2 2 3 3" xfId="6851" xr:uid="{00000000-0005-0000-0000-0000A8E40000}"/>
    <cellStyle name="Percent 4 2 2 2 3 3 2" xfId="19482" xr:uid="{00000000-0005-0000-0000-0000A9E40000}"/>
    <cellStyle name="Percent 4 2 2 2 3 3 2 2" xfId="54698" xr:uid="{00000000-0005-0000-0000-0000AAE40000}"/>
    <cellStyle name="Percent 4 2 2 2 3 3 3" xfId="42101" xr:uid="{00000000-0005-0000-0000-0000ABE40000}"/>
    <cellStyle name="Percent 4 2 2 2 3 3 4" xfId="32087" xr:uid="{00000000-0005-0000-0000-0000ACE40000}"/>
    <cellStyle name="Percent 4 2 2 2 3 4" xfId="8310" xr:uid="{00000000-0005-0000-0000-0000ADE40000}"/>
    <cellStyle name="Percent 4 2 2 2 3 4 2" xfId="20936" xr:uid="{00000000-0005-0000-0000-0000AEE40000}"/>
    <cellStyle name="Percent 4 2 2 2 3 4 2 2" xfId="56152" xr:uid="{00000000-0005-0000-0000-0000AFE40000}"/>
    <cellStyle name="Percent 4 2 2 2 3 4 3" xfId="43555" xr:uid="{00000000-0005-0000-0000-0000B0E40000}"/>
    <cellStyle name="Percent 4 2 2 2 3 4 4" xfId="33541" xr:uid="{00000000-0005-0000-0000-0000B1E40000}"/>
    <cellStyle name="Percent 4 2 2 2 3 5" xfId="10091" xr:uid="{00000000-0005-0000-0000-0000B2E40000}"/>
    <cellStyle name="Percent 4 2 2 2 3 5 2" xfId="22712" xr:uid="{00000000-0005-0000-0000-0000B3E40000}"/>
    <cellStyle name="Percent 4 2 2 2 3 5 2 2" xfId="57928" xr:uid="{00000000-0005-0000-0000-0000B4E40000}"/>
    <cellStyle name="Percent 4 2 2 2 3 5 3" xfId="45331" xr:uid="{00000000-0005-0000-0000-0000B5E40000}"/>
    <cellStyle name="Percent 4 2 2 2 3 5 4" xfId="35317" xr:uid="{00000000-0005-0000-0000-0000B6E40000}"/>
    <cellStyle name="Percent 4 2 2 2 3 6" xfId="11885" xr:uid="{00000000-0005-0000-0000-0000B7E40000}"/>
    <cellStyle name="Percent 4 2 2 2 3 6 2" xfId="24488" xr:uid="{00000000-0005-0000-0000-0000B8E40000}"/>
    <cellStyle name="Percent 4 2 2 2 3 6 2 2" xfId="59704" xr:uid="{00000000-0005-0000-0000-0000B9E40000}"/>
    <cellStyle name="Percent 4 2 2 2 3 6 3" xfId="47107" xr:uid="{00000000-0005-0000-0000-0000BAE40000}"/>
    <cellStyle name="Percent 4 2 2 2 3 6 4" xfId="37093" xr:uid="{00000000-0005-0000-0000-0000BBE40000}"/>
    <cellStyle name="Percent 4 2 2 2 3 7" xfId="16252" xr:uid="{00000000-0005-0000-0000-0000BCE40000}"/>
    <cellStyle name="Percent 4 2 2 2 3 7 2" xfId="51468" xr:uid="{00000000-0005-0000-0000-0000BDE40000}"/>
    <cellStyle name="Percent 4 2 2 2 3 7 3" xfId="28857" xr:uid="{00000000-0005-0000-0000-0000BEE40000}"/>
    <cellStyle name="Percent 4 2 2 2 3 8" xfId="14474" xr:uid="{00000000-0005-0000-0000-0000BFE40000}"/>
    <cellStyle name="Percent 4 2 2 2 3 8 2" xfId="49692" xr:uid="{00000000-0005-0000-0000-0000C0E40000}"/>
    <cellStyle name="Percent 4 2 2 2 3 9" xfId="38871" xr:uid="{00000000-0005-0000-0000-0000C1E40000}"/>
    <cellStyle name="Percent 4 2 2 2 4" xfId="2746" xr:uid="{00000000-0005-0000-0000-0000C2E40000}"/>
    <cellStyle name="Percent 4 2 2 2 4 10" xfId="26272" xr:uid="{00000000-0005-0000-0000-0000C3E40000}"/>
    <cellStyle name="Percent 4 2 2 2 4 11" xfId="60676" xr:uid="{00000000-0005-0000-0000-0000C4E40000}"/>
    <cellStyle name="Percent 4 2 2 2 4 2" xfId="4572" xr:uid="{00000000-0005-0000-0000-0000C5E40000}"/>
    <cellStyle name="Percent 4 2 2 2 4 2 2" xfId="17219" xr:uid="{00000000-0005-0000-0000-0000C6E40000}"/>
    <cellStyle name="Percent 4 2 2 2 4 2 2 2" xfId="52435" xr:uid="{00000000-0005-0000-0000-0000C7E40000}"/>
    <cellStyle name="Percent 4 2 2 2 4 2 3" xfId="39838" xr:uid="{00000000-0005-0000-0000-0000C8E40000}"/>
    <cellStyle name="Percent 4 2 2 2 4 2 4" xfId="29824" xr:uid="{00000000-0005-0000-0000-0000C9E40000}"/>
    <cellStyle name="Percent 4 2 2 2 4 3" xfId="6042" xr:uid="{00000000-0005-0000-0000-0000CAE40000}"/>
    <cellStyle name="Percent 4 2 2 2 4 3 2" xfId="18673" xr:uid="{00000000-0005-0000-0000-0000CBE40000}"/>
    <cellStyle name="Percent 4 2 2 2 4 3 2 2" xfId="53889" xr:uid="{00000000-0005-0000-0000-0000CCE40000}"/>
    <cellStyle name="Percent 4 2 2 2 4 3 3" xfId="41292" xr:uid="{00000000-0005-0000-0000-0000CDE40000}"/>
    <cellStyle name="Percent 4 2 2 2 4 3 4" xfId="31278" xr:uid="{00000000-0005-0000-0000-0000CEE40000}"/>
    <cellStyle name="Percent 4 2 2 2 4 4" xfId="7501" xr:uid="{00000000-0005-0000-0000-0000CFE40000}"/>
    <cellStyle name="Percent 4 2 2 2 4 4 2" xfId="20127" xr:uid="{00000000-0005-0000-0000-0000D0E40000}"/>
    <cellStyle name="Percent 4 2 2 2 4 4 2 2" xfId="55343" xr:uid="{00000000-0005-0000-0000-0000D1E40000}"/>
    <cellStyle name="Percent 4 2 2 2 4 4 3" xfId="42746" xr:uid="{00000000-0005-0000-0000-0000D2E40000}"/>
    <cellStyle name="Percent 4 2 2 2 4 4 4" xfId="32732" xr:uid="{00000000-0005-0000-0000-0000D3E40000}"/>
    <cellStyle name="Percent 4 2 2 2 4 5" xfId="9282" xr:uid="{00000000-0005-0000-0000-0000D4E40000}"/>
    <cellStyle name="Percent 4 2 2 2 4 5 2" xfId="21903" xr:uid="{00000000-0005-0000-0000-0000D5E40000}"/>
    <cellStyle name="Percent 4 2 2 2 4 5 2 2" xfId="57119" xr:uid="{00000000-0005-0000-0000-0000D6E40000}"/>
    <cellStyle name="Percent 4 2 2 2 4 5 3" xfId="44522" xr:uid="{00000000-0005-0000-0000-0000D7E40000}"/>
    <cellStyle name="Percent 4 2 2 2 4 5 4" xfId="34508" xr:uid="{00000000-0005-0000-0000-0000D8E40000}"/>
    <cellStyle name="Percent 4 2 2 2 4 6" xfId="11076" xr:uid="{00000000-0005-0000-0000-0000D9E40000}"/>
    <cellStyle name="Percent 4 2 2 2 4 6 2" xfId="23679" xr:uid="{00000000-0005-0000-0000-0000DAE40000}"/>
    <cellStyle name="Percent 4 2 2 2 4 6 2 2" xfId="58895" xr:uid="{00000000-0005-0000-0000-0000DBE40000}"/>
    <cellStyle name="Percent 4 2 2 2 4 6 3" xfId="46298" xr:uid="{00000000-0005-0000-0000-0000DCE40000}"/>
    <cellStyle name="Percent 4 2 2 2 4 6 4" xfId="36284" xr:uid="{00000000-0005-0000-0000-0000DDE40000}"/>
    <cellStyle name="Percent 4 2 2 2 4 7" xfId="15443" xr:uid="{00000000-0005-0000-0000-0000DEE40000}"/>
    <cellStyle name="Percent 4 2 2 2 4 7 2" xfId="50659" xr:uid="{00000000-0005-0000-0000-0000DFE40000}"/>
    <cellStyle name="Percent 4 2 2 2 4 7 3" xfId="28048" xr:uid="{00000000-0005-0000-0000-0000E0E40000}"/>
    <cellStyle name="Percent 4 2 2 2 4 8" xfId="13665" xr:uid="{00000000-0005-0000-0000-0000E1E40000}"/>
    <cellStyle name="Percent 4 2 2 2 4 8 2" xfId="48883" xr:uid="{00000000-0005-0000-0000-0000E2E40000}"/>
    <cellStyle name="Percent 4 2 2 2 4 9" xfId="38062" xr:uid="{00000000-0005-0000-0000-0000E3E40000}"/>
    <cellStyle name="Percent 4 2 2 2 5" xfId="3910" xr:uid="{00000000-0005-0000-0000-0000E4E40000}"/>
    <cellStyle name="Percent 4 2 2 2 5 2" xfId="8633" xr:uid="{00000000-0005-0000-0000-0000E5E40000}"/>
    <cellStyle name="Percent 4 2 2 2 5 2 2" xfId="21259" xr:uid="{00000000-0005-0000-0000-0000E6E40000}"/>
    <cellStyle name="Percent 4 2 2 2 5 2 2 2" xfId="56475" xr:uid="{00000000-0005-0000-0000-0000E7E40000}"/>
    <cellStyle name="Percent 4 2 2 2 5 2 3" xfId="43878" xr:uid="{00000000-0005-0000-0000-0000E8E40000}"/>
    <cellStyle name="Percent 4 2 2 2 5 2 4" xfId="33864" xr:uid="{00000000-0005-0000-0000-0000E9E40000}"/>
    <cellStyle name="Percent 4 2 2 2 5 3" xfId="10414" xr:uid="{00000000-0005-0000-0000-0000EAE40000}"/>
    <cellStyle name="Percent 4 2 2 2 5 3 2" xfId="23035" xr:uid="{00000000-0005-0000-0000-0000EBE40000}"/>
    <cellStyle name="Percent 4 2 2 2 5 3 2 2" xfId="58251" xr:uid="{00000000-0005-0000-0000-0000ECE40000}"/>
    <cellStyle name="Percent 4 2 2 2 5 3 3" xfId="45654" xr:uid="{00000000-0005-0000-0000-0000EDE40000}"/>
    <cellStyle name="Percent 4 2 2 2 5 3 4" xfId="35640" xr:uid="{00000000-0005-0000-0000-0000EEE40000}"/>
    <cellStyle name="Percent 4 2 2 2 5 4" xfId="12210" xr:uid="{00000000-0005-0000-0000-0000EFE40000}"/>
    <cellStyle name="Percent 4 2 2 2 5 4 2" xfId="24811" xr:uid="{00000000-0005-0000-0000-0000F0E40000}"/>
    <cellStyle name="Percent 4 2 2 2 5 4 2 2" xfId="60027" xr:uid="{00000000-0005-0000-0000-0000F1E40000}"/>
    <cellStyle name="Percent 4 2 2 2 5 4 3" xfId="47430" xr:uid="{00000000-0005-0000-0000-0000F2E40000}"/>
    <cellStyle name="Percent 4 2 2 2 5 4 4" xfId="37416" xr:uid="{00000000-0005-0000-0000-0000F3E40000}"/>
    <cellStyle name="Percent 4 2 2 2 5 5" xfId="16575" xr:uid="{00000000-0005-0000-0000-0000F4E40000}"/>
    <cellStyle name="Percent 4 2 2 2 5 5 2" xfId="51791" xr:uid="{00000000-0005-0000-0000-0000F5E40000}"/>
    <cellStyle name="Percent 4 2 2 2 5 5 3" xfId="29180" xr:uid="{00000000-0005-0000-0000-0000F6E40000}"/>
    <cellStyle name="Percent 4 2 2 2 5 6" xfId="14797" xr:uid="{00000000-0005-0000-0000-0000F7E40000}"/>
    <cellStyle name="Percent 4 2 2 2 5 6 2" xfId="50015" xr:uid="{00000000-0005-0000-0000-0000F8E40000}"/>
    <cellStyle name="Percent 4 2 2 2 5 7" xfId="39194" xr:uid="{00000000-0005-0000-0000-0000F9E40000}"/>
    <cellStyle name="Percent 4 2 2 2 5 8" xfId="27404" xr:uid="{00000000-0005-0000-0000-0000FAE40000}"/>
    <cellStyle name="Percent 4 2 2 2 6" xfId="4250" xr:uid="{00000000-0005-0000-0000-0000FBE40000}"/>
    <cellStyle name="Percent 4 2 2 2 6 2" xfId="16897" xr:uid="{00000000-0005-0000-0000-0000FCE40000}"/>
    <cellStyle name="Percent 4 2 2 2 6 2 2" xfId="52113" xr:uid="{00000000-0005-0000-0000-0000FDE40000}"/>
    <cellStyle name="Percent 4 2 2 2 6 2 3" xfId="29502" xr:uid="{00000000-0005-0000-0000-0000FEE40000}"/>
    <cellStyle name="Percent 4 2 2 2 6 3" xfId="13343" xr:uid="{00000000-0005-0000-0000-0000FFE40000}"/>
    <cellStyle name="Percent 4 2 2 2 6 3 2" xfId="48561" xr:uid="{00000000-0005-0000-0000-000000E50000}"/>
    <cellStyle name="Percent 4 2 2 2 6 4" xfId="39516" xr:uid="{00000000-0005-0000-0000-000001E50000}"/>
    <cellStyle name="Percent 4 2 2 2 6 5" xfId="25950" xr:uid="{00000000-0005-0000-0000-000002E50000}"/>
    <cellStyle name="Percent 4 2 2 2 7" xfId="5720" xr:uid="{00000000-0005-0000-0000-000003E50000}"/>
    <cellStyle name="Percent 4 2 2 2 7 2" xfId="18351" xr:uid="{00000000-0005-0000-0000-000004E50000}"/>
    <cellStyle name="Percent 4 2 2 2 7 2 2" xfId="53567" xr:uid="{00000000-0005-0000-0000-000005E50000}"/>
    <cellStyle name="Percent 4 2 2 2 7 3" xfId="40970" xr:uid="{00000000-0005-0000-0000-000006E50000}"/>
    <cellStyle name="Percent 4 2 2 2 7 4" xfId="30956" xr:uid="{00000000-0005-0000-0000-000007E50000}"/>
    <cellStyle name="Percent 4 2 2 2 8" xfId="7179" xr:uid="{00000000-0005-0000-0000-000008E50000}"/>
    <cellStyle name="Percent 4 2 2 2 8 2" xfId="19805" xr:uid="{00000000-0005-0000-0000-000009E50000}"/>
    <cellStyle name="Percent 4 2 2 2 8 2 2" xfId="55021" xr:uid="{00000000-0005-0000-0000-00000AE50000}"/>
    <cellStyle name="Percent 4 2 2 2 8 3" xfId="42424" xr:uid="{00000000-0005-0000-0000-00000BE50000}"/>
    <cellStyle name="Percent 4 2 2 2 8 4" xfId="32410" xr:uid="{00000000-0005-0000-0000-00000CE50000}"/>
    <cellStyle name="Percent 4 2 2 2 9" xfId="8960" xr:uid="{00000000-0005-0000-0000-00000DE50000}"/>
    <cellStyle name="Percent 4 2 2 2 9 2" xfId="21581" xr:uid="{00000000-0005-0000-0000-00000EE50000}"/>
    <cellStyle name="Percent 4 2 2 2 9 2 2" xfId="56797" xr:uid="{00000000-0005-0000-0000-00000FE50000}"/>
    <cellStyle name="Percent 4 2 2 2 9 3" xfId="44200" xr:uid="{00000000-0005-0000-0000-000010E50000}"/>
    <cellStyle name="Percent 4 2 2 2 9 4" xfId="34186" xr:uid="{00000000-0005-0000-0000-000011E50000}"/>
    <cellStyle name="Percent 4 2 2 3" xfId="3097" xr:uid="{00000000-0005-0000-0000-000012E50000}"/>
    <cellStyle name="Percent 4 2 2 3 10" xfId="25469" xr:uid="{00000000-0005-0000-0000-000013E50000}"/>
    <cellStyle name="Percent 4 2 2 3 11" xfId="61004" xr:uid="{00000000-0005-0000-0000-000014E50000}"/>
    <cellStyle name="Percent 4 2 2 3 2" xfId="4900" xr:uid="{00000000-0005-0000-0000-000015E50000}"/>
    <cellStyle name="Percent 4 2 2 3 2 2" xfId="17547" xr:uid="{00000000-0005-0000-0000-000016E50000}"/>
    <cellStyle name="Percent 4 2 2 3 2 2 2" xfId="52763" xr:uid="{00000000-0005-0000-0000-000017E50000}"/>
    <cellStyle name="Percent 4 2 2 3 2 2 3" xfId="30152" xr:uid="{00000000-0005-0000-0000-000018E50000}"/>
    <cellStyle name="Percent 4 2 2 3 2 3" xfId="13993" xr:uid="{00000000-0005-0000-0000-000019E50000}"/>
    <cellStyle name="Percent 4 2 2 3 2 3 2" xfId="49211" xr:uid="{00000000-0005-0000-0000-00001AE50000}"/>
    <cellStyle name="Percent 4 2 2 3 2 4" xfId="40166" xr:uid="{00000000-0005-0000-0000-00001BE50000}"/>
    <cellStyle name="Percent 4 2 2 3 2 5" xfId="26600" xr:uid="{00000000-0005-0000-0000-00001CE50000}"/>
    <cellStyle name="Percent 4 2 2 3 3" xfId="6370" xr:uid="{00000000-0005-0000-0000-00001DE50000}"/>
    <cellStyle name="Percent 4 2 2 3 3 2" xfId="19001" xr:uid="{00000000-0005-0000-0000-00001EE50000}"/>
    <cellStyle name="Percent 4 2 2 3 3 2 2" xfId="54217" xr:uid="{00000000-0005-0000-0000-00001FE50000}"/>
    <cellStyle name="Percent 4 2 2 3 3 3" xfId="41620" xr:uid="{00000000-0005-0000-0000-000020E50000}"/>
    <cellStyle name="Percent 4 2 2 3 3 4" xfId="31606" xr:uid="{00000000-0005-0000-0000-000021E50000}"/>
    <cellStyle name="Percent 4 2 2 3 4" xfId="7829" xr:uid="{00000000-0005-0000-0000-000022E50000}"/>
    <cellStyle name="Percent 4 2 2 3 4 2" xfId="20455" xr:uid="{00000000-0005-0000-0000-000023E50000}"/>
    <cellStyle name="Percent 4 2 2 3 4 2 2" xfId="55671" xr:uid="{00000000-0005-0000-0000-000024E50000}"/>
    <cellStyle name="Percent 4 2 2 3 4 3" xfId="43074" xr:uid="{00000000-0005-0000-0000-000025E50000}"/>
    <cellStyle name="Percent 4 2 2 3 4 4" xfId="33060" xr:uid="{00000000-0005-0000-0000-000026E50000}"/>
    <cellStyle name="Percent 4 2 2 3 5" xfId="9610" xr:uid="{00000000-0005-0000-0000-000027E50000}"/>
    <cellStyle name="Percent 4 2 2 3 5 2" xfId="22231" xr:uid="{00000000-0005-0000-0000-000028E50000}"/>
    <cellStyle name="Percent 4 2 2 3 5 2 2" xfId="57447" xr:uid="{00000000-0005-0000-0000-000029E50000}"/>
    <cellStyle name="Percent 4 2 2 3 5 3" xfId="44850" xr:uid="{00000000-0005-0000-0000-00002AE50000}"/>
    <cellStyle name="Percent 4 2 2 3 5 4" xfId="34836" xr:uid="{00000000-0005-0000-0000-00002BE50000}"/>
    <cellStyle name="Percent 4 2 2 3 6" xfId="11404" xr:uid="{00000000-0005-0000-0000-00002CE50000}"/>
    <cellStyle name="Percent 4 2 2 3 6 2" xfId="24007" xr:uid="{00000000-0005-0000-0000-00002DE50000}"/>
    <cellStyle name="Percent 4 2 2 3 6 2 2" xfId="59223" xr:uid="{00000000-0005-0000-0000-00002EE50000}"/>
    <cellStyle name="Percent 4 2 2 3 6 3" xfId="46626" xr:uid="{00000000-0005-0000-0000-00002FE50000}"/>
    <cellStyle name="Percent 4 2 2 3 6 4" xfId="36612" xr:uid="{00000000-0005-0000-0000-000030E50000}"/>
    <cellStyle name="Percent 4 2 2 3 7" xfId="15771" xr:uid="{00000000-0005-0000-0000-000031E50000}"/>
    <cellStyle name="Percent 4 2 2 3 7 2" xfId="50987" xr:uid="{00000000-0005-0000-0000-000032E50000}"/>
    <cellStyle name="Percent 4 2 2 3 7 3" xfId="28376" xr:uid="{00000000-0005-0000-0000-000033E50000}"/>
    <cellStyle name="Percent 4 2 2 3 8" xfId="12862" xr:uid="{00000000-0005-0000-0000-000034E50000}"/>
    <cellStyle name="Percent 4 2 2 3 8 2" xfId="48080" xr:uid="{00000000-0005-0000-0000-000035E50000}"/>
    <cellStyle name="Percent 4 2 2 3 9" xfId="38390" xr:uid="{00000000-0005-0000-0000-000036E50000}"/>
    <cellStyle name="Percent 4 2 2 4" xfId="2922" xr:uid="{00000000-0005-0000-0000-000037E50000}"/>
    <cellStyle name="Percent 4 2 2 4 10" xfId="25309" xr:uid="{00000000-0005-0000-0000-000038E50000}"/>
    <cellStyle name="Percent 4 2 2 4 11" xfId="60844" xr:uid="{00000000-0005-0000-0000-000039E50000}"/>
    <cellStyle name="Percent 4 2 2 4 2" xfId="4740" xr:uid="{00000000-0005-0000-0000-00003AE50000}"/>
    <cellStyle name="Percent 4 2 2 4 2 2" xfId="17387" xr:uid="{00000000-0005-0000-0000-00003BE50000}"/>
    <cellStyle name="Percent 4 2 2 4 2 2 2" xfId="52603" xr:uid="{00000000-0005-0000-0000-00003CE50000}"/>
    <cellStyle name="Percent 4 2 2 4 2 2 3" xfId="29992" xr:uid="{00000000-0005-0000-0000-00003DE50000}"/>
    <cellStyle name="Percent 4 2 2 4 2 3" xfId="13833" xr:uid="{00000000-0005-0000-0000-00003EE50000}"/>
    <cellStyle name="Percent 4 2 2 4 2 3 2" xfId="49051" xr:uid="{00000000-0005-0000-0000-00003FE50000}"/>
    <cellStyle name="Percent 4 2 2 4 2 4" xfId="40006" xr:uid="{00000000-0005-0000-0000-000040E50000}"/>
    <cellStyle name="Percent 4 2 2 4 2 5" xfId="26440" xr:uid="{00000000-0005-0000-0000-000041E50000}"/>
    <cellStyle name="Percent 4 2 2 4 3" xfId="6210" xr:uid="{00000000-0005-0000-0000-000042E50000}"/>
    <cellStyle name="Percent 4 2 2 4 3 2" xfId="18841" xr:uid="{00000000-0005-0000-0000-000043E50000}"/>
    <cellStyle name="Percent 4 2 2 4 3 2 2" xfId="54057" xr:uid="{00000000-0005-0000-0000-000044E50000}"/>
    <cellStyle name="Percent 4 2 2 4 3 3" xfId="41460" xr:uid="{00000000-0005-0000-0000-000045E50000}"/>
    <cellStyle name="Percent 4 2 2 4 3 4" xfId="31446" xr:uid="{00000000-0005-0000-0000-000046E50000}"/>
    <cellStyle name="Percent 4 2 2 4 4" xfId="7669" xr:uid="{00000000-0005-0000-0000-000047E50000}"/>
    <cellStyle name="Percent 4 2 2 4 4 2" xfId="20295" xr:uid="{00000000-0005-0000-0000-000048E50000}"/>
    <cellStyle name="Percent 4 2 2 4 4 2 2" xfId="55511" xr:uid="{00000000-0005-0000-0000-000049E50000}"/>
    <cellStyle name="Percent 4 2 2 4 4 3" xfId="42914" xr:uid="{00000000-0005-0000-0000-00004AE50000}"/>
    <cellStyle name="Percent 4 2 2 4 4 4" xfId="32900" xr:uid="{00000000-0005-0000-0000-00004BE50000}"/>
    <cellStyle name="Percent 4 2 2 4 5" xfId="9450" xr:uid="{00000000-0005-0000-0000-00004CE50000}"/>
    <cellStyle name="Percent 4 2 2 4 5 2" xfId="22071" xr:uid="{00000000-0005-0000-0000-00004DE50000}"/>
    <cellStyle name="Percent 4 2 2 4 5 2 2" xfId="57287" xr:uid="{00000000-0005-0000-0000-00004EE50000}"/>
    <cellStyle name="Percent 4 2 2 4 5 3" xfId="44690" xr:uid="{00000000-0005-0000-0000-00004FE50000}"/>
    <cellStyle name="Percent 4 2 2 4 5 4" xfId="34676" xr:uid="{00000000-0005-0000-0000-000050E50000}"/>
    <cellStyle name="Percent 4 2 2 4 6" xfId="11244" xr:uid="{00000000-0005-0000-0000-000051E50000}"/>
    <cellStyle name="Percent 4 2 2 4 6 2" xfId="23847" xr:uid="{00000000-0005-0000-0000-000052E50000}"/>
    <cellStyle name="Percent 4 2 2 4 6 2 2" xfId="59063" xr:uid="{00000000-0005-0000-0000-000053E50000}"/>
    <cellStyle name="Percent 4 2 2 4 6 3" xfId="46466" xr:uid="{00000000-0005-0000-0000-000054E50000}"/>
    <cellStyle name="Percent 4 2 2 4 6 4" xfId="36452" xr:uid="{00000000-0005-0000-0000-000055E50000}"/>
    <cellStyle name="Percent 4 2 2 4 7" xfId="15611" xr:uid="{00000000-0005-0000-0000-000056E50000}"/>
    <cellStyle name="Percent 4 2 2 4 7 2" xfId="50827" xr:uid="{00000000-0005-0000-0000-000057E50000}"/>
    <cellStyle name="Percent 4 2 2 4 7 3" xfId="28216" xr:uid="{00000000-0005-0000-0000-000058E50000}"/>
    <cellStyle name="Percent 4 2 2 4 8" xfId="12702" xr:uid="{00000000-0005-0000-0000-000059E50000}"/>
    <cellStyle name="Percent 4 2 2 4 8 2" xfId="47920" xr:uid="{00000000-0005-0000-0000-00005AE50000}"/>
    <cellStyle name="Percent 4 2 2 4 9" xfId="38230" xr:uid="{00000000-0005-0000-0000-00005BE50000}"/>
    <cellStyle name="Percent 4 2 2 5" xfId="3431" xr:uid="{00000000-0005-0000-0000-00005CE50000}"/>
    <cellStyle name="Percent 4 2 2 5 10" xfId="26927" xr:uid="{00000000-0005-0000-0000-00005DE50000}"/>
    <cellStyle name="Percent 4 2 2 5 11" xfId="61331" xr:uid="{00000000-0005-0000-0000-00005EE50000}"/>
    <cellStyle name="Percent 4 2 2 5 2" xfId="5227" xr:uid="{00000000-0005-0000-0000-00005FE50000}"/>
    <cellStyle name="Percent 4 2 2 5 2 2" xfId="17874" xr:uid="{00000000-0005-0000-0000-000060E50000}"/>
    <cellStyle name="Percent 4 2 2 5 2 2 2" xfId="53090" xr:uid="{00000000-0005-0000-0000-000061E50000}"/>
    <cellStyle name="Percent 4 2 2 5 2 3" xfId="40493" xr:uid="{00000000-0005-0000-0000-000062E50000}"/>
    <cellStyle name="Percent 4 2 2 5 2 4" xfId="30479" xr:uid="{00000000-0005-0000-0000-000063E50000}"/>
    <cellStyle name="Percent 4 2 2 5 3" xfId="6697" xr:uid="{00000000-0005-0000-0000-000064E50000}"/>
    <cellStyle name="Percent 4 2 2 5 3 2" xfId="19328" xr:uid="{00000000-0005-0000-0000-000065E50000}"/>
    <cellStyle name="Percent 4 2 2 5 3 2 2" xfId="54544" xr:uid="{00000000-0005-0000-0000-000066E50000}"/>
    <cellStyle name="Percent 4 2 2 5 3 3" xfId="41947" xr:uid="{00000000-0005-0000-0000-000067E50000}"/>
    <cellStyle name="Percent 4 2 2 5 3 4" xfId="31933" xr:uid="{00000000-0005-0000-0000-000068E50000}"/>
    <cellStyle name="Percent 4 2 2 5 4" xfId="8156" xr:uid="{00000000-0005-0000-0000-000069E50000}"/>
    <cellStyle name="Percent 4 2 2 5 4 2" xfId="20782" xr:uid="{00000000-0005-0000-0000-00006AE50000}"/>
    <cellStyle name="Percent 4 2 2 5 4 2 2" xfId="55998" xr:uid="{00000000-0005-0000-0000-00006BE50000}"/>
    <cellStyle name="Percent 4 2 2 5 4 3" xfId="43401" xr:uid="{00000000-0005-0000-0000-00006CE50000}"/>
    <cellStyle name="Percent 4 2 2 5 4 4" xfId="33387" xr:uid="{00000000-0005-0000-0000-00006DE50000}"/>
    <cellStyle name="Percent 4 2 2 5 5" xfId="9937" xr:uid="{00000000-0005-0000-0000-00006EE50000}"/>
    <cellStyle name="Percent 4 2 2 5 5 2" xfId="22558" xr:uid="{00000000-0005-0000-0000-00006FE50000}"/>
    <cellStyle name="Percent 4 2 2 5 5 2 2" xfId="57774" xr:uid="{00000000-0005-0000-0000-000070E50000}"/>
    <cellStyle name="Percent 4 2 2 5 5 3" xfId="45177" xr:uid="{00000000-0005-0000-0000-000071E50000}"/>
    <cellStyle name="Percent 4 2 2 5 5 4" xfId="35163" xr:uid="{00000000-0005-0000-0000-000072E50000}"/>
    <cellStyle name="Percent 4 2 2 5 6" xfId="11731" xr:uid="{00000000-0005-0000-0000-000073E50000}"/>
    <cellStyle name="Percent 4 2 2 5 6 2" xfId="24334" xr:uid="{00000000-0005-0000-0000-000074E50000}"/>
    <cellStyle name="Percent 4 2 2 5 6 2 2" xfId="59550" xr:uid="{00000000-0005-0000-0000-000075E50000}"/>
    <cellStyle name="Percent 4 2 2 5 6 3" xfId="46953" xr:uid="{00000000-0005-0000-0000-000076E50000}"/>
    <cellStyle name="Percent 4 2 2 5 6 4" xfId="36939" xr:uid="{00000000-0005-0000-0000-000077E50000}"/>
    <cellStyle name="Percent 4 2 2 5 7" xfId="16098" xr:uid="{00000000-0005-0000-0000-000078E50000}"/>
    <cellStyle name="Percent 4 2 2 5 7 2" xfId="51314" xr:uid="{00000000-0005-0000-0000-000079E50000}"/>
    <cellStyle name="Percent 4 2 2 5 7 3" xfId="28703" xr:uid="{00000000-0005-0000-0000-00007AE50000}"/>
    <cellStyle name="Percent 4 2 2 5 8" xfId="14320" xr:uid="{00000000-0005-0000-0000-00007BE50000}"/>
    <cellStyle name="Percent 4 2 2 5 8 2" xfId="49538" xr:uid="{00000000-0005-0000-0000-00007CE50000}"/>
    <cellStyle name="Percent 4 2 2 5 9" xfId="38717" xr:uid="{00000000-0005-0000-0000-00007DE50000}"/>
    <cellStyle name="Percent 4 2 2 6" xfId="2591" xr:uid="{00000000-0005-0000-0000-00007EE50000}"/>
    <cellStyle name="Percent 4 2 2 6 10" xfId="26118" xr:uid="{00000000-0005-0000-0000-00007FE50000}"/>
    <cellStyle name="Percent 4 2 2 6 11" xfId="60522" xr:uid="{00000000-0005-0000-0000-000080E50000}"/>
    <cellStyle name="Percent 4 2 2 6 2" xfId="4418" xr:uid="{00000000-0005-0000-0000-000081E50000}"/>
    <cellStyle name="Percent 4 2 2 6 2 2" xfId="17065" xr:uid="{00000000-0005-0000-0000-000082E50000}"/>
    <cellStyle name="Percent 4 2 2 6 2 2 2" xfId="52281" xr:uid="{00000000-0005-0000-0000-000083E50000}"/>
    <cellStyle name="Percent 4 2 2 6 2 3" xfId="39684" xr:uid="{00000000-0005-0000-0000-000084E50000}"/>
    <cellStyle name="Percent 4 2 2 6 2 4" xfId="29670" xr:uid="{00000000-0005-0000-0000-000085E50000}"/>
    <cellStyle name="Percent 4 2 2 6 3" xfId="5888" xr:uid="{00000000-0005-0000-0000-000086E50000}"/>
    <cellStyle name="Percent 4 2 2 6 3 2" xfId="18519" xr:uid="{00000000-0005-0000-0000-000087E50000}"/>
    <cellStyle name="Percent 4 2 2 6 3 2 2" xfId="53735" xr:uid="{00000000-0005-0000-0000-000088E50000}"/>
    <cellStyle name="Percent 4 2 2 6 3 3" xfId="41138" xr:uid="{00000000-0005-0000-0000-000089E50000}"/>
    <cellStyle name="Percent 4 2 2 6 3 4" xfId="31124" xr:uid="{00000000-0005-0000-0000-00008AE50000}"/>
    <cellStyle name="Percent 4 2 2 6 4" xfId="7347" xr:uid="{00000000-0005-0000-0000-00008BE50000}"/>
    <cellStyle name="Percent 4 2 2 6 4 2" xfId="19973" xr:uid="{00000000-0005-0000-0000-00008CE50000}"/>
    <cellStyle name="Percent 4 2 2 6 4 2 2" xfId="55189" xr:uid="{00000000-0005-0000-0000-00008DE50000}"/>
    <cellStyle name="Percent 4 2 2 6 4 3" xfId="42592" xr:uid="{00000000-0005-0000-0000-00008EE50000}"/>
    <cellStyle name="Percent 4 2 2 6 4 4" xfId="32578" xr:uid="{00000000-0005-0000-0000-00008FE50000}"/>
    <cellStyle name="Percent 4 2 2 6 5" xfId="9128" xr:uid="{00000000-0005-0000-0000-000090E50000}"/>
    <cellStyle name="Percent 4 2 2 6 5 2" xfId="21749" xr:uid="{00000000-0005-0000-0000-000091E50000}"/>
    <cellStyle name="Percent 4 2 2 6 5 2 2" xfId="56965" xr:uid="{00000000-0005-0000-0000-000092E50000}"/>
    <cellStyle name="Percent 4 2 2 6 5 3" xfId="44368" xr:uid="{00000000-0005-0000-0000-000093E50000}"/>
    <cellStyle name="Percent 4 2 2 6 5 4" xfId="34354" xr:uid="{00000000-0005-0000-0000-000094E50000}"/>
    <cellStyle name="Percent 4 2 2 6 6" xfId="10922" xr:uid="{00000000-0005-0000-0000-000095E50000}"/>
    <cellStyle name="Percent 4 2 2 6 6 2" xfId="23525" xr:uid="{00000000-0005-0000-0000-000096E50000}"/>
    <cellStyle name="Percent 4 2 2 6 6 2 2" xfId="58741" xr:uid="{00000000-0005-0000-0000-000097E50000}"/>
    <cellStyle name="Percent 4 2 2 6 6 3" xfId="46144" xr:uid="{00000000-0005-0000-0000-000098E50000}"/>
    <cellStyle name="Percent 4 2 2 6 6 4" xfId="36130" xr:uid="{00000000-0005-0000-0000-000099E50000}"/>
    <cellStyle name="Percent 4 2 2 6 7" xfId="15289" xr:uid="{00000000-0005-0000-0000-00009AE50000}"/>
    <cellStyle name="Percent 4 2 2 6 7 2" xfId="50505" xr:uid="{00000000-0005-0000-0000-00009BE50000}"/>
    <cellStyle name="Percent 4 2 2 6 7 3" xfId="27894" xr:uid="{00000000-0005-0000-0000-00009CE50000}"/>
    <cellStyle name="Percent 4 2 2 6 8" xfId="13511" xr:uid="{00000000-0005-0000-0000-00009DE50000}"/>
    <cellStyle name="Percent 4 2 2 6 8 2" xfId="48729" xr:uid="{00000000-0005-0000-0000-00009EE50000}"/>
    <cellStyle name="Percent 4 2 2 6 9" xfId="37908" xr:uid="{00000000-0005-0000-0000-00009FE50000}"/>
    <cellStyle name="Percent 4 2 2 7" xfId="3755" xr:uid="{00000000-0005-0000-0000-0000A0E50000}"/>
    <cellStyle name="Percent 4 2 2 7 2" xfId="8479" xr:uid="{00000000-0005-0000-0000-0000A1E50000}"/>
    <cellStyle name="Percent 4 2 2 7 2 2" xfId="21105" xr:uid="{00000000-0005-0000-0000-0000A2E50000}"/>
    <cellStyle name="Percent 4 2 2 7 2 2 2" xfId="56321" xr:uid="{00000000-0005-0000-0000-0000A3E50000}"/>
    <cellStyle name="Percent 4 2 2 7 2 3" xfId="43724" xr:uid="{00000000-0005-0000-0000-0000A4E50000}"/>
    <cellStyle name="Percent 4 2 2 7 2 4" xfId="33710" xr:uid="{00000000-0005-0000-0000-0000A5E50000}"/>
    <cellStyle name="Percent 4 2 2 7 3" xfId="10260" xr:uid="{00000000-0005-0000-0000-0000A6E50000}"/>
    <cellStyle name="Percent 4 2 2 7 3 2" xfId="22881" xr:uid="{00000000-0005-0000-0000-0000A7E50000}"/>
    <cellStyle name="Percent 4 2 2 7 3 2 2" xfId="58097" xr:uid="{00000000-0005-0000-0000-0000A8E50000}"/>
    <cellStyle name="Percent 4 2 2 7 3 3" xfId="45500" xr:uid="{00000000-0005-0000-0000-0000A9E50000}"/>
    <cellStyle name="Percent 4 2 2 7 3 4" xfId="35486" xr:uid="{00000000-0005-0000-0000-0000AAE50000}"/>
    <cellStyle name="Percent 4 2 2 7 4" xfId="12056" xr:uid="{00000000-0005-0000-0000-0000ABE50000}"/>
    <cellStyle name="Percent 4 2 2 7 4 2" xfId="24657" xr:uid="{00000000-0005-0000-0000-0000ACE50000}"/>
    <cellStyle name="Percent 4 2 2 7 4 2 2" xfId="59873" xr:uid="{00000000-0005-0000-0000-0000ADE50000}"/>
    <cellStyle name="Percent 4 2 2 7 4 3" xfId="47276" xr:uid="{00000000-0005-0000-0000-0000AEE50000}"/>
    <cellStyle name="Percent 4 2 2 7 4 4" xfId="37262" xr:uid="{00000000-0005-0000-0000-0000AFE50000}"/>
    <cellStyle name="Percent 4 2 2 7 5" xfId="16421" xr:uid="{00000000-0005-0000-0000-0000B0E50000}"/>
    <cellStyle name="Percent 4 2 2 7 5 2" xfId="51637" xr:uid="{00000000-0005-0000-0000-0000B1E50000}"/>
    <cellStyle name="Percent 4 2 2 7 5 3" xfId="29026" xr:uid="{00000000-0005-0000-0000-0000B2E50000}"/>
    <cellStyle name="Percent 4 2 2 7 6" xfId="14643" xr:uid="{00000000-0005-0000-0000-0000B3E50000}"/>
    <cellStyle name="Percent 4 2 2 7 6 2" xfId="49861" xr:uid="{00000000-0005-0000-0000-0000B4E50000}"/>
    <cellStyle name="Percent 4 2 2 7 7" xfId="39040" xr:uid="{00000000-0005-0000-0000-0000B5E50000}"/>
    <cellStyle name="Percent 4 2 2 7 8" xfId="27250" xr:uid="{00000000-0005-0000-0000-0000B6E50000}"/>
    <cellStyle name="Percent 4 2 2 8" xfId="4093" xr:uid="{00000000-0005-0000-0000-0000B7E50000}"/>
    <cellStyle name="Percent 4 2 2 8 2" xfId="16743" xr:uid="{00000000-0005-0000-0000-0000B8E50000}"/>
    <cellStyle name="Percent 4 2 2 8 2 2" xfId="51959" xr:uid="{00000000-0005-0000-0000-0000B9E50000}"/>
    <cellStyle name="Percent 4 2 2 8 2 3" xfId="29348" xr:uid="{00000000-0005-0000-0000-0000BAE50000}"/>
    <cellStyle name="Percent 4 2 2 8 3" xfId="13189" xr:uid="{00000000-0005-0000-0000-0000BBE50000}"/>
    <cellStyle name="Percent 4 2 2 8 3 2" xfId="48407" xr:uid="{00000000-0005-0000-0000-0000BCE50000}"/>
    <cellStyle name="Percent 4 2 2 8 4" xfId="39362" xr:uid="{00000000-0005-0000-0000-0000BDE50000}"/>
    <cellStyle name="Percent 4 2 2 8 5" xfId="25796" xr:uid="{00000000-0005-0000-0000-0000BEE50000}"/>
    <cellStyle name="Percent 4 2 2 9" xfId="5566" xr:uid="{00000000-0005-0000-0000-0000BFE50000}"/>
    <cellStyle name="Percent 4 2 2 9 2" xfId="18197" xr:uid="{00000000-0005-0000-0000-0000C0E50000}"/>
    <cellStyle name="Percent 4 2 2 9 2 2" xfId="53413" xr:uid="{00000000-0005-0000-0000-0000C1E50000}"/>
    <cellStyle name="Percent 4 2 2 9 3" xfId="40816" xr:uid="{00000000-0005-0000-0000-0000C2E50000}"/>
    <cellStyle name="Percent 4 2 2 9 4" xfId="30802" xr:uid="{00000000-0005-0000-0000-0000C3E50000}"/>
    <cellStyle name="Percent 4 2 3" xfId="2335" xr:uid="{00000000-0005-0000-0000-0000C4E50000}"/>
    <cellStyle name="Percent 4 2 3 10" xfId="10761" xr:uid="{00000000-0005-0000-0000-0000C5E50000}"/>
    <cellStyle name="Percent 4 2 3 10 2" xfId="23372" xr:uid="{00000000-0005-0000-0000-0000C6E50000}"/>
    <cellStyle name="Percent 4 2 3 10 2 2" xfId="58588" xr:uid="{00000000-0005-0000-0000-0000C7E50000}"/>
    <cellStyle name="Percent 4 2 3 10 3" xfId="45991" xr:uid="{00000000-0005-0000-0000-0000C8E50000}"/>
    <cellStyle name="Percent 4 2 3 10 4" xfId="35977" xr:uid="{00000000-0005-0000-0000-0000C9E50000}"/>
    <cellStyle name="Percent 4 2 3 11" xfId="15047" xr:uid="{00000000-0005-0000-0000-0000CAE50000}"/>
    <cellStyle name="Percent 4 2 3 11 2" xfId="50263" xr:uid="{00000000-0005-0000-0000-0000CBE50000}"/>
    <cellStyle name="Percent 4 2 3 11 3" xfId="27652" xr:uid="{00000000-0005-0000-0000-0000CCE50000}"/>
    <cellStyle name="Percent 4 2 3 12" xfId="12460" xr:uid="{00000000-0005-0000-0000-0000CDE50000}"/>
    <cellStyle name="Percent 4 2 3 12 2" xfId="47678" xr:uid="{00000000-0005-0000-0000-0000CEE50000}"/>
    <cellStyle name="Percent 4 2 3 13" xfId="37666" xr:uid="{00000000-0005-0000-0000-0000CFE50000}"/>
    <cellStyle name="Percent 4 2 3 14" xfId="25067" xr:uid="{00000000-0005-0000-0000-0000D0E50000}"/>
    <cellStyle name="Percent 4 2 3 15" xfId="60280" xr:uid="{00000000-0005-0000-0000-0000D1E50000}"/>
    <cellStyle name="Percent 4 2 3 2" xfId="3182" xr:uid="{00000000-0005-0000-0000-0000D2E50000}"/>
    <cellStyle name="Percent 4 2 3 2 10" xfId="25551" xr:uid="{00000000-0005-0000-0000-0000D3E50000}"/>
    <cellStyle name="Percent 4 2 3 2 11" xfId="61086" xr:uid="{00000000-0005-0000-0000-0000D4E50000}"/>
    <cellStyle name="Percent 4 2 3 2 2" xfId="4982" xr:uid="{00000000-0005-0000-0000-0000D5E50000}"/>
    <cellStyle name="Percent 4 2 3 2 2 2" xfId="17629" xr:uid="{00000000-0005-0000-0000-0000D6E50000}"/>
    <cellStyle name="Percent 4 2 3 2 2 2 2" xfId="52845" xr:uid="{00000000-0005-0000-0000-0000D7E50000}"/>
    <cellStyle name="Percent 4 2 3 2 2 2 3" xfId="30234" xr:uid="{00000000-0005-0000-0000-0000D8E50000}"/>
    <cellStyle name="Percent 4 2 3 2 2 3" xfId="14075" xr:uid="{00000000-0005-0000-0000-0000D9E50000}"/>
    <cellStyle name="Percent 4 2 3 2 2 3 2" xfId="49293" xr:uid="{00000000-0005-0000-0000-0000DAE50000}"/>
    <cellStyle name="Percent 4 2 3 2 2 4" xfId="40248" xr:uid="{00000000-0005-0000-0000-0000DBE50000}"/>
    <cellStyle name="Percent 4 2 3 2 2 5" xfId="26682" xr:uid="{00000000-0005-0000-0000-0000DCE50000}"/>
    <cellStyle name="Percent 4 2 3 2 3" xfId="6452" xr:uid="{00000000-0005-0000-0000-0000DDE50000}"/>
    <cellStyle name="Percent 4 2 3 2 3 2" xfId="19083" xr:uid="{00000000-0005-0000-0000-0000DEE50000}"/>
    <cellStyle name="Percent 4 2 3 2 3 2 2" xfId="54299" xr:uid="{00000000-0005-0000-0000-0000DFE50000}"/>
    <cellStyle name="Percent 4 2 3 2 3 3" xfId="41702" xr:uid="{00000000-0005-0000-0000-0000E0E50000}"/>
    <cellStyle name="Percent 4 2 3 2 3 4" xfId="31688" xr:uid="{00000000-0005-0000-0000-0000E1E50000}"/>
    <cellStyle name="Percent 4 2 3 2 4" xfId="7911" xr:uid="{00000000-0005-0000-0000-0000E2E50000}"/>
    <cellStyle name="Percent 4 2 3 2 4 2" xfId="20537" xr:uid="{00000000-0005-0000-0000-0000E3E50000}"/>
    <cellStyle name="Percent 4 2 3 2 4 2 2" xfId="55753" xr:uid="{00000000-0005-0000-0000-0000E4E50000}"/>
    <cellStyle name="Percent 4 2 3 2 4 3" xfId="43156" xr:uid="{00000000-0005-0000-0000-0000E5E50000}"/>
    <cellStyle name="Percent 4 2 3 2 4 4" xfId="33142" xr:uid="{00000000-0005-0000-0000-0000E6E50000}"/>
    <cellStyle name="Percent 4 2 3 2 5" xfId="9692" xr:uid="{00000000-0005-0000-0000-0000E7E50000}"/>
    <cellStyle name="Percent 4 2 3 2 5 2" xfId="22313" xr:uid="{00000000-0005-0000-0000-0000E8E50000}"/>
    <cellStyle name="Percent 4 2 3 2 5 2 2" xfId="57529" xr:uid="{00000000-0005-0000-0000-0000E9E50000}"/>
    <cellStyle name="Percent 4 2 3 2 5 3" xfId="44932" xr:uid="{00000000-0005-0000-0000-0000EAE50000}"/>
    <cellStyle name="Percent 4 2 3 2 5 4" xfId="34918" xr:uid="{00000000-0005-0000-0000-0000EBE50000}"/>
    <cellStyle name="Percent 4 2 3 2 6" xfId="11486" xr:uid="{00000000-0005-0000-0000-0000ECE50000}"/>
    <cellStyle name="Percent 4 2 3 2 6 2" xfId="24089" xr:uid="{00000000-0005-0000-0000-0000EDE50000}"/>
    <cellStyle name="Percent 4 2 3 2 6 2 2" xfId="59305" xr:uid="{00000000-0005-0000-0000-0000EEE50000}"/>
    <cellStyle name="Percent 4 2 3 2 6 3" xfId="46708" xr:uid="{00000000-0005-0000-0000-0000EFE50000}"/>
    <cellStyle name="Percent 4 2 3 2 6 4" xfId="36694" xr:uid="{00000000-0005-0000-0000-0000F0E50000}"/>
    <cellStyle name="Percent 4 2 3 2 7" xfId="15853" xr:uid="{00000000-0005-0000-0000-0000F1E50000}"/>
    <cellStyle name="Percent 4 2 3 2 7 2" xfId="51069" xr:uid="{00000000-0005-0000-0000-0000F2E50000}"/>
    <cellStyle name="Percent 4 2 3 2 7 3" xfId="28458" xr:uid="{00000000-0005-0000-0000-0000F3E50000}"/>
    <cellStyle name="Percent 4 2 3 2 8" xfId="12944" xr:uid="{00000000-0005-0000-0000-0000F4E50000}"/>
    <cellStyle name="Percent 4 2 3 2 8 2" xfId="48162" xr:uid="{00000000-0005-0000-0000-0000F5E50000}"/>
    <cellStyle name="Percent 4 2 3 2 9" xfId="38472" xr:uid="{00000000-0005-0000-0000-0000F6E50000}"/>
    <cellStyle name="Percent 4 2 3 3" xfId="3511" xr:uid="{00000000-0005-0000-0000-0000F7E50000}"/>
    <cellStyle name="Percent 4 2 3 3 10" xfId="27007" xr:uid="{00000000-0005-0000-0000-0000F8E50000}"/>
    <cellStyle name="Percent 4 2 3 3 11" xfId="61411" xr:uid="{00000000-0005-0000-0000-0000F9E50000}"/>
    <cellStyle name="Percent 4 2 3 3 2" xfId="5307" xr:uid="{00000000-0005-0000-0000-0000FAE50000}"/>
    <cellStyle name="Percent 4 2 3 3 2 2" xfId="17954" xr:uid="{00000000-0005-0000-0000-0000FBE50000}"/>
    <cellStyle name="Percent 4 2 3 3 2 2 2" xfId="53170" xr:uid="{00000000-0005-0000-0000-0000FCE50000}"/>
    <cellStyle name="Percent 4 2 3 3 2 3" xfId="40573" xr:uid="{00000000-0005-0000-0000-0000FDE50000}"/>
    <cellStyle name="Percent 4 2 3 3 2 4" xfId="30559" xr:uid="{00000000-0005-0000-0000-0000FEE50000}"/>
    <cellStyle name="Percent 4 2 3 3 3" xfId="6777" xr:uid="{00000000-0005-0000-0000-0000FFE50000}"/>
    <cellStyle name="Percent 4 2 3 3 3 2" xfId="19408" xr:uid="{00000000-0005-0000-0000-000000E60000}"/>
    <cellStyle name="Percent 4 2 3 3 3 2 2" xfId="54624" xr:uid="{00000000-0005-0000-0000-000001E60000}"/>
    <cellStyle name="Percent 4 2 3 3 3 3" xfId="42027" xr:uid="{00000000-0005-0000-0000-000002E60000}"/>
    <cellStyle name="Percent 4 2 3 3 3 4" xfId="32013" xr:uid="{00000000-0005-0000-0000-000003E60000}"/>
    <cellStyle name="Percent 4 2 3 3 4" xfId="8236" xr:uid="{00000000-0005-0000-0000-000004E60000}"/>
    <cellStyle name="Percent 4 2 3 3 4 2" xfId="20862" xr:uid="{00000000-0005-0000-0000-000005E60000}"/>
    <cellStyle name="Percent 4 2 3 3 4 2 2" xfId="56078" xr:uid="{00000000-0005-0000-0000-000006E60000}"/>
    <cellStyle name="Percent 4 2 3 3 4 3" xfId="43481" xr:uid="{00000000-0005-0000-0000-000007E60000}"/>
    <cellStyle name="Percent 4 2 3 3 4 4" xfId="33467" xr:uid="{00000000-0005-0000-0000-000008E60000}"/>
    <cellStyle name="Percent 4 2 3 3 5" xfId="10017" xr:uid="{00000000-0005-0000-0000-000009E60000}"/>
    <cellStyle name="Percent 4 2 3 3 5 2" xfId="22638" xr:uid="{00000000-0005-0000-0000-00000AE60000}"/>
    <cellStyle name="Percent 4 2 3 3 5 2 2" xfId="57854" xr:uid="{00000000-0005-0000-0000-00000BE60000}"/>
    <cellStyle name="Percent 4 2 3 3 5 3" xfId="45257" xr:uid="{00000000-0005-0000-0000-00000CE60000}"/>
    <cellStyle name="Percent 4 2 3 3 5 4" xfId="35243" xr:uid="{00000000-0005-0000-0000-00000DE60000}"/>
    <cellStyle name="Percent 4 2 3 3 6" xfId="11811" xr:uid="{00000000-0005-0000-0000-00000EE60000}"/>
    <cellStyle name="Percent 4 2 3 3 6 2" xfId="24414" xr:uid="{00000000-0005-0000-0000-00000FE60000}"/>
    <cellStyle name="Percent 4 2 3 3 6 2 2" xfId="59630" xr:uid="{00000000-0005-0000-0000-000010E60000}"/>
    <cellStyle name="Percent 4 2 3 3 6 3" xfId="47033" xr:uid="{00000000-0005-0000-0000-000011E60000}"/>
    <cellStyle name="Percent 4 2 3 3 6 4" xfId="37019" xr:uid="{00000000-0005-0000-0000-000012E60000}"/>
    <cellStyle name="Percent 4 2 3 3 7" xfId="16178" xr:uid="{00000000-0005-0000-0000-000013E60000}"/>
    <cellStyle name="Percent 4 2 3 3 7 2" xfId="51394" xr:uid="{00000000-0005-0000-0000-000014E60000}"/>
    <cellStyle name="Percent 4 2 3 3 7 3" xfId="28783" xr:uid="{00000000-0005-0000-0000-000015E60000}"/>
    <cellStyle name="Percent 4 2 3 3 8" xfId="14400" xr:uid="{00000000-0005-0000-0000-000016E60000}"/>
    <cellStyle name="Percent 4 2 3 3 8 2" xfId="49618" xr:uid="{00000000-0005-0000-0000-000017E60000}"/>
    <cellStyle name="Percent 4 2 3 3 9" xfId="38797" xr:uid="{00000000-0005-0000-0000-000018E60000}"/>
    <cellStyle name="Percent 4 2 3 4" xfId="2672" xr:uid="{00000000-0005-0000-0000-000019E60000}"/>
    <cellStyle name="Percent 4 2 3 4 10" xfId="26198" xr:uid="{00000000-0005-0000-0000-00001AE60000}"/>
    <cellStyle name="Percent 4 2 3 4 11" xfId="60602" xr:uid="{00000000-0005-0000-0000-00001BE60000}"/>
    <cellStyle name="Percent 4 2 3 4 2" xfId="4498" xr:uid="{00000000-0005-0000-0000-00001CE60000}"/>
    <cellStyle name="Percent 4 2 3 4 2 2" xfId="17145" xr:uid="{00000000-0005-0000-0000-00001DE60000}"/>
    <cellStyle name="Percent 4 2 3 4 2 2 2" xfId="52361" xr:uid="{00000000-0005-0000-0000-00001EE60000}"/>
    <cellStyle name="Percent 4 2 3 4 2 3" xfId="39764" xr:uid="{00000000-0005-0000-0000-00001FE60000}"/>
    <cellStyle name="Percent 4 2 3 4 2 4" xfId="29750" xr:uid="{00000000-0005-0000-0000-000020E60000}"/>
    <cellStyle name="Percent 4 2 3 4 3" xfId="5968" xr:uid="{00000000-0005-0000-0000-000021E60000}"/>
    <cellStyle name="Percent 4 2 3 4 3 2" xfId="18599" xr:uid="{00000000-0005-0000-0000-000022E60000}"/>
    <cellStyle name="Percent 4 2 3 4 3 2 2" xfId="53815" xr:uid="{00000000-0005-0000-0000-000023E60000}"/>
    <cellStyle name="Percent 4 2 3 4 3 3" xfId="41218" xr:uid="{00000000-0005-0000-0000-000024E60000}"/>
    <cellStyle name="Percent 4 2 3 4 3 4" xfId="31204" xr:uid="{00000000-0005-0000-0000-000025E60000}"/>
    <cellStyle name="Percent 4 2 3 4 4" xfId="7427" xr:uid="{00000000-0005-0000-0000-000026E60000}"/>
    <cellStyle name="Percent 4 2 3 4 4 2" xfId="20053" xr:uid="{00000000-0005-0000-0000-000027E60000}"/>
    <cellStyle name="Percent 4 2 3 4 4 2 2" xfId="55269" xr:uid="{00000000-0005-0000-0000-000028E60000}"/>
    <cellStyle name="Percent 4 2 3 4 4 3" xfId="42672" xr:uid="{00000000-0005-0000-0000-000029E60000}"/>
    <cellStyle name="Percent 4 2 3 4 4 4" xfId="32658" xr:uid="{00000000-0005-0000-0000-00002AE60000}"/>
    <cellStyle name="Percent 4 2 3 4 5" xfId="9208" xr:uid="{00000000-0005-0000-0000-00002BE60000}"/>
    <cellStyle name="Percent 4 2 3 4 5 2" xfId="21829" xr:uid="{00000000-0005-0000-0000-00002CE60000}"/>
    <cellStyle name="Percent 4 2 3 4 5 2 2" xfId="57045" xr:uid="{00000000-0005-0000-0000-00002DE60000}"/>
    <cellStyle name="Percent 4 2 3 4 5 3" xfId="44448" xr:uid="{00000000-0005-0000-0000-00002EE60000}"/>
    <cellStyle name="Percent 4 2 3 4 5 4" xfId="34434" xr:uid="{00000000-0005-0000-0000-00002FE60000}"/>
    <cellStyle name="Percent 4 2 3 4 6" xfId="11002" xr:uid="{00000000-0005-0000-0000-000030E60000}"/>
    <cellStyle name="Percent 4 2 3 4 6 2" xfId="23605" xr:uid="{00000000-0005-0000-0000-000031E60000}"/>
    <cellStyle name="Percent 4 2 3 4 6 2 2" xfId="58821" xr:uid="{00000000-0005-0000-0000-000032E60000}"/>
    <cellStyle name="Percent 4 2 3 4 6 3" xfId="46224" xr:uid="{00000000-0005-0000-0000-000033E60000}"/>
    <cellStyle name="Percent 4 2 3 4 6 4" xfId="36210" xr:uid="{00000000-0005-0000-0000-000034E60000}"/>
    <cellStyle name="Percent 4 2 3 4 7" xfId="15369" xr:uid="{00000000-0005-0000-0000-000035E60000}"/>
    <cellStyle name="Percent 4 2 3 4 7 2" xfId="50585" xr:uid="{00000000-0005-0000-0000-000036E60000}"/>
    <cellStyle name="Percent 4 2 3 4 7 3" xfId="27974" xr:uid="{00000000-0005-0000-0000-000037E60000}"/>
    <cellStyle name="Percent 4 2 3 4 8" xfId="13591" xr:uid="{00000000-0005-0000-0000-000038E60000}"/>
    <cellStyle name="Percent 4 2 3 4 8 2" xfId="48809" xr:uid="{00000000-0005-0000-0000-000039E60000}"/>
    <cellStyle name="Percent 4 2 3 4 9" xfId="37988" xr:uid="{00000000-0005-0000-0000-00003AE60000}"/>
    <cellStyle name="Percent 4 2 3 5" xfId="3836" xr:uid="{00000000-0005-0000-0000-00003BE60000}"/>
    <cellStyle name="Percent 4 2 3 5 2" xfId="8559" xr:uid="{00000000-0005-0000-0000-00003CE60000}"/>
    <cellStyle name="Percent 4 2 3 5 2 2" xfId="21185" xr:uid="{00000000-0005-0000-0000-00003DE60000}"/>
    <cellStyle name="Percent 4 2 3 5 2 2 2" xfId="56401" xr:uid="{00000000-0005-0000-0000-00003EE60000}"/>
    <cellStyle name="Percent 4 2 3 5 2 3" xfId="43804" xr:uid="{00000000-0005-0000-0000-00003FE60000}"/>
    <cellStyle name="Percent 4 2 3 5 2 4" xfId="33790" xr:uid="{00000000-0005-0000-0000-000040E60000}"/>
    <cellStyle name="Percent 4 2 3 5 3" xfId="10340" xr:uid="{00000000-0005-0000-0000-000041E60000}"/>
    <cellStyle name="Percent 4 2 3 5 3 2" xfId="22961" xr:uid="{00000000-0005-0000-0000-000042E60000}"/>
    <cellStyle name="Percent 4 2 3 5 3 2 2" xfId="58177" xr:uid="{00000000-0005-0000-0000-000043E60000}"/>
    <cellStyle name="Percent 4 2 3 5 3 3" xfId="45580" xr:uid="{00000000-0005-0000-0000-000044E60000}"/>
    <cellStyle name="Percent 4 2 3 5 3 4" xfId="35566" xr:uid="{00000000-0005-0000-0000-000045E60000}"/>
    <cellStyle name="Percent 4 2 3 5 4" xfId="12136" xr:uid="{00000000-0005-0000-0000-000046E60000}"/>
    <cellStyle name="Percent 4 2 3 5 4 2" xfId="24737" xr:uid="{00000000-0005-0000-0000-000047E60000}"/>
    <cellStyle name="Percent 4 2 3 5 4 2 2" xfId="59953" xr:uid="{00000000-0005-0000-0000-000048E60000}"/>
    <cellStyle name="Percent 4 2 3 5 4 3" xfId="47356" xr:uid="{00000000-0005-0000-0000-000049E60000}"/>
    <cellStyle name="Percent 4 2 3 5 4 4" xfId="37342" xr:uid="{00000000-0005-0000-0000-00004AE60000}"/>
    <cellStyle name="Percent 4 2 3 5 5" xfId="16501" xr:uid="{00000000-0005-0000-0000-00004BE60000}"/>
    <cellStyle name="Percent 4 2 3 5 5 2" xfId="51717" xr:uid="{00000000-0005-0000-0000-00004CE60000}"/>
    <cellStyle name="Percent 4 2 3 5 5 3" xfId="29106" xr:uid="{00000000-0005-0000-0000-00004DE60000}"/>
    <cellStyle name="Percent 4 2 3 5 6" xfId="14723" xr:uid="{00000000-0005-0000-0000-00004EE60000}"/>
    <cellStyle name="Percent 4 2 3 5 6 2" xfId="49941" xr:uid="{00000000-0005-0000-0000-00004FE60000}"/>
    <cellStyle name="Percent 4 2 3 5 7" xfId="39120" xr:uid="{00000000-0005-0000-0000-000050E60000}"/>
    <cellStyle name="Percent 4 2 3 5 8" xfId="27330" xr:uid="{00000000-0005-0000-0000-000051E60000}"/>
    <cellStyle name="Percent 4 2 3 6" xfId="4176" xr:uid="{00000000-0005-0000-0000-000052E60000}"/>
    <cellStyle name="Percent 4 2 3 6 2" xfId="16823" xr:uid="{00000000-0005-0000-0000-000053E60000}"/>
    <cellStyle name="Percent 4 2 3 6 2 2" xfId="52039" xr:uid="{00000000-0005-0000-0000-000054E60000}"/>
    <cellStyle name="Percent 4 2 3 6 2 3" xfId="29428" xr:uid="{00000000-0005-0000-0000-000055E60000}"/>
    <cellStyle name="Percent 4 2 3 6 3" xfId="13269" xr:uid="{00000000-0005-0000-0000-000056E60000}"/>
    <cellStyle name="Percent 4 2 3 6 3 2" xfId="48487" xr:uid="{00000000-0005-0000-0000-000057E60000}"/>
    <cellStyle name="Percent 4 2 3 6 4" xfId="39442" xr:uid="{00000000-0005-0000-0000-000058E60000}"/>
    <cellStyle name="Percent 4 2 3 6 5" xfId="25876" xr:uid="{00000000-0005-0000-0000-000059E60000}"/>
    <cellStyle name="Percent 4 2 3 7" xfId="5646" xr:uid="{00000000-0005-0000-0000-00005AE60000}"/>
    <cellStyle name="Percent 4 2 3 7 2" xfId="18277" xr:uid="{00000000-0005-0000-0000-00005BE60000}"/>
    <cellStyle name="Percent 4 2 3 7 2 2" xfId="53493" xr:uid="{00000000-0005-0000-0000-00005CE60000}"/>
    <cellStyle name="Percent 4 2 3 7 3" xfId="40896" xr:uid="{00000000-0005-0000-0000-00005DE60000}"/>
    <cellStyle name="Percent 4 2 3 7 4" xfId="30882" xr:uid="{00000000-0005-0000-0000-00005EE60000}"/>
    <cellStyle name="Percent 4 2 3 8" xfId="7105" xr:uid="{00000000-0005-0000-0000-00005FE60000}"/>
    <cellStyle name="Percent 4 2 3 8 2" xfId="19731" xr:uid="{00000000-0005-0000-0000-000060E60000}"/>
    <cellStyle name="Percent 4 2 3 8 2 2" xfId="54947" xr:uid="{00000000-0005-0000-0000-000061E60000}"/>
    <cellStyle name="Percent 4 2 3 8 3" xfId="42350" xr:uid="{00000000-0005-0000-0000-000062E60000}"/>
    <cellStyle name="Percent 4 2 3 8 4" xfId="32336" xr:uid="{00000000-0005-0000-0000-000063E60000}"/>
    <cellStyle name="Percent 4 2 3 9" xfId="8886" xr:uid="{00000000-0005-0000-0000-000064E60000}"/>
    <cellStyle name="Percent 4 2 3 9 2" xfId="21507" xr:uid="{00000000-0005-0000-0000-000065E60000}"/>
    <cellStyle name="Percent 4 2 3 9 2 2" xfId="56723" xr:uid="{00000000-0005-0000-0000-000066E60000}"/>
    <cellStyle name="Percent 4 2 3 9 3" xfId="44126" xr:uid="{00000000-0005-0000-0000-000067E60000}"/>
    <cellStyle name="Percent 4 2 3 9 4" xfId="34112" xr:uid="{00000000-0005-0000-0000-000068E60000}"/>
    <cellStyle name="Percent 4 2 4" xfId="3019" xr:uid="{00000000-0005-0000-0000-000069E60000}"/>
    <cellStyle name="Percent 4 2 4 10" xfId="25394" xr:uid="{00000000-0005-0000-0000-00006AE60000}"/>
    <cellStyle name="Percent 4 2 4 11" xfId="60929" xr:uid="{00000000-0005-0000-0000-00006BE60000}"/>
    <cellStyle name="Percent 4 2 4 2" xfId="4825" xr:uid="{00000000-0005-0000-0000-00006CE60000}"/>
    <cellStyle name="Percent 4 2 4 2 2" xfId="17472" xr:uid="{00000000-0005-0000-0000-00006DE60000}"/>
    <cellStyle name="Percent 4 2 4 2 2 2" xfId="52688" xr:uid="{00000000-0005-0000-0000-00006EE60000}"/>
    <cellStyle name="Percent 4 2 4 2 2 3" xfId="30077" xr:uid="{00000000-0005-0000-0000-00006FE60000}"/>
    <cellStyle name="Percent 4 2 4 2 3" xfId="13918" xr:uid="{00000000-0005-0000-0000-000070E60000}"/>
    <cellStyle name="Percent 4 2 4 2 3 2" xfId="49136" xr:uid="{00000000-0005-0000-0000-000071E60000}"/>
    <cellStyle name="Percent 4 2 4 2 4" xfId="40091" xr:uid="{00000000-0005-0000-0000-000072E60000}"/>
    <cellStyle name="Percent 4 2 4 2 5" xfId="26525" xr:uid="{00000000-0005-0000-0000-000073E60000}"/>
    <cellStyle name="Percent 4 2 4 3" xfId="6295" xr:uid="{00000000-0005-0000-0000-000074E60000}"/>
    <cellStyle name="Percent 4 2 4 3 2" xfId="18926" xr:uid="{00000000-0005-0000-0000-000075E60000}"/>
    <cellStyle name="Percent 4 2 4 3 2 2" xfId="54142" xr:uid="{00000000-0005-0000-0000-000076E60000}"/>
    <cellStyle name="Percent 4 2 4 3 3" xfId="41545" xr:uid="{00000000-0005-0000-0000-000077E60000}"/>
    <cellStyle name="Percent 4 2 4 3 4" xfId="31531" xr:uid="{00000000-0005-0000-0000-000078E60000}"/>
    <cellStyle name="Percent 4 2 4 4" xfId="7754" xr:uid="{00000000-0005-0000-0000-000079E60000}"/>
    <cellStyle name="Percent 4 2 4 4 2" xfId="20380" xr:uid="{00000000-0005-0000-0000-00007AE60000}"/>
    <cellStyle name="Percent 4 2 4 4 2 2" xfId="55596" xr:uid="{00000000-0005-0000-0000-00007BE60000}"/>
    <cellStyle name="Percent 4 2 4 4 3" xfId="42999" xr:uid="{00000000-0005-0000-0000-00007CE60000}"/>
    <cellStyle name="Percent 4 2 4 4 4" xfId="32985" xr:uid="{00000000-0005-0000-0000-00007DE60000}"/>
    <cellStyle name="Percent 4 2 4 5" xfId="9535" xr:uid="{00000000-0005-0000-0000-00007EE60000}"/>
    <cellStyle name="Percent 4 2 4 5 2" xfId="22156" xr:uid="{00000000-0005-0000-0000-00007FE60000}"/>
    <cellStyle name="Percent 4 2 4 5 2 2" xfId="57372" xr:uid="{00000000-0005-0000-0000-000080E60000}"/>
    <cellStyle name="Percent 4 2 4 5 3" xfId="44775" xr:uid="{00000000-0005-0000-0000-000081E60000}"/>
    <cellStyle name="Percent 4 2 4 5 4" xfId="34761" xr:uid="{00000000-0005-0000-0000-000082E60000}"/>
    <cellStyle name="Percent 4 2 4 6" xfId="11329" xr:uid="{00000000-0005-0000-0000-000083E60000}"/>
    <cellStyle name="Percent 4 2 4 6 2" xfId="23932" xr:uid="{00000000-0005-0000-0000-000084E60000}"/>
    <cellStyle name="Percent 4 2 4 6 2 2" xfId="59148" xr:uid="{00000000-0005-0000-0000-000085E60000}"/>
    <cellStyle name="Percent 4 2 4 6 3" xfId="46551" xr:uid="{00000000-0005-0000-0000-000086E60000}"/>
    <cellStyle name="Percent 4 2 4 6 4" xfId="36537" xr:uid="{00000000-0005-0000-0000-000087E60000}"/>
    <cellStyle name="Percent 4 2 4 7" xfId="15696" xr:uid="{00000000-0005-0000-0000-000088E60000}"/>
    <cellStyle name="Percent 4 2 4 7 2" xfId="50912" xr:uid="{00000000-0005-0000-0000-000089E60000}"/>
    <cellStyle name="Percent 4 2 4 7 3" xfId="28301" xr:uid="{00000000-0005-0000-0000-00008AE60000}"/>
    <cellStyle name="Percent 4 2 4 8" xfId="12787" xr:uid="{00000000-0005-0000-0000-00008BE60000}"/>
    <cellStyle name="Percent 4 2 4 8 2" xfId="48005" xr:uid="{00000000-0005-0000-0000-00008CE60000}"/>
    <cellStyle name="Percent 4 2 4 9" xfId="38315" xr:uid="{00000000-0005-0000-0000-00008DE60000}"/>
    <cellStyle name="Percent 4 2 5" xfId="2849" xr:uid="{00000000-0005-0000-0000-00008EE60000}"/>
    <cellStyle name="Percent 4 2 5 10" xfId="25237" xr:uid="{00000000-0005-0000-0000-00008FE60000}"/>
    <cellStyle name="Percent 4 2 5 11" xfId="60772" xr:uid="{00000000-0005-0000-0000-000090E60000}"/>
    <cellStyle name="Percent 4 2 5 2" xfId="4668" xr:uid="{00000000-0005-0000-0000-000091E60000}"/>
    <cellStyle name="Percent 4 2 5 2 2" xfId="17315" xr:uid="{00000000-0005-0000-0000-000092E60000}"/>
    <cellStyle name="Percent 4 2 5 2 2 2" xfId="52531" xr:uid="{00000000-0005-0000-0000-000093E60000}"/>
    <cellStyle name="Percent 4 2 5 2 2 3" xfId="29920" xr:uid="{00000000-0005-0000-0000-000094E60000}"/>
    <cellStyle name="Percent 4 2 5 2 3" xfId="13761" xr:uid="{00000000-0005-0000-0000-000095E60000}"/>
    <cellStyle name="Percent 4 2 5 2 3 2" xfId="48979" xr:uid="{00000000-0005-0000-0000-000096E60000}"/>
    <cellStyle name="Percent 4 2 5 2 4" xfId="39934" xr:uid="{00000000-0005-0000-0000-000097E60000}"/>
    <cellStyle name="Percent 4 2 5 2 5" xfId="26368" xr:uid="{00000000-0005-0000-0000-000098E60000}"/>
    <cellStyle name="Percent 4 2 5 3" xfId="6138" xr:uid="{00000000-0005-0000-0000-000099E60000}"/>
    <cellStyle name="Percent 4 2 5 3 2" xfId="18769" xr:uid="{00000000-0005-0000-0000-00009AE60000}"/>
    <cellStyle name="Percent 4 2 5 3 2 2" xfId="53985" xr:uid="{00000000-0005-0000-0000-00009BE60000}"/>
    <cellStyle name="Percent 4 2 5 3 3" xfId="41388" xr:uid="{00000000-0005-0000-0000-00009CE60000}"/>
    <cellStyle name="Percent 4 2 5 3 4" xfId="31374" xr:uid="{00000000-0005-0000-0000-00009DE60000}"/>
    <cellStyle name="Percent 4 2 5 4" xfId="7597" xr:uid="{00000000-0005-0000-0000-00009EE60000}"/>
    <cellStyle name="Percent 4 2 5 4 2" xfId="20223" xr:uid="{00000000-0005-0000-0000-00009FE60000}"/>
    <cellStyle name="Percent 4 2 5 4 2 2" xfId="55439" xr:uid="{00000000-0005-0000-0000-0000A0E60000}"/>
    <cellStyle name="Percent 4 2 5 4 3" xfId="42842" xr:uid="{00000000-0005-0000-0000-0000A1E60000}"/>
    <cellStyle name="Percent 4 2 5 4 4" xfId="32828" xr:uid="{00000000-0005-0000-0000-0000A2E60000}"/>
    <cellStyle name="Percent 4 2 5 5" xfId="9378" xr:uid="{00000000-0005-0000-0000-0000A3E60000}"/>
    <cellStyle name="Percent 4 2 5 5 2" xfId="21999" xr:uid="{00000000-0005-0000-0000-0000A4E60000}"/>
    <cellStyle name="Percent 4 2 5 5 2 2" xfId="57215" xr:uid="{00000000-0005-0000-0000-0000A5E60000}"/>
    <cellStyle name="Percent 4 2 5 5 3" xfId="44618" xr:uid="{00000000-0005-0000-0000-0000A6E60000}"/>
    <cellStyle name="Percent 4 2 5 5 4" xfId="34604" xr:uid="{00000000-0005-0000-0000-0000A7E60000}"/>
    <cellStyle name="Percent 4 2 5 6" xfId="11172" xr:uid="{00000000-0005-0000-0000-0000A8E60000}"/>
    <cellStyle name="Percent 4 2 5 6 2" xfId="23775" xr:uid="{00000000-0005-0000-0000-0000A9E60000}"/>
    <cellStyle name="Percent 4 2 5 6 2 2" xfId="58991" xr:uid="{00000000-0005-0000-0000-0000AAE60000}"/>
    <cellStyle name="Percent 4 2 5 6 3" xfId="46394" xr:uid="{00000000-0005-0000-0000-0000ABE60000}"/>
    <cellStyle name="Percent 4 2 5 6 4" xfId="36380" xr:uid="{00000000-0005-0000-0000-0000ACE60000}"/>
    <cellStyle name="Percent 4 2 5 7" xfId="15539" xr:uid="{00000000-0005-0000-0000-0000ADE60000}"/>
    <cellStyle name="Percent 4 2 5 7 2" xfId="50755" xr:uid="{00000000-0005-0000-0000-0000AEE60000}"/>
    <cellStyle name="Percent 4 2 5 7 3" xfId="28144" xr:uid="{00000000-0005-0000-0000-0000AFE60000}"/>
    <cellStyle name="Percent 4 2 5 8" xfId="12630" xr:uid="{00000000-0005-0000-0000-0000B0E60000}"/>
    <cellStyle name="Percent 4 2 5 8 2" xfId="47848" xr:uid="{00000000-0005-0000-0000-0000B1E60000}"/>
    <cellStyle name="Percent 4 2 5 9" xfId="38158" xr:uid="{00000000-0005-0000-0000-0000B2E60000}"/>
    <cellStyle name="Percent 4 2 6" xfId="3359" xr:uid="{00000000-0005-0000-0000-0000B3E60000}"/>
    <cellStyle name="Percent 4 2 6 10" xfId="26855" xr:uid="{00000000-0005-0000-0000-0000B4E60000}"/>
    <cellStyle name="Percent 4 2 6 11" xfId="61259" xr:uid="{00000000-0005-0000-0000-0000B5E60000}"/>
    <cellStyle name="Percent 4 2 6 2" xfId="5155" xr:uid="{00000000-0005-0000-0000-0000B6E60000}"/>
    <cellStyle name="Percent 4 2 6 2 2" xfId="17802" xr:uid="{00000000-0005-0000-0000-0000B7E60000}"/>
    <cellStyle name="Percent 4 2 6 2 2 2" xfId="53018" xr:uid="{00000000-0005-0000-0000-0000B8E60000}"/>
    <cellStyle name="Percent 4 2 6 2 3" xfId="40421" xr:uid="{00000000-0005-0000-0000-0000B9E60000}"/>
    <cellStyle name="Percent 4 2 6 2 4" xfId="30407" xr:uid="{00000000-0005-0000-0000-0000BAE60000}"/>
    <cellStyle name="Percent 4 2 6 3" xfId="6625" xr:uid="{00000000-0005-0000-0000-0000BBE60000}"/>
    <cellStyle name="Percent 4 2 6 3 2" xfId="19256" xr:uid="{00000000-0005-0000-0000-0000BCE60000}"/>
    <cellStyle name="Percent 4 2 6 3 2 2" xfId="54472" xr:uid="{00000000-0005-0000-0000-0000BDE60000}"/>
    <cellStyle name="Percent 4 2 6 3 3" xfId="41875" xr:uid="{00000000-0005-0000-0000-0000BEE60000}"/>
    <cellStyle name="Percent 4 2 6 3 4" xfId="31861" xr:uid="{00000000-0005-0000-0000-0000BFE60000}"/>
    <cellStyle name="Percent 4 2 6 4" xfId="8084" xr:uid="{00000000-0005-0000-0000-0000C0E60000}"/>
    <cellStyle name="Percent 4 2 6 4 2" xfId="20710" xr:uid="{00000000-0005-0000-0000-0000C1E60000}"/>
    <cellStyle name="Percent 4 2 6 4 2 2" xfId="55926" xr:uid="{00000000-0005-0000-0000-0000C2E60000}"/>
    <cellStyle name="Percent 4 2 6 4 3" xfId="43329" xr:uid="{00000000-0005-0000-0000-0000C3E60000}"/>
    <cellStyle name="Percent 4 2 6 4 4" xfId="33315" xr:uid="{00000000-0005-0000-0000-0000C4E60000}"/>
    <cellStyle name="Percent 4 2 6 5" xfId="9865" xr:uid="{00000000-0005-0000-0000-0000C5E60000}"/>
    <cellStyle name="Percent 4 2 6 5 2" xfId="22486" xr:uid="{00000000-0005-0000-0000-0000C6E60000}"/>
    <cellStyle name="Percent 4 2 6 5 2 2" xfId="57702" xr:uid="{00000000-0005-0000-0000-0000C7E60000}"/>
    <cellStyle name="Percent 4 2 6 5 3" xfId="45105" xr:uid="{00000000-0005-0000-0000-0000C8E60000}"/>
    <cellStyle name="Percent 4 2 6 5 4" xfId="35091" xr:uid="{00000000-0005-0000-0000-0000C9E60000}"/>
    <cellStyle name="Percent 4 2 6 6" xfId="11659" xr:uid="{00000000-0005-0000-0000-0000CAE60000}"/>
    <cellStyle name="Percent 4 2 6 6 2" xfId="24262" xr:uid="{00000000-0005-0000-0000-0000CBE60000}"/>
    <cellStyle name="Percent 4 2 6 6 2 2" xfId="59478" xr:uid="{00000000-0005-0000-0000-0000CCE60000}"/>
    <cellStyle name="Percent 4 2 6 6 3" xfId="46881" xr:uid="{00000000-0005-0000-0000-0000CDE60000}"/>
    <cellStyle name="Percent 4 2 6 6 4" xfId="36867" xr:uid="{00000000-0005-0000-0000-0000CEE60000}"/>
    <cellStyle name="Percent 4 2 6 7" xfId="16026" xr:uid="{00000000-0005-0000-0000-0000CFE60000}"/>
    <cellStyle name="Percent 4 2 6 7 2" xfId="51242" xr:uid="{00000000-0005-0000-0000-0000D0E60000}"/>
    <cellStyle name="Percent 4 2 6 7 3" xfId="28631" xr:uid="{00000000-0005-0000-0000-0000D1E60000}"/>
    <cellStyle name="Percent 4 2 6 8" xfId="14248" xr:uid="{00000000-0005-0000-0000-0000D2E60000}"/>
    <cellStyle name="Percent 4 2 6 8 2" xfId="49466" xr:uid="{00000000-0005-0000-0000-0000D3E60000}"/>
    <cellStyle name="Percent 4 2 6 9" xfId="38645" xr:uid="{00000000-0005-0000-0000-0000D4E60000}"/>
    <cellStyle name="Percent 4 2 7" xfId="2519" xr:uid="{00000000-0005-0000-0000-0000D5E60000}"/>
    <cellStyle name="Percent 4 2 7 10" xfId="26046" xr:uid="{00000000-0005-0000-0000-0000D6E60000}"/>
    <cellStyle name="Percent 4 2 7 11" xfId="60450" xr:uid="{00000000-0005-0000-0000-0000D7E60000}"/>
    <cellStyle name="Percent 4 2 7 2" xfId="4346" xr:uid="{00000000-0005-0000-0000-0000D8E60000}"/>
    <cellStyle name="Percent 4 2 7 2 2" xfId="16993" xr:uid="{00000000-0005-0000-0000-0000D9E60000}"/>
    <cellStyle name="Percent 4 2 7 2 2 2" xfId="52209" xr:uid="{00000000-0005-0000-0000-0000DAE60000}"/>
    <cellStyle name="Percent 4 2 7 2 3" xfId="39612" xr:uid="{00000000-0005-0000-0000-0000DBE60000}"/>
    <cellStyle name="Percent 4 2 7 2 4" xfId="29598" xr:uid="{00000000-0005-0000-0000-0000DCE60000}"/>
    <cellStyle name="Percent 4 2 7 3" xfId="5816" xr:uid="{00000000-0005-0000-0000-0000DDE60000}"/>
    <cellStyle name="Percent 4 2 7 3 2" xfId="18447" xr:uid="{00000000-0005-0000-0000-0000DEE60000}"/>
    <cellStyle name="Percent 4 2 7 3 2 2" xfId="53663" xr:uid="{00000000-0005-0000-0000-0000DFE60000}"/>
    <cellStyle name="Percent 4 2 7 3 3" xfId="41066" xr:uid="{00000000-0005-0000-0000-0000E0E60000}"/>
    <cellStyle name="Percent 4 2 7 3 4" xfId="31052" xr:uid="{00000000-0005-0000-0000-0000E1E60000}"/>
    <cellStyle name="Percent 4 2 7 4" xfId="7275" xr:uid="{00000000-0005-0000-0000-0000E2E60000}"/>
    <cellStyle name="Percent 4 2 7 4 2" xfId="19901" xr:uid="{00000000-0005-0000-0000-0000E3E60000}"/>
    <cellStyle name="Percent 4 2 7 4 2 2" xfId="55117" xr:uid="{00000000-0005-0000-0000-0000E4E60000}"/>
    <cellStyle name="Percent 4 2 7 4 3" xfId="42520" xr:uid="{00000000-0005-0000-0000-0000E5E60000}"/>
    <cellStyle name="Percent 4 2 7 4 4" xfId="32506" xr:uid="{00000000-0005-0000-0000-0000E6E60000}"/>
    <cellStyle name="Percent 4 2 7 5" xfId="9056" xr:uid="{00000000-0005-0000-0000-0000E7E60000}"/>
    <cellStyle name="Percent 4 2 7 5 2" xfId="21677" xr:uid="{00000000-0005-0000-0000-0000E8E60000}"/>
    <cellStyle name="Percent 4 2 7 5 2 2" xfId="56893" xr:uid="{00000000-0005-0000-0000-0000E9E60000}"/>
    <cellStyle name="Percent 4 2 7 5 3" xfId="44296" xr:uid="{00000000-0005-0000-0000-0000EAE60000}"/>
    <cellStyle name="Percent 4 2 7 5 4" xfId="34282" xr:uid="{00000000-0005-0000-0000-0000EBE60000}"/>
    <cellStyle name="Percent 4 2 7 6" xfId="10850" xr:uid="{00000000-0005-0000-0000-0000ECE60000}"/>
    <cellStyle name="Percent 4 2 7 6 2" xfId="23453" xr:uid="{00000000-0005-0000-0000-0000EDE60000}"/>
    <cellStyle name="Percent 4 2 7 6 2 2" xfId="58669" xr:uid="{00000000-0005-0000-0000-0000EEE60000}"/>
    <cellStyle name="Percent 4 2 7 6 3" xfId="46072" xr:uid="{00000000-0005-0000-0000-0000EFE60000}"/>
    <cellStyle name="Percent 4 2 7 6 4" xfId="36058" xr:uid="{00000000-0005-0000-0000-0000F0E60000}"/>
    <cellStyle name="Percent 4 2 7 7" xfId="15217" xr:uid="{00000000-0005-0000-0000-0000F1E60000}"/>
    <cellStyle name="Percent 4 2 7 7 2" xfId="50433" xr:uid="{00000000-0005-0000-0000-0000F2E60000}"/>
    <cellStyle name="Percent 4 2 7 7 3" xfId="27822" xr:uid="{00000000-0005-0000-0000-0000F3E60000}"/>
    <cellStyle name="Percent 4 2 7 8" xfId="13439" xr:uid="{00000000-0005-0000-0000-0000F4E60000}"/>
    <cellStyle name="Percent 4 2 7 8 2" xfId="48657" xr:uid="{00000000-0005-0000-0000-0000F5E60000}"/>
    <cellStyle name="Percent 4 2 7 9" xfId="37836" xr:uid="{00000000-0005-0000-0000-0000F6E60000}"/>
    <cellStyle name="Percent 4 2 8" xfId="3683" xr:uid="{00000000-0005-0000-0000-0000F7E60000}"/>
    <cellStyle name="Percent 4 2 8 2" xfId="8407" xr:uid="{00000000-0005-0000-0000-0000F8E60000}"/>
    <cellStyle name="Percent 4 2 8 2 2" xfId="21033" xr:uid="{00000000-0005-0000-0000-0000F9E60000}"/>
    <cellStyle name="Percent 4 2 8 2 2 2" xfId="56249" xr:uid="{00000000-0005-0000-0000-0000FAE60000}"/>
    <cellStyle name="Percent 4 2 8 2 3" xfId="43652" xr:uid="{00000000-0005-0000-0000-0000FBE60000}"/>
    <cellStyle name="Percent 4 2 8 2 4" xfId="33638" xr:uid="{00000000-0005-0000-0000-0000FCE60000}"/>
    <cellStyle name="Percent 4 2 8 3" xfId="10188" xr:uid="{00000000-0005-0000-0000-0000FDE60000}"/>
    <cellStyle name="Percent 4 2 8 3 2" xfId="22809" xr:uid="{00000000-0005-0000-0000-0000FEE60000}"/>
    <cellStyle name="Percent 4 2 8 3 2 2" xfId="58025" xr:uid="{00000000-0005-0000-0000-0000FFE60000}"/>
    <cellStyle name="Percent 4 2 8 3 3" xfId="45428" xr:uid="{00000000-0005-0000-0000-000000E70000}"/>
    <cellStyle name="Percent 4 2 8 3 4" xfId="35414" xr:uid="{00000000-0005-0000-0000-000001E70000}"/>
    <cellStyle name="Percent 4 2 8 4" xfId="11984" xr:uid="{00000000-0005-0000-0000-000002E70000}"/>
    <cellStyle name="Percent 4 2 8 4 2" xfId="24585" xr:uid="{00000000-0005-0000-0000-000003E70000}"/>
    <cellStyle name="Percent 4 2 8 4 2 2" xfId="59801" xr:uid="{00000000-0005-0000-0000-000004E70000}"/>
    <cellStyle name="Percent 4 2 8 4 3" xfId="47204" xr:uid="{00000000-0005-0000-0000-000005E70000}"/>
    <cellStyle name="Percent 4 2 8 4 4" xfId="37190" xr:uid="{00000000-0005-0000-0000-000006E70000}"/>
    <cellStyle name="Percent 4 2 8 5" xfId="16349" xr:uid="{00000000-0005-0000-0000-000007E70000}"/>
    <cellStyle name="Percent 4 2 8 5 2" xfId="51565" xr:uid="{00000000-0005-0000-0000-000008E70000}"/>
    <cellStyle name="Percent 4 2 8 5 3" xfId="28954" xr:uid="{00000000-0005-0000-0000-000009E70000}"/>
    <cellStyle name="Percent 4 2 8 6" xfId="14571" xr:uid="{00000000-0005-0000-0000-00000AE70000}"/>
    <cellStyle name="Percent 4 2 8 6 2" xfId="49789" xr:uid="{00000000-0005-0000-0000-00000BE70000}"/>
    <cellStyle name="Percent 4 2 8 7" xfId="38968" xr:uid="{00000000-0005-0000-0000-00000CE70000}"/>
    <cellStyle name="Percent 4 2 8 8" xfId="27178" xr:uid="{00000000-0005-0000-0000-00000DE70000}"/>
    <cellStyle name="Percent 4 2 9" xfId="4015" xr:uid="{00000000-0005-0000-0000-00000EE70000}"/>
    <cellStyle name="Percent 4 2 9 2" xfId="16671" xr:uid="{00000000-0005-0000-0000-00000FE70000}"/>
    <cellStyle name="Percent 4 2 9 2 2" xfId="51887" xr:uid="{00000000-0005-0000-0000-000010E70000}"/>
    <cellStyle name="Percent 4 2 9 2 3" xfId="29276" xr:uid="{00000000-0005-0000-0000-000011E70000}"/>
    <cellStyle name="Percent 4 2 9 3" xfId="13117" xr:uid="{00000000-0005-0000-0000-000012E70000}"/>
    <cellStyle name="Percent 4 2 9 3 2" xfId="48335" xr:uid="{00000000-0005-0000-0000-000013E70000}"/>
    <cellStyle name="Percent 4 2 9 4" xfId="39290" xr:uid="{00000000-0005-0000-0000-000014E70000}"/>
    <cellStyle name="Percent 4 2 9 5" xfId="25724" xr:uid="{00000000-0005-0000-0000-000015E70000}"/>
    <cellStyle name="Percent 4 3" xfId="755" xr:uid="{00000000-0005-0000-0000-000016E70000}"/>
    <cellStyle name="Percent 4 3 2" xfId="1906" xr:uid="{00000000-0005-0000-0000-000017E70000}"/>
    <cellStyle name="Percent 4 4" xfId="1295" xr:uid="{00000000-0005-0000-0000-000018E70000}"/>
    <cellStyle name="Percent 5" xfId="53" xr:uid="{00000000-0005-0000-0000-000019E70000}"/>
    <cellStyle name="Percent 5 2" xfId="756" xr:uid="{00000000-0005-0000-0000-00001AE70000}"/>
    <cellStyle name="Percent 5 2 2" xfId="757" xr:uid="{00000000-0005-0000-0000-00001BE70000}"/>
    <cellStyle name="Percent 5 2 2 2" xfId="758" xr:uid="{00000000-0005-0000-0000-00001CE70000}"/>
    <cellStyle name="Percent 5 2 2 2 2" xfId="1909" xr:uid="{00000000-0005-0000-0000-00001DE70000}"/>
    <cellStyle name="Percent 5 2 2 3" xfId="759" xr:uid="{00000000-0005-0000-0000-00001EE70000}"/>
    <cellStyle name="Percent 5 2 2 3 2" xfId="1910" xr:uid="{00000000-0005-0000-0000-00001FE70000}"/>
    <cellStyle name="Percent 5 2 2 4" xfId="760" xr:uid="{00000000-0005-0000-0000-000020E70000}"/>
    <cellStyle name="Percent 5 2 2 4 2" xfId="761" xr:uid="{00000000-0005-0000-0000-000021E70000}"/>
    <cellStyle name="Percent 5 2 2 4 2 2" xfId="1912" xr:uid="{00000000-0005-0000-0000-000022E70000}"/>
    <cellStyle name="Percent 5 2 2 4 3" xfId="762" xr:uid="{00000000-0005-0000-0000-000023E70000}"/>
    <cellStyle name="Percent 5 2 2 4 3 2" xfId="763" xr:uid="{00000000-0005-0000-0000-000024E70000}"/>
    <cellStyle name="Percent 5 2 2 4 3 2 2" xfId="1914" xr:uid="{00000000-0005-0000-0000-000025E70000}"/>
    <cellStyle name="Percent 5 2 2 4 3 3" xfId="764" xr:uid="{00000000-0005-0000-0000-000026E70000}"/>
    <cellStyle name="Percent 5 2 2 4 3 3 2" xfId="765" xr:uid="{00000000-0005-0000-0000-000027E70000}"/>
    <cellStyle name="Percent 5 2 2 4 3 3 2 2" xfId="1916" xr:uid="{00000000-0005-0000-0000-000028E70000}"/>
    <cellStyle name="Percent 5 2 2 4 3 3 3" xfId="1915" xr:uid="{00000000-0005-0000-0000-000029E70000}"/>
    <cellStyle name="Percent 5 2 2 4 3 4" xfId="766" xr:uid="{00000000-0005-0000-0000-00002AE70000}"/>
    <cellStyle name="Percent 5 2 2 4 3 4 2" xfId="767" xr:uid="{00000000-0005-0000-0000-00002BE70000}"/>
    <cellStyle name="Percent 5 2 2 4 3 4 2 2" xfId="1918" xr:uid="{00000000-0005-0000-0000-00002CE70000}"/>
    <cellStyle name="Percent 5 2 2 4 3 4 3" xfId="768" xr:uid="{00000000-0005-0000-0000-00002DE70000}"/>
    <cellStyle name="Percent 5 2 2 4 3 4 3 2" xfId="1919" xr:uid="{00000000-0005-0000-0000-00002EE70000}"/>
    <cellStyle name="Percent 5 2 2 4 3 4 4" xfId="769" xr:uid="{00000000-0005-0000-0000-00002FE70000}"/>
    <cellStyle name="Percent 5 2 2 4 3 4 4 2" xfId="770" xr:uid="{00000000-0005-0000-0000-000030E70000}"/>
    <cellStyle name="Percent 5 2 2 4 3 4 4 2 2" xfId="771" xr:uid="{00000000-0005-0000-0000-000031E70000}"/>
    <cellStyle name="Percent 5 2 2 4 3 4 4 2 2 2" xfId="1922" xr:uid="{00000000-0005-0000-0000-000032E70000}"/>
    <cellStyle name="Percent 5 2 2 4 3 4 4 2 3" xfId="772" xr:uid="{00000000-0005-0000-0000-000033E70000}"/>
    <cellStyle name="Percent 5 2 2 4 3 4 4 2 3 2" xfId="773" xr:uid="{00000000-0005-0000-0000-000034E70000}"/>
    <cellStyle name="Percent 5 2 2 4 3 4 4 2 3 2 2" xfId="1924" xr:uid="{00000000-0005-0000-0000-000035E70000}"/>
    <cellStyle name="Percent 5 2 2 4 3 4 4 2 3 3" xfId="774" xr:uid="{00000000-0005-0000-0000-000036E70000}"/>
    <cellStyle name="Percent 5 2 2 4 3 4 4 2 3 3 2" xfId="775" xr:uid="{00000000-0005-0000-0000-000037E70000}"/>
    <cellStyle name="Percent 5 2 2 4 3 4 4 2 3 3 2 2" xfId="1926" xr:uid="{00000000-0005-0000-0000-000038E70000}"/>
    <cellStyle name="Percent 5 2 2 4 3 4 4 2 3 3 3" xfId="1925" xr:uid="{00000000-0005-0000-0000-000039E70000}"/>
    <cellStyle name="Percent 5 2 2 4 3 4 4 2 3 4" xfId="1923" xr:uid="{00000000-0005-0000-0000-00003AE70000}"/>
    <cellStyle name="Percent 5 2 2 4 3 4 4 2 4" xfId="1921" xr:uid="{00000000-0005-0000-0000-00003BE70000}"/>
    <cellStyle name="Percent 5 2 2 4 3 4 4 3" xfId="776" xr:uid="{00000000-0005-0000-0000-00003CE70000}"/>
    <cellStyle name="Percent 5 2 2 4 3 4 4 3 2" xfId="1927" xr:uid="{00000000-0005-0000-0000-00003DE70000}"/>
    <cellStyle name="Percent 5 2 2 4 3 4 4 4" xfId="777" xr:uid="{00000000-0005-0000-0000-00003EE70000}"/>
    <cellStyle name="Percent 5 2 2 4 3 4 4 4 2" xfId="778" xr:uid="{00000000-0005-0000-0000-00003FE70000}"/>
    <cellStyle name="Percent 5 2 2 4 3 4 4 4 2 2" xfId="1929" xr:uid="{00000000-0005-0000-0000-000040E70000}"/>
    <cellStyle name="Percent 5 2 2 4 3 4 4 4 3" xfId="779" xr:uid="{00000000-0005-0000-0000-000041E70000}"/>
    <cellStyle name="Percent 5 2 2 4 3 4 4 4 3 2" xfId="780" xr:uid="{00000000-0005-0000-0000-000042E70000}"/>
    <cellStyle name="Percent 5 2 2 4 3 4 4 4 3 2 2" xfId="1931" xr:uid="{00000000-0005-0000-0000-000043E70000}"/>
    <cellStyle name="Percent 5 2 2 4 3 4 4 4 3 3" xfId="1930" xr:uid="{00000000-0005-0000-0000-000044E70000}"/>
    <cellStyle name="Percent 5 2 2 4 3 4 4 4 4" xfId="1928" xr:uid="{00000000-0005-0000-0000-000045E70000}"/>
    <cellStyle name="Percent 5 2 2 4 3 4 4 5" xfId="1920" xr:uid="{00000000-0005-0000-0000-000046E70000}"/>
    <cellStyle name="Percent 5 2 2 4 3 4 5" xfId="1917" xr:uid="{00000000-0005-0000-0000-000047E70000}"/>
    <cellStyle name="Percent 5 2 2 4 3 5" xfId="1913" xr:uid="{00000000-0005-0000-0000-000048E70000}"/>
    <cellStyle name="Percent 5 2 2 4 4" xfId="781" xr:uid="{00000000-0005-0000-0000-000049E70000}"/>
    <cellStyle name="Percent 5 2 2 4 4 2" xfId="782" xr:uid="{00000000-0005-0000-0000-00004AE70000}"/>
    <cellStyle name="Percent 5 2 2 4 4 2 2" xfId="1933" xr:uid="{00000000-0005-0000-0000-00004BE70000}"/>
    <cellStyle name="Percent 5 2 2 4 4 3" xfId="1932" xr:uid="{00000000-0005-0000-0000-00004CE70000}"/>
    <cellStyle name="Percent 5 2 2 4 5" xfId="783" xr:uid="{00000000-0005-0000-0000-00004DE70000}"/>
    <cellStyle name="Percent 5 2 2 4 5 2" xfId="784" xr:uid="{00000000-0005-0000-0000-00004EE70000}"/>
    <cellStyle name="Percent 5 2 2 4 5 2 2" xfId="1935" xr:uid="{00000000-0005-0000-0000-00004FE70000}"/>
    <cellStyle name="Percent 5 2 2 4 5 3" xfId="785" xr:uid="{00000000-0005-0000-0000-000050E70000}"/>
    <cellStyle name="Percent 5 2 2 4 5 3 2" xfId="1936" xr:uid="{00000000-0005-0000-0000-000051E70000}"/>
    <cellStyle name="Percent 5 2 2 4 5 4" xfId="786" xr:uid="{00000000-0005-0000-0000-000052E70000}"/>
    <cellStyle name="Percent 5 2 2 4 5 4 2" xfId="787" xr:uid="{00000000-0005-0000-0000-000053E70000}"/>
    <cellStyle name="Percent 5 2 2 4 5 4 2 2" xfId="788" xr:uid="{00000000-0005-0000-0000-000054E70000}"/>
    <cellStyle name="Percent 5 2 2 4 5 4 2 2 2" xfId="1939" xr:uid="{00000000-0005-0000-0000-000055E70000}"/>
    <cellStyle name="Percent 5 2 2 4 5 4 2 3" xfId="789" xr:uid="{00000000-0005-0000-0000-000056E70000}"/>
    <cellStyle name="Percent 5 2 2 4 5 4 2 3 2" xfId="790" xr:uid="{00000000-0005-0000-0000-000057E70000}"/>
    <cellStyle name="Percent 5 2 2 4 5 4 2 3 2 2" xfId="1941" xr:uid="{00000000-0005-0000-0000-000058E70000}"/>
    <cellStyle name="Percent 5 2 2 4 5 4 2 3 3" xfId="791" xr:uid="{00000000-0005-0000-0000-000059E70000}"/>
    <cellStyle name="Percent 5 2 2 4 5 4 2 3 3 2" xfId="792" xr:uid="{00000000-0005-0000-0000-00005AE70000}"/>
    <cellStyle name="Percent 5 2 2 4 5 4 2 3 3 2 2" xfId="1943" xr:uid="{00000000-0005-0000-0000-00005BE70000}"/>
    <cellStyle name="Percent 5 2 2 4 5 4 2 3 3 3" xfId="1942" xr:uid="{00000000-0005-0000-0000-00005CE70000}"/>
    <cellStyle name="Percent 5 2 2 4 5 4 2 3 4" xfId="1940" xr:uid="{00000000-0005-0000-0000-00005DE70000}"/>
    <cellStyle name="Percent 5 2 2 4 5 4 2 4" xfId="1938" xr:uid="{00000000-0005-0000-0000-00005EE70000}"/>
    <cellStyle name="Percent 5 2 2 4 5 4 3" xfId="793" xr:uid="{00000000-0005-0000-0000-00005FE70000}"/>
    <cellStyle name="Percent 5 2 2 4 5 4 3 2" xfId="1944" xr:uid="{00000000-0005-0000-0000-000060E70000}"/>
    <cellStyle name="Percent 5 2 2 4 5 4 4" xfId="794" xr:uid="{00000000-0005-0000-0000-000061E70000}"/>
    <cellStyle name="Percent 5 2 2 4 5 4 4 2" xfId="795" xr:uid="{00000000-0005-0000-0000-000062E70000}"/>
    <cellStyle name="Percent 5 2 2 4 5 4 4 2 2" xfId="1946" xr:uid="{00000000-0005-0000-0000-000063E70000}"/>
    <cellStyle name="Percent 5 2 2 4 5 4 4 3" xfId="796" xr:uid="{00000000-0005-0000-0000-000064E70000}"/>
    <cellStyle name="Percent 5 2 2 4 5 4 4 3 2" xfId="797" xr:uid="{00000000-0005-0000-0000-000065E70000}"/>
    <cellStyle name="Percent 5 2 2 4 5 4 4 3 2 2" xfId="1948" xr:uid="{00000000-0005-0000-0000-000066E70000}"/>
    <cellStyle name="Percent 5 2 2 4 5 4 4 3 3" xfId="1947" xr:uid="{00000000-0005-0000-0000-000067E70000}"/>
    <cellStyle name="Percent 5 2 2 4 5 4 4 4" xfId="1945" xr:uid="{00000000-0005-0000-0000-000068E70000}"/>
    <cellStyle name="Percent 5 2 2 4 5 4 5" xfId="1937" xr:uid="{00000000-0005-0000-0000-000069E70000}"/>
    <cellStyle name="Percent 5 2 2 4 5 5" xfId="1934" xr:uid="{00000000-0005-0000-0000-00006AE70000}"/>
    <cellStyle name="Percent 5 2 2 4 6" xfId="1911" xr:uid="{00000000-0005-0000-0000-00006BE70000}"/>
    <cellStyle name="Percent 5 2 2 5" xfId="798" xr:uid="{00000000-0005-0000-0000-00006CE70000}"/>
    <cellStyle name="Percent 5 2 2 5 2" xfId="799" xr:uid="{00000000-0005-0000-0000-00006DE70000}"/>
    <cellStyle name="Percent 5 2 2 5 2 2" xfId="1950" xr:uid="{00000000-0005-0000-0000-00006EE70000}"/>
    <cellStyle name="Percent 5 2 2 5 3" xfId="800" xr:uid="{00000000-0005-0000-0000-00006FE70000}"/>
    <cellStyle name="Percent 5 2 2 5 3 2" xfId="801" xr:uid="{00000000-0005-0000-0000-000070E70000}"/>
    <cellStyle name="Percent 5 2 2 5 3 2 2" xfId="1952" xr:uid="{00000000-0005-0000-0000-000071E70000}"/>
    <cellStyle name="Percent 5 2 2 5 3 3" xfId="1951" xr:uid="{00000000-0005-0000-0000-000072E70000}"/>
    <cellStyle name="Percent 5 2 2 5 4" xfId="802" xr:uid="{00000000-0005-0000-0000-000073E70000}"/>
    <cellStyle name="Percent 5 2 2 5 4 2" xfId="803" xr:uid="{00000000-0005-0000-0000-000074E70000}"/>
    <cellStyle name="Percent 5 2 2 5 4 2 2" xfId="1954" xr:uid="{00000000-0005-0000-0000-000075E70000}"/>
    <cellStyle name="Percent 5 2 2 5 4 3" xfId="804" xr:uid="{00000000-0005-0000-0000-000076E70000}"/>
    <cellStyle name="Percent 5 2 2 5 4 3 2" xfId="1955" xr:uid="{00000000-0005-0000-0000-000077E70000}"/>
    <cellStyle name="Percent 5 2 2 5 4 4" xfId="805" xr:uid="{00000000-0005-0000-0000-000078E70000}"/>
    <cellStyle name="Percent 5 2 2 5 4 4 2" xfId="806" xr:uid="{00000000-0005-0000-0000-000079E70000}"/>
    <cellStyle name="Percent 5 2 2 5 4 4 2 2" xfId="807" xr:uid="{00000000-0005-0000-0000-00007AE70000}"/>
    <cellStyle name="Percent 5 2 2 5 4 4 2 2 2" xfId="1958" xr:uid="{00000000-0005-0000-0000-00007BE70000}"/>
    <cellStyle name="Percent 5 2 2 5 4 4 2 3" xfId="808" xr:uid="{00000000-0005-0000-0000-00007CE70000}"/>
    <cellStyle name="Percent 5 2 2 5 4 4 2 3 2" xfId="809" xr:uid="{00000000-0005-0000-0000-00007DE70000}"/>
    <cellStyle name="Percent 5 2 2 5 4 4 2 3 2 2" xfId="1960" xr:uid="{00000000-0005-0000-0000-00007EE70000}"/>
    <cellStyle name="Percent 5 2 2 5 4 4 2 3 3" xfId="810" xr:uid="{00000000-0005-0000-0000-00007FE70000}"/>
    <cellStyle name="Percent 5 2 2 5 4 4 2 3 3 2" xfId="811" xr:uid="{00000000-0005-0000-0000-000080E70000}"/>
    <cellStyle name="Percent 5 2 2 5 4 4 2 3 3 2 2" xfId="1962" xr:uid="{00000000-0005-0000-0000-000081E70000}"/>
    <cellStyle name="Percent 5 2 2 5 4 4 2 3 3 3" xfId="1961" xr:uid="{00000000-0005-0000-0000-000082E70000}"/>
    <cellStyle name="Percent 5 2 2 5 4 4 2 3 4" xfId="1959" xr:uid="{00000000-0005-0000-0000-000083E70000}"/>
    <cellStyle name="Percent 5 2 2 5 4 4 2 4" xfId="1957" xr:uid="{00000000-0005-0000-0000-000084E70000}"/>
    <cellStyle name="Percent 5 2 2 5 4 4 3" xfId="812" xr:uid="{00000000-0005-0000-0000-000085E70000}"/>
    <cellStyle name="Percent 5 2 2 5 4 4 3 2" xfId="1963" xr:uid="{00000000-0005-0000-0000-000086E70000}"/>
    <cellStyle name="Percent 5 2 2 5 4 4 4" xfId="813" xr:uid="{00000000-0005-0000-0000-000087E70000}"/>
    <cellStyle name="Percent 5 2 2 5 4 4 4 2" xfId="814" xr:uid="{00000000-0005-0000-0000-000088E70000}"/>
    <cellStyle name="Percent 5 2 2 5 4 4 4 2 2" xfId="1965" xr:uid="{00000000-0005-0000-0000-000089E70000}"/>
    <cellStyle name="Percent 5 2 2 5 4 4 4 3" xfId="815" xr:uid="{00000000-0005-0000-0000-00008AE70000}"/>
    <cellStyle name="Percent 5 2 2 5 4 4 4 3 2" xfId="816" xr:uid="{00000000-0005-0000-0000-00008BE70000}"/>
    <cellStyle name="Percent 5 2 2 5 4 4 4 3 2 2" xfId="1967" xr:uid="{00000000-0005-0000-0000-00008CE70000}"/>
    <cellStyle name="Percent 5 2 2 5 4 4 4 3 3" xfId="1966" xr:uid="{00000000-0005-0000-0000-00008DE70000}"/>
    <cellStyle name="Percent 5 2 2 5 4 4 4 4" xfId="1964" xr:uid="{00000000-0005-0000-0000-00008EE70000}"/>
    <cellStyle name="Percent 5 2 2 5 4 4 5" xfId="1956" xr:uid="{00000000-0005-0000-0000-00008FE70000}"/>
    <cellStyle name="Percent 5 2 2 5 4 5" xfId="1953" xr:uid="{00000000-0005-0000-0000-000090E70000}"/>
    <cellStyle name="Percent 5 2 2 5 5" xfId="1949" xr:uid="{00000000-0005-0000-0000-000091E70000}"/>
    <cellStyle name="Percent 5 2 2 6" xfId="817" xr:uid="{00000000-0005-0000-0000-000092E70000}"/>
    <cellStyle name="Percent 5 2 2 6 2" xfId="818" xr:uid="{00000000-0005-0000-0000-000093E70000}"/>
    <cellStyle name="Percent 5 2 2 6 2 2" xfId="1969" xr:uid="{00000000-0005-0000-0000-000094E70000}"/>
    <cellStyle name="Percent 5 2 2 6 3" xfId="1968" xr:uid="{00000000-0005-0000-0000-000095E70000}"/>
    <cellStyle name="Percent 5 2 2 7" xfId="819" xr:uid="{00000000-0005-0000-0000-000096E70000}"/>
    <cellStyle name="Percent 5 2 2 7 2" xfId="820" xr:uid="{00000000-0005-0000-0000-000097E70000}"/>
    <cellStyle name="Percent 5 2 2 7 2 2" xfId="1971" xr:uid="{00000000-0005-0000-0000-000098E70000}"/>
    <cellStyle name="Percent 5 2 2 7 3" xfId="821" xr:uid="{00000000-0005-0000-0000-000099E70000}"/>
    <cellStyle name="Percent 5 2 2 7 3 2" xfId="1972" xr:uid="{00000000-0005-0000-0000-00009AE70000}"/>
    <cellStyle name="Percent 5 2 2 7 4" xfId="822" xr:uid="{00000000-0005-0000-0000-00009BE70000}"/>
    <cellStyle name="Percent 5 2 2 7 4 2" xfId="823" xr:uid="{00000000-0005-0000-0000-00009CE70000}"/>
    <cellStyle name="Percent 5 2 2 7 4 2 2" xfId="824" xr:uid="{00000000-0005-0000-0000-00009DE70000}"/>
    <cellStyle name="Percent 5 2 2 7 4 2 2 2" xfId="1975" xr:uid="{00000000-0005-0000-0000-00009EE70000}"/>
    <cellStyle name="Percent 5 2 2 7 4 2 3" xfId="825" xr:uid="{00000000-0005-0000-0000-00009FE70000}"/>
    <cellStyle name="Percent 5 2 2 7 4 2 3 2" xfId="826" xr:uid="{00000000-0005-0000-0000-0000A0E70000}"/>
    <cellStyle name="Percent 5 2 2 7 4 2 3 2 2" xfId="1977" xr:uid="{00000000-0005-0000-0000-0000A1E70000}"/>
    <cellStyle name="Percent 5 2 2 7 4 2 3 3" xfId="827" xr:uid="{00000000-0005-0000-0000-0000A2E70000}"/>
    <cellStyle name="Percent 5 2 2 7 4 2 3 3 2" xfId="828" xr:uid="{00000000-0005-0000-0000-0000A3E70000}"/>
    <cellStyle name="Percent 5 2 2 7 4 2 3 3 2 2" xfId="1979" xr:uid="{00000000-0005-0000-0000-0000A4E70000}"/>
    <cellStyle name="Percent 5 2 2 7 4 2 3 3 3" xfId="1978" xr:uid="{00000000-0005-0000-0000-0000A5E70000}"/>
    <cellStyle name="Percent 5 2 2 7 4 2 3 4" xfId="1976" xr:uid="{00000000-0005-0000-0000-0000A6E70000}"/>
    <cellStyle name="Percent 5 2 2 7 4 2 4" xfId="1974" xr:uid="{00000000-0005-0000-0000-0000A7E70000}"/>
    <cellStyle name="Percent 5 2 2 7 4 3" xfId="829" xr:uid="{00000000-0005-0000-0000-0000A8E70000}"/>
    <cellStyle name="Percent 5 2 2 7 4 3 2" xfId="1980" xr:uid="{00000000-0005-0000-0000-0000A9E70000}"/>
    <cellStyle name="Percent 5 2 2 7 4 4" xfId="830" xr:uid="{00000000-0005-0000-0000-0000AAE70000}"/>
    <cellStyle name="Percent 5 2 2 7 4 4 2" xfId="831" xr:uid="{00000000-0005-0000-0000-0000ABE70000}"/>
    <cellStyle name="Percent 5 2 2 7 4 4 2 2" xfId="1982" xr:uid="{00000000-0005-0000-0000-0000ACE70000}"/>
    <cellStyle name="Percent 5 2 2 7 4 4 3" xfId="832" xr:uid="{00000000-0005-0000-0000-0000ADE70000}"/>
    <cellStyle name="Percent 5 2 2 7 4 4 3 2" xfId="833" xr:uid="{00000000-0005-0000-0000-0000AEE70000}"/>
    <cellStyle name="Percent 5 2 2 7 4 4 3 2 2" xfId="1984" xr:uid="{00000000-0005-0000-0000-0000AFE70000}"/>
    <cellStyle name="Percent 5 2 2 7 4 4 3 3" xfId="1983" xr:uid="{00000000-0005-0000-0000-0000B0E70000}"/>
    <cellStyle name="Percent 5 2 2 7 4 4 4" xfId="1981" xr:uid="{00000000-0005-0000-0000-0000B1E70000}"/>
    <cellStyle name="Percent 5 2 2 7 4 5" xfId="1973" xr:uid="{00000000-0005-0000-0000-0000B2E70000}"/>
    <cellStyle name="Percent 5 2 2 7 5" xfId="1970" xr:uid="{00000000-0005-0000-0000-0000B3E70000}"/>
    <cellStyle name="Percent 5 2 2 8" xfId="1908" xr:uid="{00000000-0005-0000-0000-0000B4E70000}"/>
    <cellStyle name="Percent 5 2 3" xfId="834" xr:uid="{00000000-0005-0000-0000-0000B5E70000}"/>
    <cellStyle name="Percent 5 2 3 2" xfId="1985" xr:uid="{00000000-0005-0000-0000-0000B6E70000}"/>
    <cellStyle name="Percent 5 2 4" xfId="835" xr:uid="{00000000-0005-0000-0000-0000B7E70000}"/>
    <cellStyle name="Percent 5 2 4 2" xfId="836" xr:uid="{00000000-0005-0000-0000-0000B8E70000}"/>
    <cellStyle name="Percent 5 2 4 2 2" xfId="1987" xr:uid="{00000000-0005-0000-0000-0000B9E70000}"/>
    <cellStyle name="Percent 5 2 4 3" xfId="837" xr:uid="{00000000-0005-0000-0000-0000BAE70000}"/>
    <cellStyle name="Percent 5 2 4 3 2" xfId="838" xr:uid="{00000000-0005-0000-0000-0000BBE70000}"/>
    <cellStyle name="Percent 5 2 4 3 2 2" xfId="1989" xr:uid="{00000000-0005-0000-0000-0000BCE70000}"/>
    <cellStyle name="Percent 5 2 4 3 3" xfId="839" xr:uid="{00000000-0005-0000-0000-0000BDE70000}"/>
    <cellStyle name="Percent 5 2 4 3 3 2" xfId="840" xr:uid="{00000000-0005-0000-0000-0000BEE70000}"/>
    <cellStyle name="Percent 5 2 4 3 3 2 2" xfId="1991" xr:uid="{00000000-0005-0000-0000-0000BFE70000}"/>
    <cellStyle name="Percent 5 2 4 3 3 3" xfId="1990" xr:uid="{00000000-0005-0000-0000-0000C0E70000}"/>
    <cellStyle name="Percent 5 2 4 3 4" xfId="841" xr:uid="{00000000-0005-0000-0000-0000C1E70000}"/>
    <cellStyle name="Percent 5 2 4 3 4 2" xfId="842" xr:uid="{00000000-0005-0000-0000-0000C2E70000}"/>
    <cellStyle name="Percent 5 2 4 3 4 2 2" xfId="1993" xr:uid="{00000000-0005-0000-0000-0000C3E70000}"/>
    <cellStyle name="Percent 5 2 4 3 4 3" xfId="843" xr:uid="{00000000-0005-0000-0000-0000C4E70000}"/>
    <cellStyle name="Percent 5 2 4 3 4 3 2" xfId="1994" xr:uid="{00000000-0005-0000-0000-0000C5E70000}"/>
    <cellStyle name="Percent 5 2 4 3 4 4" xfId="844" xr:uid="{00000000-0005-0000-0000-0000C6E70000}"/>
    <cellStyle name="Percent 5 2 4 3 4 4 2" xfId="845" xr:uid="{00000000-0005-0000-0000-0000C7E70000}"/>
    <cellStyle name="Percent 5 2 4 3 4 4 2 2" xfId="846" xr:uid="{00000000-0005-0000-0000-0000C8E70000}"/>
    <cellStyle name="Percent 5 2 4 3 4 4 2 2 2" xfId="1997" xr:uid="{00000000-0005-0000-0000-0000C9E70000}"/>
    <cellStyle name="Percent 5 2 4 3 4 4 2 3" xfId="847" xr:uid="{00000000-0005-0000-0000-0000CAE70000}"/>
    <cellStyle name="Percent 5 2 4 3 4 4 2 3 2" xfId="848" xr:uid="{00000000-0005-0000-0000-0000CBE70000}"/>
    <cellStyle name="Percent 5 2 4 3 4 4 2 3 2 2" xfId="1999" xr:uid="{00000000-0005-0000-0000-0000CCE70000}"/>
    <cellStyle name="Percent 5 2 4 3 4 4 2 3 3" xfId="849" xr:uid="{00000000-0005-0000-0000-0000CDE70000}"/>
    <cellStyle name="Percent 5 2 4 3 4 4 2 3 3 2" xfId="850" xr:uid="{00000000-0005-0000-0000-0000CEE70000}"/>
    <cellStyle name="Percent 5 2 4 3 4 4 2 3 3 2 2" xfId="2001" xr:uid="{00000000-0005-0000-0000-0000CFE70000}"/>
    <cellStyle name="Percent 5 2 4 3 4 4 2 3 3 3" xfId="2000" xr:uid="{00000000-0005-0000-0000-0000D0E70000}"/>
    <cellStyle name="Percent 5 2 4 3 4 4 2 3 4" xfId="1998" xr:uid="{00000000-0005-0000-0000-0000D1E70000}"/>
    <cellStyle name="Percent 5 2 4 3 4 4 2 4" xfId="1996" xr:uid="{00000000-0005-0000-0000-0000D2E70000}"/>
    <cellStyle name="Percent 5 2 4 3 4 4 3" xfId="851" xr:uid="{00000000-0005-0000-0000-0000D3E70000}"/>
    <cellStyle name="Percent 5 2 4 3 4 4 3 2" xfId="2002" xr:uid="{00000000-0005-0000-0000-0000D4E70000}"/>
    <cellStyle name="Percent 5 2 4 3 4 4 4" xfId="852" xr:uid="{00000000-0005-0000-0000-0000D5E70000}"/>
    <cellStyle name="Percent 5 2 4 3 4 4 4 2" xfId="853" xr:uid="{00000000-0005-0000-0000-0000D6E70000}"/>
    <cellStyle name="Percent 5 2 4 3 4 4 4 2 2" xfId="2004" xr:uid="{00000000-0005-0000-0000-0000D7E70000}"/>
    <cellStyle name="Percent 5 2 4 3 4 4 4 3" xfId="854" xr:uid="{00000000-0005-0000-0000-0000D8E70000}"/>
    <cellStyle name="Percent 5 2 4 3 4 4 4 3 2" xfId="855" xr:uid="{00000000-0005-0000-0000-0000D9E70000}"/>
    <cellStyle name="Percent 5 2 4 3 4 4 4 3 2 2" xfId="2006" xr:uid="{00000000-0005-0000-0000-0000DAE70000}"/>
    <cellStyle name="Percent 5 2 4 3 4 4 4 3 3" xfId="2005" xr:uid="{00000000-0005-0000-0000-0000DBE70000}"/>
    <cellStyle name="Percent 5 2 4 3 4 4 4 4" xfId="2003" xr:uid="{00000000-0005-0000-0000-0000DCE70000}"/>
    <cellStyle name="Percent 5 2 4 3 4 4 5" xfId="1995" xr:uid="{00000000-0005-0000-0000-0000DDE70000}"/>
    <cellStyle name="Percent 5 2 4 3 4 5" xfId="1992" xr:uid="{00000000-0005-0000-0000-0000DEE70000}"/>
    <cellStyle name="Percent 5 2 4 3 5" xfId="1988" xr:uid="{00000000-0005-0000-0000-0000DFE70000}"/>
    <cellStyle name="Percent 5 2 4 4" xfId="856" xr:uid="{00000000-0005-0000-0000-0000E0E70000}"/>
    <cellStyle name="Percent 5 2 4 4 2" xfId="857" xr:uid="{00000000-0005-0000-0000-0000E1E70000}"/>
    <cellStyle name="Percent 5 2 4 4 2 2" xfId="2008" xr:uid="{00000000-0005-0000-0000-0000E2E70000}"/>
    <cellStyle name="Percent 5 2 4 4 3" xfId="2007" xr:uid="{00000000-0005-0000-0000-0000E3E70000}"/>
    <cellStyle name="Percent 5 2 4 5" xfId="858" xr:uid="{00000000-0005-0000-0000-0000E4E70000}"/>
    <cellStyle name="Percent 5 2 4 5 2" xfId="859" xr:uid="{00000000-0005-0000-0000-0000E5E70000}"/>
    <cellStyle name="Percent 5 2 4 5 2 2" xfId="2010" xr:uid="{00000000-0005-0000-0000-0000E6E70000}"/>
    <cellStyle name="Percent 5 2 4 5 3" xfId="860" xr:uid="{00000000-0005-0000-0000-0000E7E70000}"/>
    <cellStyle name="Percent 5 2 4 5 3 2" xfId="2011" xr:uid="{00000000-0005-0000-0000-0000E8E70000}"/>
    <cellStyle name="Percent 5 2 4 5 4" xfId="861" xr:uid="{00000000-0005-0000-0000-0000E9E70000}"/>
    <cellStyle name="Percent 5 2 4 5 4 2" xfId="862" xr:uid="{00000000-0005-0000-0000-0000EAE70000}"/>
    <cellStyle name="Percent 5 2 4 5 4 2 2" xfId="863" xr:uid="{00000000-0005-0000-0000-0000EBE70000}"/>
    <cellStyle name="Percent 5 2 4 5 4 2 2 2" xfId="2014" xr:uid="{00000000-0005-0000-0000-0000ECE70000}"/>
    <cellStyle name="Percent 5 2 4 5 4 2 3" xfId="864" xr:uid="{00000000-0005-0000-0000-0000EDE70000}"/>
    <cellStyle name="Percent 5 2 4 5 4 2 3 2" xfId="865" xr:uid="{00000000-0005-0000-0000-0000EEE70000}"/>
    <cellStyle name="Percent 5 2 4 5 4 2 3 2 2" xfId="2016" xr:uid="{00000000-0005-0000-0000-0000EFE70000}"/>
    <cellStyle name="Percent 5 2 4 5 4 2 3 3" xfId="866" xr:uid="{00000000-0005-0000-0000-0000F0E70000}"/>
    <cellStyle name="Percent 5 2 4 5 4 2 3 3 2" xfId="867" xr:uid="{00000000-0005-0000-0000-0000F1E70000}"/>
    <cellStyle name="Percent 5 2 4 5 4 2 3 3 2 2" xfId="2018" xr:uid="{00000000-0005-0000-0000-0000F2E70000}"/>
    <cellStyle name="Percent 5 2 4 5 4 2 3 3 3" xfId="2017" xr:uid="{00000000-0005-0000-0000-0000F3E70000}"/>
    <cellStyle name="Percent 5 2 4 5 4 2 3 4" xfId="2015" xr:uid="{00000000-0005-0000-0000-0000F4E70000}"/>
    <cellStyle name="Percent 5 2 4 5 4 2 4" xfId="2013" xr:uid="{00000000-0005-0000-0000-0000F5E70000}"/>
    <cellStyle name="Percent 5 2 4 5 4 3" xfId="868" xr:uid="{00000000-0005-0000-0000-0000F6E70000}"/>
    <cellStyle name="Percent 5 2 4 5 4 3 2" xfId="2019" xr:uid="{00000000-0005-0000-0000-0000F7E70000}"/>
    <cellStyle name="Percent 5 2 4 5 4 4" xfId="869" xr:uid="{00000000-0005-0000-0000-0000F8E70000}"/>
    <cellStyle name="Percent 5 2 4 5 4 4 2" xfId="870" xr:uid="{00000000-0005-0000-0000-0000F9E70000}"/>
    <cellStyle name="Percent 5 2 4 5 4 4 2 2" xfId="2021" xr:uid="{00000000-0005-0000-0000-0000FAE70000}"/>
    <cellStyle name="Percent 5 2 4 5 4 4 3" xfId="871" xr:uid="{00000000-0005-0000-0000-0000FBE70000}"/>
    <cellStyle name="Percent 5 2 4 5 4 4 3 2" xfId="872" xr:uid="{00000000-0005-0000-0000-0000FCE70000}"/>
    <cellStyle name="Percent 5 2 4 5 4 4 3 2 2" xfId="2023" xr:uid="{00000000-0005-0000-0000-0000FDE70000}"/>
    <cellStyle name="Percent 5 2 4 5 4 4 3 3" xfId="2022" xr:uid="{00000000-0005-0000-0000-0000FEE70000}"/>
    <cellStyle name="Percent 5 2 4 5 4 4 4" xfId="2020" xr:uid="{00000000-0005-0000-0000-0000FFE70000}"/>
    <cellStyle name="Percent 5 2 4 5 4 5" xfId="2012" xr:uid="{00000000-0005-0000-0000-000000E80000}"/>
    <cellStyle name="Percent 5 2 4 5 5" xfId="2009" xr:uid="{00000000-0005-0000-0000-000001E80000}"/>
    <cellStyle name="Percent 5 2 4 6" xfId="1986" xr:uid="{00000000-0005-0000-0000-000002E80000}"/>
    <cellStyle name="Percent 5 2 5" xfId="873" xr:uid="{00000000-0005-0000-0000-000003E80000}"/>
    <cellStyle name="Percent 5 2 5 2" xfId="874" xr:uid="{00000000-0005-0000-0000-000004E80000}"/>
    <cellStyle name="Percent 5 2 5 2 2" xfId="2025" xr:uid="{00000000-0005-0000-0000-000005E80000}"/>
    <cellStyle name="Percent 5 2 5 3" xfId="875" xr:uid="{00000000-0005-0000-0000-000006E80000}"/>
    <cellStyle name="Percent 5 2 5 3 2" xfId="876" xr:uid="{00000000-0005-0000-0000-000007E80000}"/>
    <cellStyle name="Percent 5 2 5 3 2 2" xfId="2027" xr:uid="{00000000-0005-0000-0000-000008E80000}"/>
    <cellStyle name="Percent 5 2 5 3 3" xfId="2026" xr:uid="{00000000-0005-0000-0000-000009E80000}"/>
    <cellStyle name="Percent 5 2 5 4" xfId="877" xr:uid="{00000000-0005-0000-0000-00000AE80000}"/>
    <cellStyle name="Percent 5 2 5 4 2" xfId="878" xr:uid="{00000000-0005-0000-0000-00000BE80000}"/>
    <cellStyle name="Percent 5 2 5 4 2 2" xfId="2029" xr:uid="{00000000-0005-0000-0000-00000CE80000}"/>
    <cellStyle name="Percent 5 2 5 4 3" xfId="879" xr:uid="{00000000-0005-0000-0000-00000DE80000}"/>
    <cellStyle name="Percent 5 2 5 4 3 2" xfId="2030" xr:uid="{00000000-0005-0000-0000-00000EE80000}"/>
    <cellStyle name="Percent 5 2 5 4 4" xfId="880" xr:uid="{00000000-0005-0000-0000-00000FE80000}"/>
    <cellStyle name="Percent 5 2 5 4 4 2" xfId="881" xr:uid="{00000000-0005-0000-0000-000010E80000}"/>
    <cellStyle name="Percent 5 2 5 4 4 2 2" xfId="882" xr:uid="{00000000-0005-0000-0000-000011E80000}"/>
    <cellStyle name="Percent 5 2 5 4 4 2 2 2" xfId="2033" xr:uid="{00000000-0005-0000-0000-000012E80000}"/>
    <cellStyle name="Percent 5 2 5 4 4 2 3" xfId="883" xr:uid="{00000000-0005-0000-0000-000013E80000}"/>
    <cellStyle name="Percent 5 2 5 4 4 2 3 2" xfId="884" xr:uid="{00000000-0005-0000-0000-000014E80000}"/>
    <cellStyle name="Percent 5 2 5 4 4 2 3 2 2" xfId="2035" xr:uid="{00000000-0005-0000-0000-000015E80000}"/>
    <cellStyle name="Percent 5 2 5 4 4 2 3 3" xfId="885" xr:uid="{00000000-0005-0000-0000-000016E80000}"/>
    <cellStyle name="Percent 5 2 5 4 4 2 3 3 2" xfId="886" xr:uid="{00000000-0005-0000-0000-000017E80000}"/>
    <cellStyle name="Percent 5 2 5 4 4 2 3 3 2 2" xfId="2037" xr:uid="{00000000-0005-0000-0000-000018E80000}"/>
    <cellStyle name="Percent 5 2 5 4 4 2 3 3 3" xfId="2036" xr:uid="{00000000-0005-0000-0000-000019E80000}"/>
    <cellStyle name="Percent 5 2 5 4 4 2 3 4" xfId="2034" xr:uid="{00000000-0005-0000-0000-00001AE80000}"/>
    <cellStyle name="Percent 5 2 5 4 4 2 4" xfId="2032" xr:uid="{00000000-0005-0000-0000-00001BE80000}"/>
    <cellStyle name="Percent 5 2 5 4 4 3" xfId="887" xr:uid="{00000000-0005-0000-0000-00001CE80000}"/>
    <cellStyle name="Percent 5 2 5 4 4 3 2" xfId="2038" xr:uid="{00000000-0005-0000-0000-00001DE80000}"/>
    <cellStyle name="Percent 5 2 5 4 4 4" xfId="888" xr:uid="{00000000-0005-0000-0000-00001EE80000}"/>
    <cellStyle name="Percent 5 2 5 4 4 4 2" xfId="889" xr:uid="{00000000-0005-0000-0000-00001FE80000}"/>
    <cellStyle name="Percent 5 2 5 4 4 4 2 2" xfId="2040" xr:uid="{00000000-0005-0000-0000-000020E80000}"/>
    <cellStyle name="Percent 5 2 5 4 4 4 3" xfId="890" xr:uid="{00000000-0005-0000-0000-000021E80000}"/>
    <cellStyle name="Percent 5 2 5 4 4 4 3 2" xfId="891" xr:uid="{00000000-0005-0000-0000-000022E80000}"/>
    <cellStyle name="Percent 5 2 5 4 4 4 3 2 2" xfId="2042" xr:uid="{00000000-0005-0000-0000-000023E80000}"/>
    <cellStyle name="Percent 5 2 5 4 4 4 3 3" xfId="2041" xr:uid="{00000000-0005-0000-0000-000024E80000}"/>
    <cellStyle name="Percent 5 2 5 4 4 4 4" xfId="2039" xr:uid="{00000000-0005-0000-0000-000025E80000}"/>
    <cellStyle name="Percent 5 2 5 4 4 5" xfId="2031" xr:uid="{00000000-0005-0000-0000-000026E80000}"/>
    <cellStyle name="Percent 5 2 5 4 5" xfId="2028" xr:uid="{00000000-0005-0000-0000-000027E80000}"/>
    <cellStyle name="Percent 5 2 5 5" xfId="2024" xr:uid="{00000000-0005-0000-0000-000028E80000}"/>
    <cellStyle name="Percent 5 2 6" xfId="892" xr:uid="{00000000-0005-0000-0000-000029E80000}"/>
    <cellStyle name="Percent 5 2 6 2" xfId="893" xr:uid="{00000000-0005-0000-0000-00002AE80000}"/>
    <cellStyle name="Percent 5 2 6 2 2" xfId="2044" xr:uid="{00000000-0005-0000-0000-00002BE80000}"/>
    <cellStyle name="Percent 5 2 6 3" xfId="2043" xr:uid="{00000000-0005-0000-0000-00002CE80000}"/>
    <cellStyle name="Percent 5 2 7" xfId="894" xr:uid="{00000000-0005-0000-0000-00002DE80000}"/>
    <cellStyle name="Percent 5 2 7 2" xfId="895" xr:uid="{00000000-0005-0000-0000-00002EE80000}"/>
    <cellStyle name="Percent 5 2 7 2 2" xfId="2046" xr:uid="{00000000-0005-0000-0000-00002FE80000}"/>
    <cellStyle name="Percent 5 2 7 3" xfId="896" xr:uid="{00000000-0005-0000-0000-000030E80000}"/>
    <cellStyle name="Percent 5 2 7 3 2" xfId="2047" xr:uid="{00000000-0005-0000-0000-000031E80000}"/>
    <cellStyle name="Percent 5 2 7 4" xfId="897" xr:uid="{00000000-0005-0000-0000-000032E80000}"/>
    <cellStyle name="Percent 5 2 7 4 2" xfId="898" xr:uid="{00000000-0005-0000-0000-000033E80000}"/>
    <cellStyle name="Percent 5 2 7 4 2 2" xfId="899" xr:uid="{00000000-0005-0000-0000-000034E80000}"/>
    <cellStyle name="Percent 5 2 7 4 2 2 2" xfId="2050" xr:uid="{00000000-0005-0000-0000-000035E80000}"/>
    <cellStyle name="Percent 5 2 7 4 2 3" xfId="900" xr:uid="{00000000-0005-0000-0000-000036E80000}"/>
    <cellStyle name="Percent 5 2 7 4 2 3 2" xfId="901" xr:uid="{00000000-0005-0000-0000-000037E80000}"/>
    <cellStyle name="Percent 5 2 7 4 2 3 2 2" xfId="2052" xr:uid="{00000000-0005-0000-0000-000038E80000}"/>
    <cellStyle name="Percent 5 2 7 4 2 3 3" xfId="902" xr:uid="{00000000-0005-0000-0000-000039E80000}"/>
    <cellStyle name="Percent 5 2 7 4 2 3 3 2" xfId="903" xr:uid="{00000000-0005-0000-0000-00003AE80000}"/>
    <cellStyle name="Percent 5 2 7 4 2 3 3 2 2" xfId="2054" xr:uid="{00000000-0005-0000-0000-00003BE80000}"/>
    <cellStyle name="Percent 5 2 7 4 2 3 3 3" xfId="2053" xr:uid="{00000000-0005-0000-0000-00003CE80000}"/>
    <cellStyle name="Percent 5 2 7 4 2 3 4" xfId="2051" xr:uid="{00000000-0005-0000-0000-00003DE80000}"/>
    <cellStyle name="Percent 5 2 7 4 2 4" xfId="2049" xr:uid="{00000000-0005-0000-0000-00003EE80000}"/>
    <cellStyle name="Percent 5 2 7 4 3" xfId="904" xr:uid="{00000000-0005-0000-0000-00003FE80000}"/>
    <cellStyle name="Percent 5 2 7 4 3 2" xfId="2055" xr:uid="{00000000-0005-0000-0000-000040E80000}"/>
    <cellStyle name="Percent 5 2 7 4 4" xfId="905" xr:uid="{00000000-0005-0000-0000-000041E80000}"/>
    <cellStyle name="Percent 5 2 7 4 4 2" xfId="906" xr:uid="{00000000-0005-0000-0000-000042E80000}"/>
    <cellStyle name="Percent 5 2 7 4 4 2 2" xfId="2057" xr:uid="{00000000-0005-0000-0000-000043E80000}"/>
    <cellStyle name="Percent 5 2 7 4 4 3" xfId="907" xr:uid="{00000000-0005-0000-0000-000044E80000}"/>
    <cellStyle name="Percent 5 2 7 4 4 3 2" xfId="908" xr:uid="{00000000-0005-0000-0000-000045E80000}"/>
    <cellStyle name="Percent 5 2 7 4 4 3 2 2" xfId="2059" xr:uid="{00000000-0005-0000-0000-000046E80000}"/>
    <cellStyle name="Percent 5 2 7 4 4 3 3" xfId="2058" xr:uid="{00000000-0005-0000-0000-000047E80000}"/>
    <cellStyle name="Percent 5 2 7 4 4 4" xfId="2056" xr:uid="{00000000-0005-0000-0000-000048E80000}"/>
    <cellStyle name="Percent 5 2 7 4 5" xfId="2048" xr:uid="{00000000-0005-0000-0000-000049E80000}"/>
    <cellStyle name="Percent 5 2 7 5" xfId="2045" xr:uid="{00000000-0005-0000-0000-00004AE80000}"/>
    <cellStyle name="Percent 5 2 8" xfId="1907" xr:uid="{00000000-0005-0000-0000-00004BE80000}"/>
    <cellStyle name="Percent 5 3" xfId="909" xr:uid="{00000000-0005-0000-0000-00004CE80000}"/>
    <cellStyle name="Percent 5 3 2" xfId="2060" xr:uid="{00000000-0005-0000-0000-00004DE80000}"/>
    <cellStyle name="Percent 5 4" xfId="910" xr:uid="{00000000-0005-0000-0000-00004EE80000}"/>
    <cellStyle name="Percent 5 4 10" xfId="5495" xr:uid="{00000000-0005-0000-0000-00004FE80000}"/>
    <cellStyle name="Percent 5 4 10 2" xfId="18126" xr:uid="{00000000-0005-0000-0000-000050E80000}"/>
    <cellStyle name="Percent 5 4 10 2 2" xfId="53342" xr:uid="{00000000-0005-0000-0000-000051E80000}"/>
    <cellStyle name="Percent 5 4 10 3" xfId="40745" xr:uid="{00000000-0005-0000-0000-000052E80000}"/>
    <cellStyle name="Percent 5 4 10 4" xfId="30731" xr:uid="{00000000-0005-0000-0000-000053E80000}"/>
    <cellStyle name="Percent 5 4 11" xfId="6951" xr:uid="{00000000-0005-0000-0000-000054E80000}"/>
    <cellStyle name="Percent 5 4 11 2" xfId="19580" xr:uid="{00000000-0005-0000-0000-000055E80000}"/>
    <cellStyle name="Percent 5 4 11 2 2" xfId="54796" xr:uid="{00000000-0005-0000-0000-000056E80000}"/>
    <cellStyle name="Percent 5 4 11 3" xfId="42199" xr:uid="{00000000-0005-0000-0000-000057E80000}"/>
    <cellStyle name="Percent 5 4 11 4" xfId="32185" xr:uid="{00000000-0005-0000-0000-000058E80000}"/>
    <cellStyle name="Percent 5 4 12" xfId="8733" xr:uid="{00000000-0005-0000-0000-000059E80000}"/>
    <cellStyle name="Percent 5 4 12 2" xfId="21356" xr:uid="{00000000-0005-0000-0000-00005AE80000}"/>
    <cellStyle name="Percent 5 4 12 2 2" xfId="56572" xr:uid="{00000000-0005-0000-0000-00005BE80000}"/>
    <cellStyle name="Percent 5 4 12 3" xfId="43975" xr:uid="{00000000-0005-0000-0000-00005CE80000}"/>
    <cellStyle name="Percent 5 4 12 4" xfId="33961" xr:uid="{00000000-0005-0000-0000-00005DE80000}"/>
    <cellStyle name="Percent 5 4 13" xfId="10762" xr:uid="{00000000-0005-0000-0000-00005EE80000}"/>
    <cellStyle name="Percent 5 4 13 2" xfId="23373" xr:uid="{00000000-0005-0000-0000-00005FE80000}"/>
    <cellStyle name="Percent 5 4 13 2 2" xfId="58589" xr:uid="{00000000-0005-0000-0000-000060E80000}"/>
    <cellStyle name="Percent 5 4 13 3" xfId="45992" xr:uid="{00000000-0005-0000-0000-000061E80000}"/>
    <cellStyle name="Percent 5 4 13 4" xfId="35978" xr:uid="{00000000-0005-0000-0000-000062E80000}"/>
    <cellStyle name="Percent 5 4 14" xfId="14895" xr:uid="{00000000-0005-0000-0000-000063E80000}"/>
    <cellStyle name="Percent 5 4 14 2" xfId="50112" xr:uid="{00000000-0005-0000-0000-000064E80000}"/>
    <cellStyle name="Percent 5 4 14 3" xfId="27501" xr:uid="{00000000-0005-0000-0000-000065E80000}"/>
    <cellStyle name="Percent 5 4 15" xfId="12309" xr:uid="{00000000-0005-0000-0000-000066E80000}"/>
    <cellStyle name="Percent 5 4 15 2" xfId="47527" xr:uid="{00000000-0005-0000-0000-000067E80000}"/>
    <cellStyle name="Percent 5 4 16" xfId="37514" xr:uid="{00000000-0005-0000-0000-000068E80000}"/>
    <cellStyle name="Percent 5 4 17" xfId="24916" xr:uid="{00000000-0005-0000-0000-000069E80000}"/>
    <cellStyle name="Percent 5 4 18" xfId="60129" xr:uid="{00000000-0005-0000-0000-00006AE80000}"/>
    <cellStyle name="Percent 5 4 2" xfId="2061" xr:uid="{00000000-0005-0000-0000-00006BE80000}"/>
    <cellStyle name="Percent 5 4 2 10" xfId="7025" xr:uid="{00000000-0005-0000-0000-00006CE80000}"/>
    <cellStyle name="Percent 5 4 2 10 2" xfId="19652" xr:uid="{00000000-0005-0000-0000-00006DE80000}"/>
    <cellStyle name="Percent 5 4 2 10 2 2" xfId="54868" xr:uid="{00000000-0005-0000-0000-00006EE80000}"/>
    <cellStyle name="Percent 5 4 2 10 3" xfId="42271" xr:uid="{00000000-0005-0000-0000-00006FE80000}"/>
    <cellStyle name="Percent 5 4 2 10 4" xfId="32257" xr:uid="{00000000-0005-0000-0000-000070E80000}"/>
    <cellStyle name="Percent 5 4 2 11" xfId="8806" xr:uid="{00000000-0005-0000-0000-000071E80000}"/>
    <cellStyle name="Percent 5 4 2 11 2" xfId="21428" xr:uid="{00000000-0005-0000-0000-000072E80000}"/>
    <cellStyle name="Percent 5 4 2 11 2 2" xfId="56644" xr:uid="{00000000-0005-0000-0000-000073E80000}"/>
    <cellStyle name="Percent 5 4 2 11 3" xfId="44047" xr:uid="{00000000-0005-0000-0000-000074E80000}"/>
    <cellStyle name="Percent 5 4 2 11 4" xfId="34033" xr:uid="{00000000-0005-0000-0000-000075E80000}"/>
    <cellStyle name="Percent 5 4 2 12" xfId="10763" xr:uid="{00000000-0005-0000-0000-000076E80000}"/>
    <cellStyle name="Percent 5 4 2 12 2" xfId="23374" xr:uid="{00000000-0005-0000-0000-000077E80000}"/>
    <cellStyle name="Percent 5 4 2 12 2 2" xfId="58590" xr:uid="{00000000-0005-0000-0000-000078E80000}"/>
    <cellStyle name="Percent 5 4 2 12 3" xfId="45993" xr:uid="{00000000-0005-0000-0000-000079E80000}"/>
    <cellStyle name="Percent 5 4 2 12 4" xfId="35979" xr:uid="{00000000-0005-0000-0000-00007AE80000}"/>
    <cellStyle name="Percent 5 4 2 13" xfId="14967" xr:uid="{00000000-0005-0000-0000-00007BE80000}"/>
    <cellStyle name="Percent 5 4 2 13 2" xfId="50184" xr:uid="{00000000-0005-0000-0000-00007CE80000}"/>
    <cellStyle name="Percent 5 4 2 13 3" xfId="27573" xr:uid="{00000000-0005-0000-0000-00007DE80000}"/>
    <cellStyle name="Percent 5 4 2 14" xfId="12381" xr:uid="{00000000-0005-0000-0000-00007EE80000}"/>
    <cellStyle name="Percent 5 4 2 14 2" xfId="47599" xr:uid="{00000000-0005-0000-0000-00007FE80000}"/>
    <cellStyle name="Percent 5 4 2 15" xfId="37586" xr:uid="{00000000-0005-0000-0000-000080E80000}"/>
    <cellStyle name="Percent 5 4 2 16" xfId="24988" xr:uid="{00000000-0005-0000-0000-000081E80000}"/>
    <cellStyle name="Percent 5 4 2 17" xfId="60201" xr:uid="{00000000-0005-0000-0000-000082E80000}"/>
    <cellStyle name="Percent 5 4 2 2" xfId="2417" xr:uid="{00000000-0005-0000-0000-000083E80000}"/>
    <cellStyle name="Percent 5 4 2 2 10" xfId="10764" xr:uid="{00000000-0005-0000-0000-000084E80000}"/>
    <cellStyle name="Percent 5 4 2 2 10 2" xfId="23375" xr:uid="{00000000-0005-0000-0000-000085E80000}"/>
    <cellStyle name="Percent 5 4 2 2 10 2 2" xfId="58591" xr:uid="{00000000-0005-0000-0000-000086E80000}"/>
    <cellStyle name="Percent 5 4 2 2 10 3" xfId="45994" xr:uid="{00000000-0005-0000-0000-000087E80000}"/>
    <cellStyle name="Percent 5 4 2 2 10 4" xfId="35980" xr:uid="{00000000-0005-0000-0000-000088E80000}"/>
    <cellStyle name="Percent 5 4 2 2 11" xfId="15125" xr:uid="{00000000-0005-0000-0000-000089E80000}"/>
    <cellStyle name="Percent 5 4 2 2 11 2" xfId="50341" xr:uid="{00000000-0005-0000-0000-00008AE80000}"/>
    <cellStyle name="Percent 5 4 2 2 11 3" xfId="27730" xr:uid="{00000000-0005-0000-0000-00008BE80000}"/>
    <cellStyle name="Percent 5 4 2 2 12" xfId="12538" xr:uid="{00000000-0005-0000-0000-00008CE80000}"/>
    <cellStyle name="Percent 5 4 2 2 12 2" xfId="47756" xr:uid="{00000000-0005-0000-0000-00008DE80000}"/>
    <cellStyle name="Percent 5 4 2 2 13" xfId="37744" xr:uid="{00000000-0005-0000-0000-00008EE80000}"/>
    <cellStyle name="Percent 5 4 2 2 14" xfId="25145" xr:uid="{00000000-0005-0000-0000-00008FE80000}"/>
    <cellStyle name="Percent 5 4 2 2 15" xfId="60358" xr:uid="{00000000-0005-0000-0000-000090E80000}"/>
    <cellStyle name="Percent 5 4 2 2 2" xfId="3260" xr:uid="{00000000-0005-0000-0000-000091E80000}"/>
    <cellStyle name="Percent 5 4 2 2 2 10" xfId="25629" xr:uid="{00000000-0005-0000-0000-000092E80000}"/>
    <cellStyle name="Percent 5 4 2 2 2 11" xfId="61164" xr:uid="{00000000-0005-0000-0000-000093E80000}"/>
    <cellStyle name="Percent 5 4 2 2 2 2" xfId="5060" xr:uid="{00000000-0005-0000-0000-000094E80000}"/>
    <cellStyle name="Percent 5 4 2 2 2 2 2" xfId="17707" xr:uid="{00000000-0005-0000-0000-000095E80000}"/>
    <cellStyle name="Percent 5 4 2 2 2 2 2 2" xfId="52923" xr:uid="{00000000-0005-0000-0000-000096E80000}"/>
    <cellStyle name="Percent 5 4 2 2 2 2 2 3" xfId="30312" xr:uid="{00000000-0005-0000-0000-000097E80000}"/>
    <cellStyle name="Percent 5 4 2 2 2 2 3" xfId="14153" xr:uid="{00000000-0005-0000-0000-000098E80000}"/>
    <cellStyle name="Percent 5 4 2 2 2 2 3 2" xfId="49371" xr:uid="{00000000-0005-0000-0000-000099E80000}"/>
    <cellStyle name="Percent 5 4 2 2 2 2 4" xfId="40326" xr:uid="{00000000-0005-0000-0000-00009AE80000}"/>
    <cellStyle name="Percent 5 4 2 2 2 2 5" xfId="26760" xr:uid="{00000000-0005-0000-0000-00009BE80000}"/>
    <cellStyle name="Percent 5 4 2 2 2 3" xfId="6530" xr:uid="{00000000-0005-0000-0000-00009CE80000}"/>
    <cellStyle name="Percent 5 4 2 2 2 3 2" xfId="19161" xr:uid="{00000000-0005-0000-0000-00009DE80000}"/>
    <cellStyle name="Percent 5 4 2 2 2 3 2 2" xfId="54377" xr:uid="{00000000-0005-0000-0000-00009EE80000}"/>
    <cellStyle name="Percent 5 4 2 2 2 3 3" xfId="41780" xr:uid="{00000000-0005-0000-0000-00009FE80000}"/>
    <cellStyle name="Percent 5 4 2 2 2 3 4" xfId="31766" xr:uid="{00000000-0005-0000-0000-0000A0E80000}"/>
    <cellStyle name="Percent 5 4 2 2 2 4" xfId="7989" xr:uid="{00000000-0005-0000-0000-0000A1E80000}"/>
    <cellStyle name="Percent 5 4 2 2 2 4 2" xfId="20615" xr:uid="{00000000-0005-0000-0000-0000A2E80000}"/>
    <cellStyle name="Percent 5 4 2 2 2 4 2 2" xfId="55831" xr:uid="{00000000-0005-0000-0000-0000A3E80000}"/>
    <cellStyle name="Percent 5 4 2 2 2 4 3" xfId="43234" xr:uid="{00000000-0005-0000-0000-0000A4E80000}"/>
    <cellStyle name="Percent 5 4 2 2 2 4 4" xfId="33220" xr:uid="{00000000-0005-0000-0000-0000A5E80000}"/>
    <cellStyle name="Percent 5 4 2 2 2 5" xfId="9770" xr:uid="{00000000-0005-0000-0000-0000A6E80000}"/>
    <cellStyle name="Percent 5 4 2 2 2 5 2" xfId="22391" xr:uid="{00000000-0005-0000-0000-0000A7E80000}"/>
    <cellStyle name="Percent 5 4 2 2 2 5 2 2" xfId="57607" xr:uid="{00000000-0005-0000-0000-0000A8E80000}"/>
    <cellStyle name="Percent 5 4 2 2 2 5 3" xfId="45010" xr:uid="{00000000-0005-0000-0000-0000A9E80000}"/>
    <cellStyle name="Percent 5 4 2 2 2 5 4" xfId="34996" xr:uid="{00000000-0005-0000-0000-0000AAE80000}"/>
    <cellStyle name="Percent 5 4 2 2 2 6" xfId="11564" xr:uid="{00000000-0005-0000-0000-0000ABE80000}"/>
    <cellStyle name="Percent 5 4 2 2 2 6 2" xfId="24167" xr:uid="{00000000-0005-0000-0000-0000ACE80000}"/>
    <cellStyle name="Percent 5 4 2 2 2 6 2 2" xfId="59383" xr:uid="{00000000-0005-0000-0000-0000ADE80000}"/>
    <cellStyle name="Percent 5 4 2 2 2 6 3" xfId="46786" xr:uid="{00000000-0005-0000-0000-0000AEE80000}"/>
    <cellStyle name="Percent 5 4 2 2 2 6 4" xfId="36772" xr:uid="{00000000-0005-0000-0000-0000AFE80000}"/>
    <cellStyle name="Percent 5 4 2 2 2 7" xfId="15931" xr:uid="{00000000-0005-0000-0000-0000B0E80000}"/>
    <cellStyle name="Percent 5 4 2 2 2 7 2" xfId="51147" xr:uid="{00000000-0005-0000-0000-0000B1E80000}"/>
    <cellStyle name="Percent 5 4 2 2 2 7 3" xfId="28536" xr:uid="{00000000-0005-0000-0000-0000B2E80000}"/>
    <cellStyle name="Percent 5 4 2 2 2 8" xfId="13022" xr:uid="{00000000-0005-0000-0000-0000B3E80000}"/>
    <cellStyle name="Percent 5 4 2 2 2 8 2" xfId="48240" xr:uid="{00000000-0005-0000-0000-0000B4E80000}"/>
    <cellStyle name="Percent 5 4 2 2 2 9" xfId="38550" xr:uid="{00000000-0005-0000-0000-0000B5E80000}"/>
    <cellStyle name="Percent 5 4 2 2 3" xfId="3589" xr:uid="{00000000-0005-0000-0000-0000B6E80000}"/>
    <cellStyle name="Percent 5 4 2 2 3 10" xfId="27085" xr:uid="{00000000-0005-0000-0000-0000B7E80000}"/>
    <cellStyle name="Percent 5 4 2 2 3 11" xfId="61489" xr:uid="{00000000-0005-0000-0000-0000B8E80000}"/>
    <cellStyle name="Percent 5 4 2 2 3 2" xfId="5385" xr:uid="{00000000-0005-0000-0000-0000B9E80000}"/>
    <cellStyle name="Percent 5 4 2 2 3 2 2" xfId="18032" xr:uid="{00000000-0005-0000-0000-0000BAE80000}"/>
    <cellStyle name="Percent 5 4 2 2 3 2 2 2" xfId="53248" xr:uid="{00000000-0005-0000-0000-0000BBE80000}"/>
    <cellStyle name="Percent 5 4 2 2 3 2 3" xfId="40651" xr:uid="{00000000-0005-0000-0000-0000BCE80000}"/>
    <cellStyle name="Percent 5 4 2 2 3 2 4" xfId="30637" xr:uid="{00000000-0005-0000-0000-0000BDE80000}"/>
    <cellStyle name="Percent 5 4 2 2 3 3" xfId="6855" xr:uid="{00000000-0005-0000-0000-0000BEE80000}"/>
    <cellStyle name="Percent 5 4 2 2 3 3 2" xfId="19486" xr:uid="{00000000-0005-0000-0000-0000BFE80000}"/>
    <cellStyle name="Percent 5 4 2 2 3 3 2 2" xfId="54702" xr:uid="{00000000-0005-0000-0000-0000C0E80000}"/>
    <cellStyle name="Percent 5 4 2 2 3 3 3" xfId="42105" xr:uid="{00000000-0005-0000-0000-0000C1E80000}"/>
    <cellStyle name="Percent 5 4 2 2 3 3 4" xfId="32091" xr:uid="{00000000-0005-0000-0000-0000C2E80000}"/>
    <cellStyle name="Percent 5 4 2 2 3 4" xfId="8314" xr:uid="{00000000-0005-0000-0000-0000C3E80000}"/>
    <cellStyle name="Percent 5 4 2 2 3 4 2" xfId="20940" xr:uid="{00000000-0005-0000-0000-0000C4E80000}"/>
    <cellStyle name="Percent 5 4 2 2 3 4 2 2" xfId="56156" xr:uid="{00000000-0005-0000-0000-0000C5E80000}"/>
    <cellStyle name="Percent 5 4 2 2 3 4 3" xfId="43559" xr:uid="{00000000-0005-0000-0000-0000C6E80000}"/>
    <cellStyle name="Percent 5 4 2 2 3 4 4" xfId="33545" xr:uid="{00000000-0005-0000-0000-0000C7E80000}"/>
    <cellStyle name="Percent 5 4 2 2 3 5" xfId="10095" xr:uid="{00000000-0005-0000-0000-0000C8E80000}"/>
    <cellStyle name="Percent 5 4 2 2 3 5 2" xfId="22716" xr:uid="{00000000-0005-0000-0000-0000C9E80000}"/>
    <cellStyle name="Percent 5 4 2 2 3 5 2 2" xfId="57932" xr:uid="{00000000-0005-0000-0000-0000CAE80000}"/>
    <cellStyle name="Percent 5 4 2 2 3 5 3" xfId="45335" xr:uid="{00000000-0005-0000-0000-0000CBE80000}"/>
    <cellStyle name="Percent 5 4 2 2 3 5 4" xfId="35321" xr:uid="{00000000-0005-0000-0000-0000CCE80000}"/>
    <cellStyle name="Percent 5 4 2 2 3 6" xfId="11889" xr:uid="{00000000-0005-0000-0000-0000CDE80000}"/>
    <cellStyle name="Percent 5 4 2 2 3 6 2" xfId="24492" xr:uid="{00000000-0005-0000-0000-0000CEE80000}"/>
    <cellStyle name="Percent 5 4 2 2 3 6 2 2" xfId="59708" xr:uid="{00000000-0005-0000-0000-0000CFE80000}"/>
    <cellStyle name="Percent 5 4 2 2 3 6 3" xfId="47111" xr:uid="{00000000-0005-0000-0000-0000D0E80000}"/>
    <cellStyle name="Percent 5 4 2 2 3 6 4" xfId="37097" xr:uid="{00000000-0005-0000-0000-0000D1E80000}"/>
    <cellStyle name="Percent 5 4 2 2 3 7" xfId="16256" xr:uid="{00000000-0005-0000-0000-0000D2E80000}"/>
    <cellStyle name="Percent 5 4 2 2 3 7 2" xfId="51472" xr:uid="{00000000-0005-0000-0000-0000D3E80000}"/>
    <cellStyle name="Percent 5 4 2 2 3 7 3" xfId="28861" xr:uid="{00000000-0005-0000-0000-0000D4E80000}"/>
    <cellStyle name="Percent 5 4 2 2 3 8" xfId="14478" xr:uid="{00000000-0005-0000-0000-0000D5E80000}"/>
    <cellStyle name="Percent 5 4 2 2 3 8 2" xfId="49696" xr:uid="{00000000-0005-0000-0000-0000D6E80000}"/>
    <cellStyle name="Percent 5 4 2 2 3 9" xfId="38875" xr:uid="{00000000-0005-0000-0000-0000D7E80000}"/>
    <cellStyle name="Percent 5 4 2 2 4" xfId="2750" xr:uid="{00000000-0005-0000-0000-0000D8E80000}"/>
    <cellStyle name="Percent 5 4 2 2 4 10" xfId="26276" xr:uid="{00000000-0005-0000-0000-0000D9E80000}"/>
    <cellStyle name="Percent 5 4 2 2 4 11" xfId="60680" xr:uid="{00000000-0005-0000-0000-0000DAE80000}"/>
    <cellStyle name="Percent 5 4 2 2 4 2" xfId="4576" xr:uid="{00000000-0005-0000-0000-0000DBE80000}"/>
    <cellStyle name="Percent 5 4 2 2 4 2 2" xfId="17223" xr:uid="{00000000-0005-0000-0000-0000DCE80000}"/>
    <cellStyle name="Percent 5 4 2 2 4 2 2 2" xfId="52439" xr:uid="{00000000-0005-0000-0000-0000DDE80000}"/>
    <cellStyle name="Percent 5 4 2 2 4 2 3" xfId="39842" xr:uid="{00000000-0005-0000-0000-0000DEE80000}"/>
    <cellStyle name="Percent 5 4 2 2 4 2 4" xfId="29828" xr:uid="{00000000-0005-0000-0000-0000DFE80000}"/>
    <cellStyle name="Percent 5 4 2 2 4 3" xfId="6046" xr:uid="{00000000-0005-0000-0000-0000E0E80000}"/>
    <cellStyle name="Percent 5 4 2 2 4 3 2" xfId="18677" xr:uid="{00000000-0005-0000-0000-0000E1E80000}"/>
    <cellStyle name="Percent 5 4 2 2 4 3 2 2" xfId="53893" xr:uid="{00000000-0005-0000-0000-0000E2E80000}"/>
    <cellStyle name="Percent 5 4 2 2 4 3 3" xfId="41296" xr:uid="{00000000-0005-0000-0000-0000E3E80000}"/>
    <cellStyle name="Percent 5 4 2 2 4 3 4" xfId="31282" xr:uid="{00000000-0005-0000-0000-0000E4E80000}"/>
    <cellStyle name="Percent 5 4 2 2 4 4" xfId="7505" xr:uid="{00000000-0005-0000-0000-0000E5E80000}"/>
    <cellStyle name="Percent 5 4 2 2 4 4 2" xfId="20131" xr:uid="{00000000-0005-0000-0000-0000E6E80000}"/>
    <cellStyle name="Percent 5 4 2 2 4 4 2 2" xfId="55347" xr:uid="{00000000-0005-0000-0000-0000E7E80000}"/>
    <cellStyle name="Percent 5 4 2 2 4 4 3" xfId="42750" xr:uid="{00000000-0005-0000-0000-0000E8E80000}"/>
    <cellStyle name="Percent 5 4 2 2 4 4 4" xfId="32736" xr:uid="{00000000-0005-0000-0000-0000E9E80000}"/>
    <cellStyle name="Percent 5 4 2 2 4 5" xfId="9286" xr:uid="{00000000-0005-0000-0000-0000EAE80000}"/>
    <cellStyle name="Percent 5 4 2 2 4 5 2" xfId="21907" xr:uid="{00000000-0005-0000-0000-0000EBE80000}"/>
    <cellStyle name="Percent 5 4 2 2 4 5 2 2" xfId="57123" xr:uid="{00000000-0005-0000-0000-0000ECE80000}"/>
    <cellStyle name="Percent 5 4 2 2 4 5 3" xfId="44526" xr:uid="{00000000-0005-0000-0000-0000EDE80000}"/>
    <cellStyle name="Percent 5 4 2 2 4 5 4" xfId="34512" xr:uid="{00000000-0005-0000-0000-0000EEE80000}"/>
    <cellStyle name="Percent 5 4 2 2 4 6" xfId="11080" xr:uid="{00000000-0005-0000-0000-0000EFE80000}"/>
    <cellStyle name="Percent 5 4 2 2 4 6 2" xfId="23683" xr:uid="{00000000-0005-0000-0000-0000F0E80000}"/>
    <cellStyle name="Percent 5 4 2 2 4 6 2 2" xfId="58899" xr:uid="{00000000-0005-0000-0000-0000F1E80000}"/>
    <cellStyle name="Percent 5 4 2 2 4 6 3" xfId="46302" xr:uid="{00000000-0005-0000-0000-0000F2E80000}"/>
    <cellStyle name="Percent 5 4 2 2 4 6 4" xfId="36288" xr:uid="{00000000-0005-0000-0000-0000F3E80000}"/>
    <cellStyle name="Percent 5 4 2 2 4 7" xfId="15447" xr:uid="{00000000-0005-0000-0000-0000F4E80000}"/>
    <cellStyle name="Percent 5 4 2 2 4 7 2" xfId="50663" xr:uid="{00000000-0005-0000-0000-0000F5E80000}"/>
    <cellStyle name="Percent 5 4 2 2 4 7 3" xfId="28052" xr:uid="{00000000-0005-0000-0000-0000F6E80000}"/>
    <cellStyle name="Percent 5 4 2 2 4 8" xfId="13669" xr:uid="{00000000-0005-0000-0000-0000F7E80000}"/>
    <cellStyle name="Percent 5 4 2 2 4 8 2" xfId="48887" xr:uid="{00000000-0005-0000-0000-0000F8E80000}"/>
    <cellStyle name="Percent 5 4 2 2 4 9" xfId="38066" xr:uid="{00000000-0005-0000-0000-0000F9E80000}"/>
    <cellStyle name="Percent 5 4 2 2 5" xfId="3914" xr:uid="{00000000-0005-0000-0000-0000FAE80000}"/>
    <cellStyle name="Percent 5 4 2 2 5 2" xfId="8637" xr:uid="{00000000-0005-0000-0000-0000FBE80000}"/>
    <cellStyle name="Percent 5 4 2 2 5 2 2" xfId="21263" xr:uid="{00000000-0005-0000-0000-0000FCE80000}"/>
    <cellStyle name="Percent 5 4 2 2 5 2 2 2" xfId="56479" xr:uid="{00000000-0005-0000-0000-0000FDE80000}"/>
    <cellStyle name="Percent 5 4 2 2 5 2 3" xfId="43882" xr:uid="{00000000-0005-0000-0000-0000FEE80000}"/>
    <cellStyle name="Percent 5 4 2 2 5 2 4" xfId="33868" xr:uid="{00000000-0005-0000-0000-0000FFE80000}"/>
    <cellStyle name="Percent 5 4 2 2 5 3" xfId="10418" xr:uid="{00000000-0005-0000-0000-000000E90000}"/>
    <cellStyle name="Percent 5 4 2 2 5 3 2" xfId="23039" xr:uid="{00000000-0005-0000-0000-000001E90000}"/>
    <cellStyle name="Percent 5 4 2 2 5 3 2 2" xfId="58255" xr:uid="{00000000-0005-0000-0000-000002E90000}"/>
    <cellStyle name="Percent 5 4 2 2 5 3 3" xfId="45658" xr:uid="{00000000-0005-0000-0000-000003E90000}"/>
    <cellStyle name="Percent 5 4 2 2 5 3 4" xfId="35644" xr:uid="{00000000-0005-0000-0000-000004E90000}"/>
    <cellStyle name="Percent 5 4 2 2 5 4" xfId="12214" xr:uid="{00000000-0005-0000-0000-000005E90000}"/>
    <cellStyle name="Percent 5 4 2 2 5 4 2" xfId="24815" xr:uid="{00000000-0005-0000-0000-000006E90000}"/>
    <cellStyle name="Percent 5 4 2 2 5 4 2 2" xfId="60031" xr:uid="{00000000-0005-0000-0000-000007E90000}"/>
    <cellStyle name="Percent 5 4 2 2 5 4 3" xfId="47434" xr:uid="{00000000-0005-0000-0000-000008E90000}"/>
    <cellStyle name="Percent 5 4 2 2 5 4 4" xfId="37420" xr:uid="{00000000-0005-0000-0000-000009E90000}"/>
    <cellStyle name="Percent 5 4 2 2 5 5" xfId="16579" xr:uid="{00000000-0005-0000-0000-00000AE90000}"/>
    <cellStyle name="Percent 5 4 2 2 5 5 2" xfId="51795" xr:uid="{00000000-0005-0000-0000-00000BE90000}"/>
    <cellStyle name="Percent 5 4 2 2 5 5 3" xfId="29184" xr:uid="{00000000-0005-0000-0000-00000CE90000}"/>
    <cellStyle name="Percent 5 4 2 2 5 6" xfId="14801" xr:uid="{00000000-0005-0000-0000-00000DE90000}"/>
    <cellStyle name="Percent 5 4 2 2 5 6 2" xfId="50019" xr:uid="{00000000-0005-0000-0000-00000EE90000}"/>
    <cellStyle name="Percent 5 4 2 2 5 7" xfId="39198" xr:uid="{00000000-0005-0000-0000-00000FE90000}"/>
    <cellStyle name="Percent 5 4 2 2 5 8" xfId="27408" xr:uid="{00000000-0005-0000-0000-000010E90000}"/>
    <cellStyle name="Percent 5 4 2 2 6" xfId="4254" xr:uid="{00000000-0005-0000-0000-000011E90000}"/>
    <cellStyle name="Percent 5 4 2 2 6 2" xfId="16901" xr:uid="{00000000-0005-0000-0000-000012E90000}"/>
    <cellStyle name="Percent 5 4 2 2 6 2 2" xfId="52117" xr:uid="{00000000-0005-0000-0000-000013E90000}"/>
    <cellStyle name="Percent 5 4 2 2 6 2 3" xfId="29506" xr:uid="{00000000-0005-0000-0000-000014E90000}"/>
    <cellStyle name="Percent 5 4 2 2 6 3" xfId="13347" xr:uid="{00000000-0005-0000-0000-000015E90000}"/>
    <cellStyle name="Percent 5 4 2 2 6 3 2" xfId="48565" xr:uid="{00000000-0005-0000-0000-000016E90000}"/>
    <cellStyle name="Percent 5 4 2 2 6 4" xfId="39520" xr:uid="{00000000-0005-0000-0000-000017E90000}"/>
    <cellStyle name="Percent 5 4 2 2 6 5" xfId="25954" xr:uid="{00000000-0005-0000-0000-000018E90000}"/>
    <cellStyle name="Percent 5 4 2 2 7" xfId="5724" xr:uid="{00000000-0005-0000-0000-000019E90000}"/>
    <cellStyle name="Percent 5 4 2 2 7 2" xfId="18355" xr:uid="{00000000-0005-0000-0000-00001AE90000}"/>
    <cellStyle name="Percent 5 4 2 2 7 2 2" xfId="53571" xr:uid="{00000000-0005-0000-0000-00001BE90000}"/>
    <cellStyle name="Percent 5 4 2 2 7 3" xfId="40974" xr:uid="{00000000-0005-0000-0000-00001CE90000}"/>
    <cellStyle name="Percent 5 4 2 2 7 4" xfId="30960" xr:uid="{00000000-0005-0000-0000-00001DE90000}"/>
    <cellStyle name="Percent 5 4 2 2 8" xfId="7183" xr:uid="{00000000-0005-0000-0000-00001EE90000}"/>
    <cellStyle name="Percent 5 4 2 2 8 2" xfId="19809" xr:uid="{00000000-0005-0000-0000-00001FE90000}"/>
    <cellStyle name="Percent 5 4 2 2 8 2 2" xfId="55025" xr:uid="{00000000-0005-0000-0000-000020E90000}"/>
    <cellStyle name="Percent 5 4 2 2 8 3" xfId="42428" xr:uid="{00000000-0005-0000-0000-000021E90000}"/>
    <cellStyle name="Percent 5 4 2 2 8 4" xfId="32414" xr:uid="{00000000-0005-0000-0000-000022E90000}"/>
    <cellStyle name="Percent 5 4 2 2 9" xfId="8964" xr:uid="{00000000-0005-0000-0000-000023E90000}"/>
    <cellStyle name="Percent 5 4 2 2 9 2" xfId="21585" xr:uid="{00000000-0005-0000-0000-000024E90000}"/>
    <cellStyle name="Percent 5 4 2 2 9 2 2" xfId="56801" xr:uid="{00000000-0005-0000-0000-000025E90000}"/>
    <cellStyle name="Percent 5 4 2 2 9 3" xfId="44204" xr:uid="{00000000-0005-0000-0000-000026E90000}"/>
    <cellStyle name="Percent 5 4 2 2 9 4" xfId="34190" xr:uid="{00000000-0005-0000-0000-000027E90000}"/>
    <cellStyle name="Percent 5 4 2 3" xfId="3101" xr:uid="{00000000-0005-0000-0000-000028E90000}"/>
    <cellStyle name="Percent 5 4 2 3 10" xfId="25472" xr:uid="{00000000-0005-0000-0000-000029E90000}"/>
    <cellStyle name="Percent 5 4 2 3 11" xfId="61007" xr:uid="{00000000-0005-0000-0000-00002AE90000}"/>
    <cellStyle name="Percent 5 4 2 3 2" xfId="4903" xr:uid="{00000000-0005-0000-0000-00002BE90000}"/>
    <cellStyle name="Percent 5 4 2 3 2 2" xfId="17550" xr:uid="{00000000-0005-0000-0000-00002CE90000}"/>
    <cellStyle name="Percent 5 4 2 3 2 2 2" xfId="52766" xr:uid="{00000000-0005-0000-0000-00002DE90000}"/>
    <cellStyle name="Percent 5 4 2 3 2 2 3" xfId="30155" xr:uid="{00000000-0005-0000-0000-00002EE90000}"/>
    <cellStyle name="Percent 5 4 2 3 2 3" xfId="13996" xr:uid="{00000000-0005-0000-0000-00002FE90000}"/>
    <cellStyle name="Percent 5 4 2 3 2 3 2" xfId="49214" xr:uid="{00000000-0005-0000-0000-000030E90000}"/>
    <cellStyle name="Percent 5 4 2 3 2 4" xfId="40169" xr:uid="{00000000-0005-0000-0000-000031E90000}"/>
    <cellStyle name="Percent 5 4 2 3 2 5" xfId="26603" xr:uid="{00000000-0005-0000-0000-000032E90000}"/>
    <cellStyle name="Percent 5 4 2 3 3" xfId="6373" xr:uid="{00000000-0005-0000-0000-000033E90000}"/>
    <cellStyle name="Percent 5 4 2 3 3 2" xfId="19004" xr:uid="{00000000-0005-0000-0000-000034E90000}"/>
    <cellStyle name="Percent 5 4 2 3 3 2 2" xfId="54220" xr:uid="{00000000-0005-0000-0000-000035E90000}"/>
    <cellStyle name="Percent 5 4 2 3 3 3" xfId="41623" xr:uid="{00000000-0005-0000-0000-000036E90000}"/>
    <cellStyle name="Percent 5 4 2 3 3 4" xfId="31609" xr:uid="{00000000-0005-0000-0000-000037E90000}"/>
    <cellStyle name="Percent 5 4 2 3 4" xfId="7832" xr:uid="{00000000-0005-0000-0000-000038E90000}"/>
    <cellStyle name="Percent 5 4 2 3 4 2" xfId="20458" xr:uid="{00000000-0005-0000-0000-000039E90000}"/>
    <cellStyle name="Percent 5 4 2 3 4 2 2" xfId="55674" xr:uid="{00000000-0005-0000-0000-00003AE90000}"/>
    <cellStyle name="Percent 5 4 2 3 4 3" xfId="43077" xr:uid="{00000000-0005-0000-0000-00003BE90000}"/>
    <cellStyle name="Percent 5 4 2 3 4 4" xfId="33063" xr:uid="{00000000-0005-0000-0000-00003CE90000}"/>
    <cellStyle name="Percent 5 4 2 3 5" xfId="9613" xr:uid="{00000000-0005-0000-0000-00003DE90000}"/>
    <cellStyle name="Percent 5 4 2 3 5 2" xfId="22234" xr:uid="{00000000-0005-0000-0000-00003EE90000}"/>
    <cellStyle name="Percent 5 4 2 3 5 2 2" xfId="57450" xr:uid="{00000000-0005-0000-0000-00003FE90000}"/>
    <cellStyle name="Percent 5 4 2 3 5 3" xfId="44853" xr:uid="{00000000-0005-0000-0000-000040E90000}"/>
    <cellStyle name="Percent 5 4 2 3 5 4" xfId="34839" xr:uid="{00000000-0005-0000-0000-000041E90000}"/>
    <cellStyle name="Percent 5 4 2 3 6" xfId="11407" xr:uid="{00000000-0005-0000-0000-000042E90000}"/>
    <cellStyle name="Percent 5 4 2 3 6 2" xfId="24010" xr:uid="{00000000-0005-0000-0000-000043E90000}"/>
    <cellStyle name="Percent 5 4 2 3 6 2 2" xfId="59226" xr:uid="{00000000-0005-0000-0000-000044E90000}"/>
    <cellStyle name="Percent 5 4 2 3 6 3" xfId="46629" xr:uid="{00000000-0005-0000-0000-000045E90000}"/>
    <cellStyle name="Percent 5 4 2 3 6 4" xfId="36615" xr:uid="{00000000-0005-0000-0000-000046E90000}"/>
    <cellStyle name="Percent 5 4 2 3 7" xfId="15774" xr:uid="{00000000-0005-0000-0000-000047E90000}"/>
    <cellStyle name="Percent 5 4 2 3 7 2" xfId="50990" xr:uid="{00000000-0005-0000-0000-000048E90000}"/>
    <cellStyle name="Percent 5 4 2 3 7 3" xfId="28379" xr:uid="{00000000-0005-0000-0000-000049E90000}"/>
    <cellStyle name="Percent 5 4 2 3 8" xfId="12865" xr:uid="{00000000-0005-0000-0000-00004AE90000}"/>
    <cellStyle name="Percent 5 4 2 3 8 2" xfId="48083" xr:uid="{00000000-0005-0000-0000-00004BE90000}"/>
    <cellStyle name="Percent 5 4 2 3 9" xfId="38393" xr:uid="{00000000-0005-0000-0000-00004CE90000}"/>
    <cellStyle name="Percent 5 4 2 4" xfId="2923" xr:uid="{00000000-0005-0000-0000-00004DE90000}"/>
    <cellStyle name="Percent 5 4 2 4 10" xfId="25310" xr:uid="{00000000-0005-0000-0000-00004EE90000}"/>
    <cellStyle name="Percent 5 4 2 4 11" xfId="60845" xr:uid="{00000000-0005-0000-0000-00004FE90000}"/>
    <cellStyle name="Percent 5 4 2 4 2" xfId="4741" xr:uid="{00000000-0005-0000-0000-000050E90000}"/>
    <cellStyle name="Percent 5 4 2 4 2 2" xfId="17388" xr:uid="{00000000-0005-0000-0000-000051E90000}"/>
    <cellStyle name="Percent 5 4 2 4 2 2 2" xfId="52604" xr:uid="{00000000-0005-0000-0000-000052E90000}"/>
    <cellStyle name="Percent 5 4 2 4 2 2 3" xfId="29993" xr:uid="{00000000-0005-0000-0000-000053E90000}"/>
    <cellStyle name="Percent 5 4 2 4 2 3" xfId="13834" xr:uid="{00000000-0005-0000-0000-000054E90000}"/>
    <cellStyle name="Percent 5 4 2 4 2 3 2" xfId="49052" xr:uid="{00000000-0005-0000-0000-000055E90000}"/>
    <cellStyle name="Percent 5 4 2 4 2 4" xfId="40007" xr:uid="{00000000-0005-0000-0000-000056E90000}"/>
    <cellStyle name="Percent 5 4 2 4 2 5" xfId="26441" xr:uid="{00000000-0005-0000-0000-000057E90000}"/>
    <cellStyle name="Percent 5 4 2 4 3" xfId="6211" xr:uid="{00000000-0005-0000-0000-000058E90000}"/>
    <cellStyle name="Percent 5 4 2 4 3 2" xfId="18842" xr:uid="{00000000-0005-0000-0000-000059E90000}"/>
    <cellStyle name="Percent 5 4 2 4 3 2 2" xfId="54058" xr:uid="{00000000-0005-0000-0000-00005AE90000}"/>
    <cellStyle name="Percent 5 4 2 4 3 3" xfId="41461" xr:uid="{00000000-0005-0000-0000-00005BE90000}"/>
    <cellStyle name="Percent 5 4 2 4 3 4" xfId="31447" xr:uid="{00000000-0005-0000-0000-00005CE90000}"/>
    <cellStyle name="Percent 5 4 2 4 4" xfId="7670" xr:uid="{00000000-0005-0000-0000-00005DE90000}"/>
    <cellStyle name="Percent 5 4 2 4 4 2" xfId="20296" xr:uid="{00000000-0005-0000-0000-00005EE90000}"/>
    <cellStyle name="Percent 5 4 2 4 4 2 2" xfId="55512" xr:uid="{00000000-0005-0000-0000-00005FE90000}"/>
    <cellStyle name="Percent 5 4 2 4 4 3" xfId="42915" xr:uid="{00000000-0005-0000-0000-000060E90000}"/>
    <cellStyle name="Percent 5 4 2 4 4 4" xfId="32901" xr:uid="{00000000-0005-0000-0000-000061E90000}"/>
    <cellStyle name="Percent 5 4 2 4 5" xfId="9451" xr:uid="{00000000-0005-0000-0000-000062E90000}"/>
    <cellStyle name="Percent 5 4 2 4 5 2" xfId="22072" xr:uid="{00000000-0005-0000-0000-000063E90000}"/>
    <cellStyle name="Percent 5 4 2 4 5 2 2" xfId="57288" xr:uid="{00000000-0005-0000-0000-000064E90000}"/>
    <cellStyle name="Percent 5 4 2 4 5 3" xfId="44691" xr:uid="{00000000-0005-0000-0000-000065E90000}"/>
    <cellStyle name="Percent 5 4 2 4 5 4" xfId="34677" xr:uid="{00000000-0005-0000-0000-000066E90000}"/>
    <cellStyle name="Percent 5 4 2 4 6" xfId="11245" xr:uid="{00000000-0005-0000-0000-000067E90000}"/>
    <cellStyle name="Percent 5 4 2 4 6 2" xfId="23848" xr:uid="{00000000-0005-0000-0000-000068E90000}"/>
    <cellStyle name="Percent 5 4 2 4 6 2 2" xfId="59064" xr:uid="{00000000-0005-0000-0000-000069E90000}"/>
    <cellStyle name="Percent 5 4 2 4 6 3" xfId="46467" xr:uid="{00000000-0005-0000-0000-00006AE90000}"/>
    <cellStyle name="Percent 5 4 2 4 6 4" xfId="36453" xr:uid="{00000000-0005-0000-0000-00006BE90000}"/>
    <cellStyle name="Percent 5 4 2 4 7" xfId="15612" xr:uid="{00000000-0005-0000-0000-00006CE90000}"/>
    <cellStyle name="Percent 5 4 2 4 7 2" xfId="50828" xr:uid="{00000000-0005-0000-0000-00006DE90000}"/>
    <cellStyle name="Percent 5 4 2 4 7 3" xfId="28217" xr:uid="{00000000-0005-0000-0000-00006EE90000}"/>
    <cellStyle name="Percent 5 4 2 4 8" xfId="12703" xr:uid="{00000000-0005-0000-0000-00006FE90000}"/>
    <cellStyle name="Percent 5 4 2 4 8 2" xfId="47921" xr:uid="{00000000-0005-0000-0000-000070E90000}"/>
    <cellStyle name="Percent 5 4 2 4 9" xfId="38231" xr:uid="{00000000-0005-0000-0000-000071E90000}"/>
    <cellStyle name="Percent 5 4 2 5" xfId="3432" xr:uid="{00000000-0005-0000-0000-000072E90000}"/>
    <cellStyle name="Percent 5 4 2 5 10" xfId="26928" xr:uid="{00000000-0005-0000-0000-000073E90000}"/>
    <cellStyle name="Percent 5 4 2 5 11" xfId="61332" xr:uid="{00000000-0005-0000-0000-000074E90000}"/>
    <cellStyle name="Percent 5 4 2 5 2" xfId="5228" xr:uid="{00000000-0005-0000-0000-000075E90000}"/>
    <cellStyle name="Percent 5 4 2 5 2 2" xfId="17875" xr:uid="{00000000-0005-0000-0000-000076E90000}"/>
    <cellStyle name="Percent 5 4 2 5 2 2 2" xfId="53091" xr:uid="{00000000-0005-0000-0000-000077E90000}"/>
    <cellStyle name="Percent 5 4 2 5 2 3" xfId="40494" xr:uid="{00000000-0005-0000-0000-000078E90000}"/>
    <cellStyle name="Percent 5 4 2 5 2 4" xfId="30480" xr:uid="{00000000-0005-0000-0000-000079E90000}"/>
    <cellStyle name="Percent 5 4 2 5 3" xfId="6698" xr:uid="{00000000-0005-0000-0000-00007AE90000}"/>
    <cellStyle name="Percent 5 4 2 5 3 2" xfId="19329" xr:uid="{00000000-0005-0000-0000-00007BE90000}"/>
    <cellStyle name="Percent 5 4 2 5 3 2 2" xfId="54545" xr:uid="{00000000-0005-0000-0000-00007CE90000}"/>
    <cellStyle name="Percent 5 4 2 5 3 3" xfId="41948" xr:uid="{00000000-0005-0000-0000-00007DE90000}"/>
    <cellStyle name="Percent 5 4 2 5 3 4" xfId="31934" xr:uid="{00000000-0005-0000-0000-00007EE90000}"/>
    <cellStyle name="Percent 5 4 2 5 4" xfId="8157" xr:uid="{00000000-0005-0000-0000-00007FE90000}"/>
    <cellStyle name="Percent 5 4 2 5 4 2" xfId="20783" xr:uid="{00000000-0005-0000-0000-000080E90000}"/>
    <cellStyle name="Percent 5 4 2 5 4 2 2" xfId="55999" xr:uid="{00000000-0005-0000-0000-000081E90000}"/>
    <cellStyle name="Percent 5 4 2 5 4 3" xfId="43402" xr:uid="{00000000-0005-0000-0000-000082E90000}"/>
    <cellStyle name="Percent 5 4 2 5 4 4" xfId="33388" xr:uid="{00000000-0005-0000-0000-000083E90000}"/>
    <cellStyle name="Percent 5 4 2 5 5" xfId="9938" xr:uid="{00000000-0005-0000-0000-000084E90000}"/>
    <cellStyle name="Percent 5 4 2 5 5 2" xfId="22559" xr:uid="{00000000-0005-0000-0000-000085E90000}"/>
    <cellStyle name="Percent 5 4 2 5 5 2 2" xfId="57775" xr:uid="{00000000-0005-0000-0000-000086E90000}"/>
    <cellStyle name="Percent 5 4 2 5 5 3" xfId="45178" xr:uid="{00000000-0005-0000-0000-000087E90000}"/>
    <cellStyle name="Percent 5 4 2 5 5 4" xfId="35164" xr:uid="{00000000-0005-0000-0000-000088E90000}"/>
    <cellStyle name="Percent 5 4 2 5 6" xfId="11732" xr:uid="{00000000-0005-0000-0000-000089E90000}"/>
    <cellStyle name="Percent 5 4 2 5 6 2" xfId="24335" xr:uid="{00000000-0005-0000-0000-00008AE90000}"/>
    <cellStyle name="Percent 5 4 2 5 6 2 2" xfId="59551" xr:uid="{00000000-0005-0000-0000-00008BE90000}"/>
    <cellStyle name="Percent 5 4 2 5 6 3" xfId="46954" xr:uid="{00000000-0005-0000-0000-00008CE90000}"/>
    <cellStyle name="Percent 5 4 2 5 6 4" xfId="36940" xr:uid="{00000000-0005-0000-0000-00008DE90000}"/>
    <cellStyle name="Percent 5 4 2 5 7" xfId="16099" xr:uid="{00000000-0005-0000-0000-00008EE90000}"/>
    <cellStyle name="Percent 5 4 2 5 7 2" xfId="51315" xr:uid="{00000000-0005-0000-0000-00008FE90000}"/>
    <cellStyle name="Percent 5 4 2 5 7 3" xfId="28704" xr:uid="{00000000-0005-0000-0000-000090E90000}"/>
    <cellStyle name="Percent 5 4 2 5 8" xfId="14321" xr:uid="{00000000-0005-0000-0000-000091E90000}"/>
    <cellStyle name="Percent 5 4 2 5 8 2" xfId="49539" xr:uid="{00000000-0005-0000-0000-000092E90000}"/>
    <cellStyle name="Percent 5 4 2 5 9" xfId="38718" xr:uid="{00000000-0005-0000-0000-000093E90000}"/>
    <cellStyle name="Percent 5 4 2 6" xfId="2592" xr:uid="{00000000-0005-0000-0000-000094E90000}"/>
    <cellStyle name="Percent 5 4 2 6 10" xfId="26119" xr:uid="{00000000-0005-0000-0000-000095E90000}"/>
    <cellStyle name="Percent 5 4 2 6 11" xfId="60523" xr:uid="{00000000-0005-0000-0000-000096E90000}"/>
    <cellStyle name="Percent 5 4 2 6 2" xfId="4419" xr:uid="{00000000-0005-0000-0000-000097E90000}"/>
    <cellStyle name="Percent 5 4 2 6 2 2" xfId="17066" xr:uid="{00000000-0005-0000-0000-000098E90000}"/>
    <cellStyle name="Percent 5 4 2 6 2 2 2" xfId="52282" xr:uid="{00000000-0005-0000-0000-000099E90000}"/>
    <cellStyle name="Percent 5 4 2 6 2 3" xfId="39685" xr:uid="{00000000-0005-0000-0000-00009AE90000}"/>
    <cellStyle name="Percent 5 4 2 6 2 4" xfId="29671" xr:uid="{00000000-0005-0000-0000-00009BE90000}"/>
    <cellStyle name="Percent 5 4 2 6 3" xfId="5889" xr:uid="{00000000-0005-0000-0000-00009CE90000}"/>
    <cellStyle name="Percent 5 4 2 6 3 2" xfId="18520" xr:uid="{00000000-0005-0000-0000-00009DE90000}"/>
    <cellStyle name="Percent 5 4 2 6 3 2 2" xfId="53736" xr:uid="{00000000-0005-0000-0000-00009EE90000}"/>
    <cellStyle name="Percent 5 4 2 6 3 3" xfId="41139" xr:uid="{00000000-0005-0000-0000-00009FE90000}"/>
    <cellStyle name="Percent 5 4 2 6 3 4" xfId="31125" xr:uid="{00000000-0005-0000-0000-0000A0E90000}"/>
    <cellStyle name="Percent 5 4 2 6 4" xfId="7348" xr:uid="{00000000-0005-0000-0000-0000A1E90000}"/>
    <cellStyle name="Percent 5 4 2 6 4 2" xfId="19974" xr:uid="{00000000-0005-0000-0000-0000A2E90000}"/>
    <cellStyle name="Percent 5 4 2 6 4 2 2" xfId="55190" xr:uid="{00000000-0005-0000-0000-0000A3E90000}"/>
    <cellStyle name="Percent 5 4 2 6 4 3" xfId="42593" xr:uid="{00000000-0005-0000-0000-0000A4E90000}"/>
    <cellStyle name="Percent 5 4 2 6 4 4" xfId="32579" xr:uid="{00000000-0005-0000-0000-0000A5E90000}"/>
    <cellStyle name="Percent 5 4 2 6 5" xfId="9129" xr:uid="{00000000-0005-0000-0000-0000A6E90000}"/>
    <cellStyle name="Percent 5 4 2 6 5 2" xfId="21750" xr:uid="{00000000-0005-0000-0000-0000A7E90000}"/>
    <cellStyle name="Percent 5 4 2 6 5 2 2" xfId="56966" xr:uid="{00000000-0005-0000-0000-0000A8E90000}"/>
    <cellStyle name="Percent 5 4 2 6 5 3" xfId="44369" xr:uid="{00000000-0005-0000-0000-0000A9E90000}"/>
    <cellStyle name="Percent 5 4 2 6 5 4" xfId="34355" xr:uid="{00000000-0005-0000-0000-0000AAE90000}"/>
    <cellStyle name="Percent 5 4 2 6 6" xfId="10923" xr:uid="{00000000-0005-0000-0000-0000ABE90000}"/>
    <cellStyle name="Percent 5 4 2 6 6 2" xfId="23526" xr:uid="{00000000-0005-0000-0000-0000ACE90000}"/>
    <cellStyle name="Percent 5 4 2 6 6 2 2" xfId="58742" xr:uid="{00000000-0005-0000-0000-0000ADE90000}"/>
    <cellStyle name="Percent 5 4 2 6 6 3" xfId="46145" xr:uid="{00000000-0005-0000-0000-0000AEE90000}"/>
    <cellStyle name="Percent 5 4 2 6 6 4" xfId="36131" xr:uid="{00000000-0005-0000-0000-0000AFE90000}"/>
    <cellStyle name="Percent 5 4 2 6 7" xfId="15290" xr:uid="{00000000-0005-0000-0000-0000B0E90000}"/>
    <cellStyle name="Percent 5 4 2 6 7 2" xfId="50506" xr:uid="{00000000-0005-0000-0000-0000B1E90000}"/>
    <cellStyle name="Percent 5 4 2 6 7 3" xfId="27895" xr:uid="{00000000-0005-0000-0000-0000B2E90000}"/>
    <cellStyle name="Percent 5 4 2 6 8" xfId="13512" xr:uid="{00000000-0005-0000-0000-0000B3E90000}"/>
    <cellStyle name="Percent 5 4 2 6 8 2" xfId="48730" xr:uid="{00000000-0005-0000-0000-0000B4E90000}"/>
    <cellStyle name="Percent 5 4 2 6 9" xfId="37909" xr:uid="{00000000-0005-0000-0000-0000B5E90000}"/>
    <cellStyle name="Percent 5 4 2 7" xfId="3756" xr:uid="{00000000-0005-0000-0000-0000B6E90000}"/>
    <cellStyle name="Percent 5 4 2 7 2" xfId="8480" xr:uid="{00000000-0005-0000-0000-0000B7E90000}"/>
    <cellStyle name="Percent 5 4 2 7 2 2" xfId="21106" xr:uid="{00000000-0005-0000-0000-0000B8E90000}"/>
    <cellStyle name="Percent 5 4 2 7 2 2 2" xfId="56322" xr:uid="{00000000-0005-0000-0000-0000B9E90000}"/>
    <cellStyle name="Percent 5 4 2 7 2 3" xfId="43725" xr:uid="{00000000-0005-0000-0000-0000BAE90000}"/>
    <cellStyle name="Percent 5 4 2 7 2 4" xfId="33711" xr:uid="{00000000-0005-0000-0000-0000BBE90000}"/>
    <cellStyle name="Percent 5 4 2 7 3" xfId="10261" xr:uid="{00000000-0005-0000-0000-0000BCE90000}"/>
    <cellStyle name="Percent 5 4 2 7 3 2" xfId="22882" xr:uid="{00000000-0005-0000-0000-0000BDE90000}"/>
    <cellStyle name="Percent 5 4 2 7 3 2 2" xfId="58098" xr:uid="{00000000-0005-0000-0000-0000BEE90000}"/>
    <cellStyle name="Percent 5 4 2 7 3 3" xfId="45501" xr:uid="{00000000-0005-0000-0000-0000BFE90000}"/>
    <cellStyle name="Percent 5 4 2 7 3 4" xfId="35487" xr:uid="{00000000-0005-0000-0000-0000C0E90000}"/>
    <cellStyle name="Percent 5 4 2 7 4" xfId="12057" xr:uid="{00000000-0005-0000-0000-0000C1E90000}"/>
    <cellStyle name="Percent 5 4 2 7 4 2" xfId="24658" xr:uid="{00000000-0005-0000-0000-0000C2E90000}"/>
    <cellStyle name="Percent 5 4 2 7 4 2 2" xfId="59874" xr:uid="{00000000-0005-0000-0000-0000C3E90000}"/>
    <cellStyle name="Percent 5 4 2 7 4 3" xfId="47277" xr:uid="{00000000-0005-0000-0000-0000C4E90000}"/>
    <cellStyle name="Percent 5 4 2 7 4 4" xfId="37263" xr:uid="{00000000-0005-0000-0000-0000C5E90000}"/>
    <cellStyle name="Percent 5 4 2 7 5" xfId="16422" xr:uid="{00000000-0005-0000-0000-0000C6E90000}"/>
    <cellStyle name="Percent 5 4 2 7 5 2" xfId="51638" xr:uid="{00000000-0005-0000-0000-0000C7E90000}"/>
    <cellStyle name="Percent 5 4 2 7 5 3" xfId="29027" xr:uid="{00000000-0005-0000-0000-0000C8E90000}"/>
    <cellStyle name="Percent 5 4 2 7 6" xfId="14644" xr:uid="{00000000-0005-0000-0000-0000C9E90000}"/>
    <cellStyle name="Percent 5 4 2 7 6 2" xfId="49862" xr:uid="{00000000-0005-0000-0000-0000CAE90000}"/>
    <cellStyle name="Percent 5 4 2 7 7" xfId="39041" xr:uid="{00000000-0005-0000-0000-0000CBE90000}"/>
    <cellStyle name="Percent 5 4 2 7 8" xfId="27251" xr:uid="{00000000-0005-0000-0000-0000CCE90000}"/>
    <cellStyle name="Percent 5 4 2 8" xfId="4095" xr:uid="{00000000-0005-0000-0000-0000CDE90000}"/>
    <cellStyle name="Percent 5 4 2 8 2" xfId="16744" xr:uid="{00000000-0005-0000-0000-0000CEE90000}"/>
    <cellStyle name="Percent 5 4 2 8 2 2" xfId="51960" xr:uid="{00000000-0005-0000-0000-0000CFE90000}"/>
    <cellStyle name="Percent 5 4 2 8 2 3" xfId="29349" xr:uid="{00000000-0005-0000-0000-0000D0E90000}"/>
    <cellStyle name="Percent 5 4 2 8 3" xfId="13190" xr:uid="{00000000-0005-0000-0000-0000D1E90000}"/>
    <cellStyle name="Percent 5 4 2 8 3 2" xfId="48408" xr:uid="{00000000-0005-0000-0000-0000D2E90000}"/>
    <cellStyle name="Percent 5 4 2 8 4" xfId="39363" xr:uid="{00000000-0005-0000-0000-0000D3E90000}"/>
    <cellStyle name="Percent 5 4 2 8 5" xfId="25797" xr:uid="{00000000-0005-0000-0000-0000D4E90000}"/>
    <cellStyle name="Percent 5 4 2 9" xfId="5567" xr:uid="{00000000-0005-0000-0000-0000D5E90000}"/>
    <cellStyle name="Percent 5 4 2 9 2" xfId="18198" xr:uid="{00000000-0005-0000-0000-0000D6E90000}"/>
    <cellStyle name="Percent 5 4 2 9 2 2" xfId="53414" xr:uid="{00000000-0005-0000-0000-0000D7E90000}"/>
    <cellStyle name="Percent 5 4 2 9 3" xfId="40817" xr:uid="{00000000-0005-0000-0000-0000D8E90000}"/>
    <cellStyle name="Percent 5 4 2 9 4" xfId="30803" xr:uid="{00000000-0005-0000-0000-0000D9E90000}"/>
    <cellStyle name="Percent 5 4 3" xfId="2339" xr:uid="{00000000-0005-0000-0000-0000DAE90000}"/>
    <cellStyle name="Percent 5 4 3 10" xfId="10765" xr:uid="{00000000-0005-0000-0000-0000DBE90000}"/>
    <cellStyle name="Percent 5 4 3 10 2" xfId="23376" xr:uid="{00000000-0005-0000-0000-0000DCE90000}"/>
    <cellStyle name="Percent 5 4 3 10 2 2" xfId="58592" xr:uid="{00000000-0005-0000-0000-0000DDE90000}"/>
    <cellStyle name="Percent 5 4 3 10 3" xfId="45995" xr:uid="{00000000-0005-0000-0000-0000DEE90000}"/>
    <cellStyle name="Percent 5 4 3 10 4" xfId="35981" xr:uid="{00000000-0005-0000-0000-0000DFE90000}"/>
    <cellStyle name="Percent 5 4 3 11" xfId="15050" xr:uid="{00000000-0005-0000-0000-0000E0E90000}"/>
    <cellStyle name="Percent 5 4 3 11 2" xfId="50266" xr:uid="{00000000-0005-0000-0000-0000E1E90000}"/>
    <cellStyle name="Percent 5 4 3 11 3" xfId="27655" xr:uid="{00000000-0005-0000-0000-0000E2E90000}"/>
    <cellStyle name="Percent 5 4 3 12" xfId="12463" xr:uid="{00000000-0005-0000-0000-0000E3E90000}"/>
    <cellStyle name="Percent 5 4 3 12 2" xfId="47681" xr:uid="{00000000-0005-0000-0000-0000E4E90000}"/>
    <cellStyle name="Percent 5 4 3 13" xfId="37669" xr:uid="{00000000-0005-0000-0000-0000E5E90000}"/>
    <cellStyle name="Percent 5 4 3 14" xfId="25070" xr:uid="{00000000-0005-0000-0000-0000E6E90000}"/>
    <cellStyle name="Percent 5 4 3 15" xfId="60283" xr:uid="{00000000-0005-0000-0000-0000E7E90000}"/>
    <cellStyle name="Percent 5 4 3 2" xfId="3185" xr:uid="{00000000-0005-0000-0000-0000E8E90000}"/>
    <cellStyle name="Percent 5 4 3 2 10" xfId="25554" xr:uid="{00000000-0005-0000-0000-0000E9E90000}"/>
    <cellStyle name="Percent 5 4 3 2 11" xfId="61089" xr:uid="{00000000-0005-0000-0000-0000EAE90000}"/>
    <cellStyle name="Percent 5 4 3 2 2" xfId="4985" xr:uid="{00000000-0005-0000-0000-0000EBE90000}"/>
    <cellStyle name="Percent 5 4 3 2 2 2" xfId="17632" xr:uid="{00000000-0005-0000-0000-0000ECE90000}"/>
    <cellStyle name="Percent 5 4 3 2 2 2 2" xfId="52848" xr:uid="{00000000-0005-0000-0000-0000EDE90000}"/>
    <cellStyle name="Percent 5 4 3 2 2 2 3" xfId="30237" xr:uid="{00000000-0005-0000-0000-0000EEE90000}"/>
    <cellStyle name="Percent 5 4 3 2 2 3" xfId="14078" xr:uid="{00000000-0005-0000-0000-0000EFE90000}"/>
    <cellStyle name="Percent 5 4 3 2 2 3 2" xfId="49296" xr:uid="{00000000-0005-0000-0000-0000F0E90000}"/>
    <cellStyle name="Percent 5 4 3 2 2 4" xfId="40251" xr:uid="{00000000-0005-0000-0000-0000F1E90000}"/>
    <cellStyle name="Percent 5 4 3 2 2 5" xfId="26685" xr:uid="{00000000-0005-0000-0000-0000F2E90000}"/>
    <cellStyle name="Percent 5 4 3 2 3" xfId="6455" xr:uid="{00000000-0005-0000-0000-0000F3E90000}"/>
    <cellStyle name="Percent 5 4 3 2 3 2" xfId="19086" xr:uid="{00000000-0005-0000-0000-0000F4E90000}"/>
    <cellStyle name="Percent 5 4 3 2 3 2 2" xfId="54302" xr:uid="{00000000-0005-0000-0000-0000F5E90000}"/>
    <cellStyle name="Percent 5 4 3 2 3 3" xfId="41705" xr:uid="{00000000-0005-0000-0000-0000F6E90000}"/>
    <cellStyle name="Percent 5 4 3 2 3 4" xfId="31691" xr:uid="{00000000-0005-0000-0000-0000F7E90000}"/>
    <cellStyle name="Percent 5 4 3 2 4" xfId="7914" xr:uid="{00000000-0005-0000-0000-0000F8E90000}"/>
    <cellStyle name="Percent 5 4 3 2 4 2" xfId="20540" xr:uid="{00000000-0005-0000-0000-0000F9E90000}"/>
    <cellStyle name="Percent 5 4 3 2 4 2 2" xfId="55756" xr:uid="{00000000-0005-0000-0000-0000FAE90000}"/>
    <cellStyle name="Percent 5 4 3 2 4 3" xfId="43159" xr:uid="{00000000-0005-0000-0000-0000FBE90000}"/>
    <cellStyle name="Percent 5 4 3 2 4 4" xfId="33145" xr:uid="{00000000-0005-0000-0000-0000FCE90000}"/>
    <cellStyle name="Percent 5 4 3 2 5" xfId="9695" xr:uid="{00000000-0005-0000-0000-0000FDE90000}"/>
    <cellStyle name="Percent 5 4 3 2 5 2" xfId="22316" xr:uid="{00000000-0005-0000-0000-0000FEE90000}"/>
    <cellStyle name="Percent 5 4 3 2 5 2 2" xfId="57532" xr:uid="{00000000-0005-0000-0000-0000FFE90000}"/>
    <cellStyle name="Percent 5 4 3 2 5 3" xfId="44935" xr:uid="{00000000-0005-0000-0000-000000EA0000}"/>
    <cellStyle name="Percent 5 4 3 2 5 4" xfId="34921" xr:uid="{00000000-0005-0000-0000-000001EA0000}"/>
    <cellStyle name="Percent 5 4 3 2 6" xfId="11489" xr:uid="{00000000-0005-0000-0000-000002EA0000}"/>
    <cellStyle name="Percent 5 4 3 2 6 2" xfId="24092" xr:uid="{00000000-0005-0000-0000-000003EA0000}"/>
    <cellStyle name="Percent 5 4 3 2 6 2 2" xfId="59308" xr:uid="{00000000-0005-0000-0000-000004EA0000}"/>
    <cellStyle name="Percent 5 4 3 2 6 3" xfId="46711" xr:uid="{00000000-0005-0000-0000-000005EA0000}"/>
    <cellStyle name="Percent 5 4 3 2 6 4" xfId="36697" xr:uid="{00000000-0005-0000-0000-000006EA0000}"/>
    <cellStyle name="Percent 5 4 3 2 7" xfId="15856" xr:uid="{00000000-0005-0000-0000-000007EA0000}"/>
    <cellStyle name="Percent 5 4 3 2 7 2" xfId="51072" xr:uid="{00000000-0005-0000-0000-000008EA0000}"/>
    <cellStyle name="Percent 5 4 3 2 7 3" xfId="28461" xr:uid="{00000000-0005-0000-0000-000009EA0000}"/>
    <cellStyle name="Percent 5 4 3 2 8" xfId="12947" xr:uid="{00000000-0005-0000-0000-00000AEA0000}"/>
    <cellStyle name="Percent 5 4 3 2 8 2" xfId="48165" xr:uid="{00000000-0005-0000-0000-00000BEA0000}"/>
    <cellStyle name="Percent 5 4 3 2 9" xfId="38475" xr:uid="{00000000-0005-0000-0000-00000CEA0000}"/>
    <cellStyle name="Percent 5 4 3 3" xfId="3514" xr:uid="{00000000-0005-0000-0000-00000DEA0000}"/>
    <cellStyle name="Percent 5 4 3 3 10" xfId="27010" xr:uid="{00000000-0005-0000-0000-00000EEA0000}"/>
    <cellStyle name="Percent 5 4 3 3 11" xfId="61414" xr:uid="{00000000-0005-0000-0000-00000FEA0000}"/>
    <cellStyle name="Percent 5 4 3 3 2" xfId="5310" xr:uid="{00000000-0005-0000-0000-000010EA0000}"/>
    <cellStyle name="Percent 5 4 3 3 2 2" xfId="17957" xr:uid="{00000000-0005-0000-0000-000011EA0000}"/>
    <cellStyle name="Percent 5 4 3 3 2 2 2" xfId="53173" xr:uid="{00000000-0005-0000-0000-000012EA0000}"/>
    <cellStyle name="Percent 5 4 3 3 2 3" xfId="40576" xr:uid="{00000000-0005-0000-0000-000013EA0000}"/>
    <cellStyle name="Percent 5 4 3 3 2 4" xfId="30562" xr:uid="{00000000-0005-0000-0000-000014EA0000}"/>
    <cellStyle name="Percent 5 4 3 3 3" xfId="6780" xr:uid="{00000000-0005-0000-0000-000015EA0000}"/>
    <cellStyle name="Percent 5 4 3 3 3 2" xfId="19411" xr:uid="{00000000-0005-0000-0000-000016EA0000}"/>
    <cellStyle name="Percent 5 4 3 3 3 2 2" xfId="54627" xr:uid="{00000000-0005-0000-0000-000017EA0000}"/>
    <cellStyle name="Percent 5 4 3 3 3 3" xfId="42030" xr:uid="{00000000-0005-0000-0000-000018EA0000}"/>
    <cellStyle name="Percent 5 4 3 3 3 4" xfId="32016" xr:uid="{00000000-0005-0000-0000-000019EA0000}"/>
    <cellStyle name="Percent 5 4 3 3 4" xfId="8239" xr:uid="{00000000-0005-0000-0000-00001AEA0000}"/>
    <cellStyle name="Percent 5 4 3 3 4 2" xfId="20865" xr:uid="{00000000-0005-0000-0000-00001BEA0000}"/>
    <cellStyle name="Percent 5 4 3 3 4 2 2" xfId="56081" xr:uid="{00000000-0005-0000-0000-00001CEA0000}"/>
    <cellStyle name="Percent 5 4 3 3 4 3" xfId="43484" xr:uid="{00000000-0005-0000-0000-00001DEA0000}"/>
    <cellStyle name="Percent 5 4 3 3 4 4" xfId="33470" xr:uid="{00000000-0005-0000-0000-00001EEA0000}"/>
    <cellStyle name="Percent 5 4 3 3 5" xfId="10020" xr:uid="{00000000-0005-0000-0000-00001FEA0000}"/>
    <cellStyle name="Percent 5 4 3 3 5 2" xfId="22641" xr:uid="{00000000-0005-0000-0000-000020EA0000}"/>
    <cellStyle name="Percent 5 4 3 3 5 2 2" xfId="57857" xr:uid="{00000000-0005-0000-0000-000021EA0000}"/>
    <cellStyle name="Percent 5 4 3 3 5 3" xfId="45260" xr:uid="{00000000-0005-0000-0000-000022EA0000}"/>
    <cellStyle name="Percent 5 4 3 3 5 4" xfId="35246" xr:uid="{00000000-0005-0000-0000-000023EA0000}"/>
    <cellStyle name="Percent 5 4 3 3 6" xfId="11814" xr:uid="{00000000-0005-0000-0000-000024EA0000}"/>
    <cellStyle name="Percent 5 4 3 3 6 2" xfId="24417" xr:uid="{00000000-0005-0000-0000-000025EA0000}"/>
    <cellStyle name="Percent 5 4 3 3 6 2 2" xfId="59633" xr:uid="{00000000-0005-0000-0000-000026EA0000}"/>
    <cellStyle name="Percent 5 4 3 3 6 3" xfId="47036" xr:uid="{00000000-0005-0000-0000-000027EA0000}"/>
    <cellStyle name="Percent 5 4 3 3 6 4" xfId="37022" xr:uid="{00000000-0005-0000-0000-000028EA0000}"/>
    <cellStyle name="Percent 5 4 3 3 7" xfId="16181" xr:uid="{00000000-0005-0000-0000-000029EA0000}"/>
    <cellStyle name="Percent 5 4 3 3 7 2" xfId="51397" xr:uid="{00000000-0005-0000-0000-00002AEA0000}"/>
    <cellStyle name="Percent 5 4 3 3 7 3" xfId="28786" xr:uid="{00000000-0005-0000-0000-00002BEA0000}"/>
    <cellStyle name="Percent 5 4 3 3 8" xfId="14403" xr:uid="{00000000-0005-0000-0000-00002CEA0000}"/>
    <cellStyle name="Percent 5 4 3 3 8 2" xfId="49621" xr:uid="{00000000-0005-0000-0000-00002DEA0000}"/>
    <cellStyle name="Percent 5 4 3 3 9" xfId="38800" xr:uid="{00000000-0005-0000-0000-00002EEA0000}"/>
    <cellStyle name="Percent 5 4 3 4" xfId="2675" xr:uid="{00000000-0005-0000-0000-00002FEA0000}"/>
    <cellStyle name="Percent 5 4 3 4 10" xfId="26201" xr:uid="{00000000-0005-0000-0000-000030EA0000}"/>
    <cellStyle name="Percent 5 4 3 4 11" xfId="60605" xr:uid="{00000000-0005-0000-0000-000031EA0000}"/>
    <cellStyle name="Percent 5 4 3 4 2" xfId="4501" xr:uid="{00000000-0005-0000-0000-000032EA0000}"/>
    <cellStyle name="Percent 5 4 3 4 2 2" xfId="17148" xr:uid="{00000000-0005-0000-0000-000033EA0000}"/>
    <cellStyle name="Percent 5 4 3 4 2 2 2" xfId="52364" xr:uid="{00000000-0005-0000-0000-000034EA0000}"/>
    <cellStyle name="Percent 5 4 3 4 2 3" xfId="39767" xr:uid="{00000000-0005-0000-0000-000035EA0000}"/>
    <cellStyle name="Percent 5 4 3 4 2 4" xfId="29753" xr:uid="{00000000-0005-0000-0000-000036EA0000}"/>
    <cellStyle name="Percent 5 4 3 4 3" xfId="5971" xr:uid="{00000000-0005-0000-0000-000037EA0000}"/>
    <cellStyle name="Percent 5 4 3 4 3 2" xfId="18602" xr:uid="{00000000-0005-0000-0000-000038EA0000}"/>
    <cellStyle name="Percent 5 4 3 4 3 2 2" xfId="53818" xr:uid="{00000000-0005-0000-0000-000039EA0000}"/>
    <cellStyle name="Percent 5 4 3 4 3 3" xfId="41221" xr:uid="{00000000-0005-0000-0000-00003AEA0000}"/>
    <cellStyle name="Percent 5 4 3 4 3 4" xfId="31207" xr:uid="{00000000-0005-0000-0000-00003BEA0000}"/>
    <cellStyle name="Percent 5 4 3 4 4" xfId="7430" xr:uid="{00000000-0005-0000-0000-00003CEA0000}"/>
    <cellStyle name="Percent 5 4 3 4 4 2" xfId="20056" xr:uid="{00000000-0005-0000-0000-00003DEA0000}"/>
    <cellStyle name="Percent 5 4 3 4 4 2 2" xfId="55272" xr:uid="{00000000-0005-0000-0000-00003EEA0000}"/>
    <cellStyle name="Percent 5 4 3 4 4 3" xfId="42675" xr:uid="{00000000-0005-0000-0000-00003FEA0000}"/>
    <cellStyle name="Percent 5 4 3 4 4 4" xfId="32661" xr:uid="{00000000-0005-0000-0000-000040EA0000}"/>
    <cellStyle name="Percent 5 4 3 4 5" xfId="9211" xr:uid="{00000000-0005-0000-0000-000041EA0000}"/>
    <cellStyle name="Percent 5 4 3 4 5 2" xfId="21832" xr:uid="{00000000-0005-0000-0000-000042EA0000}"/>
    <cellStyle name="Percent 5 4 3 4 5 2 2" xfId="57048" xr:uid="{00000000-0005-0000-0000-000043EA0000}"/>
    <cellStyle name="Percent 5 4 3 4 5 3" xfId="44451" xr:uid="{00000000-0005-0000-0000-000044EA0000}"/>
    <cellStyle name="Percent 5 4 3 4 5 4" xfId="34437" xr:uid="{00000000-0005-0000-0000-000045EA0000}"/>
    <cellStyle name="Percent 5 4 3 4 6" xfId="11005" xr:uid="{00000000-0005-0000-0000-000046EA0000}"/>
    <cellStyle name="Percent 5 4 3 4 6 2" xfId="23608" xr:uid="{00000000-0005-0000-0000-000047EA0000}"/>
    <cellStyle name="Percent 5 4 3 4 6 2 2" xfId="58824" xr:uid="{00000000-0005-0000-0000-000048EA0000}"/>
    <cellStyle name="Percent 5 4 3 4 6 3" xfId="46227" xr:uid="{00000000-0005-0000-0000-000049EA0000}"/>
    <cellStyle name="Percent 5 4 3 4 6 4" xfId="36213" xr:uid="{00000000-0005-0000-0000-00004AEA0000}"/>
    <cellStyle name="Percent 5 4 3 4 7" xfId="15372" xr:uid="{00000000-0005-0000-0000-00004BEA0000}"/>
    <cellStyle name="Percent 5 4 3 4 7 2" xfId="50588" xr:uid="{00000000-0005-0000-0000-00004CEA0000}"/>
    <cellStyle name="Percent 5 4 3 4 7 3" xfId="27977" xr:uid="{00000000-0005-0000-0000-00004DEA0000}"/>
    <cellStyle name="Percent 5 4 3 4 8" xfId="13594" xr:uid="{00000000-0005-0000-0000-00004EEA0000}"/>
    <cellStyle name="Percent 5 4 3 4 8 2" xfId="48812" xr:uid="{00000000-0005-0000-0000-00004FEA0000}"/>
    <cellStyle name="Percent 5 4 3 4 9" xfId="37991" xr:uid="{00000000-0005-0000-0000-000050EA0000}"/>
    <cellStyle name="Percent 5 4 3 5" xfId="3839" xr:uid="{00000000-0005-0000-0000-000051EA0000}"/>
    <cellStyle name="Percent 5 4 3 5 2" xfId="8562" xr:uid="{00000000-0005-0000-0000-000052EA0000}"/>
    <cellStyle name="Percent 5 4 3 5 2 2" xfId="21188" xr:uid="{00000000-0005-0000-0000-000053EA0000}"/>
    <cellStyle name="Percent 5 4 3 5 2 2 2" xfId="56404" xr:uid="{00000000-0005-0000-0000-000054EA0000}"/>
    <cellStyle name="Percent 5 4 3 5 2 3" xfId="43807" xr:uid="{00000000-0005-0000-0000-000055EA0000}"/>
    <cellStyle name="Percent 5 4 3 5 2 4" xfId="33793" xr:uid="{00000000-0005-0000-0000-000056EA0000}"/>
    <cellStyle name="Percent 5 4 3 5 3" xfId="10343" xr:uid="{00000000-0005-0000-0000-000057EA0000}"/>
    <cellStyle name="Percent 5 4 3 5 3 2" xfId="22964" xr:uid="{00000000-0005-0000-0000-000058EA0000}"/>
    <cellStyle name="Percent 5 4 3 5 3 2 2" xfId="58180" xr:uid="{00000000-0005-0000-0000-000059EA0000}"/>
    <cellStyle name="Percent 5 4 3 5 3 3" xfId="45583" xr:uid="{00000000-0005-0000-0000-00005AEA0000}"/>
    <cellStyle name="Percent 5 4 3 5 3 4" xfId="35569" xr:uid="{00000000-0005-0000-0000-00005BEA0000}"/>
    <cellStyle name="Percent 5 4 3 5 4" xfId="12139" xr:uid="{00000000-0005-0000-0000-00005CEA0000}"/>
    <cellStyle name="Percent 5 4 3 5 4 2" xfId="24740" xr:uid="{00000000-0005-0000-0000-00005DEA0000}"/>
    <cellStyle name="Percent 5 4 3 5 4 2 2" xfId="59956" xr:uid="{00000000-0005-0000-0000-00005EEA0000}"/>
    <cellStyle name="Percent 5 4 3 5 4 3" xfId="47359" xr:uid="{00000000-0005-0000-0000-00005FEA0000}"/>
    <cellStyle name="Percent 5 4 3 5 4 4" xfId="37345" xr:uid="{00000000-0005-0000-0000-000060EA0000}"/>
    <cellStyle name="Percent 5 4 3 5 5" xfId="16504" xr:uid="{00000000-0005-0000-0000-000061EA0000}"/>
    <cellStyle name="Percent 5 4 3 5 5 2" xfId="51720" xr:uid="{00000000-0005-0000-0000-000062EA0000}"/>
    <cellStyle name="Percent 5 4 3 5 5 3" xfId="29109" xr:uid="{00000000-0005-0000-0000-000063EA0000}"/>
    <cellStyle name="Percent 5 4 3 5 6" xfId="14726" xr:uid="{00000000-0005-0000-0000-000064EA0000}"/>
    <cellStyle name="Percent 5 4 3 5 6 2" xfId="49944" xr:uid="{00000000-0005-0000-0000-000065EA0000}"/>
    <cellStyle name="Percent 5 4 3 5 7" xfId="39123" xr:uid="{00000000-0005-0000-0000-000066EA0000}"/>
    <cellStyle name="Percent 5 4 3 5 8" xfId="27333" xr:uid="{00000000-0005-0000-0000-000067EA0000}"/>
    <cellStyle name="Percent 5 4 3 6" xfId="4179" xr:uid="{00000000-0005-0000-0000-000068EA0000}"/>
    <cellStyle name="Percent 5 4 3 6 2" xfId="16826" xr:uid="{00000000-0005-0000-0000-000069EA0000}"/>
    <cellStyle name="Percent 5 4 3 6 2 2" xfId="52042" xr:uid="{00000000-0005-0000-0000-00006AEA0000}"/>
    <cellStyle name="Percent 5 4 3 6 2 3" xfId="29431" xr:uid="{00000000-0005-0000-0000-00006BEA0000}"/>
    <cellStyle name="Percent 5 4 3 6 3" xfId="13272" xr:uid="{00000000-0005-0000-0000-00006CEA0000}"/>
    <cellStyle name="Percent 5 4 3 6 3 2" xfId="48490" xr:uid="{00000000-0005-0000-0000-00006DEA0000}"/>
    <cellStyle name="Percent 5 4 3 6 4" xfId="39445" xr:uid="{00000000-0005-0000-0000-00006EEA0000}"/>
    <cellStyle name="Percent 5 4 3 6 5" xfId="25879" xr:uid="{00000000-0005-0000-0000-00006FEA0000}"/>
    <cellStyle name="Percent 5 4 3 7" xfId="5649" xr:uid="{00000000-0005-0000-0000-000070EA0000}"/>
    <cellStyle name="Percent 5 4 3 7 2" xfId="18280" xr:uid="{00000000-0005-0000-0000-000071EA0000}"/>
    <cellStyle name="Percent 5 4 3 7 2 2" xfId="53496" xr:uid="{00000000-0005-0000-0000-000072EA0000}"/>
    <cellStyle name="Percent 5 4 3 7 3" xfId="40899" xr:uid="{00000000-0005-0000-0000-000073EA0000}"/>
    <cellStyle name="Percent 5 4 3 7 4" xfId="30885" xr:uid="{00000000-0005-0000-0000-000074EA0000}"/>
    <cellStyle name="Percent 5 4 3 8" xfId="7108" xr:uid="{00000000-0005-0000-0000-000075EA0000}"/>
    <cellStyle name="Percent 5 4 3 8 2" xfId="19734" xr:uid="{00000000-0005-0000-0000-000076EA0000}"/>
    <cellStyle name="Percent 5 4 3 8 2 2" xfId="54950" xr:uid="{00000000-0005-0000-0000-000077EA0000}"/>
    <cellStyle name="Percent 5 4 3 8 3" xfId="42353" xr:uid="{00000000-0005-0000-0000-000078EA0000}"/>
    <cellStyle name="Percent 5 4 3 8 4" xfId="32339" xr:uid="{00000000-0005-0000-0000-000079EA0000}"/>
    <cellStyle name="Percent 5 4 3 9" xfId="8889" xr:uid="{00000000-0005-0000-0000-00007AEA0000}"/>
    <cellStyle name="Percent 5 4 3 9 2" xfId="21510" xr:uid="{00000000-0005-0000-0000-00007BEA0000}"/>
    <cellStyle name="Percent 5 4 3 9 2 2" xfId="56726" xr:uid="{00000000-0005-0000-0000-00007CEA0000}"/>
    <cellStyle name="Percent 5 4 3 9 3" xfId="44129" xr:uid="{00000000-0005-0000-0000-00007DEA0000}"/>
    <cellStyle name="Percent 5 4 3 9 4" xfId="34115" xr:uid="{00000000-0005-0000-0000-00007EEA0000}"/>
    <cellStyle name="Percent 5 4 4" xfId="3023" xr:uid="{00000000-0005-0000-0000-00007FEA0000}"/>
    <cellStyle name="Percent 5 4 4 10" xfId="25397" xr:uid="{00000000-0005-0000-0000-000080EA0000}"/>
    <cellStyle name="Percent 5 4 4 11" xfId="60932" xr:uid="{00000000-0005-0000-0000-000081EA0000}"/>
    <cellStyle name="Percent 5 4 4 2" xfId="4828" xr:uid="{00000000-0005-0000-0000-000082EA0000}"/>
    <cellStyle name="Percent 5 4 4 2 2" xfId="17475" xr:uid="{00000000-0005-0000-0000-000083EA0000}"/>
    <cellStyle name="Percent 5 4 4 2 2 2" xfId="52691" xr:uid="{00000000-0005-0000-0000-000084EA0000}"/>
    <cellStyle name="Percent 5 4 4 2 2 3" xfId="30080" xr:uid="{00000000-0005-0000-0000-000085EA0000}"/>
    <cellStyle name="Percent 5 4 4 2 3" xfId="13921" xr:uid="{00000000-0005-0000-0000-000086EA0000}"/>
    <cellStyle name="Percent 5 4 4 2 3 2" xfId="49139" xr:uid="{00000000-0005-0000-0000-000087EA0000}"/>
    <cellStyle name="Percent 5 4 4 2 4" xfId="40094" xr:uid="{00000000-0005-0000-0000-000088EA0000}"/>
    <cellStyle name="Percent 5 4 4 2 5" xfId="26528" xr:uid="{00000000-0005-0000-0000-000089EA0000}"/>
    <cellStyle name="Percent 5 4 4 3" xfId="6298" xr:uid="{00000000-0005-0000-0000-00008AEA0000}"/>
    <cellStyle name="Percent 5 4 4 3 2" xfId="18929" xr:uid="{00000000-0005-0000-0000-00008BEA0000}"/>
    <cellStyle name="Percent 5 4 4 3 2 2" xfId="54145" xr:uid="{00000000-0005-0000-0000-00008CEA0000}"/>
    <cellStyle name="Percent 5 4 4 3 3" xfId="41548" xr:uid="{00000000-0005-0000-0000-00008DEA0000}"/>
    <cellStyle name="Percent 5 4 4 3 4" xfId="31534" xr:uid="{00000000-0005-0000-0000-00008EEA0000}"/>
    <cellStyle name="Percent 5 4 4 4" xfId="7757" xr:uid="{00000000-0005-0000-0000-00008FEA0000}"/>
    <cellStyle name="Percent 5 4 4 4 2" xfId="20383" xr:uid="{00000000-0005-0000-0000-000090EA0000}"/>
    <cellStyle name="Percent 5 4 4 4 2 2" xfId="55599" xr:uid="{00000000-0005-0000-0000-000091EA0000}"/>
    <cellStyle name="Percent 5 4 4 4 3" xfId="43002" xr:uid="{00000000-0005-0000-0000-000092EA0000}"/>
    <cellStyle name="Percent 5 4 4 4 4" xfId="32988" xr:uid="{00000000-0005-0000-0000-000093EA0000}"/>
    <cellStyle name="Percent 5 4 4 5" xfId="9538" xr:uid="{00000000-0005-0000-0000-000094EA0000}"/>
    <cellStyle name="Percent 5 4 4 5 2" xfId="22159" xr:uid="{00000000-0005-0000-0000-000095EA0000}"/>
    <cellStyle name="Percent 5 4 4 5 2 2" xfId="57375" xr:uid="{00000000-0005-0000-0000-000096EA0000}"/>
    <cellStyle name="Percent 5 4 4 5 3" xfId="44778" xr:uid="{00000000-0005-0000-0000-000097EA0000}"/>
    <cellStyle name="Percent 5 4 4 5 4" xfId="34764" xr:uid="{00000000-0005-0000-0000-000098EA0000}"/>
    <cellStyle name="Percent 5 4 4 6" xfId="11332" xr:uid="{00000000-0005-0000-0000-000099EA0000}"/>
    <cellStyle name="Percent 5 4 4 6 2" xfId="23935" xr:uid="{00000000-0005-0000-0000-00009AEA0000}"/>
    <cellStyle name="Percent 5 4 4 6 2 2" xfId="59151" xr:uid="{00000000-0005-0000-0000-00009BEA0000}"/>
    <cellStyle name="Percent 5 4 4 6 3" xfId="46554" xr:uid="{00000000-0005-0000-0000-00009CEA0000}"/>
    <cellStyle name="Percent 5 4 4 6 4" xfId="36540" xr:uid="{00000000-0005-0000-0000-00009DEA0000}"/>
    <cellStyle name="Percent 5 4 4 7" xfId="15699" xr:uid="{00000000-0005-0000-0000-00009EEA0000}"/>
    <cellStyle name="Percent 5 4 4 7 2" xfId="50915" xr:uid="{00000000-0005-0000-0000-00009FEA0000}"/>
    <cellStyle name="Percent 5 4 4 7 3" xfId="28304" xr:uid="{00000000-0005-0000-0000-0000A0EA0000}"/>
    <cellStyle name="Percent 5 4 4 8" xfId="12790" xr:uid="{00000000-0005-0000-0000-0000A1EA0000}"/>
    <cellStyle name="Percent 5 4 4 8 2" xfId="48008" xr:uid="{00000000-0005-0000-0000-0000A2EA0000}"/>
    <cellStyle name="Percent 5 4 4 9" xfId="38318" xr:uid="{00000000-0005-0000-0000-0000A3EA0000}"/>
    <cellStyle name="Percent 5 4 5" xfId="2850" xr:uid="{00000000-0005-0000-0000-0000A4EA0000}"/>
    <cellStyle name="Percent 5 4 5 10" xfId="25238" xr:uid="{00000000-0005-0000-0000-0000A5EA0000}"/>
    <cellStyle name="Percent 5 4 5 11" xfId="60773" xr:uid="{00000000-0005-0000-0000-0000A6EA0000}"/>
    <cellStyle name="Percent 5 4 5 2" xfId="4669" xr:uid="{00000000-0005-0000-0000-0000A7EA0000}"/>
    <cellStyle name="Percent 5 4 5 2 2" xfId="17316" xr:uid="{00000000-0005-0000-0000-0000A8EA0000}"/>
    <cellStyle name="Percent 5 4 5 2 2 2" xfId="52532" xr:uid="{00000000-0005-0000-0000-0000A9EA0000}"/>
    <cellStyle name="Percent 5 4 5 2 2 3" xfId="29921" xr:uid="{00000000-0005-0000-0000-0000AAEA0000}"/>
    <cellStyle name="Percent 5 4 5 2 3" xfId="13762" xr:uid="{00000000-0005-0000-0000-0000ABEA0000}"/>
    <cellStyle name="Percent 5 4 5 2 3 2" xfId="48980" xr:uid="{00000000-0005-0000-0000-0000ACEA0000}"/>
    <cellStyle name="Percent 5 4 5 2 4" xfId="39935" xr:uid="{00000000-0005-0000-0000-0000ADEA0000}"/>
    <cellStyle name="Percent 5 4 5 2 5" xfId="26369" xr:uid="{00000000-0005-0000-0000-0000AEEA0000}"/>
    <cellStyle name="Percent 5 4 5 3" xfId="6139" xr:uid="{00000000-0005-0000-0000-0000AFEA0000}"/>
    <cellStyle name="Percent 5 4 5 3 2" xfId="18770" xr:uid="{00000000-0005-0000-0000-0000B0EA0000}"/>
    <cellStyle name="Percent 5 4 5 3 2 2" xfId="53986" xr:uid="{00000000-0005-0000-0000-0000B1EA0000}"/>
    <cellStyle name="Percent 5 4 5 3 3" xfId="41389" xr:uid="{00000000-0005-0000-0000-0000B2EA0000}"/>
    <cellStyle name="Percent 5 4 5 3 4" xfId="31375" xr:uid="{00000000-0005-0000-0000-0000B3EA0000}"/>
    <cellStyle name="Percent 5 4 5 4" xfId="7598" xr:uid="{00000000-0005-0000-0000-0000B4EA0000}"/>
    <cellStyle name="Percent 5 4 5 4 2" xfId="20224" xr:uid="{00000000-0005-0000-0000-0000B5EA0000}"/>
    <cellStyle name="Percent 5 4 5 4 2 2" xfId="55440" xr:uid="{00000000-0005-0000-0000-0000B6EA0000}"/>
    <cellStyle name="Percent 5 4 5 4 3" xfId="42843" xr:uid="{00000000-0005-0000-0000-0000B7EA0000}"/>
    <cellStyle name="Percent 5 4 5 4 4" xfId="32829" xr:uid="{00000000-0005-0000-0000-0000B8EA0000}"/>
    <cellStyle name="Percent 5 4 5 5" xfId="9379" xr:uid="{00000000-0005-0000-0000-0000B9EA0000}"/>
    <cellStyle name="Percent 5 4 5 5 2" xfId="22000" xr:uid="{00000000-0005-0000-0000-0000BAEA0000}"/>
    <cellStyle name="Percent 5 4 5 5 2 2" xfId="57216" xr:uid="{00000000-0005-0000-0000-0000BBEA0000}"/>
    <cellStyle name="Percent 5 4 5 5 3" xfId="44619" xr:uid="{00000000-0005-0000-0000-0000BCEA0000}"/>
    <cellStyle name="Percent 5 4 5 5 4" xfId="34605" xr:uid="{00000000-0005-0000-0000-0000BDEA0000}"/>
    <cellStyle name="Percent 5 4 5 6" xfId="11173" xr:uid="{00000000-0005-0000-0000-0000BEEA0000}"/>
    <cellStyle name="Percent 5 4 5 6 2" xfId="23776" xr:uid="{00000000-0005-0000-0000-0000BFEA0000}"/>
    <cellStyle name="Percent 5 4 5 6 2 2" xfId="58992" xr:uid="{00000000-0005-0000-0000-0000C0EA0000}"/>
    <cellStyle name="Percent 5 4 5 6 3" xfId="46395" xr:uid="{00000000-0005-0000-0000-0000C1EA0000}"/>
    <cellStyle name="Percent 5 4 5 6 4" xfId="36381" xr:uid="{00000000-0005-0000-0000-0000C2EA0000}"/>
    <cellStyle name="Percent 5 4 5 7" xfId="15540" xr:uid="{00000000-0005-0000-0000-0000C3EA0000}"/>
    <cellStyle name="Percent 5 4 5 7 2" xfId="50756" xr:uid="{00000000-0005-0000-0000-0000C4EA0000}"/>
    <cellStyle name="Percent 5 4 5 7 3" xfId="28145" xr:uid="{00000000-0005-0000-0000-0000C5EA0000}"/>
    <cellStyle name="Percent 5 4 5 8" xfId="12631" xr:uid="{00000000-0005-0000-0000-0000C6EA0000}"/>
    <cellStyle name="Percent 5 4 5 8 2" xfId="47849" xr:uid="{00000000-0005-0000-0000-0000C7EA0000}"/>
    <cellStyle name="Percent 5 4 5 9" xfId="38159" xr:uid="{00000000-0005-0000-0000-0000C8EA0000}"/>
    <cellStyle name="Percent 5 4 6" xfId="3360" xr:uid="{00000000-0005-0000-0000-0000C9EA0000}"/>
    <cellStyle name="Percent 5 4 6 10" xfId="26856" xr:uid="{00000000-0005-0000-0000-0000CAEA0000}"/>
    <cellStyle name="Percent 5 4 6 11" xfId="61260" xr:uid="{00000000-0005-0000-0000-0000CBEA0000}"/>
    <cellStyle name="Percent 5 4 6 2" xfId="5156" xr:uid="{00000000-0005-0000-0000-0000CCEA0000}"/>
    <cellStyle name="Percent 5 4 6 2 2" xfId="17803" xr:uid="{00000000-0005-0000-0000-0000CDEA0000}"/>
    <cellStyle name="Percent 5 4 6 2 2 2" xfId="53019" xr:uid="{00000000-0005-0000-0000-0000CEEA0000}"/>
    <cellStyle name="Percent 5 4 6 2 3" xfId="40422" xr:uid="{00000000-0005-0000-0000-0000CFEA0000}"/>
    <cellStyle name="Percent 5 4 6 2 4" xfId="30408" xr:uid="{00000000-0005-0000-0000-0000D0EA0000}"/>
    <cellStyle name="Percent 5 4 6 3" xfId="6626" xr:uid="{00000000-0005-0000-0000-0000D1EA0000}"/>
    <cellStyle name="Percent 5 4 6 3 2" xfId="19257" xr:uid="{00000000-0005-0000-0000-0000D2EA0000}"/>
    <cellStyle name="Percent 5 4 6 3 2 2" xfId="54473" xr:uid="{00000000-0005-0000-0000-0000D3EA0000}"/>
    <cellStyle name="Percent 5 4 6 3 3" xfId="41876" xr:uid="{00000000-0005-0000-0000-0000D4EA0000}"/>
    <cellStyle name="Percent 5 4 6 3 4" xfId="31862" xr:uid="{00000000-0005-0000-0000-0000D5EA0000}"/>
    <cellStyle name="Percent 5 4 6 4" xfId="8085" xr:uid="{00000000-0005-0000-0000-0000D6EA0000}"/>
    <cellStyle name="Percent 5 4 6 4 2" xfId="20711" xr:uid="{00000000-0005-0000-0000-0000D7EA0000}"/>
    <cellStyle name="Percent 5 4 6 4 2 2" xfId="55927" xr:uid="{00000000-0005-0000-0000-0000D8EA0000}"/>
    <cellStyle name="Percent 5 4 6 4 3" xfId="43330" xr:uid="{00000000-0005-0000-0000-0000D9EA0000}"/>
    <cellStyle name="Percent 5 4 6 4 4" xfId="33316" xr:uid="{00000000-0005-0000-0000-0000DAEA0000}"/>
    <cellStyle name="Percent 5 4 6 5" xfId="9866" xr:uid="{00000000-0005-0000-0000-0000DBEA0000}"/>
    <cellStyle name="Percent 5 4 6 5 2" xfId="22487" xr:uid="{00000000-0005-0000-0000-0000DCEA0000}"/>
    <cellStyle name="Percent 5 4 6 5 2 2" xfId="57703" xr:uid="{00000000-0005-0000-0000-0000DDEA0000}"/>
    <cellStyle name="Percent 5 4 6 5 3" xfId="45106" xr:uid="{00000000-0005-0000-0000-0000DEEA0000}"/>
    <cellStyle name="Percent 5 4 6 5 4" xfId="35092" xr:uid="{00000000-0005-0000-0000-0000DFEA0000}"/>
    <cellStyle name="Percent 5 4 6 6" xfId="11660" xr:uid="{00000000-0005-0000-0000-0000E0EA0000}"/>
    <cellStyle name="Percent 5 4 6 6 2" xfId="24263" xr:uid="{00000000-0005-0000-0000-0000E1EA0000}"/>
    <cellStyle name="Percent 5 4 6 6 2 2" xfId="59479" xr:uid="{00000000-0005-0000-0000-0000E2EA0000}"/>
    <cellStyle name="Percent 5 4 6 6 3" xfId="46882" xr:uid="{00000000-0005-0000-0000-0000E3EA0000}"/>
    <cellStyle name="Percent 5 4 6 6 4" xfId="36868" xr:uid="{00000000-0005-0000-0000-0000E4EA0000}"/>
    <cellStyle name="Percent 5 4 6 7" xfId="16027" xr:uid="{00000000-0005-0000-0000-0000E5EA0000}"/>
    <cellStyle name="Percent 5 4 6 7 2" xfId="51243" xr:uid="{00000000-0005-0000-0000-0000E6EA0000}"/>
    <cellStyle name="Percent 5 4 6 7 3" xfId="28632" xr:uid="{00000000-0005-0000-0000-0000E7EA0000}"/>
    <cellStyle name="Percent 5 4 6 8" xfId="14249" xr:uid="{00000000-0005-0000-0000-0000E8EA0000}"/>
    <cellStyle name="Percent 5 4 6 8 2" xfId="49467" xr:uid="{00000000-0005-0000-0000-0000E9EA0000}"/>
    <cellStyle name="Percent 5 4 6 9" xfId="38646" xr:uid="{00000000-0005-0000-0000-0000EAEA0000}"/>
    <cellStyle name="Percent 5 4 7" xfId="2520" xr:uid="{00000000-0005-0000-0000-0000EBEA0000}"/>
    <cellStyle name="Percent 5 4 7 10" xfId="26047" xr:uid="{00000000-0005-0000-0000-0000ECEA0000}"/>
    <cellStyle name="Percent 5 4 7 11" xfId="60451" xr:uid="{00000000-0005-0000-0000-0000EDEA0000}"/>
    <cellStyle name="Percent 5 4 7 2" xfId="4347" xr:uid="{00000000-0005-0000-0000-0000EEEA0000}"/>
    <cellStyle name="Percent 5 4 7 2 2" xfId="16994" xr:uid="{00000000-0005-0000-0000-0000EFEA0000}"/>
    <cellStyle name="Percent 5 4 7 2 2 2" xfId="52210" xr:uid="{00000000-0005-0000-0000-0000F0EA0000}"/>
    <cellStyle name="Percent 5 4 7 2 3" xfId="39613" xr:uid="{00000000-0005-0000-0000-0000F1EA0000}"/>
    <cellStyle name="Percent 5 4 7 2 4" xfId="29599" xr:uid="{00000000-0005-0000-0000-0000F2EA0000}"/>
    <cellStyle name="Percent 5 4 7 3" xfId="5817" xr:uid="{00000000-0005-0000-0000-0000F3EA0000}"/>
    <cellStyle name="Percent 5 4 7 3 2" xfId="18448" xr:uid="{00000000-0005-0000-0000-0000F4EA0000}"/>
    <cellStyle name="Percent 5 4 7 3 2 2" xfId="53664" xr:uid="{00000000-0005-0000-0000-0000F5EA0000}"/>
    <cellStyle name="Percent 5 4 7 3 3" xfId="41067" xr:uid="{00000000-0005-0000-0000-0000F6EA0000}"/>
    <cellStyle name="Percent 5 4 7 3 4" xfId="31053" xr:uid="{00000000-0005-0000-0000-0000F7EA0000}"/>
    <cellStyle name="Percent 5 4 7 4" xfId="7276" xr:uid="{00000000-0005-0000-0000-0000F8EA0000}"/>
    <cellStyle name="Percent 5 4 7 4 2" xfId="19902" xr:uid="{00000000-0005-0000-0000-0000F9EA0000}"/>
    <cellStyle name="Percent 5 4 7 4 2 2" xfId="55118" xr:uid="{00000000-0005-0000-0000-0000FAEA0000}"/>
    <cellStyle name="Percent 5 4 7 4 3" xfId="42521" xr:uid="{00000000-0005-0000-0000-0000FBEA0000}"/>
    <cellStyle name="Percent 5 4 7 4 4" xfId="32507" xr:uid="{00000000-0005-0000-0000-0000FCEA0000}"/>
    <cellStyle name="Percent 5 4 7 5" xfId="9057" xr:uid="{00000000-0005-0000-0000-0000FDEA0000}"/>
    <cellStyle name="Percent 5 4 7 5 2" xfId="21678" xr:uid="{00000000-0005-0000-0000-0000FEEA0000}"/>
    <cellStyle name="Percent 5 4 7 5 2 2" xfId="56894" xr:uid="{00000000-0005-0000-0000-0000FFEA0000}"/>
    <cellStyle name="Percent 5 4 7 5 3" xfId="44297" xr:uid="{00000000-0005-0000-0000-000000EB0000}"/>
    <cellStyle name="Percent 5 4 7 5 4" xfId="34283" xr:uid="{00000000-0005-0000-0000-000001EB0000}"/>
    <cellStyle name="Percent 5 4 7 6" xfId="10851" xr:uid="{00000000-0005-0000-0000-000002EB0000}"/>
    <cellStyle name="Percent 5 4 7 6 2" xfId="23454" xr:uid="{00000000-0005-0000-0000-000003EB0000}"/>
    <cellStyle name="Percent 5 4 7 6 2 2" xfId="58670" xr:uid="{00000000-0005-0000-0000-000004EB0000}"/>
    <cellStyle name="Percent 5 4 7 6 3" xfId="46073" xr:uid="{00000000-0005-0000-0000-000005EB0000}"/>
    <cellStyle name="Percent 5 4 7 6 4" xfId="36059" xr:uid="{00000000-0005-0000-0000-000006EB0000}"/>
    <cellStyle name="Percent 5 4 7 7" xfId="15218" xr:uid="{00000000-0005-0000-0000-000007EB0000}"/>
    <cellStyle name="Percent 5 4 7 7 2" xfId="50434" xr:uid="{00000000-0005-0000-0000-000008EB0000}"/>
    <cellStyle name="Percent 5 4 7 7 3" xfId="27823" xr:uid="{00000000-0005-0000-0000-000009EB0000}"/>
    <cellStyle name="Percent 5 4 7 8" xfId="13440" xr:uid="{00000000-0005-0000-0000-00000AEB0000}"/>
    <cellStyle name="Percent 5 4 7 8 2" xfId="48658" xr:uid="{00000000-0005-0000-0000-00000BEB0000}"/>
    <cellStyle name="Percent 5 4 7 9" xfId="37837" xr:uid="{00000000-0005-0000-0000-00000CEB0000}"/>
    <cellStyle name="Percent 5 4 8" xfId="3684" xr:uid="{00000000-0005-0000-0000-00000DEB0000}"/>
    <cellStyle name="Percent 5 4 8 2" xfId="8408" xr:uid="{00000000-0005-0000-0000-00000EEB0000}"/>
    <cellStyle name="Percent 5 4 8 2 2" xfId="21034" xr:uid="{00000000-0005-0000-0000-00000FEB0000}"/>
    <cellStyle name="Percent 5 4 8 2 2 2" xfId="56250" xr:uid="{00000000-0005-0000-0000-000010EB0000}"/>
    <cellStyle name="Percent 5 4 8 2 3" xfId="43653" xr:uid="{00000000-0005-0000-0000-000011EB0000}"/>
    <cellStyle name="Percent 5 4 8 2 4" xfId="33639" xr:uid="{00000000-0005-0000-0000-000012EB0000}"/>
    <cellStyle name="Percent 5 4 8 3" xfId="10189" xr:uid="{00000000-0005-0000-0000-000013EB0000}"/>
    <cellStyle name="Percent 5 4 8 3 2" xfId="22810" xr:uid="{00000000-0005-0000-0000-000014EB0000}"/>
    <cellStyle name="Percent 5 4 8 3 2 2" xfId="58026" xr:uid="{00000000-0005-0000-0000-000015EB0000}"/>
    <cellStyle name="Percent 5 4 8 3 3" xfId="45429" xr:uid="{00000000-0005-0000-0000-000016EB0000}"/>
    <cellStyle name="Percent 5 4 8 3 4" xfId="35415" xr:uid="{00000000-0005-0000-0000-000017EB0000}"/>
    <cellStyle name="Percent 5 4 8 4" xfId="11985" xr:uid="{00000000-0005-0000-0000-000018EB0000}"/>
    <cellStyle name="Percent 5 4 8 4 2" xfId="24586" xr:uid="{00000000-0005-0000-0000-000019EB0000}"/>
    <cellStyle name="Percent 5 4 8 4 2 2" xfId="59802" xr:uid="{00000000-0005-0000-0000-00001AEB0000}"/>
    <cellStyle name="Percent 5 4 8 4 3" xfId="47205" xr:uid="{00000000-0005-0000-0000-00001BEB0000}"/>
    <cellStyle name="Percent 5 4 8 4 4" xfId="37191" xr:uid="{00000000-0005-0000-0000-00001CEB0000}"/>
    <cellStyle name="Percent 5 4 8 5" xfId="16350" xr:uid="{00000000-0005-0000-0000-00001DEB0000}"/>
    <cellStyle name="Percent 5 4 8 5 2" xfId="51566" xr:uid="{00000000-0005-0000-0000-00001EEB0000}"/>
    <cellStyle name="Percent 5 4 8 5 3" xfId="28955" xr:uid="{00000000-0005-0000-0000-00001FEB0000}"/>
    <cellStyle name="Percent 5 4 8 6" xfId="14572" xr:uid="{00000000-0005-0000-0000-000020EB0000}"/>
    <cellStyle name="Percent 5 4 8 6 2" xfId="49790" xr:uid="{00000000-0005-0000-0000-000021EB0000}"/>
    <cellStyle name="Percent 5 4 8 7" xfId="38969" xr:uid="{00000000-0005-0000-0000-000022EB0000}"/>
    <cellStyle name="Percent 5 4 8 8" xfId="27179" xr:uid="{00000000-0005-0000-0000-000023EB0000}"/>
    <cellStyle name="Percent 5 4 9" xfId="4016" xr:uid="{00000000-0005-0000-0000-000024EB0000}"/>
    <cellStyle name="Percent 5 4 9 2" xfId="16672" xr:uid="{00000000-0005-0000-0000-000025EB0000}"/>
    <cellStyle name="Percent 5 4 9 2 2" xfId="51888" xr:uid="{00000000-0005-0000-0000-000026EB0000}"/>
    <cellStyle name="Percent 5 4 9 2 3" xfId="29277" xr:uid="{00000000-0005-0000-0000-000027EB0000}"/>
    <cellStyle name="Percent 5 4 9 3" xfId="13118" xr:uid="{00000000-0005-0000-0000-000028EB0000}"/>
    <cellStyle name="Percent 5 4 9 3 2" xfId="48336" xr:uid="{00000000-0005-0000-0000-000029EB0000}"/>
    <cellStyle name="Percent 5 4 9 4" xfId="39291" xr:uid="{00000000-0005-0000-0000-00002AEB0000}"/>
    <cellStyle name="Percent 5 4 9 5" xfId="25725" xr:uid="{00000000-0005-0000-0000-00002BEB0000}"/>
    <cellStyle name="Percent 5 5" xfId="911" xr:uid="{00000000-0005-0000-0000-00002CEB0000}"/>
    <cellStyle name="Percent 5 5 2" xfId="2062" xr:uid="{00000000-0005-0000-0000-00002DEB0000}"/>
    <cellStyle name="Percent 6" xfId="2257" xr:uid="{00000000-0005-0000-0000-00002EEB0000}"/>
    <cellStyle name="Percent 6 10" xfId="2932" xr:uid="{00000000-0005-0000-0000-00002FEB0000}"/>
    <cellStyle name="Percent 6 10 10" xfId="25318" xr:uid="{00000000-0005-0000-0000-000030EB0000}"/>
    <cellStyle name="Percent 6 10 11" xfId="60853" xr:uid="{00000000-0005-0000-0000-000031EB0000}"/>
    <cellStyle name="Percent 6 10 2" xfId="4749" xr:uid="{00000000-0005-0000-0000-000032EB0000}"/>
    <cellStyle name="Percent 6 10 2 2" xfId="17396" xr:uid="{00000000-0005-0000-0000-000033EB0000}"/>
    <cellStyle name="Percent 6 10 2 2 2" xfId="52612" xr:uid="{00000000-0005-0000-0000-000034EB0000}"/>
    <cellStyle name="Percent 6 10 2 2 3" xfId="30001" xr:uid="{00000000-0005-0000-0000-000035EB0000}"/>
    <cellStyle name="Percent 6 10 2 3" xfId="13842" xr:uid="{00000000-0005-0000-0000-000036EB0000}"/>
    <cellStyle name="Percent 6 10 2 3 2" xfId="49060" xr:uid="{00000000-0005-0000-0000-000037EB0000}"/>
    <cellStyle name="Percent 6 10 2 4" xfId="40015" xr:uid="{00000000-0005-0000-0000-000038EB0000}"/>
    <cellStyle name="Percent 6 10 2 5" xfId="26449" xr:uid="{00000000-0005-0000-0000-000039EB0000}"/>
    <cellStyle name="Percent 6 10 3" xfId="6219" xr:uid="{00000000-0005-0000-0000-00003AEB0000}"/>
    <cellStyle name="Percent 6 10 3 2" xfId="18850" xr:uid="{00000000-0005-0000-0000-00003BEB0000}"/>
    <cellStyle name="Percent 6 10 3 2 2" xfId="54066" xr:uid="{00000000-0005-0000-0000-00003CEB0000}"/>
    <cellStyle name="Percent 6 10 3 3" xfId="41469" xr:uid="{00000000-0005-0000-0000-00003DEB0000}"/>
    <cellStyle name="Percent 6 10 3 4" xfId="31455" xr:uid="{00000000-0005-0000-0000-00003EEB0000}"/>
    <cellStyle name="Percent 6 10 4" xfId="7678" xr:uid="{00000000-0005-0000-0000-00003FEB0000}"/>
    <cellStyle name="Percent 6 10 4 2" xfId="20304" xr:uid="{00000000-0005-0000-0000-000040EB0000}"/>
    <cellStyle name="Percent 6 10 4 2 2" xfId="55520" xr:uid="{00000000-0005-0000-0000-000041EB0000}"/>
    <cellStyle name="Percent 6 10 4 3" xfId="42923" xr:uid="{00000000-0005-0000-0000-000042EB0000}"/>
    <cellStyle name="Percent 6 10 4 4" xfId="32909" xr:uid="{00000000-0005-0000-0000-000043EB0000}"/>
    <cellStyle name="Percent 6 10 5" xfId="9459" xr:uid="{00000000-0005-0000-0000-000044EB0000}"/>
    <cellStyle name="Percent 6 10 5 2" xfId="22080" xr:uid="{00000000-0005-0000-0000-000045EB0000}"/>
    <cellStyle name="Percent 6 10 5 2 2" xfId="57296" xr:uid="{00000000-0005-0000-0000-000046EB0000}"/>
    <cellStyle name="Percent 6 10 5 3" xfId="44699" xr:uid="{00000000-0005-0000-0000-000047EB0000}"/>
    <cellStyle name="Percent 6 10 5 4" xfId="34685" xr:uid="{00000000-0005-0000-0000-000048EB0000}"/>
    <cellStyle name="Percent 6 10 6" xfId="11253" xr:uid="{00000000-0005-0000-0000-000049EB0000}"/>
    <cellStyle name="Percent 6 10 6 2" xfId="23856" xr:uid="{00000000-0005-0000-0000-00004AEB0000}"/>
    <cellStyle name="Percent 6 10 6 2 2" xfId="59072" xr:uid="{00000000-0005-0000-0000-00004BEB0000}"/>
    <cellStyle name="Percent 6 10 6 3" xfId="46475" xr:uid="{00000000-0005-0000-0000-00004CEB0000}"/>
    <cellStyle name="Percent 6 10 6 4" xfId="36461" xr:uid="{00000000-0005-0000-0000-00004DEB0000}"/>
    <cellStyle name="Percent 6 10 7" xfId="15620" xr:uid="{00000000-0005-0000-0000-00004EEB0000}"/>
    <cellStyle name="Percent 6 10 7 2" xfId="50836" xr:uid="{00000000-0005-0000-0000-00004FEB0000}"/>
    <cellStyle name="Percent 6 10 7 3" xfId="28225" xr:uid="{00000000-0005-0000-0000-000050EB0000}"/>
    <cellStyle name="Percent 6 10 8" xfId="12711" xr:uid="{00000000-0005-0000-0000-000051EB0000}"/>
    <cellStyle name="Percent 6 10 8 2" xfId="47929" xr:uid="{00000000-0005-0000-0000-000052EB0000}"/>
    <cellStyle name="Percent 6 10 9" xfId="38239" xr:uid="{00000000-0005-0000-0000-000053EB0000}"/>
    <cellStyle name="Percent 6 11" xfId="3440" xr:uid="{00000000-0005-0000-0000-000054EB0000}"/>
    <cellStyle name="Percent 6 11 10" xfId="26936" xr:uid="{00000000-0005-0000-0000-000055EB0000}"/>
    <cellStyle name="Percent 6 11 11" xfId="61340" xr:uid="{00000000-0005-0000-0000-000056EB0000}"/>
    <cellStyle name="Percent 6 11 2" xfId="5236" xr:uid="{00000000-0005-0000-0000-000057EB0000}"/>
    <cellStyle name="Percent 6 11 2 2" xfId="17883" xr:uid="{00000000-0005-0000-0000-000058EB0000}"/>
    <cellStyle name="Percent 6 11 2 2 2" xfId="53099" xr:uid="{00000000-0005-0000-0000-000059EB0000}"/>
    <cellStyle name="Percent 6 11 2 3" xfId="40502" xr:uid="{00000000-0005-0000-0000-00005AEB0000}"/>
    <cellStyle name="Percent 6 11 2 4" xfId="30488" xr:uid="{00000000-0005-0000-0000-00005BEB0000}"/>
    <cellStyle name="Percent 6 11 3" xfId="6706" xr:uid="{00000000-0005-0000-0000-00005CEB0000}"/>
    <cellStyle name="Percent 6 11 3 2" xfId="19337" xr:uid="{00000000-0005-0000-0000-00005DEB0000}"/>
    <cellStyle name="Percent 6 11 3 2 2" xfId="54553" xr:uid="{00000000-0005-0000-0000-00005EEB0000}"/>
    <cellStyle name="Percent 6 11 3 3" xfId="41956" xr:uid="{00000000-0005-0000-0000-00005FEB0000}"/>
    <cellStyle name="Percent 6 11 3 4" xfId="31942" xr:uid="{00000000-0005-0000-0000-000060EB0000}"/>
    <cellStyle name="Percent 6 11 4" xfId="8165" xr:uid="{00000000-0005-0000-0000-000061EB0000}"/>
    <cellStyle name="Percent 6 11 4 2" xfId="20791" xr:uid="{00000000-0005-0000-0000-000062EB0000}"/>
    <cellStyle name="Percent 6 11 4 2 2" xfId="56007" xr:uid="{00000000-0005-0000-0000-000063EB0000}"/>
    <cellStyle name="Percent 6 11 4 3" xfId="43410" xr:uid="{00000000-0005-0000-0000-000064EB0000}"/>
    <cellStyle name="Percent 6 11 4 4" xfId="33396" xr:uid="{00000000-0005-0000-0000-000065EB0000}"/>
    <cellStyle name="Percent 6 11 5" xfId="9946" xr:uid="{00000000-0005-0000-0000-000066EB0000}"/>
    <cellStyle name="Percent 6 11 5 2" xfId="22567" xr:uid="{00000000-0005-0000-0000-000067EB0000}"/>
    <cellStyle name="Percent 6 11 5 2 2" xfId="57783" xr:uid="{00000000-0005-0000-0000-000068EB0000}"/>
    <cellStyle name="Percent 6 11 5 3" xfId="45186" xr:uid="{00000000-0005-0000-0000-000069EB0000}"/>
    <cellStyle name="Percent 6 11 5 4" xfId="35172" xr:uid="{00000000-0005-0000-0000-00006AEB0000}"/>
    <cellStyle name="Percent 6 11 6" xfId="11740" xr:uid="{00000000-0005-0000-0000-00006BEB0000}"/>
    <cellStyle name="Percent 6 11 6 2" xfId="24343" xr:uid="{00000000-0005-0000-0000-00006CEB0000}"/>
    <cellStyle name="Percent 6 11 6 2 2" xfId="59559" xr:uid="{00000000-0005-0000-0000-00006DEB0000}"/>
    <cellStyle name="Percent 6 11 6 3" xfId="46962" xr:uid="{00000000-0005-0000-0000-00006EEB0000}"/>
    <cellStyle name="Percent 6 11 6 4" xfId="36948" xr:uid="{00000000-0005-0000-0000-00006FEB0000}"/>
    <cellStyle name="Percent 6 11 7" xfId="16107" xr:uid="{00000000-0005-0000-0000-000070EB0000}"/>
    <cellStyle name="Percent 6 11 7 2" xfId="51323" xr:uid="{00000000-0005-0000-0000-000071EB0000}"/>
    <cellStyle name="Percent 6 11 7 3" xfId="28712" xr:uid="{00000000-0005-0000-0000-000072EB0000}"/>
    <cellStyle name="Percent 6 11 8" xfId="14329" xr:uid="{00000000-0005-0000-0000-000073EB0000}"/>
    <cellStyle name="Percent 6 11 8 2" xfId="49547" xr:uid="{00000000-0005-0000-0000-000074EB0000}"/>
    <cellStyle name="Percent 6 11 9" xfId="38726" xr:uid="{00000000-0005-0000-0000-000075EB0000}"/>
    <cellStyle name="Percent 6 12" xfId="2601" xr:uid="{00000000-0005-0000-0000-000076EB0000}"/>
    <cellStyle name="Percent 6 12 10" xfId="26127" xr:uid="{00000000-0005-0000-0000-000077EB0000}"/>
    <cellStyle name="Percent 6 12 11" xfId="60531" xr:uid="{00000000-0005-0000-0000-000078EB0000}"/>
    <cellStyle name="Percent 6 12 2" xfId="4427" xr:uid="{00000000-0005-0000-0000-000079EB0000}"/>
    <cellStyle name="Percent 6 12 2 2" xfId="17074" xr:uid="{00000000-0005-0000-0000-00007AEB0000}"/>
    <cellStyle name="Percent 6 12 2 2 2" xfId="52290" xr:uid="{00000000-0005-0000-0000-00007BEB0000}"/>
    <cellStyle name="Percent 6 12 2 3" xfId="39693" xr:uid="{00000000-0005-0000-0000-00007CEB0000}"/>
    <cellStyle name="Percent 6 12 2 4" xfId="29679" xr:uid="{00000000-0005-0000-0000-00007DEB0000}"/>
    <cellStyle name="Percent 6 12 3" xfId="5897" xr:uid="{00000000-0005-0000-0000-00007EEB0000}"/>
    <cellStyle name="Percent 6 12 3 2" xfId="18528" xr:uid="{00000000-0005-0000-0000-00007FEB0000}"/>
    <cellStyle name="Percent 6 12 3 2 2" xfId="53744" xr:uid="{00000000-0005-0000-0000-000080EB0000}"/>
    <cellStyle name="Percent 6 12 3 3" xfId="41147" xr:uid="{00000000-0005-0000-0000-000081EB0000}"/>
    <cellStyle name="Percent 6 12 3 4" xfId="31133" xr:uid="{00000000-0005-0000-0000-000082EB0000}"/>
    <cellStyle name="Percent 6 12 4" xfId="7356" xr:uid="{00000000-0005-0000-0000-000083EB0000}"/>
    <cellStyle name="Percent 6 12 4 2" xfId="19982" xr:uid="{00000000-0005-0000-0000-000084EB0000}"/>
    <cellStyle name="Percent 6 12 4 2 2" xfId="55198" xr:uid="{00000000-0005-0000-0000-000085EB0000}"/>
    <cellStyle name="Percent 6 12 4 3" xfId="42601" xr:uid="{00000000-0005-0000-0000-000086EB0000}"/>
    <cellStyle name="Percent 6 12 4 4" xfId="32587" xr:uid="{00000000-0005-0000-0000-000087EB0000}"/>
    <cellStyle name="Percent 6 12 5" xfId="9137" xr:uid="{00000000-0005-0000-0000-000088EB0000}"/>
    <cellStyle name="Percent 6 12 5 2" xfId="21758" xr:uid="{00000000-0005-0000-0000-000089EB0000}"/>
    <cellStyle name="Percent 6 12 5 2 2" xfId="56974" xr:uid="{00000000-0005-0000-0000-00008AEB0000}"/>
    <cellStyle name="Percent 6 12 5 3" xfId="44377" xr:uid="{00000000-0005-0000-0000-00008BEB0000}"/>
    <cellStyle name="Percent 6 12 5 4" xfId="34363" xr:uid="{00000000-0005-0000-0000-00008CEB0000}"/>
    <cellStyle name="Percent 6 12 6" xfId="10931" xr:uid="{00000000-0005-0000-0000-00008DEB0000}"/>
    <cellStyle name="Percent 6 12 6 2" xfId="23534" xr:uid="{00000000-0005-0000-0000-00008EEB0000}"/>
    <cellStyle name="Percent 6 12 6 2 2" xfId="58750" xr:uid="{00000000-0005-0000-0000-00008FEB0000}"/>
    <cellStyle name="Percent 6 12 6 3" xfId="46153" xr:uid="{00000000-0005-0000-0000-000090EB0000}"/>
    <cellStyle name="Percent 6 12 6 4" xfId="36139" xr:uid="{00000000-0005-0000-0000-000091EB0000}"/>
    <cellStyle name="Percent 6 12 7" xfId="15298" xr:uid="{00000000-0005-0000-0000-000092EB0000}"/>
    <cellStyle name="Percent 6 12 7 2" xfId="50514" xr:uid="{00000000-0005-0000-0000-000093EB0000}"/>
    <cellStyle name="Percent 6 12 7 3" xfId="27903" xr:uid="{00000000-0005-0000-0000-000094EB0000}"/>
    <cellStyle name="Percent 6 12 8" xfId="13520" xr:uid="{00000000-0005-0000-0000-000095EB0000}"/>
    <cellStyle name="Percent 6 12 8 2" xfId="48738" xr:uid="{00000000-0005-0000-0000-000096EB0000}"/>
    <cellStyle name="Percent 6 12 9" xfId="37917" xr:uid="{00000000-0005-0000-0000-000097EB0000}"/>
    <cellStyle name="Percent 6 13" xfId="3765" xr:uid="{00000000-0005-0000-0000-000098EB0000}"/>
    <cellStyle name="Percent 6 13 2" xfId="8488" xr:uid="{00000000-0005-0000-0000-000099EB0000}"/>
    <cellStyle name="Percent 6 13 2 2" xfId="21114" xr:uid="{00000000-0005-0000-0000-00009AEB0000}"/>
    <cellStyle name="Percent 6 13 2 2 2" xfId="56330" xr:uid="{00000000-0005-0000-0000-00009BEB0000}"/>
    <cellStyle name="Percent 6 13 2 3" xfId="43733" xr:uid="{00000000-0005-0000-0000-00009CEB0000}"/>
    <cellStyle name="Percent 6 13 2 4" xfId="33719" xr:uid="{00000000-0005-0000-0000-00009DEB0000}"/>
    <cellStyle name="Percent 6 13 3" xfId="10269" xr:uid="{00000000-0005-0000-0000-00009EEB0000}"/>
    <cellStyle name="Percent 6 13 3 2" xfId="22890" xr:uid="{00000000-0005-0000-0000-00009FEB0000}"/>
    <cellStyle name="Percent 6 13 3 2 2" xfId="58106" xr:uid="{00000000-0005-0000-0000-0000A0EB0000}"/>
    <cellStyle name="Percent 6 13 3 3" xfId="45509" xr:uid="{00000000-0005-0000-0000-0000A1EB0000}"/>
    <cellStyle name="Percent 6 13 3 4" xfId="35495" xr:uid="{00000000-0005-0000-0000-0000A2EB0000}"/>
    <cellStyle name="Percent 6 13 4" xfId="12065" xr:uid="{00000000-0005-0000-0000-0000A3EB0000}"/>
    <cellStyle name="Percent 6 13 4 2" xfId="24666" xr:uid="{00000000-0005-0000-0000-0000A4EB0000}"/>
    <cellStyle name="Percent 6 13 4 2 2" xfId="59882" xr:uid="{00000000-0005-0000-0000-0000A5EB0000}"/>
    <cellStyle name="Percent 6 13 4 3" xfId="47285" xr:uid="{00000000-0005-0000-0000-0000A6EB0000}"/>
    <cellStyle name="Percent 6 13 4 4" xfId="37271" xr:uid="{00000000-0005-0000-0000-0000A7EB0000}"/>
    <cellStyle name="Percent 6 13 5" xfId="16430" xr:uid="{00000000-0005-0000-0000-0000A8EB0000}"/>
    <cellStyle name="Percent 6 13 5 2" xfId="51646" xr:uid="{00000000-0005-0000-0000-0000A9EB0000}"/>
    <cellStyle name="Percent 6 13 5 3" xfId="29035" xr:uid="{00000000-0005-0000-0000-0000AAEB0000}"/>
    <cellStyle name="Percent 6 13 6" xfId="14652" xr:uid="{00000000-0005-0000-0000-0000ABEB0000}"/>
    <cellStyle name="Percent 6 13 6 2" xfId="49870" xr:uid="{00000000-0005-0000-0000-0000ACEB0000}"/>
    <cellStyle name="Percent 6 13 7" xfId="39049" xr:uid="{00000000-0005-0000-0000-0000ADEB0000}"/>
    <cellStyle name="Percent 6 13 8" xfId="27259" xr:uid="{00000000-0005-0000-0000-0000AEEB0000}"/>
    <cellStyle name="Percent 6 14" xfId="4105" xr:uid="{00000000-0005-0000-0000-0000AFEB0000}"/>
    <cellStyle name="Percent 6 14 2" xfId="16752" xr:uid="{00000000-0005-0000-0000-0000B0EB0000}"/>
    <cellStyle name="Percent 6 14 2 2" xfId="51968" xr:uid="{00000000-0005-0000-0000-0000B1EB0000}"/>
    <cellStyle name="Percent 6 14 2 3" xfId="29357" xr:uid="{00000000-0005-0000-0000-0000B2EB0000}"/>
    <cellStyle name="Percent 6 14 3" xfId="13198" xr:uid="{00000000-0005-0000-0000-0000B3EB0000}"/>
    <cellStyle name="Percent 6 14 3 2" xfId="48416" xr:uid="{00000000-0005-0000-0000-0000B4EB0000}"/>
    <cellStyle name="Percent 6 14 4" xfId="39371" xr:uid="{00000000-0005-0000-0000-0000B5EB0000}"/>
    <cellStyle name="Percent 6 14 5" xfId="25805" xr:uid="{00000000-0005-0000-0000-0000B6EB0000}"/>
    <cellStyle name="Percent 6 15" xfId="5575" xr:uid="{00000000-0005-0000-0000-0000B7EB0000}"/>
    <cellStyle name="Percent 6 15 2" xfId="18206" xr:uid="{00000000-0005-0000-0000-0000B8EB0000}"/>
    <cellStyle name="Percent 6 15 2 2" xfId="53422" xr:uid="{00000000-0005-0000-0000-0000B9EB0000}"/>
    <cellStyle name="Percent 6 15 3" xfId="40825" xr:uid="{00000000-0005-0000-0000-0000BAEB0000}"/>
    <cellStyle name="Percent 6 15 4" xfId="30811" xr:uid="{00000000-0005-0000-0000-0000BBEB0000}"/>
    <cellStyle name="Percent 6 16" xfId="7034" xr:uid="{00000000-0005-0000-0000-0000BCEB0000}"/>
    <cellStyle name="Percent 6 16 2" xfId="19660" xr:uid="{00000000-0005-0000-0000-0000BDEB0000}"/>
    <cellStyle name="Percent 6 16 2 2" xfId="54876" xr:uid="{00000000-0005-0000-0000-0000BEEB0000}"/>
    <cellStyle name="Percent 6 16 3" xfId="42279" xr:uid="{00000000-0005-0000-0000-0000BFEB0000}"/>
    <cellStyle name="Percent 6 16 4" xfId="32265" xr:uid="{00000000-0005-0000-0000-0000C0EB0000}"/>
    <cellStyle name="Percent 6 17" xfId="8815" xr:uid="{00000000-0005-0000-0000-0000C1EB0000}"/>
    <cellStyle name="Percent 6 17 2" xfId="21436" xr:uid="{00000000-0005-0000-0000-0000C2EB0000}"/>
    <cellStyle name="Percent 6 17 2 2" xfId="56652" xr:uid="{00000000-0005-0000-0000-0000C3EB0000}"/>
    <cellStyle name="Percent 6 17 3" xfId="44055" xr:uid="{00000000-0005-0000-0000-0000C4EB0000}"/>
    <cellStyle name="Percent 6 17 4" xfId="34041" xr:uid="{00000000-0005-0000-0000-0000C5EB0000}"/>
    <cellStyle name="Percent 6 18" xfId="10766" xr:uid="{00000000-0005-0000-0000-0000C6EB0000}"/>
    <cellStyle name="Percent 6 18 2" xfId="23377" xr:uid="{00000000-0005-0000-0000-0000C7EB0000}"/>
    <cellStyle name="Percent 6 18 2 2" xfId="58593" xr:uid="{00000000-0005-0000-0000-0000C8EB0000}"/>
    <cellStyle name="Percent 6 18 3" xfId="45996" xr:uid="{00000000-0005-0000-0000-0000C9EB0000}"/>
    <cellStyle name="Percent 6 18 4" xfId="35982" xr:uid="{00000000-0005-0000-0000-0000CAEB0000}"/>
    <cellStyle name="Percent 6 19" xfId="14976" xr:uid="{00000000-0005-0000-0000-0000CBEB0000}"/>
    <cellStyle name="Percent 6 19 2" xfId="50192" xr:uid="{00000000-0005-0000-0000-0000CCEB0000}"/>
    <cellStyle name="Percent 6 19 3" xfId="27581" xr:uid="{00000000-0005-0000-0000-0000CDEB0000}"/>
    <cellStyle name="Percent 6 2" xfId="54" xr:uid="{00000000-0005-0000-0000-0000CEEB0000}"/>
    <cellStyle name="Percent 6 2 2" xfId="912" xr:uid="{00000000-0005-0000-0000-0000CFEB0000}"/>
    <cellStyle name="Percent 6 2 2 2" xfId="2063" xr:uid="{00000000-0005-0000-0000-0000D0EB0000}"/>
    <cellStyle name="Percent 6 2 3" xfId="913" xr:uid="{00000000-0005-0000-0000-0000D1EB0000}"/>
    <cellStyle name="Percent 6 2 3 2" xfId="2064" xr:uid="{00000000-0005-0000-0000-0000D2EB0000}"/>
    <cellStyle name="Percent 6 2 4" xfId="914" xr:uid="{00000000-0005-0000-0000-0000D3EB0000}"/>
    <cellStyle name="Percent 6 2 4 2" xfId="915" xr:uid="{00000000-0005-0000-0000-0000D4EB0000}"/>
    <cellStyle name="Percent 6 2 4 2 2" xfId="2066" xr:uid="{00000000-0005-0000-0000-0000D5EB0000}"/>
    <cellStyle name="Percent 6 2 4 3" xfId="916" xr:uid="{00000000-0005-0000-0000-0000D6EB0000}"/>
    <cellStyle name="Percent 6 2 4 3 2" xfId="917" xr:uid="{00000000-0005-0000-0000-0000D7EB0000}"/>
    <cellStyle name="Percent 6 2 4 3 2 2" xfId="2068" xr:uid="{00000000-0005-0000-0000-0000D8EB0000}"/>
    <cellStyle name="Percent 6 2 4 3 3" xfId="918" xr:uid="{00000000-0005-0000-0000-0000D9EB0000}"/>
    <cellStyle name="Percent 6 2 4 3 3 2" xfId="919" xr:uid="{00000000-0005-0000-0000-0000DAEB0000}"/>
    <cellStyle name="Percent 6 2 4 3 3 2 2" xfId="2070" xr:uid="{00000000-0005-0000-0000-0000DBEB0000}"/>
    <cellStyle name="Percent 6 2 4 3 3 3" xfId="2069" xr:uid="{00000000-0005-0000-0000-0000DCEB0000}"/>
    <cellStyle name="Percent 6 2 4 3 4" xfId="920" xr:uid="{00000000-0005-0000-0000-0000DDEB0000}"/>
    <cellStyle name="Percent 6 2 4 3 4 2" xfId="921" xr:uid="{00000000-0005-0000-0000-0000DEEB0000}"/>
    <cellStyle name="Percent 6 2 4 3 4 2 2" xfId="2072" xr:uid="{00000000-0005-0000-0000-0000DFEB0000}"/>
    <cellStyle name="Percent 6 2 4 3 4 3" xfId="922" xr:uid="{00000000-0005-0000-0000-0000E0EB0000}"/>
    <cellStyle name="Percent 6 2 4 3 4 3 2" xfId="2073" xr:uid="{00000000-0005-0000-0000-0000E1EB0000}"/>
    <cellStyle name="Percent 6 2 4 3 4 4" xfId="923" xr:uid="{00000000-0005-0000-0000-0000E2EB0000}"/>
    <cellStyle name="Percent 6 2 4 3 4 4 2" xfId="924" xr:uid="{00000000-0005-0000-0000-0000E3EB0000}"/>
    <cellStyle name="Percent 6 2 4 3 4 4 2 2" xfId="925" xr:uid="{00000000-0005-0000-0000-0000E4EB0000}"/>
    <cellStyle name="Percent 6 2 4 3 4 4 2 2 2" xfId="2076" xr:uid="{00000000-0005-0000-0000-0000E5EB0000}"/>
    <cellStyle name="Percent 6 2 4 3 4 4 2 3" xfId="926" xr:uid="{00000000-0005-0000-0000-0000E6EB0000}"/>
    <cellStyle name="Percent 6 2 4 3 4 4 2 3 2" xfId="927" xr:uid="{00000000-0005-0000-0000-0000E7EB0000}"/>
    <cellStyle name="Percent 6 2 4 3 4 4 2 3 2 2" xfId="2078" xr:uid="{00000000-0005-0000-0000-0000E8EB0000}"/>
    <cellStyle name="Percent 6 2 4 3 4 4 2 3 3" xfId="928" xr:uid="{00000000-0005-0000-0000-0000E9EB0000}"/>
    <cellStyle name="Percent 6 2 4 3 4 4 2 3 3 2" xfId="929" xr:uid="{00000000-0005-0000-0000-0000EAEB0000}"/>
    <cellStyle name="Percent 6 2 4 3 4 4 2 3 3 2 2" xfId="2080" xr:uid="{00000000-0005-0000-0000-0000EBEB0000}"/>
    <cellStyle name="Percent 6 2 4 3 4 4 2 3 3 3" xfId="2079" xr:uid="{00000000-0005-0000-0000-0000ECEB0000}"/>
    <cellStyle name="Percent 6 2 4 3 4 4 2 3 4" xfId="2077" xr:uid="{00000000-0005-0000-0000-0000EDEB0000}"/>
    <cellStyle name="Percent 6 2 4 3 4 4 2 4" xfId="2075" xr:uid="{00000000-0005-0000-0000-0000EEEB0000}"/>
    <cellStyle name="Percent 6 2 4 3 4 4 3" xfId="930" xr:uid="{00000000-0005-0000-0000-0000EFEB0000}"/>
    <cellStyle name="Percent 6 2 4 3 4 4 3 2" xfId="2081" xr:uid="{00000000-0005-0000-0000-0000F0EB0000}"/>
    <cellStyle name="Percent 6 2 4 3 4 4 4" xfId="931" xr:uid="{00000000-0005-0000-0000-0000F1EB0000}"/>
    <cellStyle name="Percent 6 2 4 3 4 4 4 2" xfId="932" xr:uid="{00000000-0005-0000-0000-0000F2EB0000}"/>
    <cellStyle name="Percent 6 2 4 3 4 4 4 2 2" xfId="2083" xr:uid="{00000000-0005-0000-0000-0000F3EB0000}"/>
    <cellStyle name="Percent 6 2 4 3 4 4 4 3" xfId="933" xr:uid="{00000000-0005-0000-0000-0000F4EB0000}"/>
    <cellStyle name="Percent 6 2 4 3 4 4 4 3 2" xfId="934" xr:uid="{00000000-0005-0000-0000-0000F5EB0000}"/>
    <cellStyle name="Percent 6 2 4 3 4 4 4 3 2 2" xfId="2085" xr:uid="{00000000-0005-0000-0000-0000F6EB0000}"/>
    <cellStyle name="Percent 6 2 4 3 4 4 4 3 3" xfId="2084" xr:uid="{00000000-0005-0000-0000-0000F7EB0000}"/>
    <cellStyle name="Percent 6 2 4 3 4 4 4 4" xfId="2082" xr:uid="{00000000-0005-0000-0000-0000F8EB0000}"/>
    <cellStyle name="Percent 6 2 4 3 4 4 5" xfId="2074" xr:uid="{00000000-0005-0000-0000-0000F9EB0000}"/>
    <cellStyle name="Percent 6 2 4 3 4 5" xfId="2071" xr:uid="{00000000-0005-0000-0000-0000FAEB0000}"/>
    <cellStyle name="Percent 6 2 4 3 5" xfId="2067" xr:uid="{00000000-0005-0000-0000-0000FBEB0000}"/>
    <cellStyle name="Percent 6 2 4 4" xfId="935" xr:uid="{00000000-0005-0000-0000-0000FCEB0000}"/>
    <cellStyle name="Percent 6 2 4 4 2" xfId="936" xr:uid="{00000000-0005-0000-0000-0000FDEB0000}"/>
    <cellStyle name="Percent 6 2 4 4 2 2" xfId="2087" xr:uid="{00000000-0005-0000-0000-0000FEEB0000}"/>
    <cellStyle name="Percent 6 2 4 4 3" xfId="2086" xr:uid="{00000000-0005-0000-0000-0000FFEB0000}"/>
    <cellStyle name="Percent 6 2 4 5" xfId="937" xr:uid="{00000000-0005-0000-0000-000000EC0000}"/>
    <cellStyle name="Percent 6 2 4 5 2" xfId="938" xr:uid="{00000000-0005-0000-0000-000001EC0000}"/>
    <cellStyle name="Percent 6 2 4 5 2 2" xfId="2089" xr:uid="{00000000-0005-0000-0000-000002EC0000}"/>
    <cellStyle name="Percent 6 2 4 5 3" xfId="939" xr:uid="{00000000-0005-0000-0000-000003EC0000}"/>
    <cellStyle name="Percent 6 2 4 5 3 2" xfId="2090" xr:uid="{00000000-0005-0000-0000-000004EC0000}"/>
    <cellStyle name="Percent 6 2 4 5 4" xfId="940" xr:uid="{00000000-0005-0000-0000-000005EC0000}"/>
    <cellStyle name="Percent 6 2 4 5 4 2" xfId="941" xr:uid="{00000000-0005-0000-0000-000006EC0000}"/>
    <cellStyle name="Percent 6 2 4 5 4 2 2" xfId="942" xr:uid="{00000000-0005-0000-0000-000007EC0000}"/>
    <cellStyle name="Percent 6 2 4 5 4 2 2 2" xfId="2093" xr:uid="{00000000-0005-0000-0000-000008EC0000}"/>
    <cellStyle name="Percent 6 2 4 5 4 2 3" xfId="943" xr:uid="{00000000-0005-0000-0000-000009EC0000}"/>
    <cellStyle name="Percent 6 2 4 5 4 2 3 2" xfId="944" xr:uid="{00000000-0005-0000-0000-00000AEC0000}"/>
    <cellStyle name="Percent 6 2 4 5 4 2 3 2 2" xfId="2095" xr:uid="{00000000-0005-0000-0000-00000BEC0000}"/>
    <cellStyle name="Percent 6 2 4 5 4 2 3 3" xfId="945" xr:uid="{00000000-0005-0000-0000-00000CEC0000}"/>
    <cellStyle name="Percent 6 2 4 5 4 2 3 3 2" xfId="946" xr:uid="{00000000-0005-0000-0000-00000DEC0000}"/>
    <cellStyle name="Percent 6 2 4 5 4 2 3 3 2 2" xfId="2097" xr:uid="{00000000-0005-0000-0000-00000EEC0000}"/>
    <cellStyle name="Percent 6 2 4 5 4 2 3 3 3" xfId="2096" xr:uid="{00000000-0005-0000-0000-00000FEC0000}"/>
    <cellStyle name="Percent 6 2 4 5 4 2 3 4" xfId="2094" xr:uid="{00000000-0005-0000-0000-000010EC0000}"/>
    <cellStyle name="Percent 6 2 4 5 4 2 4" xfId="2092" xr:uid="{00000000-0005-0000-0000-000011EC0000}"/>
    <cellStyle name="Percent 6 2 4 5 4 3" xfId="947" xr:uid="{00000000-0005-0000-0000-000012EC0000}"/>
    <cellStyle name="Percent 6 2 4 5 4 3 2" xfId="2098" xr:uid="{00000000-0005-0000-0000-000013EC0000}"/>
    <cellStyle name="Percent 6 2 4 5 4 4" xfId="948" xr:uid="{00000000-0005-0000-0000-000014EC0000}"/>
    <cellStyle name="Percent 6 2 4 5 4 4 2" xfId="949" xr:uid="{00000000-0005-0000-0000-000015EC0000}"/>
    <cellStyle name="Percent 6 2 4 5 4 4 2 2" xfId="2100" xr:uid="{00000000-0005-0000-0000-000016EC0000}"/>
    <cellStyle name="Percent 6 2 4 5 4 4 3" xfId="950" xr:uid="{00000000-0005-0000-0000-000017EC0000}"/>
    <cellStyle name="Percent 6 2 4 5 4 4 3 2" xfId="951" xr:uid="{00000000-0005-0000-0000-000018EC0000}"/>
    <cellStyle name="Percent 6 2 4 5 4 4 3 2 2" xfId="2102" xr:uid="{00000000-0005-0000-0000-000019EC0000}"/>
    <cellStyle name="Percent 6 2 4 5 4 4 3 3" xfId="2101" xr:uid="{00000000-0005-0000-0000-00001AEC0000}"/>
    <cellStyle name="Percent 6 2 4 5 4 4 4" xfId="2099" xr:uid="{00000000-0005-0000-0000-00001BEC0000}"/>
    <cellStyle name="Percent 6 2 4 5 4 5" xfId="2091" xr:uid="{00000000-0005-0000-0000-00001CEC0000}"/>
    <cellStyle name="Percent 6 2 4 5 5" xfId="2088" xr:uid="{00000000-0005-0000-0000-00001DEC0000}"/>
    <cellStyle name="Percent 6 2 4 6" xfId="2065" xr:uid="{00000000-0005-0000-0000-00001EEC0000}"/>
    <cellStyle name="Percent 6 2 5" xfId="952" xr:uid="{00000000-0005-0000-0000-00001FEC0000}"/>
    <cellStyle name="Percent 6 2 5 2" xfId="953" xr:uid="{00000000-0005-0000-0000-000020EC0000}"/>
    <cellStyle name="Percent 6 2 5 2 2" xfId="2104" xr:uid="{00000000-0005-0000-0000-000021EC0000}"/>
    <cellStyle name="Percent 6 2 5 3" xfId="954" xr:uid="{00000000-0005-0000-0000-000022EC0000}"/>
    <cellStyle name="Percent 6 2 5 3 2" xfId="955" xr:uid="{00000000-0005-0000-0000-000023EC0000}"/>
    <cellStyle name="Percent 6 2 5 3 2 2" xfId="2106" xr:uid="{00000000-0005-0000-0000-000024EC0000}"/>
    <cellStyle name="Percent 6 2 5 3 3" xfId="2105" xr:uid="{00000000-0005-0000-0000-000025EC0000}"/>
    <cellStyle name="Percent 6 2 5 4" xfId="956" xr:uid="{00000000-0005-0000-0000-000026EC0000}"/>
    <cellStyle name="Percent 6 2 5 4 2" xfId="957" xr:uid="{00000000-0005-0000-0000-000027EC0000}"/>
    <cellStyle name="Percent 6 2 5 4 2 2" xfId="2108" xr:uid="{00000000-0005-0000-0000-000028EC0000}"/>
    <cellStyle name="Percent 6 2 5 4 3" xfId="958" xr:uid="{00000000-0005-0000-0000-000029EC0000}"/>
    <cellStyle name="Percent 6 2 5 4 3 2" xfId="2109" xr:uid="{00000000-0005-0000-0000-00002AEC0000}"/>
    <cellStyle name="Percent 6 2 5 4 4" xfId="959" xr:uid="{00000000-0005-0000-0000-00002BEC0000}"/>
    <cellStyle name="Percent 6 2 5 4 4 2" xfId="960" xr:uid="{00000000-0005-0000-0000-00002CEC0000}"/>
    <cellStyle name="Percent 6 2 5 4 4 2 2" xfId="961" xr:uid="{00000000-0005-0000-0000-00002DEC0000}"/>
    <cellStyle name="Percent 6 2 5 4 4 2 2 2" xfId="2112" xr:uid="{00000000-0005-0000-0000-00002EEC0000}"/>
    <cellStyle name="Percent 6 2 5 4 4 2 3" xfId="962" xr:uid="{00000000-0005-0000-0000-00002FEC0000}"/>
    <cellStyle name="Percent 6 2 5 4 4 2 3 2" xfId="963" xr:uid="{00000000-0005-0000-0000-000030EC0000}"/>
    <cellStyle name="Percent 6 2 5 4 4 2 3 2 2" xfId="2114" xr:uid="{00000000-0005-0000-0000-000031EC0000}"/>
    <cellStyle name="Percent 6 2 5 4 4 2 3 3" xfId="964" xr:uid="{00000000-0005-0000-0000-000032EC0000}"/>
    <cellStyle name="Percent 6 2 5 4 4 2 3 3 2" xfId="965" xr:uid="{00000000-0005-0000-0000-000033EC0000}"/>
    <cellStyle name="Percent 6 2 5 4 4 2 3 3 2 2" xfId="2116" xr:uid="{00000000-0005-0000-0000-000034EC0000}"/>
    <cellStyle name="Percent 6 2 5 4 4 2 3 3 3" xfId="2115" xr:uid="{00000000-0005-0000-0000-000035EC0000}"/>
    <cellStyle name="Percent 6 2 5 4 4 2 3 4" xfId="2113" xr:uid="{00000000-0005-0000-0000-000036EC0000}"/>
    <cellStyle name="Percent 6 2 5 4 4 2 4" xfId="2111" xr:uid="{00000000-0005-0000-0000-000037EC0000}"/>
    <cellStyle name="Percent 6 2 5 4 4 3" xfId="966" xr:uid="{00000000-0005-0000-0000-000038EC0000}"/>
    <cellStyle name="Percent 6 2 5 4 4 3 2" xfId="2117" xr:uid="{00000000-0005-0000-0000-000039EC0000}"/>
    <cellStyle name="Percent 6 2 5 4 4 4" xfId="967" xr:uid="{00000000-0005-0000-0000-00003AEC0000}"/>
    <cellStyle name="Percent 6 2 5 4 4 4 2" xfId="968" xr:uid="{00000000-0005-0000-0000-00003BEC0000}"/>
    <cellStyle name="Percent 6 2 5 4 4 4 2 2" xfId="2119" xr:uid="{00000000-0005-0000-0000-00003CEC0000}"/>
    <cellStyle name="Percent 6 2 5 4 4 4 3" xfId="969" xr:uid="{00000000-0005-0000-0000-00003DEC0000}"/>
    <cellStyle name="Percent 6 2 5 4 4 4 3 2" xfId="970" xr:uid="{00000000-0005-0000-0000-00003EEC0000}"/>
    <cellStyle name="Percent 6 2 5 4 4 4 3 2 2" xfId="2121" xr:uid="{00000000-0005-0000-0000-00003FEC0000}"/>
    <cellStyle name="Percent 6 2 5 4 4 4 3 3" xfId="2120" xr:uid="{00000000-0005-0000-0000-000040EC0000}"/>
    <cellStyle name="Percent 6 2 5 4 4 4 4" xfId="2118" xr:uid="{00000000-0005-0000-0000-000041EC0000}"/>
    <cellStyle name="Percent 6 2 5 4 4 5" xfId="2110" xr:uid="{00000000-0005-0000-0000-000042EC0000}"/>
    <cellStyle name="Percent 6 2 5 4 5" xfId="2107" xr:uid="{00000000-0005-0000-0000-000043EC0000}"/>
    <cellStyle name="Percent 6 2 5 5" xfId="2103" xr:uid="{00000000-0005-0000-0000-000044EC0000}"/>
    <cellStyle name="Percent 6 2 6" xfId="971" xr:uid="{00000000-0005-0000-0000-000045EC0000}"/>
    <cellStyle name="Percent 6 2 6 2" xfId="972" xr:uid="{00000000-0005-0000-0000-000046EC0000}"/>
    <cellStyle name="Percent 6 2 6 2 2" xfId="2123" xr:uid="{00000000-0005-0000-0000-000047EC0000}"/>
    <cellStyle name="Percent 6 2 6 3" xfId="2122" xr:uid="{00000000-0005-0000-0000-000048EC0000}"/>
    <cellStyle name="Percent 6 2 7" xfId="973" xr:uid="{00000000-0005-0000-0000-000049EC0000}"/>
    <cellStyle name="Percent 6 2 7 2" xfId="974" xr:uid="{00000000-0005-0000-0000-00004AEC0000}"/>
    <cellStyle name="Percent 6 2 7 2 2" xfId="2125" xr:uid="{00000000-0005-0000-0000-00004BEC0000}"/>
    <cellStyle name="Percent 6 2 7 3" xfId="975" xr:uid="{00000000-0005-0000-0000-00004CEC0000}"/>
    <cellStyle name="Percent 6 2 7 3 2" xfId="2126" xr:uid="{00000000-0005-0000-0000-00004DEC0000}"/>
    <cellStyle name="Percent 6 2 7 4" xfId="976" xr:uid="{00000000-0005-0000-0000-00004EEC0000}"/>
    <cellStyle name="Percent 6 2 7 4 2" xfId="977" xr:uid="{00000000-0005-0000-0000-00004FEC0000}"/>
    <cellStyle name="Percent 6 2 7 4 2 2" xfId="978" xr:uid="{00000000-0005-0000-0000-000050EC0000}"/>
    <cellStyle name="Percent 6 2 7 4 2 2 2" xfId="2129" xr:uid="{00000000-0005-0000-0000-000051EC0000}"/>
    <cellStyle name="Percent 6 2 7 4 2 3" xfId="979" xr:uid="{00000000-0005-0000-0000-000052EC0000}"/>
    <cellStyle name="Percent 6 2 7 4 2 3 2" xfId="980" xr:uid="{00000000-0005-0000-0000-000053EC0000}"/>
    <cellStyle name="Percent 6 2 7 4 2 3 2 2" xfId="2131" xr:uid="{00000000-0005-0000-0000-000054EC0000}"/>
    <cellStyle name="Percent 6 2 7 4 2 3 3" xfId="981" xr:uid="{00000000-0005-0000-0000-000055EC0000}"/>
    <cellStyle name="Percent 6 2 7 4 2 3 3 2" xfId="982" xr:uid="{00000000-0005-0000-0000-000056EC0000}"/>
    <cellStyle name="Percent 6 2 7 4 2 3 3 2 2" xfId="2133" xr:uid="{00000000-0005-0000-0000-000057EC0000}"/>
    <cellStyle name="Percent 6 2 7 4 2 3 3 3" xfId="2132" xr:uid="{00000000-0005-0000-0000-000058EC0000}"/>
    <cellStyle name="Percent 6 2 7 4 2 3 4" xfId="2130" xr:uid="{00000000-0005-0000-0000-000059EC0000}"/>
    <cellStyle name="Percent 6 2 7 4 2 4" xfId="2128" xr:uid="{00000000-0005-0000-0000-00005AEC0000}"/>
    <cellStyle name="Percent 6 2 7 4 3" xfId="983" xr:uid="{00000000-0005-0000-0000-00005BEC0000}"/>
    <cellStyle name="Percent 6 2 7 4 3 2" xfId="2134" xr:uid="{00000000-0005-0000-0000-00005CEC0000}"/>
    <cellStyle name="Percent 6 2 7 4 4" xfId="984" xr:uid="{00000000-0005-0000-0000-00005DEC0000}"/>
    <cellStyle name="Percent 6 2 7 4 4 2" xfId="985" xr:uid="{00000000-0005-0000-0000-00005EEC0000}"/>
    <cellStyle name="Percent 6 2 7 4 4 2 2" xfId="2136" xr:uid="{00000000-0005-0000-0000-00005FEC0000}"/>
    <cellStyle name="Percent 6 2 7 4 4 3" xfId="986" xr:uid="{00000000-0005-0000-0000-000060EC0000}"/>
    <cellStyle name="Percent 6 2 7 4 4 3 2" xfId="987" xr:uid="{00000000-0005-0000-0000-000061EC0000}"/>
    <cellStyle name="Percent 6 2 7 4 4 3 2 2" xfId="2138" xr:uid="{00000000-0005-0000-0000-000062EC0000}"/>
    <cellStyle name="Percent 6 2 7 4 4 3 3" xfId="2137" xr:uid="{00000000-0005-0000-0000-000063EC0000}"/>
    <cellStyle name="Percent 6 2 7 4 4 4" xfId="2135" xr:uid="{00000000-0005-0000-0000-000064EC0000}"/>
    <cellStyle name="Percent 6 2 7 4 5" xfId="2127" xr:uid="{00000000-0005-0000-0000-000065EC0000}"/>
    <cellStyle name="Percent 6 2 7 5" xfId="2124" xr:uid="{00000000-0005-0000-0000-000066EC0000}"/>
    <cellStyle name="Percent 6 2 8" xfId="988" xr:uid="{00000000-0005-0000-0000-000067EC0000}"/>
    <cellStyle name="Percent 6 20" xfId="12389" xr:uid="{00000000-0005-0000-0000-000068EC0000}"/>
    <cellStyle name="Percent 6 20 2" xfId="47607" xr:uid="{00000000-0005-0000-0000-000069EC0000}"/>
    <cellStyle name="Percent 6 21" xfId="37595" xr:uid="{00000000-0005-0000-0000-00006AEC0000}"/>
    <cellStyle name="Percent 6 22" xfId="24996" xr:uid="{00000000-0005-0000-0000-00006BEC0000}"/>
    <cellStyle name="Percent 6 23" xfId="60209" xr:uid="{00000000-0005-0000-0000-00006CEC0000}"/>
    <cellStyle name="Percent 6 3" xfId="989" xr:uid="{00000000-0005-0000-0000-00006DEC0000}"/>
    <cellStyle name="Percent 6 3 2" xfId="2139" xr:uid="{00000000-0005-0000-0000-00006EEC0000}"/>
    <cellStyle name="Percent 6 4" xfId="990" xr:uid="{00000000-0005-0000-0000-00006FEC0000}"/>
    <cellStyle name="Percent 6 4 2" xfId="991" xr:uid="{00000000-0005-0000-0000-000070EC0000}"/>
    <cellStyle name="Percent 6 4 2 2" xfId="2141" xr:uid="{00000000-0005-0000-0000-000071EC0000}"/>
    <cellStyle name="Percent 6 4 3" xfId="992" xr:uid="{00000000-0005-0000-0000-000072EC0000}"/>
    <cellStyle name="Percent 6 4 3 2" xfId="993" xr:uid="{00000000-0005-0000-0000-000073EC0000}"/>
    <cellStyle name="Percent 6 4 3 2 2" xfId="2143" xr:uid="{00000000-0005-0000-0000-000074EC0000}"/>
    <cellStyle name="Percent 6 4 3 3" xfId="994" xr:uid="{00000000-0005-0000-0000-000075EC0000}"/>
    <cellStyle name="Percent 6 4 3 3 2" xfId="995" xr:uid="{00000000-0005-0000-0000-000076EC0000}"/>
    <cellStyle name="Percent 6 4 3 3 2 2" xfId="2145" xr:uid="{00000000-0005-0000-0000-000077EC0000}"/>
    <cellStyle name="Percent 6 4 3 3 3" xfId="2144" xr:uid="{00000000-0005-0000-0000-000078EC0000}"/>
    <cellStyle name="Percent 6 4 3 4" xfId="996" xr:uid="{00000000-0005-0000-0000-000079EC0000}"/>
    <cellStyle name="Percent 6 4 3 4 2" xfId="997" xr:uid="{00000000-0005-0000-0000-00007AEC0000}"/>
    <cellStyle name="Percent 6 4 3 4 2 2" xfId="2147" xr:uid="{00000000-0005-0000-0000-00007BEC0000}"/>
    <cellStyle name="Percent 6 4 3 4 3" xfId="998" xr:uid="{00000000-0005-0000-0000-00007CEC0000}"/>
    <cellStyle name="Percent 6 4 3 4 3 2" xfId="2148" xr:uid="{00000000-0005-0000-0000-00007DEC0000}"/>
    <cellStyle name="Percent 6 4 3 4 4" xfId="999" xr:uid="{00000000-0005-0000-0000-00007EEC0000}"/>
    <cellStyle name="Percent 6 4 3 4 4 2" xfId="1000" xr:uid="{00000000-0005-0000-0000-00007FEC0000}"/>
    <cellStyle name="Percent 6 4 3 4 4 2 2" xfId="1001" xr:uid="{00000000-0005-0000-0000-000080EC0000}"/>
    <cellStyle name="Percent 6 4 3 4 4 2 2 2" xfId="2151" xr:uid="{00000000-0005-0000-0000-000081EC0000}"/>
    <cellStyle name="Percent 6 4 3 4 4 2 3" xfId="1002" xr:uid="{00000000-0005-0000-0000-000082EC0000}"/>
    <cellStyle name="Percent 6 4 3 4 4 2 3 2" xfId="1003" xr:uid="{00000000-0005-0000-0000-000083EC0000}"/>
    <cellStyle name="Percent 6 4 3 4 4 2 3 2 2" xfId="2153" xr:uid="{00000000-0005-0000-0000-000084EC0000}"/>
    <cellStyle name="Percent 6 4 3 4 4 2 3 3" xfId="1004" xr:uid="{00000000-0005-0000-0000-000085EC0000}"/>
    <cellStyle name="Percent 6 4 3 4 4 2 3 3 2" xfId="1005" xr:uid="{00000000-0005-0000-0000-000086EC0000}"/>
    <cellStyle name="Percent 6 4 3 4 4 2 3 3 2 2" xfId="2155" xr:uid="{00000000-0005-0000-0000-000087EC0000}"/>
    <cellStyle name="Percent 6 4 3 4 4 2 3 3 3" xfId="2154" xr:uid="{00000000-0005-0000-0000-000088EC0000}"/>
    <cellStyle name="Percent 6 4 3 4 4 2 3 4" xfId="2152" xr:uid="{00000000-0005-0000-0000-000089EC0000}"/>
    <cellStyle name="Percent 6 4 3 4 4 2 4" xfId="2150" xr:uid="{00000000-0005-0000-0000-00008AEC0000}"/>
    <cellStyle name="Percent 6 4 3 4 4 3" xfId="1006" xr:uid="{00000000-0005-0000-0000-00008BEC0000}"/>
    <cellStyle name="Percent 6 4 3 4 4 3 2" xfId="2156" xr:uid="{00000000-0005-0000-0000-00008CEC0000}"/>
    <cellStyle name="Percent 6 4 3 4 4 4" xfId="1007" xr:uid="{00000000-0005-0000-0000-00008DEC0000}"/>
    <cellStyle name="Percent 6 4 3 4 4 4 2" xfId="1008" xr:uid="{00000000-0005-0000-0000-00008EEC0000}"/>
    <cellStyle name="Percent 6 4 3 4 4 4 2 2" xfId="2158" xr:uid="{00000000-0005-0000-0000-00008FEC0000}"/>
    <cellStyle name="Percent 6 4 3 4 4 4 3" xfId="1009" xr:uid="{00000000-0005-0000-0000-000090EC0000}"/>
    <cellStyle name="Percent 6 4 3 4 4 4 3 2" xfId="1010" xr:uid="{00000000-0005-0000-0000-000091EC0000}"/>
    <cellStyle name="Percent 6 4 3 4 4 4 3 2 2" xfId="2160" xr:uid="{00000000-0005-0000-0000-000092EC0000}"/>
    <cellStyle name="Percent 6 4 3 4 4 4 3 3" xfId="2159" xr:uid="{00000000-0005-0000-0000-000093EC0000}"/>
    <cellStyle name="Percent 6 4 3 4 4 4 4" xfId="2157" xr:uid="{00000000-0005-0000-0000-000094EC0000}"/>
    <cellStyle name="Percent 6 4 3 4 4 5" xfId="2149" xr:uid="{00000000-0005-0000-0000-000095EC0000}"/>
    <cellStyle name="Percent 6 4 3 4 5" xfId="2146" xr:uid="{00000000-0005-0000-0000-000096EC0000}"/>
    <cellStyle name="Percent 6 4 3 5" xfId="2142" xr:uid="{00000000-0005-0000-0000-000097EC0000}"/>
    <cellStyle name="Percent 6 4 4" xfId="1011" xr:uid="{00000000-0005-0000-0000-000098EC0000}"/>
    <cellStyle name="Percent 6 4 4 2" xfId="1012" xr:uid="{00000000-0005-0000-0000-000099EC0000}"/>
    <cellStyle name="Percent 6 4 4 2 2" xfId="2162" xr:uid="{00000000-0005-0000-0000-00009AEC0000}"/>
    <cellStyle name="Percent 6 4 4 3" xfId="2161" xr:uid="{00000000-0005-0000-0000-00009BEC0000}"/>
    <cellStyle name="Percent 6 4 5" xfId="1013" xr:uid="{00000000-0005-0000-0000-00009CEC0000}"/>
    <cellStyle name="Percent 6 4 5 2" xfId="1014" xr:uid="{00000000-0005-0000-0000-00009DEC0000}"/>
    <cellStyle name="Percent 6 4 5 2 2" xfId="2164" xr:uid="{00000000-0005-0000-0000-00009EEC0000}"/>
    <cellStyle name="Percent 6 4 5 3" xfId="1015" xr:uid="{00000000-0005-0000-0000-00009FEC0000}"/>
    <cellStyle name="Percent 6 4 5 3 2" xfId="2165" xr:uid="{00000000-0005-0000-0000-0000A0EC0000}"/>
    <cellStyle name="Percent 6 4 5 4" xfId="1016" xr:uid="{00000000-0005-0000-0000-0000A1EC0000}"/>
    <cellStyle name="Percent 6 4 5 4 2" xfId="1017" xr:uid="{00000000-0005-0000-0000-0000A2EC0000}"/>
    <cellStyle name="Percent 6 4 5 4 2 2" xfId="1018" xr:uid="{00000000-0005-0000-0000-0000A3EC0000}"/>
    <cellStyle name="Percent 6 4 5 4 2 2 2" xfId="2168" xr:uid="{00000000-0005-0000-0000-0000A4EC0000}"/>
    <cellStyle name="Percent 6 4 5 4 2 3" xfId="1019" xr:uid="{00000000-0005-0000-0000-0000A5EC0000}"/>
    <cellStyle name="Percent 6 4 5 4 2 3 2" xfId="1020" xr:uid="{00000000-0005-0000-0000-0000A6EC0000}"/>
    <cellStyle name="Percent 6 4 5 4 2 3 2 2" xfId="2170" xr:uid="{00000000-0005-0000-0000-0000A7EC0000}"/>
    <cellStyle name="Percent 6 4 5 4 2 3 3" xfId="1021" xr:uid="{00000000-0005-0000-0000-0000A8EC0000}"/>
    <cellStyle name="Percent 6 4 5 4 2 3 3 2" xfId="1022" xr:uid="{00000000-0005-0000-0000-0000A9EC0000}"/>
    <cellStyle name="Percent 6 4 5 4 2 3 3 2 2" xfId="2172" xr:uid="{00000000-0005-0000-0000-0000AAEC0000}"/>
    <cellStyle name="Percent 6 4 5 4 2 3 3 3" xfId="2171" xr:uid="{00000000-0005-0000-0000-0000ABEC0000}"/>
    <cellStyle name="Percent 6 4 5 4 2 3 4" xfId="2169" xr:uid="{00000000-0005-0000-0000-0000ACEC0000}"/>
    <cellStyle name="Percent 6 4 5 4 2 4" xfId="2167" xr:uid="{00000000-0005-0000-0000-0000ADEC0000}"/>
    <cellStyle name="Percent 6 4 5 4 3" xfId="1023" xr:uid="{00000000-0005-0000-0000-0000AEEC0000}"/>
    <cellStyle name="Percent 6 4 5 4 3 2" xfId="2173" xr:uid="{00000000-0005-0000-0000-0000AFEC0000}"/>
    <cellStyle name="Percent 6 4 5 4 4" xfId="1024" xr:uid="{00000000-0005-0000-0000-0000B0EC0000}"/>
    <cellStyle name="Percent 6 4 5 4 4 2" xfId="1025" xr:uid="{00000000-0005-0000-0000-0000B1EC0000}"/>
    <cellStyle name="Percent 6 4 5 4 4 2 2" xfId="2175" xr:uid="{00000000-0005-0000-0000-0000B2EC0000}"/>
    <cellStyle name="Percent 6 4 5 4 4 3" xfId="1026" xr:uid="{00000000-0005-0000-0000-0000B3EC0000}"/>
    <cellStyle name="Percent 6 4 5 4 4 3 2" xfId="1027" xr:uid="{00000000-0005-0000-0000-0000B4EC0000}"/>
    <cellStyle name="Percent 6 4 5 4 4 3 2 2" xfId="2177" xr:uid="{00000000-0005-0000-0000-0000B5EC0000}"/>
    <cellStyle name="Percent 6 4 5 4 4 3 3" xfId="2176" xr:uid="{00000000-0005-0000-0000-0000B6EC0000}"/>
    <cellStyle name="Percent 6 4 5 4 4 4" xfId="2174" xr:uid="{00000000-0005-0000-0000-0000B7EC0000}"/>
    <cellStyle name="Percent 6 4 5 4 5" xfId="2166" xr:uid="{00000000-0005-0000-0000-0000B8EC0000}"/>
    <cellStyle name="Percent 6 4 5 5" xfId="2163" xr:uid="{00000000-0005-0000-0000-0000B9EC0000}"/>
    <cellStyle name="Percent 6 4 6" xfId="2140" xr:uid="{00000000-0005-0000-0000-0000BAEC0000}"/>
    <cellStyle name="Percent 6 5" xfId="1028" xr:uid="{00000000-0005-0000-0000-0000BBEC0000}"/>
    <cellStyle name="Percent 6 5 2" xfId="1029" xr:uid="{00000000-0005-0000-0000-0000BCEC0000}"/>
    <cellStyle name="Percent 6 5 2 2" xfId="2179" xr:uid="{00000000-0005-0000-0000-0000BDEC0000}"/>
    <cellStyle name="Percent 6 5 3" xfId="1030" xr:uid="{00000000-0005-0000-0000-0000BEEC0000}"/>
    <cellStyle name="Percent 6 5 3 2" xfId="1031" xr:uid="{00000000-0005-0000-0000-0000BFEC0000}"/>
    <cellStyle name="Percent 6 5 3 2 2" xfId="2181" xr:uid="{00000000-0005-0000-0000-0000C0EC0000}"/>
    <cellStyle name="Percent 6 5 3 3" xfId="2180" xr:uid="{00000000-0005-0000-0000-0000C1EC0000}"/>
    <cellStyle name="Percent 6 5 4" xfId="1032" xr:uid="{00000000-0005-0000-0000-0000C2EC0000}"/>
    <cellStyle name="Percent 6 5 4 2" xfId="1033" xr:uid="{00000000-0005-0000-0000-0000C3EC0000}"/>
    <cellStyle name="Percent 6 5 4 2 2" xfId="2183" xr:uid="{00000000-0005-0000-0000-0000C4EC0000}"/>
    <cellStyle name="Percent 6 5 4 3" xfId="1034" xr:uid="{00000000-0005-0000-0000-0000C5EC0000}"/>
    <cellStyle name="Percent 6 5 4 3 2" xfId="2184" xr:uid="{00000000-0005-0000-0000-0000C6EC0000}"/>
    <cellStyle name="Percent 6 5 4 4" xfId="1035" xr:uid="{00000000-0005-0000-0000-0000C7EC0000}"/>
    <cellStyle name="Percent 6 5 4 4 2" xfId="1036" xr:uid="{00000000-0005-0000-0000-0000C8EC0000}"/>
    <cellStyle name="Percent 6 5 4 4 2 2" xfId="1037" xr:uid="{00000000-0005-0000-0000-0000C9EC0000}"/>
    <cellStyle name="Percent 6 5 4 4 2 2 2" xfId="2187" xr:uid="{00000000-0005-0000-0000-0000CAEC0000}"/>
    <cellStyle name="Percent 6 5 4 4 2 3" xfId="1038" xr:uid="{00000000-0005-0000-0000-0000CBEC0000}"/>
    <cellStyle name="Percent 6 5 4 4 2 3 2" xfId="1039" xr:uid="{00000000-0005-0000-0000-0000CCEC0000}"/>
    <cellStyle name="Percent 6 5 4 4 2 3 2 2" xfId="2189" xr:uid="{00000000-0005-0000-0000-0000CDEC0000}"/>
    <cellStyle name="Percent 6 5 4 4 2 3 3" xfId="1040" xr:uid="{00000000-0005-0000-0000-0000CEEC0000}"/>
    <cellStyle name="Percent 6 5 4 4 2 3 3 2" xfId="1041" xr:uid="{00000000-0005-0000-0000-0000CFEC0000}"/>
    <cellStyle name="Percent 6 5 4 4 2 3 3 2 2" xfId="2191" xr:uid="{00000000-0005-0000-0000-0000D0EC0000}"/>
    <cellStyle name="Percent 6 5 4 4 2 3 3 3" xfId="2190" xr:uid="{00000000-0005-0000-0000-0000D1EC0000}"/>
    <cellStyle name="Percent 6 5 4 4 2 3 4" xfId="2188" xr:uid="{00000000-0005-0000-0000-0000D2EC0000}"/>
    <cellStyle name="Percent 6 5 4 4 2 4" xfId="2186" xr:uid="{00000000-0005-0000-0000-0000D3EC0000}"/>
    <cellStyle name="Percent 6 5 4 4 3" xfId="1042" xr:uid="{00000000-0005-0000-0000-0000D4EC0000}"/>
    <cellStyle name="Percent 6 5 4 4 3 2" xfId="2192" xr:uid="{00000000-0005-0000-0000-0000D5EC0000}"/>
    <cellStyle name="Percent 6 5 4 4 4" xfId="1043" xr:uid="{00000000-0005-0000-0000-0000D6EC0000}"/>
    <cellStyle name="Percent 6 5 4 4 4 2" xfId="1044" xr:uid="{00000000-0005-0000-0000-0000D7EC0000}"/>
    <cellStyle name="Percent 6 5 4 4 4 2 2" xfId="2194" xr:uid="{00000000-0005-0000-0000-0000D8EC0000}"/>
    <cellStyle name="Percent 6 5 4 4 4 3" xfId="1045" xr:uid="{00000000-0005-0000-0000-0000D9EC0000}"/>
    <cellStyle name="Percent 6 5 4 4 4 3 2" xfId="1046" xr:uid="{00000000-0005-0000-0000-0000DAEC0000}"/>
    <cellStyle name="Percent 6 5 4 4 4 3 2 2" xfId="2196" xr:uid="{00000000-0005-0000-0000-0000DBEC0000}"/>
    <cellStyle name="Percent 6 5 4 4 4 3 3" xfId="2195" xr:uid="{00000000-0005-0000-0000-0000DCEC0000}"/>
    <cellStyle name="Percent 6 5 4 4 4 4" xfId="2193" xr:uid="{00000000-0005-0000-0000-0000DDEC0000}"/>
    <cellStyle name="Percent 6 5 4 4 5" xfId="2185" xr:uid="{00000000-0005-0000-0000-0000DEEC0000}"/>
    <cellStyle name="Percent 6 5 4 5" xfId="2182" xr:uid="{00000000-0005-0000-0000-0000DFEC0000}"/>
    <cellStyle name="Percent 6 5 5" xfId="2178" xr:uid="{00000000-0005-0000-0000-0000E0EC0000}"/>
    <cellStyle name="Percent 6 6" xfId="1047" xr:uid="{00000000-0005-0000-0000-0000E1EC0000}"/>
    <cellStyle name="Percent 6 6 2" xfId="1048" xr:uid="{00000000-0005-0000-0000-0000E2EC0000}"/>
    <cellStyle name="Percent 6 6 2 2" xfId="2198" xr:uid="{00000000-0005-0000-0000-0000E3EC0000}"/>
    <cellStyle name="Percent 6 6 3" xfId="2197" xr:uid="{00000000-0005-0000-0000-0000E4EC0000}"/>
    <cellStyle name="Percent 6 7" xfId="1049" xr:uid="{00000000-0005-0000-0000-0000E5EC0000}"/>
    <cellStyle name="Percent 6 7 2" xfId="1050" xr:uid="{00000000-0005-0000-0000-0000E6EC0000}"/>
    <cellStyle name="Percent 6 7 2 2" xfId="2200" xr:uid="{00000000-0005-0000-0000-0000E7EC0000}"/>
    <cellStyle name="Percent 6 7 3" xfId="1051" xr:uid="{00000000-0005-0000-0000-0000E8EC0000}"/>
    <cellStyle name="Percent 6 7 3 2" xfId="2201" xr:uid="{00000000-0005-0000-0000-0000E9EC0000}"/>
    <cellStyle name="Percent 6 7 4" xfId="1052" xr:uid="{00000000-0005-0000-0000-0000EAEC0000}"/>
    <cellStyle name="Percent 6 7 4 2" xfId="1053" xr:uid="{00000000-0005-0000-0000-0000EBEC0000}"/>
    <cellStyle name="Percent 6 7 4 2 2" xfId="1054" xr:uid="{00000000-0005-0000-0000-0000ECEC0000}"/>
    <cellStyle name="Percent 6 7 4 2 2 2" xfId="2204" xr:uid="{00000000-0005-0000-0000-0000EDEC0000}"/>
    <cellStyle name="Percent 6 7 4 2 3" xfId="1055" xr:uid="{00000000-0005-0000-0000-0000EEEC0000}"/>
    <cellStyle name="Percent 6 7 4 2 3 2" xfId="1056" xr:uid="{00000000-0005-0000-0000-0000EFEC0000}"/>
    <cellStyle name="Percent 6 7 4 2 3 2 2" xfId="2206" xr:uid="{00000000-0005-0000-0000-0000F0EC0000}"/>
    <cellStyle name="Percent 6 7 4 2 3 3" xfId="1057" xr:uid="{00000000-0005-0000-0000-0000F1EC0000}"/>
    <cellStyle name="Percent 6 7 4 2 3 3 2" xfId="1058" xr:uid="{00000000-0005-0000-0000-0000F2EC0000}"/>
    <cellStyle name="Percent 6 7 4 2 3 3 2 2" xfId="2208" xr:uid="{00000000-0005-0000-0000-0000F3EC0000}"/>
    <cellStyle name="Percent 6 7 4 2 3 3 3" xfId="2207" xr:uid="{00000000-0005-0000-0000-0000F4EC0000}"/>
    <cellStyle name="Percent 6 7 4 2 3 4" xfId="2205" xr:uid="{00000000-0005-0000-0000-0000F5EC0000}"/>
    <cellStyle name="Percent 6 7 4 2 4" xfId="2203" xr:uid="{00000000-0005-0000-0000-0000F6EC0000}"/>
    <cellStyle name="Percent 6 7 4 3" xfId="1059" xr:uid="{00000000-0005-0000-0000-0000F7EC0000}"/>
    <cellStyle name="Percent 6 7 4 3 2" xfId="2209" xr:uid="{00000000-0005-0000-0000-0000F8EC0000}"/>
    <cellStyle name="Percent 6 7 4 4" xfId="1060" xr:uid="{00000000-0005-0000-0000-0000F9EC0000}"/>
    <cellStyle name="Percent 6 7 4 4 2" xfId="1061" xr:uid="{00000000-0005-0000-0000-0000FAEC0000}"/>
    <cellStyle name="Percent 6 7 4 4 2 2" xfId="2211" xr:uid="{00000000-0005-0000-0000-0000FBEC0000}"/>
    <cellStyle name="Percent 6 7 4 4 3" xfId="1062" xr:uid="{00000000-0005-0000-0000-0000FCEC0000}"/>
    <cellStyle name="Percent 6 7 4 4 3 2" xfId="1063" xr:uid="{00000000-0005-0000-0000-0000FDEC0000}"/>
    <cellStyle name="Percent 6 7 4 4 3 2 2" xfId="2213" xr:uid="{00000000-0005-0000-0000-0000FEEC0000}"/>
    <cellStyle name="Percent 6 7 4 4 3 3" xfId="2212" xr:uid="{00000000-0005-0000-0000-0000FFEC0000}"/>
    <cellStyle name="Percent 6 7 4 4 4" xfId="2210" xr:uid="{00000000-0005-0000-0000-000000ED0000}"/>
    <cellStyle name="Percent 6 7 4 5" xfId="2202" xr:uid="{00000000-0005-0000-0000-000001ED0000}"/>
    <cellStyle name="Percent 6 7 5" xfId="2199" xr:uid="{00000000-0005-0000-0000-000002ED0000}"/>
    <cellStyle name="Percent 6 8" xfId="1064" xr:uid="{00000000-0005-0000-0000-000003ED0000}"/>
    <cellStyle name="Percent 6 9" xfId="3111" xr:uid="{00000000-0005-0000-0000-000004ED0000}"/>
    <cellStyle name="Percent 6 9 10" xfId="25480" xr:uid="{00000000-0005-0000-0000-000005ED0000}"/>
    <cellStyle name="Percent 6 9 11" xfId="61015" xr:uid="{00000000-0005-0000-0000-000006ED0000}"/>
    <cellStyle name="Percent 6 9 2" xfId="4911" xr:uid="{00000000-0005-0000-0000-000007ED0000}"/>
    <cellStyle name="Percent 6 9 2 2" xfId="17558" xr:uid="{00000000-0005-0000-0000-000008ED0000}"/>
    <cellStyle name="Percent 6 9 2 2 2" xfId="52774" xr:uid="{00000000-0005-0000-0000-000009ED0000}"/>
    <cellStyle name="Percent 6 9 2 2 3" xfId="30163" xr:uid="{00000000-0005-0000-0000-00000AED0000}"/>
    <cellStyle name="Percent 6 9 2 3" xfId="14004" xr:uid="{00000000-0005-0000-0000-00000BED0000}"/>
    <cellStyle name="Percent 6 9 2 3 2" xfId="49222" xr:uid="{00000000-0005-0000-0000-00000CED0000}"/>
    <cellStyle name="Percent 6 9 2 4" xfId="40177" xr:uid="{00000000-0005-0000-0000-00000DED0000}"/>
    <cellStyle name="Percent 6 9 2 5" xfId="26611" xr:uid="{00000000-0005-0000-0000-00000EED0000}"/>
    <cellStyle name="Percent 6 9 3" xfId="6381" xr:uid="{00000000-0005-0000-0000-00000FED0000}"/>
    <cellStyle name="Percent 6 9 3 2" xfId="19012" xr:uid="{00000000-0005-0000-0000-000010ED0000}"/>
    <cellStyle name="Percent 6 9 3 2 2" xfId="54228" xr:uid="{00000000-0005-0000-0000-000011ED0000}"/>
    <cellStyle name="Percent 6 9 3 3" xfId="41631" xr:uid="{00000000-0005-0000-0000-000012ED0000}"/>
    <cellStyle name="Percent 6 9 3 4" xfId="31617" xr:uid="{00000000-0005-0000-0000-000013ED0000}"/>
    <cellStyle name="Percent 6 9 4" xfId="7840" xr:uid="{00000000-0005-0000-0000-000014ED0000}"/>
    <cellStyle name="Percent 6 9 4 2" xfId="20466" xr:uid="{00000000-0005-0000-0000-000015ED0000}"/>
    <cellStyle name="Percent 6 9 4 2 2" xfId="55682" xr:uid="{00000000-0005-0000-0000-000016ED0000}"/>
    <cellStyle name="Percent 6 9 4 3" xfId="43085" xr:uid="{00000000-0005-0000-0000-000017ED0000}"/>
    <cellStyle name="Percent 6 9 4 4" xfId="33071" xr:uid="{00000000-0005-0000-0000-000018ED0000}"/>
    <cellStyle name="Percent 6 9 5" xfId="9621" xr:uid="{00000000-0005-0000-0000-000019ED0000}"/>
    <cellStyle name="Percent 6 9 5 2" xfId="22242" xr:uid="{00000000-0005-0000-0000-00001AED0000}"/>
    <cellStyle name="Percent 6 9 5 2 2" xfId="57458" xr:uid="{00000000-0005-0000-0000-00001BED0000}"/>
    <cellStyle name="Percent 6 9 5 3" xfId="44861" xr:uid="{00000000-0005-0000-0000-00001CED0000}"/>
    <cellStyle name="Percent 6 9 5 4" xfId="34847" xr:uid="{00000000-0005-0000-0000-00001DED0000}"/>
    <cellStyle name="Percent 6 9 6" xfId="11415" xr:uid="{00000000-0005-0000-0000-00001EED0000}"/>
    <cellStyle name="Percent 6 9 6 2" xfId="24018" xr:uid="{00000000-0005-0000-0000-00001FED0000}"/>
    <cellStyle name="Percent 6 9 6 2 2" xfId="59234" xr:uid="{00000000-0005-0000-0000-000020ED0000}"/>
    <cellStyle name="Percent 6 9 6 3" xfId="46637" xr:uid="{00000000-0005-0000-0000-000021ED0000}"/>
    <cellStyle name="Percent 6 9 6 4" xfId="36623" xr:uid="{00000000-0005-0000-0000-000022ED0000}"/>
    <cellStyle name="Percent 6 9 7" xfId="15782" xr:uid="{00000000-0005-0000-0000-000023ED0000}"/>
    <cellStyle name="Percent 6 9 7 2" xfId="50998" xr:uid="{00000000-0005-0000-0000-000024ED0000}"/>
    <cellStyle name="Percent 6 9 7 3" xfId="28387" xr:uid="{00000000-0005-0000-0000-000025ED0000}"/>
    <cellStyle name="Percent 6 9 8" xfId="12873" xr:uid="{00000000-0005-0000-0000-000026ED0000}"/>
    <cellStyle name="Percent 6 9 8 2" xfId="48091" xr:uid="{00000000-0005-0000-0000-000027ED0000}"/>
    <cellStyle name="Percent 6 9 9" xfId="38401" xr:uid="{00000000-0005-0000-0000-000028ED0000}"/>
    <cellStyle name="Percent 7" xfId="60056" xr:uid="{00000000-0005-0000-0000-000029ED0000}"/>
    <cellStyle name="Percent 7 2" xfId="1065" xr:uid="{00000000-0005-0000-0000-00002AED0000}"/>
    <cellStyle name="Percent 8" xfId="55" xr:uid="{00000000-0005-0000-0000-00002BED0000}"/>
    <cellStyle name="Percent 8 2" xfId="1066" xr:uid="{00000000-0005-0000-0000-00002CED0000}"/>
    <cellStyle name="Percent 8 2 2" xfId="2214" xr:uid="{00000000-0005-0000-0000-00002DED0000}"/>
    <cellStyle name="Percent 8 3" xfId="1067" xr:uid="{00000000-0005-0000-0000-00002EED0000}"/>
    <cellStyle name="Percent 8 3 2" xfId="1068" xr:uid="{00000000-0005-0000-0000-00002FED0000}"/>
    <cellStyle name="Percent 8 3 2 2" xfId="2216" xr:uid="{00000000-0005-0000-0000-000030ED0000}"/>
    <cellStyle name="Percent 8 3 3" xfId="2215" xr:uid="{00000000-0005-0000-0000-000031ED0000}"/>
    <cellStyle name="Percent 8 4" xfId="1069" xr:uid="{00000000-0005-0000-0000-000032ED0000}"/>
    <cellStyle name="Percent 8 4 2" xfId="2217" xr:uid="{00000000-0005-0000-0000-000033ED0000}"/>
    <cellStyle name="Percent 8 5" xfId="1070" xr:uid="{00000000-0005-0000-0000-000034ED0000}"/>
    <cellStyle name="Percent 8 5 2" xfId="1071" xr:uid="{00000000-0005-0000-0000-000035ED0000}"/>
    <cellStyle name="Percent 8 5 2 2" xfId="2219" xr:uid="{00000000-0005-0000-0000-000036ED0000}"/>
    <cellStyle name="Percent 8 5 3" xfId="1072" xr:uid="{00000000-0005-0000-0000-000037ED0000}"/>
    <cellStyle name="Percent 8 5 3 2" xfId="2220" xr:uid="{00000000-0005-0000-0000-000038ED0000}"/>
    <cellStyle name="Percent 8 5 4" xfId="1073" xr:uid="{00000000-0005-0000-0000-000039ED0000}"/>
    <cellStyle name="Percent 8 5 4 2" xfId="1074" xr:uid="{00000000-0005-0000-0000-00003AED0000}"/>
    <cellStyle name="Percent 8 5 4 2 2" xfId="1075" xr:uid="{00000000-0005-0000-0000-00003BED0000}"/>
    <cellStyle name="Percent 8 5 4 2 2 2" xfId="2223" xr:uid="{00000000-0005-0000-0000-00003CED0000}"/>
    <cellStyle name="Percent 8 5 4 2 3" xfId="1076" xr:uid="{00000000-0005-0000-0000-00003DED0000}"/>
    <cellStyle name="Percent 8 5 4 2 3 2" xfId="1077" xr:uid="{00000000-0005-0000-0000-00003EED0000}"/>
    <cellStyle name="Percent 8 5 4 2 3 2 2" xfId="2225" xr:uid="{00000000-0005-0000-0000-00003FED0000}"/>
    <cellStyle name="Percent 8 5 4 2 3 3" xfId="1078" xr:uid="{00000000-0005-0000-0000-000040ED0000}"/>
    <cellStyle name="Percent 8 5 4 2 3 3 2" xfId="1079" xr:uid="{00000000-0005-0000-0000-000041ED0000}"/>
    <cellStyle name="Percent 8 5 4 2 3 3 2 2" xfId="2227" xr:uid="{00000000-0005-0000-0000-000042ED0000}"/>
    <cellStyle name="Percent 8 5 4 2 3 3 3" xfId="2226" xr:uid="{00000000-0005-0000-0000-000043ED0000}"/>
    <cellStyle name="Percent 8 5 4 2 3 4" xfId="2224" xr:uid="{00000000-0005-0000-0000-000044ED0000}"/>
    <cellStyle name="Percent 8 5 4 2 4" xfId="2222" xr:uid="{00000000-0005-0000-0000-000045ED0000}"/>
    <cellStyle name="Percent 8 5 4 3" xfId="1080" xr:uid="{00000000-0005-0000-0000-000046ED0000}"/>
    <cellStyle name="Percent 8 5 4 3 2" xfId="2228" xr:uid="{00000000-0005-0000-0000-000047ED0000}"/>
    <cellStyle name="Percent 8 5 4 4" xfId="1081" xr:uid="{00000000-0005-0000-0000-000048ED0000}"/>
    <cellStyle name="Percent 8 5 4 4 2" xfId="1082" xr:uid="{00000000-0005-0000-0000-000049ED0000}"/>
    <cellStyle name="Percent 8 5 4 4 2 2" xfId="2230" xr:uid="{00000000-0005-0000-0000-00004AED0000}"/>
    <cellStyle name="Percent 8 5 4 4 3" xfId="1083" xr:uid="{00000000-0005-0000-0000-00004BED0000}"/>
    <cellStyle name="Percent 8 5 4 4 3 2" xfId="1084" xr:uid="{00000000-0005-0000-0000-00004CED0000}"/>
    <cellStyle name="Percent 8 5 4 4 3 2 2" xfId="2232" xr:uid="{00000000-0005-0000-0000-00004DED0000}"/>
    <cellStyle name="Percent 8 5 4 4 3 3" xfId="2231" xr:uid="{00000000-0005-0000-0000-00004EED0000}"/>
    <cellStyle name="Percent 8 5 4 4 4" xfId="2229" xr:uid="{00000000-0005-0000-0000-00004FED0000}"/>
    <cellStyle name="Percent 8 5 4 5" xfId="2221" xr:uid="{00000000-0005-0000-0000-000050ED0000}"/>
    <cellStyle name="Percent 8 5 5" xfId="2218" xr:uid="{00000000-0005-0000-0000-000051ED0000}"/>
    <cellStyle name="Percent 8 6" xfId="1085" xr:uid="{00000000-0005-0000-0000-000052ED0000}"/>
    <cellStyle name="Percent 9" xfId="56" xr:uid="{00000000-0005-0000-0000-000053ED0000}"/>
    <cellStyle name="Percent 9 10" xfId="2461" xr:uid="{00000000-0005-0000-0000-000054ED0000}"/>
    <cellStyle name="Percent 9 10 10" xfId="25992" xr:uid="{00000000-0005-0000-0000-000055ED0000}"/>
    <cellStyle name="Percent 9 10 11" xfId="60396" xr:uid="{00000000-0005-0000-0000-000056ED0000}"/>
    <cellStyle name="Percent 9 10 2" xfId="4292" xr:uid="{00000000-0005-0000-0000-000057ED0000}"/>
    <cellStyle name="Percent 9 10 2 2" xfId="16939" xr:uid="{00000000-0005-0000-0000-000058ED0000}"/>
    <cellStyle name="Percent 9 10 2 2 2" xfId="52155" xr:uid="{00000000-0005-0000-0000-000059ED0000}"/>
    <cellStyle name="Percent 9 10 2 3" xfId="39558" xr:uid="{00000000-0005-0000-0000-00005AED0000}"/>
    <cellStyle name="Percent 9 10 2 4" xfId="29544" xr:uid="{00000000-0005-0000-0000-00005BED0000}"/>
    <cellStyle name="Percent 9 10 3" xfId="5762" xr:uid="{00000000-0005-0000-0000-00005CED0000}"/>
    <cellStyle name="Percent 9 10 3 2" xfId="18393" xr:uid="{00000000-0005-0000-0000-00005DED0000}"/>
    <cellStyle name="Percent 9 10 3 2 2" xfId="53609" xr:uid="{00000000-0005-0000-0000-00005EED0000}"/>
    <cellStyle name="Percent 9 10 3 3" xfId="41012" xr:uid="{00000000-0005-0000-0000-00005FED0000}"/>
    <cellStyle name="Percent 9 10 3 4" xfId="30998" xr:uid="{00000000-0005-0000-0000-000060ED0000}"/>
    <cellStyle name="Percent 9 10 4" xfId="7221" xr:uid="{00000000-0005-0000-0000-000061ED0000}"/>
    <cellStyle name="Percent 9 10 4 2" xfId="19847" xr:uid="{00000000-0005-0000-0000-000062ED0000}"/>
    <cellStyle name="Percent 9 10 4 2 2" xfId="55063" xr:uid="{00000000-0005-0000-0000-000063ED0000}"/>
    <cellStyle name="Percent 9 10 4 3" xfId="42466" xr:uid="{00000000-0005-0000-0000-000064ED0000}"/>
    <cellStyle name="Percent 9 10 4 4" xfId="32452" xr:uid="{00000000-0005-0000-0000-000065ED0000}"/>
    <cellStyle name="Percent 9 10 5" xfId="9002" xr:uid="{00000000-0005-0000-0000-000066ED0000}"/>
    <cellStyle name="Percent 9 10 5 2" xfId="21623" xr:uid="{00000000-0005-0000-0000-000067ED0000}"/>
    <cellStyle name="Percent 9 10 5 2 2" xfId="56839" xr:uid="{00000000-0005-0000-0000-000068ED0000}"/>
    <cellStyle name="Percent 9 10 5 3" xfId="44242" xr:uid="{00000000-0005-0000-0000-000069ED0000}"/>
    <cellStyle name="Percent 9 10 5 4" xfId="34228" xr:uid="{00000000-0005-0000-0000-00006AED0000}"/>
    <cellStyle name="Percent 9 10 6" xfId="10796" xr:uid="{00000000-0005-0000-0000-00006BED0000}"/>
    <cellStyle name="Percent 9 10 6 2" xfId="23399" xr:uid="{00000000-0005-0000-0000-00006CED0000}"/>
    <cellStyle name="Percent 9 10 6 2 2" xfId="58615" xr:uid="{00000000-0005-0000-0000-00006DED0000}"/>
    <cellStyle name="Percent 9 10 6 3" xfId="46018" xr:uid="{00000000-0005-0000-0000-00006EED0000}"/>
    <cellStyle name="Percent 9 10 6 4" xfId="36004" xr:uid="{00000000-0005-0000-0000-00006FED0000}"/>
    <cellStyle name="Percent 9 10 7" xfId="15163" xr:uid="{00000000-0005-0000-0000-000070ED0000}"/>
    <cellStyle name="Percent 9 10 7 2" xfId="50379" xr:uid="{00000000-0005-0000-0000-000071ED0000}"/>
    <cellStyle name="Percent 9 10 7 3" xfId="27768" xr:uid="{00000000-0005-0000-0000-000072ED0000}"/>
    <cellStyle name="Percent 9 10 8" xfId="13385" xr:uid="{00000000-0005-0000-0000-000073ED0000}"/>
    <cellStyle name="Percent 9 10 8 2" xfId="48603" xr:uid="{00000000-0005-0000-0000-000074ED0000}"/>
    <cellStyle name="Percent 9 10 9" xfId="37782" xr:uid="{00000000-0005-0000-0000-000075ED0000}"/>
    <cellStyle name="Percent 9 11" xfId="3629" xr:uid="{00000000-0005-0000-0000-000076ED0000}"/>
    <cellStyle name="Percent 9 11 2" xfId="8353" xr:uid="{00000000-0005-0000-0000-000077ED0000}"/>
    <cellStyle name="Percent 9 11 2 2" xfId="20979" xr:uid="{00000000-0005-0000-0000-000078ED0000}"/>
    <cellStyle name="Percent 9 11 2 2 2" xfId="56195" xr:uid="{00000000-0005-0000-0000-000079ED0000}"/>
    <cellStyle name="Percent 9 11 2 3" xfId="43598" xr:uid="{00000000-0005-0000-0000-00007AED0000}"/>
    <cellStyle name="Percent 9 11 2 4" xfId="33584" xr:uid="{00000000-0005-0000-0000-00007BED0000}"/>
    <cellStyle name="Percent 9 11 3" xfId="10134" xr:uid="{00000000-0005-0000-0000-00007CED0000}"/>
    <cellStyle name="Percent 9 11 3 2" xfId="22755" xr:uid="{00000000-0005-0000-0000-00007DED0000}"/>
    <cellStyle name="Percent 9 11 3 2 2" xfId="57971" xr:uid="{00000000-0005-0000-0000-00007EED0000}"/>
    <cellStyle name="Percent 9 11 3 3" xfId="45374" xr:uid="{00000000-0005-0000-0000-00007FED0000}"/>
    <cellStyle name="Percent 9 11 3 4" xfId="35360" xr:uid="{00000000-0005-0000-0000-000080ED0000}"/>
    <cellStyle name="Percent 9 11 4" xfId="11930" xr:uid="{00000000-0005-0000-0000-000081ED0000}"/>
    <cellStyle name="Percent 9 11 4 2" xfId="24531" xr:uid="{00000000-0005-0000-0000-000082ED0000}"/>
    <cellStyle name="Percent 9 11 4 2 2" xfId="59747" xr:uid="{00000000-0005-0000-0000-000083ED0000}"/>
    <cellStyle name="Percent 9 11 4 3" xfId="47150" xr:uid="{00000000-0005-0000-0000-000084ED0000}"/>
    <cellStyle name="Percent 9 11 4 4" xfId="37136" xr:uid="{00000000-0005-0000-0000-000085ED0000}"/>
    <cellStyle name="Percent 9 11 5" xfId="16295" xr:uid="{00000000-0005-0000-0000-000086ED0000}"/>
    <cellStyle name="Percent 9 11 5 2" xfId="51511" xr:uid="{00000000-0005-0000-0000-000087ED0000}"/>
    <cellStyle name="Percent 9 11 5 3" xfId="28900" xr:uid="{00000000-0005-0000-0000-000088ED0000}"/>
    <cellStyle name="Percent 9 11 6" xfId="14517" xr:uid="{00000000-0005-0000-0000-000089ED0000}"/>
    <cellStyle name="Percent 9 11 6 2" xfId="49735" xr:uid="{00000000-0005-0000-0000-00008AED0000}"/>
    <cellStyle name="Percent 9 11 7" xfId="38914" xr:uid="{00000000-0005-0000-0000-00008BED0000}"/>
    <cellStyle name="Percent 9 11 8" xfId="27124" xr:uid="{00000000-0005-0000-0000-00008CED0000}"/>
    <cellStyle name="Percent 9 12" xfId="3954" xr:uid="{00000000-0005-0000-0000-00008DED0000}"/>
    <cellStyle name="Percent 9 12 2" xfId="16617" xr:uid="{00000000-0005-0000-0000-00008EED0000}"/>
    <cellStyle name="Percent 9 12 2 2" xfId="51833" xr:uid="{00000000-0005-0000-0000-00008FED0000}"/>
    <cellStyle name="Percent 9 12 2 3" xfId="29222" xr:uid="{00000000-0005-0000-0000-000090ED0000}"/>
    <cellStyle name="Percent 9 12 3" xfId="13063" xr:uid="{00000000-0005-0000-0000-000091ED0000}"/>
    <cellStyle name="Percent 9 12 3 2" xfId="48281" xr:uid="{00000000-0005-0000-0000-000092ED0000}"/>
    <cellStyle name="Percent 9 12 4" xfId="39236" xr:uid="{00000000-0005-0000-0000-000093ED0000}"/>
    <cellStyle name="Percent 9 12 5" xfId="25670" xr:uid="{00000000-0005-0000-0000-000094ED0000}"/>
    <cellStyle name="Percent 9 13" xfId="5440" xr:uid="{00000000-0005-0000-0000-000095ED0000}"/>
    <cellStyle name="Percent 9 13 2" xfId="18071" xr:uid="{00000000-0005-0000-0000-000096ED0000}"/>
    <cellStyle name="Percent 9 13 2 2" xfId="53287" xr:uid="{00000000-0005-0000-0000-000097ED0000}"/>
    <cellStyle name="Percent 9 13 3" xfId="40690" xr:uid="{00000000-0005-0000-0000-000098ED0000}"/>
    <cellStyle name="Percent 9 13 4" xfId="30676" xr:uid="{00000000-0005-0000-0000-000099ED0000}"/>
    <cellStyle name="Percent 9 14" xfId="6896" xr:uid="{00000000-0005-0000-0000-00009AED0000}"/>
    <cellStyle name="Percent 9 14 2" xfId="19525" xr:uid="{00000000-0005-0000-0000-00009BED0000}"/>
    <cellStyle name="Percent 9 14 2 2" xfId="54741" xr:uid="{00000000-0005-0000-0000-00009CED0000}"/>
    <cellStyle name="Percent 9 14 3" xfId="42144" xr:uid="{00000000-0005-0000-0000-00009DED0000}"/>
    <cellStyle name="Percent 9 14 4" xfId="32130" xr:uid="{00000000-0005-0000-0000-00009EED0000}"/>
    <cellStyle name="Percent 9 15" xfId="8678" xr:uid="{00000000-0005-0000-0000-00009FED0000}"/>
    <cellStyle name="Percent 9 15 2" xfId="21301" xr:uid="{00000000-0005-0000-0000-0000A0ED0000}"/>
    <cellStyle name="Percent 9 15 2 2" xfId="56517" xr:uid="{00000000-0005-0000-0000-0000A1ED0000}"/>
    <cellStyle name="Percent 9 15 3" xfId="43920" xr:uid="{00000000-0005-0000-0000-0000A2ED0000}"/>
    <cellStyle name="Percent 9 15 4" xfId="33906" xr:uid="{00000000-0005-0000-0000-0000A3ED0000}"/>
    <cellStyle name="Percent 9 16" xfId="10768" xr:uid="{00000000-0005-0000-0000-0000A4ED0000}"/>
    <cellStyle name="Percent 9 16 2" xfId="23378" xr:uid="{00000000-0005-0000-0000-0000A5ED0000}"/>
    <cellStyle name="Percent 9 16 2 2" xfId="58594" xr:uid="{00000000-0005-0000-0000-0000A6ED0000}"/>
    <cellStyle name="Percent 9 16 3" xfId="45997" xr:uid="{00000000-0005-0000-0000-0000A7ED0000}"/>
    <cellStyle name="Percent 9 16 4" xfId="35983" xr:uid="{00000000-0005-0000-0000-0000A8ED0000}"/>
    <cellStyle name="Percent 9 17" xfId="14840" xr:uid="{00000000-0005-0000-0000-0000A9ED0000}"/>
    <cellStyle name="Percent 9 17 2" xfId="50057" xr:uid="{00000000-0005-0000-0000-0000AAED0000}"/>
    <cellStyle name="Percent 9 17 3" xfId="27446" xr:uid="{00000000-0005-0000-0000-0000ABED0000}"/>
    <cellStyle name="Percent 9 18" xfId="12254" xr:uid="{00000000-0005-0000-0000-0000ACED0000}"/>
    <cellStyle name="Percent 9 18 2" xfId="47472" xr:uid="{00000000-0005-0000-0000-0000ADED0000}"/>
    <cellStyle name="Percent 9 19" xfId="37459" xr:uid="{00000000-0005-0000-0000-0000AEED0000}"/>
    <cellStyle name="Percent 9 2" xfId="1086" xr:uid="{00000000-0005-0000-0000-0000AFED0000}"/>
    <cellStyle name="Percent 9 2 2" xfId="1087" xr:uid="{00000000-0005-0000-0000-0000B0ED0000}"/>
    <cellStyle name="Percent 9 2 2 2" xfId="2234" xr:uid="{00000000-0005-0000-0000-0000B1ED0000}"/>
    <cellStyle name="Percent 9 2 3" xfId="1088" xr:uid="{00000000-0005-0000-0000-0000B2ED0000}"/>
    <cellStyle name="Percent 9 2 3 2" xfId="1089" xr:uid="{00000000-0005-0000-0000-0000B3ED0000}"/>
    <cellStyle name="Percent 9 2 3 2 2" xfId="2236" xr:uid="{00000000-0005-0000-0000-0000B4ED0000}"/>
    <cellStyle name="Percent 9 2 3 3" xfId="1090" xr:uid="{00000000-0005-0000-0000-0000B5ED0000}"/>
    <cellStyle name="Percent 9 2 3 3 2" xfId="1091" xr:uid="{00000000-0005-0000-0000-0000B6ED0000}"/>
    <cellStyle name="Percent 9 2 3 3 2 2" xfId="2238" xr:uid="{00000000-0005-0000-0000-0000B7ED0000}"/>
    <cellStyle name="Percent 9 2 3 3 3" xfId="2237" xr:uid="{00000000-0005-0000-0000-0000B8ED0000}"/>
    <cellStyle name="Percent 9 2 3 4" xfId="2235" xr:uid="{00000000-0005-0000-0000-0000B9ED0000}"/>
    <cellStyle name="Percent 9 2 4" xfId="2233" xr:uid="{00000000-0005-0000-0000-0000BAED0000}"/>
    <cellStyle name="Percent 9 20" xfId="24861" xr:uid="{00000000-0005-0000-0000-0000BBED0000}"/>
    <cellStyle name="Percent 9 21" xfId="60074" xr:uid="{00000000-0005-0000-0000-0000BCED0000}"/>
    <cellStyle name="Percent 9 3" xfId="1092" xr:uid="{00000000-0005-0000-0000-0000BDED0000}"/>
    <cellStyle name="Percent 9 3 2" xfId="2239" xr:uid="{00000000-0005-0000-0000-0000BEED0000}"/>
    <cellStyle name="Percent 9 4" xfId="1093" xr:uid="{00000000-0005-0000-0000-0000BFED0000}"/>
    <cellStyle name="Percent 9 4 2" xfId="1094" xr:uid="{00000000-0005-0000-0000-0000C0ED0000}"/>
    <cellStyle name="Percent 9 4 2 2" xfId="2241" xr:uid="{00000000-0005-0000-0000-0000C1ED0000}"/>
    <cellStyle name="Percent 9 4 3" xfId="1095" xr:uid="{00000000-0005-0000-0000-0000C2ED0000}"/>
    <cellStyle name="Percent 9 4 3 2" xfId="1096" xr:uid="{00000000-0005-0000-0000-0000C3ED0000}"/>
    <cellStyle name="Percent 9 4 3 2 2" xfId="2243" xr:uid="{00000000-0005-0000-0000-0000C4ED0000}"/>
    <cellStyle name="Percent 9 4 3 3" xfId="2242" xr:uid="{00000000-0005-0000-0000-0000C5ED0000}"/>
    <cellStyle name="Percent 9 4 4" xfId="2240" xr:uid="{00000000-0005-0000-0000-0000C6ED0000}"/>
    <cellStyle name="Percent 9 5" xfId="1296" xr:uid="{00000000-0005-0000-0000-0000C7ED0000}"/>
    <cellStyle name="Percent 9 5 10" xfId="6970" xr:uid="{00000000-0005-0000-0000-0000C8ED0000}"/>
    <cellStyle name="Percent 9 5 10 2" xfId="19597" xr:uid="{00000000-0005-0000-0000-0000C9ED0000}"/>
    <cellStyle name="Percent 9 5 10 2 2" xfId="54813" xr:uid="{00000000-0005-0000-0000-0000CAED0000}"/>
    <cellStyle name="Percent 9 5 10 3" xfId="42216" xr:uid="{00000000-0005-0000-0000-0000CBED0000}"/>
    <cellStyle name="Percent 9 5 10 4" xfId="32202" xr:uid="{00000000-0005-0000-0000-0000CCED0000}"/>
    <cellStyle name="Percent 9 5 11" xfId="8751" xr:uid="{00000000-0005-0000-0000-0000CDED0000}"/>
    <cellStyle name="Percent 9 5 11 2" xfId="21373" xr:uid="{00000000-0005-0000-0000-0000CEED0000}"/>
    <cellStyle name="Percent 9 5 11 2 2" xfId="56589" xr:uid="{00000000-0005-0000-0000-0000CFED0000}"/>
    <cellStyle name="Percent 9 5 11 3" xfId="43992" xr:uid="{00000000-0005-0000-0000-0000D0ED0000}"/>
    <cellStyle name="Percent 9 5 11 4" xfId="33978" xr:uid="{00000000-0005-0000-0000-0000D1ED0000}"/>
    <cellStyle name="Percent 9 5 12" xfId="10771" xr:uid="{00000000-0005-0000-0000-0000D2ED0000}"/>
    <cellStyle name="Percent 9 5 12 2" xfId="23380" xr:uid="{00000000-0005-0000-0000-0000D3ED0000}"/>
    <cellStyle name="Percent 9 5 12 2 2" xfId="58596" xr:uid="{00000000-0005-0000-0000-0000D4ED0000}"/>
    <cellStyle name="Percent 9 5 12 3" xfId="45999" xr:uid="{00000000-0005-0000-0000-0000D5ED0000}"/>
    <cellStyle name="Percent 9 5 12 4" xfId="35985" xr:uid="{00000000-0005-0000-0000-0000D6ED0000}"/>
    <cellStyle name="Percent 9 5 13" xfId="14912" xr:uid="{00000000-0005-0000-0000-0000D7ED0000}"/>
    <cellStyle name="Percent 9 5 13 2" xfId="50129" xr:uid="{00000000-0005-0000-0000-0000D8ED0000}"/>
    <cellStyle name="Percent 9 5 13 3" xfId="27518" xr:uid="{00000000-0005-0000-0000-0000D9ED0000}"/>
    <cellStyle name="Percent 9 5 14" xfId="12326" xr:uid="{00000000-0005-0000-0000-0000DAED0000}"/>
    <cellStyle name="Percent 9 5 14 2" xfId="47544" xr:uid="{00000000-0005-0000-0000-0000DBED0000}"/>
    <cellStyle name="Percent 9 5 15" xfId="37531" xr:uid="{00000000-0005-0000-0000-0000DCED0000}"/>
    <cellStyle name="Percent 9 5 16" xfId="24933" xr:uid="{00000000-0005-0000-0000-0000DDED0000}"/>
    <cellStyle name="Percent 9 5 17" xfId="60146" xr:uid="{00000000-0005-0000-0000-0000DEED0000}"/>
    <cellStyle name="Percent 9 5 2" xfId="2356" xr:uid="{00000000-0005-0000-0000-0000DFED0000}"/>
    <cellStyle name="Percent 9 5 2 10" xfId="10772" xr:uid="{00000000-0005-0000-0000-0000E0ED0000}"/>
    <cellStyle name="Percent 9 5 2 10 2" xfId="23381" xr:uid="{00000000-0005-0000-0000-0000E1ED0000}"/>
    <cellStyle name="Percent 9 5 2 10 2 2" xfId="58597" xr:uid="{00000000-0005-0000-0000-0000E2ED0000}"/>
    <cellStyle name="Percent 9 5 2 10 3" xfId="46000" xr:uid="{00000000-0005-0000-0000-0000E3ED0000}"/>
    <cellStyle name="Percent 9 5 2 10 4" xfId="35986" xr:uid="{00000000-0005-0000-0000-0000E4ED0000}"/>
    <cellStyle name="Percent 9 5 2 11" xfId="15067" xr:uid="{00000000-0005-0000-0000-0000E5ED0000}"/>
    <cellStyle name="Percent 9 5 2 11 2" xfId="50283" xr:uid="{00000000-0005-0000-0000-0000E6ED0000}"/>
    <cellStyle name="Percent 9 5 2 11 3" xfId="27672" xr:uid="{00000000-0005-0000-0000-0000E7ED0000}"/>
    <cellStyle name="Percent 9 5 2 12" xfId="12480" xr:uid="{00000000-0005-0000-0000-0000E8ED0000}"/>
    <cellStyle name="Percent 9 5 2 12 2" xfId="47698" xr:uid="{00000000-0005-0000-0000-0000E9ED0000}"/>
    <cellStyle name="Percent 9 5 2 13" xfId="37686" xr:uid="{00000000-0005-0000-0000-0000EAED0000}"/>
    <cellStyle name="Percent 9 5 2 14" xfId="25087" xr:uid="{00000000-0005-0000-0000-0000EBED0000}"/>
    <cellStyle name="Percent 9 5 2 15" xfId="60300" xr:uid="{00000000-0005-0000-0000-0000ECED0000}"/>
    <cellStyle name="Percent 9 5 2 2" xfId="3202" xr:uid="{00000000-0005-0000-0000-0000EDED0000}"/>
    <cellStyle name="Percent 9 5 2 2 10" xfId="25571" xr:uid="{00000000-0005-0000-0000-0000EEED0000}"/>
    <cellStyle name="Percent 9 5 2 2 11" xfId="61106" xr:uid="{00000000-0005-0000-0000-0000EFED0000}"/>
    <cellStyle name="Percent 9 5 2 2 2" xfId="5002" xr:uid="{00000000-0005-0000-0000-0000F0ED0000}"/>
    <cellStyle name="Percent 9 5 2 2 2 2" xfId="17649" xr:uid="{00000000-0005-0000-0000-0000F1ED0000}"/>
    <cellStyle name="Percent 9 5 2 2 2 2 2" xfId="52865" xr:uid="{00000000-0005-0000-0000-0000F2ED0000}"/>
    <cellStyle name="Percent 9 5 2 2 2 2 3" xfId="30254" xr:uid="{00000000-0005-0000-0000-0000F3ED0000}"/>
    <cellStyle name="Percent 9 5 2 2 2 3" xfId="14095" xr:uid="{00000000-0005-0000-0000-0000F4ED0000}"/>
    <cellStyle name="Percent 9 5 2 2 2 3 2" xfId="49313" xr:uid="{00000000-0005-0000-0000-0000F5ED0000}"/>
    <cellStyle name="Percent 9 5 2 2 2 4" xfId="40268" xr:uid="{00000000-0005-0000-0000-0000F6ED0000}"/>
    <cellStyle name="Percent 9 5 2 2 2 5" xfId="26702" xr:uid="{00000000-0005-0000-0000-0000F7ED0000}"/>
    <cellStyle name="Percent 9 5 2 2 3" xfId="6472" xr:uid="{00000000-0005-0000-0000-0000F8ED0000}"/>
    <cellStyle name="Percent 9 5 2 2 3 2" xfId="19103" xr:uid="{00000000-0005-0000-0000-0000F9ED0000}"/>
    <cellStyle name="Percent 9 5 2 2 3 2 2" xfId="54319" xr:uid="{00000000-0005-0000-0000-0000FAED0000}"/>
    <cellStyle name="Percent 9 5 2 2 3 3" xfId="41722" xr:uid="{00000000-0005-0000-0000-0000FBED0000}"/>
    <cellStyle name="Percent 9 5 2 2 3 4" xfId="31708" xr:uid="{00000000-0005-0000-0000-0000FCED0000}"/>
    <cellStyle name="Percent 9 5 2 2 4" xfId="7931" xr:uid="{00000000-0005-0000-0000-0000FDED0000}"/>
    <cellStyle name="Percent 9 5 2 2 4 2" xfId="20557" xr:uid="{00000000-0005-0000-0000-0000FEED0000}"/>
    <cellStyle name="Percent 9 5 2 2 4 2 2" xfId="55773" xr:uid="{00000000-0005-0000-0000-0000FFED0000}"/>
    <cellStyle name="Percent 9 5 2 2 4 3" xfId="43176" xr:uid="{00000000-0005-0000-0000-000000EE0000}"/>
    <cellStyle name="Percent 9 5 2 2 4 4" xfId="33162" xr:uid="{00000000-0005-0000-0000-000001EE0000}"/>
    <cellStyle name="Percent 9 5 2 2 5" xfId="9712" xr:uid="{00000000-0005-0000-0000-000002EE0000}"/>
    <cellStyle name="Percent 9 5 2 2 5 2" xfId="22333" xr:uid="{00000000-0005-0000-0000-000003EE0000}"/>
    <cellStyle name="Percent 9 5 2 2 5 2 2" xfId="57549" xr:uid="{00000000-0005-0000-0000-000004EE0000}"/>
    <cellStyle name="Percent 9 5 2 2 5 3" xfId="44952" xr:uid="{00000000-0005-0000-0000-000005EE0000}"/>
    <cellStyle name="Percent 9 5 2 2 5 4" xfId="34938" xr:uid="{00000000-0005-0000-0000-000006EE0000}"/>
    <cellStyle name="Percent 9 5 2 2 6" xfId="11506" xr:uid="{00000000-0005-0000-0000-000007EE0000}"/>
    <cellStyle name="Percent 9 5 2 2 6 2" xfId="24109" xr:uid="{00000000-0005-0000-0000-000008EE0000}"/>
    <cellStyle name="Percent 9 5 2 2 6 2 2" xfId="59325" xr:uid="{00000000-0005-0000-0000-000009EE0000}"/>
    <cellStyle name="Percent 9 5 2 2 6 3" xfId="46728" xr:uid="{00000000-0005-0000-0000-00000AEE0000}"/>
    <cellStyle name="Percent 9 5 2 2 6 4" xfId="36714" xr:uid="{00000000-0005-0000-0000-00000BEE0000}"/>
    <cellStyle name="Percent 9 5 2 2 7" xfId="15873" xr:uid="{00000000-0005-0000-0000-00000CEE0000}"/>
    <cellStyle name="Percent 9 5 2 2 7 2" xfId="51089" xr:uid="{00000000-0005-0000-0000-00000DEE0000}"/>
    <cellStyle name="Percent 9 5 2 2 7 3" xfId="28478" xr:uid="{00000000-0005-0000-0000-00000EEE0000}"/>
    <cellStyle name="Percent 9 5 2 2 8" xfId="12964" xr:uid="{00000000-0005-0000-0000-00000FEE0000}"/>
    <cellStyle name="Percent 9 5 2 2 8 2" xfId="48182" xr:uid="{00000000-0005-0000-0000-000010EE0000}"/>
    <cellStyle name="Percent 9 5 2 2 9" xfId="38492" xr:uid="{00000000-0005-0000-0000-000011EE0000}"/>
    <cellStyle name="Percent 9 5 2 3" xfId="3531" xr:uid="{00000000-0005-0000-0000-000012EE0000}"/>
    <cellStyle name="Percent 9 5 2 3 10" xfId="27027" xr:uid="{00000000-0005-0000-0000-000013EE0000}"/>
    <cellStyle name="Percent 9 5 2 3 11" xfId="61431" xr:uid="{00000000-0005-0000-0000-000014EE0000}"/>
    <cellStyle name="Percent 9 5 2 3 2" xfId="5327" xr:uid="{00000000-0005-0000-0000-000015EE0000}"/>
    <cellStyle name="Percent 9 5 2 3 2 2" xfId="17974" xr:uid="{00000000-0005-0000-0000-000016EE0000}"/>
    <cellStyle name="Percent 9 5 2 3 2 2 2" xfId="53190" xr:uid="{00000000-0005-0000-0000-000017EE0000}"/>
    <cellStyle name="Percent 9 5 2 3 2 3" xfId="40593" xr:uid="{00000000-0005-0000-0000-000018EE0000}"/>
    <cellStyle name="Percent 9 5 2 3 2 4" xfId="30579" xr:uid="{00000000-0005-0000-0000-000019EE0000}"/>
    <cellStyle name="Percent 9 5 2 3 3" xfId="6797" xr:uid="{00000000-0005-0000-0000-00001AEE0000}"/>
    <cellStyle name="Percent 9 5 2 3 3 2" xfId="19428" xr:uid="{00000000-0005-0000-0000-00001BEE0000}"/>
    <cellStyle name="Percent 9 5 2 3 3 2 2" xfId="54644" xr:uid="{00000000-0005-0000-0000-00001CEE0000}"/>
    <cellStyle name="Percent 9 5 2 3 3 3" xfId="42047" xr:uid="{00000000-0005-0000-0000-00001DEE0000}"/>
    <cellStyle name="Percent 9 5 2 3 3 4" xfId="32033" xr:uid="{00000000-0005-0000-0000-00001EEE0000}"/>
    <cellStyle name="Percent 9 5 2 3 4" xfId="8256" xr:uid="{00000000-0005-0000-0000-00001FEE0000}"/>
    <cellStyle name="Percent 9 5 2 3 4 2" xfId="20882" xr:uid="{00000000-0005-0000-0000-000020EE0000}"/>
    <cellStyle name="Percent 9 5 2 3 4 2 2" xfId="56098" xr:uid="{00000000-0005-0000-0000-000021EE0000}"/>
    <cellStyle name="Percent 9 5 2 3 4 3" xfId="43501" xr:uid="{00000000-0005-0000-0000-000022EE0000}"/>
    <cellStyle name="Percent 9 5 2 3 4 4" xfId="33487" xr:uid="{00000000-0005-0000-0000-000023EE0000}"/>
    <cellStyle name="Percent 9 5 2 3 5" xfId="10037" xr:uid="{00000000-0005-0000-0000-000024EE0000}"/>
    <cellStyle name="Percent 9 5 2 3 5 2" xfId="22658" xr:uid="{00000000-0005-0000-0000-000025EE0000}"/>
    <cellStyle name="Percent 9 5 2 3 5 2 2" xfId="57874" xr:uid="{00000000-0005-0000-0000-000026EE0000}"/>
    <cellStyle name="Percent 9 5 2 3 5 3" xfId="45277" xr:uid="{00000000-0005-0000-0000-000027EE0000}"/>
    <cellStyle name="Percent 9 5 2 3 5 4" xfId="35263" xr:uid="{00000000-0005-0000-0000-000028EE0000}"/>
    <cellStyle name="Percent 9 5 2 3 6" xfId="11831" xr:uid="{00000000-0005-0000-0000-000029EE0000}"/>
    <cellStyle name="Percent 9 5 2 3 6 2" xfId="24434" xr:uid="{00000000-0005-0000-0000-00002AEE0000}"/>
    <cellStyle name="Percent 9 5 2 3 6 2 2" xfId="59650" xr:uid="{00000000-0005-0000-0000-00002BEE0000}"/>
    <cellStyle name="Percent 9 5 2 3 6 3" xfId="47053" xr:uid="{00000000-0005-0000-0000-00002CEE0000}"/>
    <cellStyle name="Percent 9 5 2 3 6 4" xfId="37039" xr:uid="{00000000-0005-0000-0000-00002DEE0000}"/>
    <cellStyle name="Percent 9 5 2 3 7" xfId="16198" xr:uid="{00000000-0005-0000-0000-00002EEE0000}"/>
    <cellStyle name="Percent 9 5 2 3 7 2" xfId="51414" xr:uid="{00000000-0005-0000-0000-00002FEE0000}"/>
    <cellStyle name="Percent 9 5 2 3 7 3" xfId="28803" xr:uid="{00000000-0005-0000-0000-000030EE0000}"/>
    <cellStyle name="Percent 9 5 2 3 8" xfId="14420" xr:uid="{00000000-0005-0000-0000-000031EE0000}"/>
    <cellStyle name="Percent 9 5 2 3 8 2" xfId="49638" xr:uid="{00000000-0005-0000-0000-000032EE0000}"/>
    <cellStyle name="Percent 9 5 2 3 9" xfId="38817" xr:uid="{00000000-0005-0000-0000-000033EE0000}"/>
    <cellStyle name="Percent 9 5 2 4" xfId="2692" xr:uid="{00000000-0005-0000-0000-000034EE0000}"/>
    <cellStyle name="Percent 9 5 2 4 10" xfId="26218" xr:uid="{00000000-0005-0000-0000-000035EE0000}"/>
    <cellStyle name="Percent 9 5 2 4 11" xfId="60622" xr:uid="{00000000-0005-0000-0000-000036EE0000}"/>
    <cellStyle name="Percent 9 5 2 4 2" xfId="4518" xr:uid="{00000000-0005-0000-0000-000037EE0000}"/>
    <cellStyle name="Percent 9 5 2 4 2 2" xfId="17165" xr:uid="{00000000-0005-0000-0000-000038EE0000}"/>
    <cellStyle name="Percent 9 5 2 4 2 2 2" xfId="52381" xr:uid="{00000000-0005-0000-0000-000039EE0000}"/>
    <cellStyle name="Percent 9 5 2 4 2 3" xfId="39784" xr:uid="{00000000-0005-0000-0000-00003AEE0000}"/>
    <cellStyle name="Percent 9 5 2 4 2 4" xfId="29770" xr:uid="{00000000-0005-0000-0000-00003BEE0000}"/>
    <cellStyle name="Percent 9 5 2 4 3" xfId="5988" xr:uid="{00000000-0005-0000-0000-00003CEE0000}"/>
    <cellStyle name="Percent 9 5 2 4 3 2" xfId="18619" xr:uid="{00000000-0005-0000-0000-00003DEE0000}"/>
    <cellStyle name="Percent 9 5 2 4 3 2 2" xfId="53835" xr:uid="{00000000-0005-0000-0000-00003EEE0000}"/>
    <cellStyle name="Percent 9 5 2 4 3 3" xfId="41238" xr:uid="{00000000-0005-0000-0000-00003FEE0000}"/>
    <cellStyle name="Percent 9 5 2 4 3 4" xfId="31224" xr:uid="{00000000-0005-0000-0000-000040EE0000}"/>
    <cellStyle name="Percent 9 5 2 4 4" xfId="7447" xr:uid="{00000000-0005-0000-0000-000041EE0000}"/>
    <cellStyle name="Percent 9 5 2 4 4 2" xfId="20073" xr:uid="{00000000-0005-0000-0000-000042EE0000}"/>
    <cellStyle name="Percent 9 5 2 4 4 2 2" xfId="55289" xr:uid="{00000000-0005-0000-0000-000043EE0000}"/>
    <cellStyle name="Percent 9 5 2 4 4 3" xfId="42692" xr:uid="{00000000-0005-0000-0000-000044EE0000}"/>
    <cellStyle name="Percent 9 5 2 4 4 4" xfId="32678" xr:uid="{00000000-0005-0000-0000-000045EE0000}"/>
    <cellStyle name="Percent 9 5 2 4 5" xfId="9228" xr:uid="{00000000-0005-0000-0000-000046EE0000}"/>
    <cellStyle name="Percent 9 5 2 4 5 2" xfId="21849" xr:uid="{00000000-0005-0000-0000-000047EE0000}"/>
    <cellStyle name="Percent 9 5 2 4 5 2 2" xfId="57065" xr:uid="{00000000-0005-0000-0000-000048EE0000}"/>
    <cellStyle name="Percent 9 5 2 4 5 3" xfId="44468" xr:uid="{00000000-0005-0000-0000-000049EE0000}"/>
    <cellStyle name="Percent 9 5 2 4 5 4" xfId="34454" xr:uid="{00000000-0005-0000-0000-00004AEE0000}"/>
    <cellStyle name="Percent 9 5 2 4 6" xfId="11022" xr:uid="{00000000-0005-0000-0000-00004BEE0000}"/>
    <cellStyle name="Percent 9 5 2 4 6 2" xfId="23625" xr:uid="{00000000-0005-0000-0000-00004CEE0000}"/>
    <cellStyle name="Percent 9 5 2 4 6 2 2" xfId="58841" xr:uid="{00000000-0005-0000-0000-00004DEE0000}"/>
    <cellStyle name="Percent 9 5 2 4 6 3" xfId="46244" xr:uid="{00000000-0005-0000-0000-00004EEE0000}"/>
    <cellStyle name="Percent 9 5 2 4 6 4" xfId="36230" xr:uid="{00000000-0005-0000-0000-00004FEE0000}"/>
    <cellStyle name="Percent 9 5 2 4 7" xfId="15389" xr:uid="{00000000-0005-0000-0000-000050EE0000}"/>
    <cellStyle name="Percent 9 5 2 4 7 2" xfId="50605" xr:uid="{00000000-0005-0000-0000-000051EE0000}"/>
    <cellStyle name="Percent 9 5 2 4 7 3" xfId="27994" xr:uid="{00000000-0005-0000-0000-000052EE0000}"/>
    <cellStyle name="Percent 9 5 2 4 8" xfId="13611" xr:uid="{00000000-0005-0000-0000-000053EE0000}"/>
    <cellStyle name="Percent 9 5 2 4 8 2" xfId="48829" xr:uid="{00000000-0005-0000-0000-000054EE0000}"/>
    <cellStyle name="Percent 9 5 2 4 9" xfId="38008" xr:uid="{00000000-0005-0000-0000-000055EE0000}"/>
    <cellStyle name="Percent 9 5 2 5" xfId="3856" xr:uid="{00000000-0005-0000-0000-000056EE0000}"/>
    <cellStyle name="Percent 9 5 2 5 2" xfId="8579" xr:uid="{00000000-0005-0000-0000-000057EE0000}"/>
    <cellStyle name="Percent 9 5 2 5 2 2" xfId="21205" xr:uid="{00000000-0005-0000-0000-000058EE0000}"/>
    <cellStyle name="Percent 9 5 2 5 2 2 2" xfId="56421" xr:uid="{00000000-0005-0000-0000-000059EE0000}"/>
    <cellStyle name="Percent 9 5 2 5 2 3" xfId="43824" xr:uid="{00000000-0005-0000-0000-00005AEE0000}"/>
    <cellStyle name="Percent 9 5 2 5 2 4" xfId="33810" xr:uid="{00000000-0005-0000-0000-00005BEE0000}"/>
    <cellStyle name="Percent 9 5 2 5 3" xfId="10360" xr:uid="{00000000-0005-0000-0000-00005CEE0000}"/>
    <cellStyle name="Percent 9 5 2 5 3 2" xfId="22981" xr:uid="{00000000-0005-0000-0000-00005DEE0000}"/>
    <cellStyle name="Percent 9 5 2 5 3 2 2" xfId="58197" xr:uid="{00000000-0005-0000-0000-00005EEE0000}"/>
    <cellStyle name="Percent 9 5 2 5 3 3" xfId="45600" xr:uid="{00000000-0005-0000-0000-00005FEE0000}"/>
    <cellStyle name="Percent 9 5 2 5 3 4" xfId="35586" xr:uid="{00000000-0005-0000-0000-000060EE0000}"/>
    <cellStyle name="Percent 9 5 2 5 4" xfId="12156" xr:uid="{00000000-0005-0000-0000-000061EE0000}"/>
    <cellStyle name="Percent 9 5 2 5 4 2" xfId="24757" xr:uid="{00000000-0005-0000-0000-000062EE0000}"/>
    <cellStyle name="Percent 9 5 2 5 4 2 2" xfId="59973" xr:uid="{00000000-0005-0000-0000-000063EE0000}"/>
    <cellStyle name="Percent 9 5 2 5 4 3" xfId="47376" xr:uid="{00000000-0005-0000-0000-000064EE0000}"/>
    <cellStyle name="Percent 9 5 2 5 4 4" xfId="37362" xr:uid="{00000000-0005-0000-0000-000065EE0000}"/>
    <cellStyle name="Percent 9 5 2 5 5" xfId="16521" xr:uid="{00000000-0005-0000-0000-000066EE0000}"/>
    <cellStyle name="Percent 9 5 2 5 5 2" xfId="51737" xr:uid="{00000000-0005-0000-0000-000067EE0000}"/>
    <cellStyle name="Percent 9 5 2 5 5 3" xfId="29126" xr:uid="{00000000-0005-0000-0000-000068EE0000}"/>
    <cellStyle name="Percent 9 5 2 5 6" xfId="14743" xr:uid="{00000000-0005-0000-0000-000069EE0000}"/>
    <cellStyle name="Percent 9 5 2 5 6 2" xfId="49961" xr:uid="{00000000-0005-0000-0000-00006AEE0000}"/>
    <cellStyle name="Percent 9 5 2 5 7" xfId="39140" xr:uid="{00000000-0005-0000-0000-00006BEE0000}"/>
    <cellStyle name="Percent 9 5 2 5 8" xfId="27350" xr:uid="{00000000-0005-0000-0000-00006CEE0000}"/>
    <cellStyle name="Percent 9 5 2 6" xfId="4196" xr:uid="{00000000-0005-0000-0000-00006DEE0000}"/>
    <cellStyle name="Percent 9 5 2 6 2" xfId="16843" xr:uid="{00000000-0005-0000-0000-00006EEE0000}"/>
    <cellStyle name="Percent 9 5 2 6 2 2" xfId="52059" xr:uid="{00000000-0005-0000-0000-00006FEE0000}"/>
    <cellStyle name="Percent 9 5 2 6 2 3" xfId="29448" xr:uid="{00000000-0005-0000-0000-000070EE0000}"/>
    <cellStyle name="Percent 9 5 2 6 3" xfId="13289" xr:uid="{00000000-0005-0000-0000-000071EE0000}"/>
    <cellStyle name="Percent 9 5 2 6 3 2" xfId="48507" xr:uid="{00000000-0005-0000-0000-000072EE0000}"/>
    <cellStyle name="Percent 9 5 2 6 4" xfId="39462" xr:uid="{00000000-0005-0000-0000-000073EE0000}"/>
    <cellStyle name="Percent 9 5 2 6 5" xfId="25896" xr:uid="{00000000-0005-0000-0000-000074EE0000}"/>
    <cellStyle name="Percent 9 5 2 7" xfId="5666" xr:uid="{00000000-0005-0000-0000-000075EE0000}"/>
    <cellStyle name="Percent 9 5 2 7 2" xfId="18297" xr:uid="{00000000-0005-0000-0000-000076EE0000}"/>
    <cellStyle name="Percent 9 5 2 7 2 2" xfId="53513" xr:uid="{00000000-0005-0000-0000-000077EE0000}"/>
    <cellStyle name="Percent 9 5 2 7 3" xfId="40916" xr:uid="{00000000-0005-0000-0000-000078EE0000}"/>
    <cellStyle name="Percent 9 5 2 7 4" xfId="30902" xr:uid="{00000000-0005-0000-0000-000079EE0000}"/>
    <cellStyle name="Percent 9 5 2 8" xfId="7125" xr:uid="{00000000-0005-0000-0000-00007AEE0000}"/>
    <cellStyle name="Percent 9 5 2 8 2" xfId="19751" xr:uid="{00000000-0005-0000-0000-00007BEE0000}"/>
    <cellStyle name="Percent 9 5 2 8 2 2" xfId="54967" xr:uid="{00000000-0005-0000-0000-00007CEE0000}"/>
    <cellStyle name="Percent 9 5 2 8 3" xfId="42370" xr:uid="{00000000-0005-0000-0000-00007DEE0000}"/>
    <cellStyle name="Percent 9 5 2 8 4" xfId="32356" xr:uid="{00000000-0005-0000-0000-00007EEE0000}"/>
    <cellStyle name="Percent 9 5 2 9" xfId="8906" xr:uid="{00000000-0005-0000-0000-00007FEE0000}"/>
    <cellStyle name="Percent 9 5 2 9 2" xfId="21527" xr:uid="{00000000-0005-0000-0000-000080EE0000}"/>
    <cellStyle name="Percent 9 5 2 9 2 2" xfId="56743" xr:uid="{00000000-0005-0000-0000-000081EE0000}"/>
    <cellStyle name="Percent 9 5 2 9 3" xfId="44146" xr:uid="{00000000-0005-0000-0000-000082EE0000}"/>
    <cellStyle name="Percent 9 5 2 9 4" xfId="34132" xr:uid="{00000000-0005-0000-0000-000083EE0000}"/>
    <cellStyle name="Percent 9 5 3" xfId="3041" xr:uid="{00000000-0005-0000-0000-000084EE0000}"/>
    <cellStyle name="Percent 9 5 3 10" xfId="25414" xr:uid="{00000000-0005-0000-0000-000085EE0000}"/>
    <cellStyle name="Percent 9 5 3 11" xfId="60949" xr:uid="{00000000-0005-0000-0000-000086EE0000}"/>
    <cellStyle name="Percent 9 5 3 2" xfId="4845" xr:uid="{00000000-0005-0000-0000-000087EE0000}"/>
    <cellStyle name="Percent 9 5 3 2 2" xfId="17492" xr:uid="{00000000-0005-0000-0000-000088EE0000}"/>
    <cellStyle name="Percent 9 5 3 2 2 2" xfId="52708" xr:uid="{00000000-0005-0000-0000-000089EE0000}"/>
    <cellStyle name="Percent 9 5 3 2 2 3" xfId="30097" xr:uid="{00000000-0005-0000-0000-00008AEE0000}"/>
    <cellStyle name="Percent 9 5 3 2 3" xfId="13938" xr:uid="{00000000-0005-0000-0000-00008BEE0000}"/>
    <cellStyle name="Percent 9 5 3 2 3 2" xfId="49156" xr:uid="{00000000-0005-0000-0000-00008CEE0000}"/>
    <cellStyle name="Percent 9 5 3 2 4" xfId="40111" xr:uid="{00000000-0005-0000-0000-00008DEE0000}"/>
    <cellStyle name="Percent 9 5 3 2 5" xfId="26545" xr:uid="{00000000-0005-0000-0000-00008EEE0000}"/>
    <cellStyle name="Percent 9 5 3 3" xfId="6315" xr:uid="{00000000-0005-0000-0000-00008FEE0000}"/>
    <cellStyle name="Percent 9 5 3 3 2" xfId="18946" xr:uid="{00000000-0005-0000-0000-000090EE0000}"/>
    <cellStyle name="Percent 9 5 3 3 2 2" xfId="54162" xr:uid="{00000000-0005-0000-0000-000091EE0000}"/>
    <cellStyle name="Percent 9 5 3 3 3" xfId="41565" xr:uid="{00000000-0005-0000-0000-000092EE0000}"/>
    <cellStyle name="Percent 9 5 3 3 4" xfId="31551" xr:uid="{00000000-0005-0000-0000-000093EE0000}"/>
    <cellStyle name="Percent 9 5 3 4" xfId="7774" xr:uid="{00000000-0005-0000-0000-000094EE0000}"/>
    <cellStyle name="Percent 9 5 3 4 2" xfId="20400" xr:uid="{00000000-0005-0000-0000-000095EE0000}"/>
    <cellStyle name="Percent 9 5 3 4 2 2" xfId="55616" xr:uid="{00000000-0005-0000-0000-000096EE0000}"/>
    <cellStyle name="Percent 9 5 3 4 3" xfId="43019" xr:uid="{00000000-0005-0000-0000-000097EE0000}"/>
    <cellStyle name="Percent 9 5 3 4 4" xfId="33005" xr:uid="{00000000-0005-0000-0000-000098EE0000}"/>
    <cellStyle name="Percent 9 5 3 5" xfId="9555" xr:uid="{00000000-0005-0000-0000-000099EE0000}"/>
    <cellStyle name="Percent 9 5 3 5 2" xfId="22176" xr:uid="{00000000-0005-0000-0000-00009AEE0000}"/>
    <cellStyle name="Percent 9 5 3 5 2 2" xfId="57392" xr:uid="{00000000-0005-0000-0000-00009BEE0000}"/>
    <cellStyle name="Percent 9 5 3 5 3" xfId="44795" xr:uid="{00000000-0005-0000-0000-00009CEE0000}"/>
    <cellStyle name="Percent 9 5 3 5 4" xfId="34781" xr:uid="{00000000-0005-0000-0000-00009DEE0000}"/>
    <cellStyle name="Percent 9 5 3 6" xfId="11349" xr:uid="{00000000-0005-0000-0000-00009EEE0000}"/>
    <cellStyle name="Percent 9 5 3 6 2" xfId="23952" xr:uid="{00000000-0005-0000-0000-00009FEE0000}"/>
    <cellStyle name="Percent 9 5 3 6 2 2" xfId="59168" xr:uid="{00000000-0005-0000-0000-0000A0EE0000}"/>
    <cellStyle name="Percent 9 5 3 6 3" xfId="46571" xr:uid="{00000000-0005-0000-0000-0000A1EE0000}"/>
    <cellStyle name="Percent 9 5 3 6 4" xfId="36557" xr:uid="{00000000-0005-0000-0000-0000A2EE0000}"/>
    <cellStyle name="Percent 9 5 3 7" xfId="15716" xr:uid="{00000000-0005-0000-0000-0000A3EE0000}"/>
    <cellStyle name="Percent 9 5 3 7 2" xfId="50932" xr:uid="{00000000-0005-0000-0000-0000A4EE0000}"/>
    <cellStyle name="Percent 9 5 3 7 3" xfId="28321" xr:uid="{00000000-0005-0000-0000-0000A5EE0000}"/>
    <cellStyle name="Percent 9 5 3 8" xfId="12807" xr:uid="{00000000-0005-0000-0000-0000A6EE0000}"/>
    <cellStyle name="Percent 9 5 3 8 2" xfId="48025" xr:uid="{00000000-0005-0000-0000-0000A7EE0000}"/>
    <cellStyle name="Percent 9 5 3 9" xfId="38335" xr:uid="{00000000-0005-0000-0000-0000A8EE0000}"/>
    <cellStyle name="Percent 9 5 4" xfId="2868" xr:uid="{00000000-0005-0000-0000-0000A9EE0000}"/>
    <cellStyle name="Percent 9 5 4 10" xfId="25255" xr:uid="{00000000-0005-0000-0000-0000AAEE0000}"/>
    <cellStyle name="Percent 9 5 4 11" xfId="60790" xr:uid="{00000000-0005-0000-0000-0000ABEE0000}"/>
    <cellStyle name="Percent 9 5 4 2" xfId="4686" xr:uid="{00000000-0005-0000-0000-0000ACEE0000}"/>
    <cellStyle name="Percent 9 5 4 2 2" xfId="17333" xr:uid="{00000000-0005-0000-0000-0000ADEE0000}"/>
    <cellStyle name="Percent 9 5 4 2 2 2" xfId="52549" xr:uid="{00000000-0005-0000-0000-0000AEEE0000}"/>
    <cellStyle name="Percent 9 5 4 2 2 3" xfId="29938" xr:uid="{00000000-0005-0000-0000-0000AFEE0000}"/>
    <cellStyle name="Percent 9 5 4 2 3" xfId="13779" xr:uid="{00000000-0005-0000-0000-0000B0EE0000}"/>
    <cellStyle name="Percent 9 5 4 2 3 2" xfId="48997" xr:uid="{00000000-0005-0000-0000-0000B1EE0000}"/>
    <cellStyle name="Percent 9 5 4 2 4" xfId="39952" xr:uid="{00000000-0005-0000-0000-0000B2EE0000}"/>
    <cellStyle name="Percent 9 5 4 2 5" xfId="26386" xr:uid="{00000000-0005-0000-0000-0000B3EE0000}"/>
    <cellStyle name="Percent 9 5 4 3" xfId="6156" xr:uid="{00000000-0005-0000-0000-0000B4EE0000}"/>
    <cellStyle name="Percent 9 5 4 3 2" xfId="18787" xr:uid="{00000000-0005-0000-0000-0000B5EE0000}"/>
    <cellStyle name="Percent 9 5 4 3 2 2" xfId="54003" xr:uid="{00000000-0005-0000-0000-0000B6EE0000}"/>
    <cellStyle name="Percent 9 5 4 3 3" xfId="41406" xr:uid="{00000000-0005-0000-0000-0000B7EE0000}"/>
    <cellStyle name="Percent 9 5 4 3 4" xfId="31392" xr:uid="{00000000-0005-0000-0000-0000B8EE0000}"/>
    <cellStyle name="Percent 9 5 4 4" xfId="7615" xr:uid="{00000000-0005-0000-0000-0000B9EE0000}"/>
    <cellStyle name="Percent 9 5 4 4 2" xfId="20241" xr:uid="{00000000-0005-0000-0000-0000BAEE0000}"/>
    <cellStyle name="Percent 9 5 4 4 2 2" xfId="55457" xr:uid="{00000000-0005-0000-0000-0000BBEE0000}"/>
    <cellStyle name="Percent 9 5 4 4 3" xfId="42860" xr:uid="{00000000-0005-0000-0000-0000BCEE0000}"/>
    <cellStyle name="Percent 9 5 4 4 4" xfId="32846" xr:uid="{00000000-0005-0000-0000-0000BDEE0000}"/>
    <cellStyle name="Percent 9 5 4 5" xfId="9396" xr:uid="{00000000-0005-0000-0000-0000BEEE0000}"/>
    <cellStyle name="Percent 9 5 4 5 2" xfId="22017" xr:uid="{00000000-0005-0000-0000-0000BFEE0000}"/>
    <cellStyle name="Percent 9 5 4 5 2 2" xfId="57233" xr:uid="{00000000-0005-0000-0000-0000C0EE0000}"/>
    <cellStyle name="Percent 9 5 4 5 3" xfId="44636" xr:uid="{00000000-0005-0000-0000-0000C1EE0000}"/>
    <cellStyle name="Percent 9 5 4 5 4" xfId="34622" xr:uid="{00000000-0005-0000-0000-0000C2EE0000}"/>
    <cellStyle name="Percent 9 5 4 6" xfId="11190" xr:uid="{00000000-0005-0000-0000-0000C3EE0000}"/>
    <cellStyle name="Percent 9 5 4 6 2" xfId="23793" xr:uid="{00000000-0005-0000-0000-0000C4EE0000}"/>
    <cellStyle name="Percent 9 5 4 6 2 2" xfId="59009" xr:uid="{00000000-0005-0000-0000-0000C5EE0000}"/>
    <cellStyle name="Percent 9 5 4 6 3" xfId="46412" xr:uid="{00000000-0005-0000-0000-0000C6EE0000}"/>
    <cellStyle name="Percent 9 5 4 6 4" xfId="36398" xr:uid="{00000000-0005-0000-0000-0000C7EE0000}"/>
    <cellStyle name="Percent 9 5 4 7" xfId="15557" xr:uid="{00000000-0005-0000-0000-0000C8EE0000}"/>
    <cellStyle name="Percent 9 5 4 7 2" xfId="50773" xr:uid="{00000000-0005-0000-0000-0000C9EE0000}"/>
    <cellStyle name="Percent 9 5 4 7 3" xfId="28162" xr:uid="{00000000-0005-0000-0000-0000CAEE0000}"/>
    <cellStyle name="Percent 9 5 4 8" xfId="12648" xr:uid="{00000000-0005-0000-0000-0000CBEE0000}"/>
    <cellStyle name="Percent 9 5 4 8 2" xfId="47866" xr:uid="{00000000-0005-0000-0000-0000CCEE0000}"/>
    <cellStyle name="Percent 9 5 4 9" xfId="38176" xr:uid="{00000000-0005-0000-0000-0000CDEE0000}"/>
    <cellStyle name="Percent 9 5 5" xfId="3377" xr:uid="{00000000-0005-0000-0000-0000CEEE0000}"/>
    <cellStyle name="Percent 9 5 5 10" xfId="26873" xr:uid="{00000000-0005-0000-0000-0000CFEE0000}"/>
    <cellStyle name="Percent 9 5 5 11" xfId="61277" xr:uid="{00000000-0005-0000-0000-0000D0EE0000}"/>
    <cellStyle name="Percent 9 5 5 2" xfId="5173" xr:uid="{00000000-0005-0000-0000-0000D1EE0000}"/>
    <cellStyle name="Percent 9 5 5 2 2" xfId="17820" xr:uid="{00000000-0005-0000-0000-0000D2EE0000}"/>
    <cellStyle name="Percent 9 5 5 2 2 2" xfId="53036" xr:uid="{00000000-0005-0000-0000-0000D3EE0000}"/>
    <cellStyle name="Percent 9 5 5 2 3" xfId="40439" xr:uid="{00000000-0005-0000-0000-0000D4EE0000}"/>
    <cellStyle name="Percent 9 5 5 2 4" xfId="30425" xr:uid="{00000000-0005-0000-0000-0000D5EE0000}"/>
    <cellStyle name="Percent 9 5 5 3" xfId="6643" xr:uid="{00000000-0005-0000-0000-0000D6EE0000}"/>
    <cellStyle name="Percent 9 5 5 3 2" xfId="19274" xr:uid="{00000000-0005-0000-0000-0000D7EE0000}"/>
    <cellStyle name="Percent 9 5 5 3 2 2" xfId="54490" xr:uid="{00000000-0005-0000-0000-0000D8EE0000}"/>
    <cellStyle name="Percent 9 5 5 3 3" xfId="41893" xr:uid="{00000000-0005-0000-0000-0000D9EE0000}"/>
    <cellStyle name="Percent 9 5 5 3 4" xfId="31879" xr:uid="{00000000-0005-0000-0000-0000DAEE0000}"/>
    <cellStyle name="Percent 9 5 5 4" xfId="8102" xr:uid="{00000000-0005-0000-0000-0000DBEE0000}"/>
    <cellStyle name="Percent 9 5 5 4 2" xfId="20728" xr:uid="{00000000-0005-0000-0000-0000DCEE0000}"/>
    <cellStyle name="Percent 9 5 5 4 2 2" xfId="55944" xr:uid="{00000000-0005-0000-0000-0000DDEE0000}"/>
    <cellStyle name="Percent 9 5 5 4 3" xfId="43347" xr:uid="{00000000-0005-0000-0000-0000DEEE0000}"/>
    <cellStyle name="Percent 9 5 5 4 4" xfId="33333" xr:uid="{00000000-0005-0000-0000-0000DFEE0000}"/>
    <cellStyle name="Percent 9 5 5 5" xfId="9883" xr:uid="{00000000-0005-0000-0000-0000E0EE0000}"/>
    <cellStyle name="Percent 9 5 5 5 2" xfId="22504" xr:uid="{00000000-0005-0000-0000-0000E1EE0000}"/>
    <cellStyle name="Percent 9 5 5 5 2 2" xfId="57720" xr:uid="{00000000-0005-0000-0000-0000E2EE0000}"/>
    <cellStyle name="Percent 9 5 5 5 3" xfId="45123" xr:uid="{00000000-0005-0000-0000-0000E3EE0000}"/>
    <cellStyle name="Percent 9 5 5 5 4" xfId="35109" xr:uid="{00000000-0005-0000-0000-0000E4EE0000}"/>
    <cellStyle name="Percent 9 5 5 6" xfId="11677" xr:uid="{00000000-0005-0000-0000-0000E5EE0000}"/>
    <cellStyle name="Percent 9 5 5 6 2" xfId="24280" xr:uid="{00000000-0005-0000-0000-0000E6EE0000}"/>
    <cellStyle name="Percent 9 5 5 6 2 2" xfId="59496" xr:uid="{00000000-0005-0000-0000-0000E7EE0000}"/>
    <cellStyle name="Percent 9 5 5 6 3" xfId="46899" xr:uid="{00000000-0005-0000-0000-0000E8EE0000}"/>
    <cellStyle name="Percent 9 5 5 6 4" xfId="36885" xr:uid="{00000000-0005-0000-0000-0000E9EE0000}"/>
    <cellStyle name="Percent 9 5 5 7" xfId="16044" xr:uid="{00000000-0005-0000-0000-0000EAEE0000}"/>
    <cellStyle name="Percent 9 5 5 7 2" xfId="51260" xr:uid="{00000000-0005-0000-0000-0000EBEE0000}"/>
    <cellStyle name="Percent 9 5 5 7 3" xfId="28649" xr:uid="{00000000-0005-0000-0000-0000ECEE0000}"/>
    <cellStyle name="Percent 9 5 5 8" xfId="14266" xr:uid="{00000000-0005-0000-0000-0000EDEE0000}"/>
    <cellStyle name="Percent 9 5 5 8 2" xfId="49484" xr:uid="{00000000-0005-0000-0000-0000EEEE0000}"/>
    <cellStyle name="Percent 9 5 5 9" xfId="38663" xr:uid="{00000000-0005-0000-0000-0000EFEE0000}"/>
    <cellStyle name="Percent 9 5 6" xfId="2537" xr:uid="{00000000-0005-0000-0000-0000F0EE0000}"/>
    <cellStyle name="Percent 9 5 6 10" xfId="26064" xr:uid="{00000000-0005-0000-0000-0000F1EE0000}"/>
    <cellStyle name="Percent 9 5 6 11" xfId="60468" xr:uid="{00000000-0005-0000-0000-0000F2EE0000}"/>
    <cellStyle name="Percent 9 5 6 2" xfId="4364" xr:uid="{00000000-0005-0000-0000-0000F3EE0000}"/>
    <cellStyle name="Percent 9 5 6 2 2" xfId="17011" xr:uid="{00000000-0005-0000-0000-0000F4EE0000}"/>
    <cellStyle name="Percent 9 5 6 2 2 2" xfId="52227" xr:uid="{00000000-0005-0000-0000-0000F5EE0000}"/>
    <cellStyle name="Percent 9 5 6 2 3" xfId="39630" xr:uid="{00000000-0005-0000-0000-0000F6EE0000}"/>
    <cellStyle name="Percent 9 5 6 2 4" xfId="29616" xr:uid="{00000000-0005-0000-0000-0000F7EE0000}"/>
    <cellStyle name="Percent 9 5 6 3" xfId="5834" xr:uid="{00000000-0005-0000-0000-0000F8EE0000}"/>
    <cellStyle name="Percent 9 5 6 3 2" xfId="18465" xr:uid="{00000000-0005-0000-0000-0000F9EE0000}"/>
    <cellStyle name="Percent 9 5 6 3 2 2" xfId="53681" xr:uid="{00000000-0005-0000-0000-0000FAEE0000}"/>
    <cellStyle name="Percent 9 5 6 3 3" xfId="41084" xr:uid="{00000000-0005-0000-0000-0000FBEE0000}"/>
    <cellStyle name="Percent 9 5 6 3 4" xfId="31070" xr:uid="{00000000-0005-0000-0000-0000FCEE0000}"/>
    <cellStyle name="Percent 9 5 6 4" xfId="7293" xr:uid="{00000000-0005-0000-0000-0000FDEE0000}"/>
    <cellStyle name="Percent 9 5 6 4 2" xfId="19919" xr:uid="{00000000-0005-0000-0000-0000FEEE0000}"/>
    <cellStyle name="Percent 9 5 6 4 2 2" xfId="55135" xr:uid="{00000000-0005-0000-0000-0000FFEE0000}"/>
    <cellStyle name="Percent 9 5 6 4 3" xfId="42538" xr:uid="{00000000-0005-0000-0000-000000EF0000}"/>
    <cellStyle name="Percent 9 5 6 4 4" xfId="32524" xr:uid="{00000000-0005-0000-0000-000001EF0000}"/>
    <cellStyle name="Percent 9 5 6 5" xfId="9074" xr:uid="{00000000-0005-0000-0000-000002EF0000}"/>
    <cellStyle name="Percent 9 5 6 5 2" xfId="21695" xr:uid="{00000000-0005-0000-0000-000003EF0000}"/>
    <cellStyle name="Percent 9 5 6 5 2 2" xfId="56911" xr:uid="{00000000-0005-0000-0000-000004EF0000}"/>
    <cellStyle name="Percent 9 5 6 5 3" xfId="44314" xr:uid="{00000000-0005-0000-0000-000005EF0000}"/>
    <cellStyle name="Percent 9 5 6 5 4" xfId="34300" xr:uid="{00000000-0005-0000-0000-000006EF0000}"/>
    <cellStyle name="Percent 9 5 6 6" xfId="10868" xr:uid="{00000000-0005-0000-0000-000007EF0000}"/>
    <cellStyle name="Percent 9 5 6 6 2" xfId="23471" xr:uid="{00000000-0005-0000-0000-000008EF0000}"/>
    <cellStyle name="Percent 9 5 6 6 2 2" xfId="58687" xr:uid="{00000000-0005-0000-0000-000009EF0000}"/>
    <cellStyle name="Percent 9 5 6 6 3" xfId="46090" xr:uid="{00000000-0005-0000-0000-00000AEF0000}"/>
    <cellStyle name="Percent 9 5 6 6 4" xfId="36076" xr:uid="{00000000-0005-0000-0000-00000BEF0000}"/>
    <cellStyle name="Percent 9 5 6 7" xfId="15235" xr:uid="{00000000-0005-0000-0000-00000CEF0000}"/>
    <cellStyle name="Percent 9 5 6 7 2" xfId="50451" xr:uid="{00000000-0005-0000-0000-00000DEF0000}"/>
    <cellStyle name="Percent 9 5 6 7 3" xfId="27840" xr:uid="{00000000-0005-0000-0000-00000EEF0000}"/>
    <cellStyle name="Percent 9 5 6 8" xfId="13457" xr:uid="{00000000-0005-0000-0000-00000FEF0000}"/>
    <cellStyle name="Percent 9 5 6 8 2" xfId="48675" xr:uid="{00000000-0005-0000-0000-000010EF0000}"/>
    <cellStyle name="Percent 9 5 6 9" xfId="37854" xr:uid="{00000000-0005-0000-0000-000011EF0000}"/>
    <cellStyle name="Percent 9 5 7" xfId="3701" xr:uid="{00000000-0005-0000-0000-000012EF0000}"/>
    <cellStyle name="Percent 9 5 7 2" xfId="8425" xr:uid="{00000000-0005-0000-0000-000013EF0000}"/>
    <cellStyle name="Percent 9 5 7 2 2" xfId="21051" xr:uid="{00000000-0005-0000-0000-000014EF0000}"/>
    <cellStyle name="Percent 9 5 7 2 2 2" xfId="56267" xr:uid="{00000000-0005-0000-0000-000015EF0000}"/>
    <cellStyle name="Percent 9 5 7 2 3" xfId="43670" xr:uid="{00000000-0005-0000-0000-000016EF0000}"/>
    <cellStyle name="Percent 9 5 7 2 4" xfId="33656" xr:uid="{00000000-0005-0000-0000-000017EF0000}"/>
    <cellStyle name="Percent 9 5 7 3" xfId="10206" xr:uid="{00000000-0005-0000-0000-000018EF0000}"/>
    <cellStyle name="Percent 9 5 7 3 2" xfId="22827" xr:uid="{00000000-0005-0000-0000-000019EF0000}"/>
    <cellStyle name="Percent 9 5 7 3 2 2" xfId="58043" xr:uid="{00000000-0005-0000-0000-00001AEF0000}"/>
    <cellStyle name="Percent 9 5 7 3 3" xfId="45446" xr:uid="{00000000-0005-0000-0000-00001BEF0000}"/>
    <cellStyle name="Percent 9 5 7 3 4" xfId="35432" xr:uid="{00000000-0005-0000-0000-00001CEF0000}"/>
    <cellStyle name="Percent 9 5 7 4" xfId="12002" xr:uid="{00000000-0005-0000-0000-00001DEF0000}"/>
    <cellStyle name="Percent 9 5 7 4 2" xfId="24603" xr:uid="{00000000-0005-0000-0000-00001EEF0000}"/>
    <cellStyle name="Percent 9 5 7 4 2 2" xfId="59819" xr:uid="{00000000-0005-0000-0000-00001FEF0000}"/>
    <cellStyle name="Percent 9 5 7 4 3" xfId="47222" xr:uid="{00000000-0005-0000-0000-000020EF0000}"/>
    <cellStyle name="Percent 9 5 7 4 4" xfId="37208" xr:uid="{00000000-0005-0000-0000-000021EF0000}"/>
    <cellStyle name="Percent 9 5 7 5" xfId="16367" xr:uid="{00000000-0005-0000-0000-000022EF0000}"/>
    <cellStyle name="Percent 9 5 7 5 2" xfId="51583" xr:uid="{00000000-0005-0000-0000-000023EF0000}"/>
    <cellStyle name="Percent 9 5 7 5 3" xfId="28972" xr:uid="{00000000-0005-0000-0000-000024EF0000}"/>
    <cellStyle name="Percent 9 5 7 6" xfId="14589" xr:uid="{00000000-0005-0000-0000-000025EF0000}"/>
    <cellStyle name="Percent 9 5 7 6 2" xfId="49807" xr:uid="{00000000-0005-0000-0000-000026EF0000}"/>
    <cellStyle name="Percent 9 5 7 7" xfId="38986" xr:uid="{00000000-0005-0000-0000-000027EF0000}"/>
    <cellStyle name="Percent 9 5 7 8" xfId="27196" xr:uid="{00000000-0005-0000-0000-000028EF0000}"/>
    <cellStyle name="Percent 9 5 8" xfId="4037" xr:uid="{00000000-0005-0000-0000-000029EF0000}"/>
    <cellStyle name="Percent 9 5 8 2" xfId="16689" xr:uid="{00000000-0005-0000-0000-00002AEF0000}"/>
    <cellStyle name="Percent 9 5 8 2 2" xfId="51905" xr:uid="{00000000-0005-0000-0000-00002BEF0000}"/>
    <cellStyle name="Percent 9 5 8 2 3" xfId="29294" xr:uid="{00000000-0005-0000-0000-00002CEF0000}"/>
    <cellStyle name="Percent 9 5 8 3" xfId="13135" xr:uid="{00000000-0005-0000-0000-00002DEF0000}"/>
    <cellStyle name="Percent 9 5 8 3 2" xfId="48353" xr:uid="{00000000-0005-0000-0000-00002EEF0000}"/>
    <cellStyle name="Percent 9 5 8 4" xfId="39308" xr:uid="{00000000-0005-0000-0000-00002FEF0000}"/>
    <cellStyle name="Percent 9 5 8 5" xfId="25742" xr:uid="{00000000-0005-0000-0000-000030EF0000}"/>
    <cellStyle name="Percent 9 5 9" xfId="5512" xr:uid="{00000000-0005-0000-0000-000031EF0000}"/>
    <cellStyle name="Percent 9 5 9 2" xfId="18143" xr:uid="{00000000-0005-0000-0000-000032EF0000}"/>
    <cellStyle name="Percent 9 5 9 2 2" xfId="53359" xr:uid="{00000000-0005-0000-0000-000033EF0000}"/>
    <cellStyle name="Percent 9 5 9 3" xfId="40762" xr:uid="{00000000-0005-0000-0000-000034EF0000}"/>
    <cellStyle name="Percent 9 5 9 4" xfId="30748" xr:uid="{00000000-0005-0000-0000-000035EF0000}"/>
    <cellStyle name="Percent 9 6" xfId="2277" xr:uid="{00000000-0005-0000-0000-000036EF0000}"/>
    <cellStyle name="Percent 9 6 10" xfId="10773" xr:uid="{00000000-0005-0000-0000-000037EF0000}"/>
    <cellStyle name="Percent 9 6 10 2" xfId="23382" xr:uid="{00000000-0005-0000-0000-000038EF0000}"/>
    <cellStyle name="Percent 9 6 10 2 2" xfId="58598" xr:uid="{00000000-0005-0000-0000-000039EF0000}"/>
    <cellStyle name="Percent 9 6 10 3" xfId="46001" xr:uid="{00000000-0005-0000-0000-00003AEF0000}"/>
    <cellStyle name="Percent 9 6 10 4" xfId="35987" xr:uid="{00000000-0005-0000-0000-00003BEF0000}"/>
    <cellStyle name="Percent 9 6 11" xfId="14993" xr:uid="{00000000-0005-0000-0000-00003CEF0000}"/>
    <cellStyle name="Percent 9 6 11 2" xfId="50209" xr:uid="{00000000-0005-0000-0000-00003DEF0000}"/>
    <cellStyle name="Percent 9 6 11 3" xfId="27598" xr:uid="{00000000-0005-0000-0000-00003EEF0000}"/>
    <cellStyle name="Percent 9 6 12" xfId="12406" xr:uid="{00000000-0005-0000-0000-00003FEF0000}"/>
    <cellStyle name="Percent 9 6 12 2" xfId="47624" xr:uid="{00000000-0005-0000-0000-000040EF0000}"/>
    <cellStyle name="Percent 9 6 13" xfId="37612" xr:uid="{00000000-0005-0000-0000-000041EF0000}"/>
    <cellStyle name="Percent 9 6 14" xfId="25013" xr:uid="{00000000-0005-0000-0000-000042EF0000}"/>
    <cellStyle name="Percent 9 6 15" xfId="60226" xr:uid="{00000000-0005-0000-0000-000043EF0000}"/>
    <cellStyle name="Percent 9 6 2" xfId="3128" xr:uid="{00000000-0005-0000-0000-000044EF0000}"/>
    <cellStyle name="Percent 9 6 2 10" xfId="25497" xr:uid="{00000000-0005-0000-0000-000045EF0000}"/>
    <cellStyle name="Percent 9 6 2 11" xfId="61032" xr:uid="{00000000-0005-0000-0000-000046EF0000}"/>
    <cellStyle name="Percent 9 6 2 2" xfId="4928" xr:uid="{00000000-0005-0000-0000-000047EF0000}"/>
    <cellStyle name="Percent 9 6 2 2 2" xfId="17575" xr:uid="{00000000-0005-0000-0000-000048EF0000}"/>
    <cellStyle name="Percent 9 6 2 2 2 2" xfId="52791" xr:uid="{00000000-0005-0000-0000-000049EF0000}"/>
    <cellStyle name="Percent 9 6 2 2 2 3" xfId="30180" xr:uid="{00000000-0005-0000-0000-00004AEF0000}"/>
    <cellStyle name="Percent 9 6 2 2 3" xfId="14021" xr:uid="{00000000-0005-0000-0000-00004BEF0000}"/>
    <cellStyle name="Percent 9 6 2 2 3 2" xfId="49239" xr:uid="{00000000-0005-0000-0000-00004CEF0000}"/>
    <cellStyle name="Percent 9 6 2 2 4" xfId="40194" xr:uid="{00000000-0005-0000-0000-00004DEF0000}"/>
    <cellStyle name="Percent 9 6 2 2 5" xfId="26628" xr:uid="{00000000-0005-0000-0000-00004EEF0000}"/>
    <cellStyle name="Percent 9 6 2 3" xfId="6398" xr:uid="{00000000-0005-0000-0000-00004FEF0000}"/>
    <cellStyle name="Percent 9 6 2 3 2" xfId="19029" xr:uid="{00000000-0005-0000-0000-000050EF0000}"/>
    <cellStyle name="Percent 9 6 2 3 2 2" xfId="54245" xr:uid="{00000000-0005-0000-0000-000051EF0000}"/>
    <cellStyle name="Percent 9 6 2 3 3" xfId="41648" xr:uid="{00000000-0005-0000-0000-000052EF0000}"/>
    <cellStyle name="Percent 9 6 2 3 4" xfId="31634" xr:uid="{00000000-0005-0000-0000-000053EF0000}"/>
    <cellStyle name="Percent 9 6 2 4" xfId="7857" xr:uid="{00000000-0005-0000-0000-000054EF0000}"/>
    <cellStyle name="Percent 9 6 2 4 2" xfId="20483" xr:uid="{00000000-0005-0000-0000-000055EF0000}"/>
    <cellStyle name="Percent 9 6 2 4 2 2" xfId="55699" xr:uid="{00000000-0005-0000-0000-000056EF0000}"/>
    <cellStyle name="Percent 9 6 2 4 3" xfId="43102" xr:uid="{00000000-0005-0000-0000-000057EF0000}"/>
    <cellStyle name="Percent 9 6 2 4 4" xfId="33088" xr:uid="{00000000-0005-0000-0000-000058EF0000}"/>
    <cellStyle name="Percent 9 6 2 5" xfId="9638" xr:uid="{00000000-0005-0000-0000-000059EF0000}"/>
    <cellStyle name="Percent 9 6 2 5 2" xfId="22259" xr:uid="{00000000-0005-0000-0000-00005AEF0000}"/>
    <cellStyle name="Percent 9 6 2 5 2 2" xfId="57475" xr:uid="{00000000-0005-0000-0000-00005BEF0000}"/>
    <cellStyle name="Percent 9 6 2 5 3" xfId="44878" xr:uid="{00000000-0005-0000-0000-00005CEF0000}"/>
    <cellStyle name="Percent 9 6 2 5 4" xfId="34864" xr:uid="{00000000-0005-0000-0000-00005DEF0000}"/>
    <cellStyle name="Percent 9 6 2 6" xfId="11432" xr:uid="{00000000-0005-0000-0000-00005EEF0000}"/>
    <cellStyle name="Percent 9 6 2 6 2" xfId="24035" xr:uid="{00000000-0005-0000-0000-00005FEF0000}"/>
    <cellStyle name="Percent 9 6 2 6 2 2" xfId="59251" xr:uid="{00000000-0005-0000-0000-000060EF0000}"/>
    <cellStyle name="Percent 9 6 2 6 3" xfId="46654" xr:uid="{00000000-0005-0000-0000-000061EF0000}"/>
    <cellStyle name="Percent 9 6 2 6 4" xfId="36640" xr:uid="{00000000-0005-0000-0000-000062EF0000}"/>
    <cellStyle name="Percent 9 6 2 7" xfId="15799" xr:uid="{00000000-0005-0000-0000-000063EF0000}"/>
    <cellStyle name="Percent 9 6 2 7 2" xfId="51015" xr:uid="{00000000-0005-0000-0000-000064EF0000}"/>
    <cellStyle name="Percent 9 6 2 7 3" xfId="28404" xr:uid="{00000000-0005-0000-0000-000065EF0000}"/>
    <cellStyle name="Percent 9 6 2 8" xfId="12890" xr:uid="{00000000-0005-0000-0000-000066EF0000}"/>
    <cellStyle name="Percent 9 6 2 8 2" xfId="48108" xr:uid="{00000000-0005-0000-0000-000067EF0000}"/>
    <cellStyle name="Percent 9 6 2 9" xfId="38418" xr:uid="{00000000-0005-0000-0000-000068EF0000}"/>
    <cellStyle name="Percent 9 6 3" xfId="3457" xr:uid="{00000000-0005-0000-0000-000069EF0000}"/>
    <cellStyle name="Percent 9 6 3 10" xfId="26953" xr:uid="{00000000-0005-0000-0000-00006AEF0000}"/>
    <cellStyle name="Percent 9 6 3 11" xfId="61357" xr:uid="{00000000-0005-0000-0000-00006BEF0000}"/>
    <cellStyle name="Percent 9 6 3 2" xfId="5253" xr:uid="{00000000-0005-0000-0000-00006CEF0000}"/>
    <cellStyle name="Percent 9 6 3 2 2" xfId="17900" xr:uid="{00000000-0005-0000-0000-00006DEF0000}"/>
    <cellStyle name="Percent 9 6 3 2 2 2" xfId="53116" xr:uid="{00000000-0005-0000-0000-00006EEF0000}"/>
    <cellStyle name="Percent 9 6 3 2 3" xfId="40519" xr:uid="{00000000-0005-0000-0000-00006FEF0000}"/>
    <cellStyle name="Percent 9 6 3 2 4" xfId="30505" xr:uid="{00000000-0005-0000-0000-000070EF0000}"/>
    <cellStyle name="Percent 9 6 3 3" xfId="6723" xr:uid="{00000000-0005-0000-0000-000071EF0000}"/>
    <cellStyle name="Percent 9 6 3 3 2" xfId="19354" xr:uid="{00000000-0005-0000-0000-000072EF0000}"/>
    <cellStyle name="Percent 9 6 3 3 2 2" xfId="54570" xr:uid="{00000000-0005-0000-0000-000073EF0000}"/>
    <cellStyle name="Percent 9 6 3 3 3" xfId="41973" xr:uid="{00000000-0005-0000-0000-000074EF0000}"/>
    <cellStyle name="Percent 9 6 3 3 4" xfId="31959" xr:uid="{00000000-0005-0000-0000-000075EF0000}"/>
    <cellStyle name="Percent 9 6 3 4" xfId="8182" xr:uid="{00000000-0005-0000-0000-000076EF0000}"/>
    <cellStyle name="Percent 9 6 3 4 2" xfId="20808" xr:uid="{00000000-0005-0000-0000-000077EF0000}"/>
    <cellStyle name="Percent 9 6 3 4 2 2" xfId="56024" xr:uid="{00000000-0005-0000-0000-000078EF0000}"/>
    <cellStyle name="Percent 9 6 3 4 3" xfId="43427" xr:uid="{00000000-0005-0000-0000-000079EF0000}"/>
    <cellStyle name="Percent 9 6 3 4 4" xfId="33413" xr:uid="{00000000-0005-0000-0000-00007AEF0000}"/>
    <cellStyle name="Percent 9 6 3 5" xfId="9963" xr:uid="{00000000-0005-0000-0000-00007BEF0000}"/>
    <cellStyle name="Percent 9 6 3 5 2" xfId="22584" xr:uid="{00000000-0005-0000-0000-00007CEF0000}"/>
    <cellStyle name="Percent 9 6 3 5 2 2" xfId="57800" xr:uid="{00000000-0005-0000-0000-00007DEF0000}"/>
    <cellStyle name="Percent 9 6 3 5 3" xfId="45203" xr:uid="{00000000-0005-0000-0000-00007EEF0000}"/>
    <cellStyle name="Percent 9 6 3 5 4" xfId="35189" xr:uid="{00000000-0005-0000-0000-00007FEF0000}"/>
    <cellStyle name="Percent 9 6 3 6" xfId="11757" xr:uid="{00000000-0005-0000-0000-000080EF0000}"/>
    <cellStyle name="Percent 9 6 3 6 2" xfId="24360" xr:uid="{00000000-0005-0000-0000-000081EF0000}"/>
    <cellStyle name="Percent 9 6 3 6 2 2" xfId="59576" xr:uid="{00000000-0005-0000-0000-000082EF0000}"/>
    <cellStyle name="Percent 9 6 3 6 3" xfId="46979" xr:uid="{00000000-0005-0000-0000-000083EF0000}"/>
    <cellStyle name="Percent 9 6 3 6 4" xfId="36965" xr:uid="{00000000-0005-0000-0000-000084EF0000}"/>
    <cellStyle name="Percent 9 6 3 7" xfId="16124" xr:uid="{00000000-0005-0000-0000-000085EF0000}"/>
    <cellStyle name="Percent 9 6 3 7 2" xfId="51340" xr:uid="{00000000-0005-0000-0000-000086EF0000}"/>
    <cellStyle name="Percent 9 6 3 7 3" xfId="28729" xr:uid="{00000000-0005-0000-0000-000087EF0000}"/>
    <cellStyle name="Percent 9 6 3 8" xfId="14346" xr:uid="{00000000-0005-0000-0000-000088EF0000}"/>
    <cellStyle name="Percent 9 6 3 8 2" xfId="49564" xr:uid="{00000000-0005-0000-0000-000089EF0000}"/>
    <cellStyle name="Percent 9 6 3 9" xfId="38743" xr:uid="{00000000-0005-0000-0000-00008AEF0000}"/>
    <cellStyle name="Percent 9 6 4" xfId="2618" xr:uid="{00000000-0005-0000-0000-00008BEF0000}"/>
    <cellStyle name="Percent 9 6 4 10" xfId="26144" xr:uid="{00000000-0005-0000-0000-00008CEF0000}"/>
    <cellStyle name="Percent 9 6 4 11" xfId="60548" xr:uid="{00000000-0005-0000-0000-00008DEF0000}"/>
    <cellStyle name="Percent 9 6 4 2" xfId="4444" xr:uid="{00000000-0005-0000-0000-00008EEF0000}"/>
    <cellStyle name="Percent 9 6 4 2 2" xfId="17091" xr:uid="{00000000-0005-0000-0000-00008FEF0000}"/>
    <cellStyle name="Percent 9 6 4 2 2 2" xfId="52307" xr:uid="{00000000-0005-0000-0000-000090EF0000}"/>
    <cellStyle name="Percent 9 6 4 2 3" xfId="39710" xr:uid="{00000000-0005-0000-0000-000091EF0000}"/>
    <cellStyle name="Percent 9 6 4 2 4" xfId="29696" xr:uid="{00000000-0005-0000-0000-000092EF0000}"/>
    <cellStyle name="Percent 9 6 4 3" xfId="5914" xr:uid="{00000000-0005-0000-0000-000093EF0000}"/>
    <cellStyle name="Percent 9 6 4 3 2" xfId="18545" xr:uid="{00000000-0005-0000-0000-000094EF0000}"/>
    <cellStyle name="Percent 9 6 4 3 2 2" xfId="53761" xr:uid="{00000000-0005-0000-0000-000095EF0000}"/>
    <cellStyle name="Percent 9 6 4 3 3" xfId="41164" xr:uid="{00000000-0005-0000-0000-000096EF0000}"/>
    <cellStyle name="Percent 9 6 4 3 4" xfId="31150" xr:uid="{00000000-0005-0000-0000-000097EF0000}"/>
    <cellStyle name="Percent 9 6 4 4" xfId="7373" xr:uid="{00000000-0005-0000-0000-000098EF0000}"/>
    <cellStyle name="Percent 9 6 4 4 2" xfId="19999" xr:uid="{00000000-0005-0000-0000-000099EF0000}"/>
    <cellStyle name="Percent 9 6 4 4 2 2" xfId="55215" xr:uid="{00000000-0005-0000-0000-00009AEF0000}"/>
    <cellStyle name="Percent 9 6 4 4 3" xfId="42618" xr:uid="{00000000-0005-0000-0000-00009BEF0000}"/>
    <cellStyle name="Percent 9 6 4 4 4" xfId="32604" xr:uid="{00000000-0005-0000-0000-00009CEF0000}"/>
    <cellStyle name="Percent 9 6 4 5" xfId="9154" xr:uid="{00000000-0005-0000-0000-00009DEF0000}"/>
    <cellStyle name="Percent 9 6 4 5 2" xfId="21775" xr:uid="{00000000-0005-0000-0000-00009EEF0000}"/>
    <cellStyle name="Percent 9 6 4 5 2 2" xfId="56991" xr:uid="{00000000-0005-0000-0000-00009FEF0000}"/>
    <cellStyle name="Percent 9 6 4 5 3" xfId="44394" xr:uid="{00000000-0005-0000-0000-0000A0EF0000}"/>
    <cellStyle name="Percent 9 6 4 5 4" xfId="34380" xr:uid="{00000000-0005-0000-0000-0000A1EF0000}"/>
    <cellStyle name="Percent 9 6 4 6" xfId="10948" xr:uid="{00000000-0005-0000-0000-0000A2EF0000}"/>
    <cellStyle name="Percent 9 6 4 6 2" xfId="23551" xr:uid="{00000000-0005-0000-0000-0000A3EF0000}"/>
    <cellStyle name="Percent 9 6 4 6 2 2" xfId="58767" xr:uid="{00000000-0005-0000-0000-0000A4EF0000}"/>
    <cellStyle name="Percent 9 6 4 6 3" xfId="46170" xr:uid="{00000000-0005-0000-0000-0000A5EF0000}"/>
    <cellStyle name="Percent 9 6 4 6 4" xfId="36156" xr:uid="{00000000-0005-0000-0000-0000A6EF0000}"/>
    <cellStyle name="Percent 9 6 4 7" xfId="15315" xr:uid="{00000000-0005-0000-0000-0000A7EF0000}"/>
    <cellStyle name="Percent 9 6 4 7 2" xfId="50531" xr:uid="{00000000-0005-0000-0000-0000A8EF0000}"/>
    <cellStyle name="Percent 9 6 4 7 3" xfId="27920" xr:uid="{00000000-0005-0000-0000-0000A9EF0000}"/>
    <cellStyle name="Percent 9 6 4 8" xfId="13537" xr:uid="{00000000-0005-0000-0000-0000AAEF0000}"/>
    <cellStyle name="Percent 9 6 4 8 2" xfId="48755" xr:uid="{00000000-0005-0000-0000-0000ABEF0000}"/>
    <cellStyle name="Percent 9 6 4 9" xfId="37934" xr:uid="{00000000-0005-0000-0000-0000ACEF0000}"/>
    <cellStyle name="Percent 9 6 5" xfId="3782" xr:uid="{00000000-0005-0000-0000-0000ADEF0000}"/>
    <cellStyle name="Percent 9 6 5 2" xfId="8505" xr:uid="{00000000-0005-0000-0000-0000AEEF0000}"/>
    <cellStyle name="Percent 9 6 5 2 2" xfId="21131" xr:uid="{00000000-0005-0000-0000-0000AFEF0000}"/>
    <cellStyle name="Percent 9 6 5 2 2 2" xfId="56347" xr:uid="{00000000-0005-0000-0000-0000B0EF0000}"/>
    <cellStyle name="Percent 9 6 5 2 3" xfId="43750" xr:uid="{00000000-0005-0000-0000-0000B1EF0000}"/>
    <cellStyle name="Percent 9 6 5 2 4" xfId="33736" xr:uid="{00000000-0005-0000-0000-0000B2EF0000}"/>
    <cellStyle name="Percent 9 6 5 3" xfId="10286" xr:uid="{00000000-0005-0000-0000-0000B3EF0000}"/>
    <cellStyle name="Percent 9 6 5 3 2" xfId="22907" xr:uid="{00000000-0005-0000-0000-0000B4EF0000}"/>
    <cellStyle name="Percent 9 6 5 3 2 2" xfId="58123" xr:uid="{00000000-0005-0000-0000-0000B5EF0000}"/>
    <cellStyle name="Percent 9 6 5 3 3" xfId="45526" xr:uid="{00000000-0005-0000-0000-0000B6EF0000}"/>
    <cellStyle name="Percent 9 6 5 3 4" xfId="35512" xr:uid="{00000000-0005-0000-0000-0000B7EF0000}"/>
    <cellStyle name="Percent 9 6 5 4" xfId="12082" xr:uid="{00000000-0005-0000-0000-0000B8EF0000}"/>
    <cellStyle name="Percent 9 6 5 4 2" xfId="24683" xr:uid="{00000000-0005-0000-0000-0000B9EF0000}"/>
    <cellStyle name="Percent 9 6 5 4 2 2" xfId="59899" xr:uid="{00000000-0005-0000-0000-0000BAEF0000}"/>
    <cellStyle name="Percent 9 6 5 4 3" xfId="47302" xr:uid="{00000000-0005-0000-0000-0000BBEF0000}"/>
    <cellStyle name="Percent 9 6 5 4 4" xfId="37288" xr:uid="{00000000-0005-0000-0000-0000BCEF0000}"/>
    <cellStyle name="Percent 9 6 5 5" xfId="16447" xr:uid="{00000000-0005-0000-0000-0000BDEF0000}"/>
    <cellStyle name="Percent 9 6 5 5 2" xfId="51663" xr:uid="{00000000-0005-0000-0000-0000BEEF0000}"/>
    <cellStyle name="Percent 9 6 5 5 3" xfId="29052" xr:uid="{00000000-0005-0000-0000-0000BFEF0000}"/>
    <cellStyle name="Percent 9 6 5 6" xfId="14669" xr:uid="{00000000-0005-0000-0000-0000C0EF0000}"/>
    <cellStyle name="Percent 9 6 5 6 2" xfId="49887" xr:uid="{00000000-0005-0000-0000-0000C1EF0000}"/>
    <cellStyle name="Percent 9 6 5 7" xfId="39066" xr:uid="{00000000-0005-0000-0000-0000C2EF0000}"/>
    <cellStyle name="Percent 9 6 5 8" xfId="27276" xr:uid="{00000000-0005-0000-0000-0000C3EF0000}"/>
    <cellStyle name="Percent 9 6 6" xfId="4122" xr:uid="{00000000-0005-0000-0000-0000C4EF0000}"/>
    <cellStyle name="Percent 9 6 6 2" xfId="16769" xr:uid="{00000000-0005-0000-0000-0000C5EF0000}"/>
    <cellStyle name="Percent 9 6 6 2 2" xfId="51985" xr:uid="{00000000-0005-0000-0000-0000C6EF0000}"/>
    <cellStyle name="Percent 9 6 6 2 3" xfId="29374" xr:uid="{00000000-0005-0000-0000-0000C7EF0000}"/>
    <cellStyle name="Percent 9 6 6 3" xfId="13215" xr:uid="{00000000-0005-0000-0000-0000C8EF0000}"/>
    <cellStyle name="Percent 9 6 6 3 2" xfId="48433" xr:uid="{00000000-0005-0000-0000-0000C9EF0000}"/>
    <cellStyle name="Percent 9 6 6 4" xfId="39388" xr:uid="{00000000-0005-0000-0000-0000CAEF0000}"/>
    <cellStyle name="Percent 9 6 6 5" xfId="25822" xr:uid="{00000000-0005-0000-0000-0000CBEF0000}"/>
    <cellStyle name="Percent 9 6 7" xfId="5592" xr:uid="{00000000-0005-0000-0000-0000CCEF0000}"/>
    <cellStyle name="Percent 9 6 7 2" xfId="18223" xr:uid="{00000000-0005-0000-0000-0000CDEF0000}"/>
    <cellStyle name="Percent 9 6 7 2 2" xfId="53439" xr:uid="{00000000-0005-0000-0000-0000CEEF0000}"/>
    <cellStyle name="Percent 9 6 7 3" xfId="40842" xr:uid="{00000000-0005-0000-0000-0000CFEF0000}"/>
    <cellStyle name="Percent 9 6 7 4" xfId="30828" xr:uid="{00000000-0005-0000-0000-0000D0EF0000}"/>
    <cellStyle name="Percent 9 6 8" xfId="7051" xr:uid="{00000000-0005-0000-0000-0000D1EF0000}"/>
    <cellStyle name="Percent 9 6 8 2" xfId="19677" xr:uid="{00000000-0005-0000-0000-0000D2EF0000}"/>
    <cellStyle name="Percent 9 6 8 2 2" xfId="54893" xr:uid="{00000000-0005-0000-0000-0000D3EF0000}"/>
    <cellStyle name="Percent 9 6 8 3" xfId="42296" xr:uid="{00000000-0005-0000-0000-0000D4EF0000}"/>
    <cellStyle name="Percent 9 6 8 4" xfId="32282" xr:uid="{00000000-0005-0000-0000-0000D5EF0000}"/>
    <cellStyle name="Percent 9 6 9" xfId="8832" xr:uid="{00000000-0005-0000-0000-0000D6EF0000}"/>
    <cellStyle name="Percent 9 6 9 2" xfId="21453" xr:uid="{00000000-0005-0000-0000-0000D7EF0000}"/>
    <cellStyle name="Percent 9 6 9 2 2" xfId="56669" xr:uid="{00000000-0005-0000-0000-0000D8EF0000}"/>
    <cellStyle name="Percent 9 6 9 3" xfId="44072" xr:uid="{00000000-0005-0000-0000-0000D9EF0000}"/>
    <cellStyle name="Percent 9 6 9 4" xfId="34058" xr:uid="{00000000-0005-0000-0000-0000DAEF0000}"/>
    <cellStyle name="Percent 9 7" xfId="2954" xr:uid="{00000000-0005-0000-0000-0000DBEF0000}"/>
    <cellStyle name="Percent 9 7 10" xfId="25335" xr:uid="{00000000-0005-0000-0000-0000DCEF0000}"/>
    <cellStyle name="Percent 9 7 11" xfId="60870" xr:uid="{00000000-0005-0000-0000-0000DDEF0000}"/>
    <cellStyle name="Percent 9 7 2" xfId="4766" xr:uid="{00000000-0005-0000-0000-0000DEEF0000}"/>
    <cellStyle name="Percent 9 7 2 2" xfId="17413" xr:uid="{00000000-0005-0000-0000-0000DFEF0000}"/>
    <cellStyle name="Percent 9 7 2 2 2" xfId="52629" xr:uid="{00000000-0005-0000-0000-0000E0EF0000}"/>
    <cellStyle name="Percent 9 7 2 2 3" xfId="30018" xr:uid="{00000000-0005-0000-0000-0000E1EF0000}"/>
    <cellStyle name="Percent 9 7 2 3" xfId="13859" xr:uid="{00000000-0005-0000-0000-0000E2EF0000}"/>
    <cellStyle name="Percent 9 7 2 3 2" xfId="49077" xr:uid="{00000000-0005-0000-0000-0000E3EF0000}"/>
    <cellStyle name="Percent 9 7 2 4" xfId="40032" xr:uid="{00000000-0005-0000-0000-0000E4EF0000}"/>
    <cellStyle name="Percent 9 7 2 5" xfId="26466" xr:uid="{00000000-0005-0000-0000-0000E5EF0000}"/>
    <cellStyle name="Percent 9 7 3" xfId="6236" xr:uid="{00000000-0005-0000-0000-0000E6EF0000}"/>
    <cellStyle name="Percent 9 7 3 2" xfId="18867" xr:uid="{00000000-0005-0000-0000-0000E7EF0000}"/>
    <cellStyle name="Percent 9 7 3 2 2" xfId="54083" xr:uid="{00000000-0005-0000-0000-0000E8EF0000}"/>
    <cellStyle name="Percent 9 7 3 3" xfId="41486" xr:uid="{00000000-0005-0000-0000-0000E9EF0000}"/>
    <cellStyle name="Percent 9 7 3 4" xfId="31472" xr:uid="{00000000-0005-0000-0000-0000EAEF0000}"/>
    <cellStyle name="Percent 9 7 4" xfId="7695" xr:uid="{00000000-0005-0000-0000-0000EBEF0000}"/>
    <cellStyle name="Percent 9 7 4 2" xfId="20321" xr:uid="{00000000-0005-0000-0000-0000ECEF0000}"/>
    <cellStyle name="Percent 9 7 4 2 2" xfId="55537" xr:uid="{00000000-0005-0000-0000-0000EDEF0000}"/>
    <cellStyle name="Percent 9 7 4 3" xfId="42940" xr:uid="{00000000-0005-0000-0000-0000EEEF0000}"/>
    <cellStyle name="Percent 9 7 4 4" xfId="32926" xr:uid="{00000000-0005-0000-0000-0000EFEF0000}"/>
    <cellStyle name="Percent 9 7 5" xfId="9476" xr:uid="{00000000-0005-0000-0000-0000F0EF0000}"/>
    <cellStyle name="Percent 9 7 5 2" xfId="22097" xr:uid="{00000000-0005-0000-0000-0000F1EF0000}"/>
    <cellStyle name="Percent 9 7 5 2 2" xfId="57313" xr:uid="{00000000-0005-0000-0000-0000F2EF0000}"/>
    <cellStyle name="Percent 9 7 5 3" xfId="44716" xr:uid="{00000000-0005-0000-0000-0000F3EF0000}"/>
    <cellStyle name="Percent 9 7 5 4" xfId="34702" xr:uid="{00000000-0005-0000-0000-0000F4EF0000}"/>
    <cellStyle name="Percent 9 7 6" xfId="11270" xr:uid="{00000000-0005-0000-0000-0000F5EF0000}"/>
    <cellStyle name="Percent 9 7 6 2" xfId="23873" xr:uid="{00000000-0005-0000-0000-0000F6EF0000}"/>
    <cellStyle name="Percent 9 7 6 2 2" xfId="59089" xr:uid="{00000000-0005-0000-0000-0000F7EF0000}"/>
    <cellStyle name="Percent 9 7 6 3" xfId="46492" xr:uid="{00000000-0005-0000-0000-0000F8EF0000}"/>
    <cellStyle name="Percent 9 7 6 4" xfId="36478" xr:uid="{00000000-0005-0000-0000-0000F9EF0000}"/>
    <cellStyle name="Percent 9 7 7" xfId="15637" xr:uid="{00000000-0005-0000-0000-0000FAEF0000}"/>
    <cellStyle name="Percent 9 7 7 2" xfId="50853" xr:uid="{00000000-0005-0000-0000-0000FBEF0000}"/>
    <cellStyle name="Percent 9 7 7 3" xfId="28242" xr:uid="{00000000-0005-0000-0000-0000FCEF0000}"/>
    <cellStyle name="Percent 9 7 8" xfId="12728" xr:uid="{00000000-0005-0000-0000-0000FDEF0000}"/>
    <cellStyle name="Percent 9 7 8 2" xfId="47946" xr:uid="{00000000-0005-0000-0000-0000FEEF0000}"/>
    <cellStyle name="Percent 9 7 9" xfId="38256" xr:uid="{00000000-0005-0000-0000-0000FFEF0000}"/>
    <cellStyle name="Percent 9 8" xfId="2791" xr:uid="{00000000-0005-0000-0000-000000F00000}"/>
    <cellStyle name="Percent 9 8 10" xfId="25183" xr:uid="{00000000-0005-0000-0000-000001F00000}"/>
    <cellStyle name="Percent 9 8 11" xfId="60718" xr:uid="{00000000-0005-0000-0000-000002F00000}"/>
    <cellStyle name="Percent 9 8 2" xfId="4614" xr:uid="{00000000-0005-0000-0000-000003F00000}"/>
    <cellStyle name="Percent 9 8 2 2" xfId="17261" xr:uid="{00000000-0005-0000-0000-000004F00000}"/>
    <cellStyle name="Percent 9 8 2 2 2" xfId="52477" xr:uid="{00000000-0005-0000-0000-000005F00000}"/>
    <cellStyle name="Percent 9 8 2 2 3" xfId="29866" xr:uid="{00000000-0005-0000-0000-000006F00000}"/>
    <cellStyle name="Percent 9 8 2 3" xfId="13707" xr:uid="{00000000-0005-0000-0000-000007F00000}"/>
    <cellStyle name="Percent 9 8 2 3 2" xfId="48925" xr:uid="{00000000-0005-0000-0000-000008F00000}"/>
    <cellStyle name="Percent 9 8 2 4" xfId="39880" xr:uid="{00000000-0005-0000-0000-000009F00000}"/>
    <cellStyle name="Percent 9 8 2 5" xfId="26314" xr:uid="{00000000-0005-0000-0000-00000AF00000}"/>
    <cellStyle name="Percent 9 8 3" xfId="6084" xr:uid="{00000000-0005-0000-0000-00000BF00000}"/>
    <cellStyle name="Percent 9 8 3 2" xfId="18715" xr:uid="{00000000-0005-0000-0000-00000CF00000}"/>
    <cellStyle name="Percent 9 8 3 2 2" xfId="53931" xr:uid="{00000000-0005-0000-0000-00000DF00000}"/>
    <cellStyle name="Percent 9 8 3 3" xfId="41334" xr:uid="{00000000-0005-0000-0000-00000EF00000}"/>
    <cellStyle name="Percent 9 8 3 4" xfId="31320" xr:uid="{00000000-0005-0000-0000-00000FF00000}"/>
    <cellStyle name="Percent 9 8 4" xfId="7543" xr:uid="{00000000-0005-0000-0000-000010F00000}"/>
    <cellStyle name="Percent 9 8 4 2" xfId="20169" xr:uid="{00000000-0005-0000-0000-000011F00000}"/>
    <cellStyle name="Percent 9 8 4 2 2" xfId="55385" xr:uid="{00000000-0005-0000-0000-000012F00000}"/>
    <cellStyle name="Percent 9 8 4 3" xfId="42788" xr:uid="{00000000-0005-0000-0000-000013F00000}"/>
    <cellStyle name="Percent 9 8 4 4" xfId="32774" xr:uid="{00000000-0005-0000-0000-000014F00000}"/>
    <cellStyle name="Percent 9 8 5" xfId="9324" xr:uid="{00000000-0005-0000-0000-000015F00000}"/>
    <cellStyle name="Percent 9 8 5 2" xfId="21945" xr:uid="{00000000-0005-0000-0000-000016F00000}"/>
    <cellStyle name="Percent 9 8 5 2 2" xfId="57161" xr:uid="{00000000-0005-0000-0000-000017F00000}"/>
    <cellStyle name="Percent 9 8 5 3" xfId="44564" xr:uid="{00000000-0005-0000-0000-000018F00000}"/>
    <cellStyle name="Percent 9 8 5 4" xfId="34550" xr:uid="{00000000-0005-0000-0000-000019F00000}"/>
    <cellStyle name="Percent 9 8 6" xfId="11118" xr:uid="{00000000-0005-0000-0000-00001AF00000}"/>
    <cellStyle name="Percent 9 8 6 2" xfId="23721" xr:uid="{00000000-0005-0000-0000-00001BF00000}"/>
    <cellStyle name="Percent 9 8 6 2 2" xfId="58937" xr:uid="{00000000-0005-0000-0000-00001CF00000}"/>
    <cellStyle name="Percent 9 8 6 3" xfId="46340" xr:uid="{00000000-0005-0000-0000-00001DF00000}"/>
    <cellStyle name="Percent 9 8 6 4" xfId="36326" xr:uid="{00000000-0005-0000-0000-00001EF00000}"/>
    <cellStyle name="Percent 9 8 7" xfId="15485" xr:uid="{00000000-0005-0000-0000-00001FF00000}"/>
    <cellStyle name="Percent 9 8 7 2" xfId="50701" xr:uid="{00000000-0005-0000-0000-000020F00000}"/>
    <cellStyle name="Percent 9 8 7 3" xfId="28090" xr:uid="{00000000-0005-0000-0000-000021F00000}"/>
    <cellStyle name="Percent 9 8 8" xfId="12576" xr:uid="{00000000-0005-0000-0000-000022F00000}"/>
    <cellStyle name="Percent 9 8 8 2" xfId="47794" xr:uid="{00000000-0005-0000-0000-000023F00000}"/>
    <cellStyle name="Percent 9 8 9" xfId="38104" xr:uid="{00000000-0005-0000-0000-000024F00000}"/>
    <cellStyle name="Percent 9 9" xfId="3305" xr:uid="{00000000-0005-0000-0000-000025F00000}"/>
    <cellStyle name="Percent 9 9 10" xfId="26801" xr:uid="{00000000-0005-0000-0000-000026F00000}"/>
    <cellStyle name="Percent 9 9 11" xfId="61205" xr:uid="{00000000-0005-0000-0000-000027F00000}"/>
    <cellStyle name="Percent 9 9 2" xfId="5101" xr:uid="{00000000-0005-0000-0000-000028F00000}"/>
    <cellStyle name="Percent 9 9 2 2" xfId="17748" xr:uid="{00000000-0005-0000-0000-000029F00000}"/>
    <cellStyle name="Percent 9 9 2 2 2" xfId="52964" xr:uid="{00000000-0005-0000-0000-00002AF00000}"/>
    <cellStyle name="Percent 9 9 2 3" xfId="40367" xr:uid="{00000000-0005-0000-0000-00002BF00000}"/>
    <cellStyle name="Percent 9 9 2 4" xfId="30353" xr:uid="{00000000-0005-0000-0000-00002CF00000}"/>
    <cellStyle name="Percent 9 9 3" xfId="6571" xr:uid="{00000000-0005-0000-0000-00002DF00000}"/>
    <cellStyle name="Percent 9 9 3 2" xfId="19202" xr:uid="{00000000-0005-0000-0000-00002EF00000}"/>
    <cellStyle name="Percent 9 9 3 2 2" xfId="54418" xr:uid="{00000000-0005-0000-0000-00002FF00000}"/>
    <cellStyle name="Percent 9 9 3 3" xfId="41821" xr:uid="{00000000-0005-0000-0000-000030F00000}"/>
    <cellStyle name="Percent 9 9 3 4" xfId="31807" xr:uid="{00000000-0005-0000-0000-000031F00000}"/>
    <cellStyle name="Percent 9 9 4" xfId="8030" xr:uid="{00000000-0005-0000-0000-000032F00000}"/>
    <cellStyle name="Percent 9 9 4 2" xfId="20656" xr:uid="{00000000-0005-0000-0000-000033F00000}"/>
    <cellStyle name="Percent 9 9 4 2 2" xfId="55872" xr:uid="{00000000-0005-0000-0000-000034F00000}"/>
    <cellStyle name="Percent 9 9 4 3" xfId="43275" xr:uid="{00000000-0005-0000-0000-000035F00000}"/>
    <cellStyle name="Percent 9 9 4 4" xfId="33261" xr:uid="{00000000-0005-0000-0000-000036F00000}"/>
    <cellStyle name="Percent 9 9 5" xfId="9811" xr:uid="{00000000-0005-0000-0000-000037F00000}"/>
    <cellStyle name="Percent 9 9 5 2" xfId="22432" xr:uid="{00000000-0005-0000-0000-000038F00000}"/>
    <cellStyle name="Percent 9 9 5 2 2" xfId="57648" xr:uid="{00000000-0005-0000-0000-000039F00000}"/>
    <cellStyle name="Percent 9 9 5 3" xfId="45051" xr:uid="{00000000-0005-0000-0000-00003AF00000}"/>
    <cellStyle name="Percent 9 9 5 4" xfId="35037" xr:uid="{00000000-0005-0000-0000-00003BF00000}"/>
    <cellStyle name="Percent 9 9 6" xfId="11605" xr:uid="{00000000-0005-0000-0000-00003CF00000}"/>
    <cellStyle name="Percent 9 9 6 2" xfId="24208" xr:uid="{00000000-0005-0000-0000-00003DF00000}"/>
    <cellStyle name="Percent 9 9 6 2 2" xfId="59424" xr:uid="{00000000-0005-0000-0000-00003EF00000}"/>
    <cellStyle name="Percent 9 9 6 3" xfId="46827" xr:uid="{00000000-0005-0000-0000-00003FF00000}"/>
    <cellStyle name="Percent 9 9 6 4" xfId="36813" xr:uid="{00000000-0005-0000-0000-000040F00000}"/>
    <cellStyle name="Percent 9 9 7" xfId="15972" xr:uid="{00000000-0005-0000-0000-000041F00000}"/>
    <cellStyle name="Percent 9 9 7 2" xfId="51188" xr:uid="{00000000-0005-0000-0000-000042F00000}"/>
    <cellStyle name="Percent 9 9 7 3" xfId="28577" xr:uid="{00000000-0005-0000-0000-000043F00000}"/>
    <cellStyle name="Percent 9 9 8" xfId="14194" xr:uid="{00000000-0005-0000-0000-000044F00000}"/>
    <cellStyle name="Percent 9 9 8 2" xfId="49412" xr:uid="{00000000-0005-0000-0000-000045F00000}"/>
    <cellStyle name="Percent 9 9 9" xfId="38591" xr:uid="{00000000-0005-0000-0000-000046F00000}"/>
    <cellStyle name="title 2" xfId="57" xr:uid="{00000000-0005-0000-0000-000047F00000}"/>
    <cellStyle name="title 3" xfId="58" xr:uid="{00000000-0005-0000-0000-000048F00000}"/>
    <cellStyle name="title 4" xfId="1097" xr:uid="{00000000-0005-0000-0000-000049F00000}"/>
  </cellStyles>
  <dxfs count="0"/>
  <tableStyles count="0" defaultTableStyle="TableStyleMedium9" defaultPivotStyle="PivotStyleLight16"/>
  <colors>
    <mruColors>
      <color rgb="FFF9B883"/>
      <color rgb="FFF8AB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371476</xdr:colOff>
      <xdr:row>0</xdr:row>
      <xdr:rowOff>21167</xdr:rowOff>
    </xdr:from>
    <xdr:to>
      <xdr:col>18</xdr:col>
      <xdr:colOff>466726</xdr:colOff>
      <xdr:row>4</xdr:row>
      <xdr:rowOff>104776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361393" y="21167"/>
          <a:ext cx="7799916" cy="750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how excluded international student enrollment is calculated based on the new rule for counting state supported international student FTE towards base target attainment.  The limit set by the new rule is the lesser of 2% of total target (base plus earmark) or the number of FTE below total target.  Note that this means that colleges at or above total target cannot count any international FTE towards base target attainment.  Some colleges are adjusting the fund source under which international students enroll this year, so use the year end estimates for excluded international FTE with caution.</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581025</xdr:colOff>
      <xdr:row>0</xdr:row>
      <xdr:rowOff>55035</xdr:rowOff>
    </xdr:from>
    <xdr:to>
      <xdr:col>36</xdr:col>
      <xdr:colOff>419099</xdr:colOff>
      <xdr:row>5</xdr:row>
      <xdr:rowOff>169333</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38425" y="55035"/>
          <a:ext cx="8324849" cy="800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how actual base enrollments are calculated.  Actual base enrollments are total state supported FTE (including university contracts) less the number of actual earmarked FTE and excluded international student FTE.  For each earmark category, actual earmarked FTE is the number of actual FTE within the earmark allocation.  For the 1000 Aerospace earmark, there is a baseline FTE number that is not part of the earmark, so the actual earmarked FTE is the number of actual FTE above the baseline and within the earmark allocation.  Starting Fall 2016, international student FTE that exceeds limits set by the new rule will be excluded from actual base enrollments.  See the "Excluded International Student FTE" report for more details and projected limits for the current year.</a:t>
          </a:r>
          <a:endParaRPr lang="en-US" sz="900" b="1">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641476" y="210608"/>
          <a:ext cx="658812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D2D4F76B-A518-4FC1-B8FD-69DF2ACB3676}"/>
            </a:ext>
          </a:extLst>
        </xdr:cNvPr>
        <xdr:cNvSpPr txBox="1"/>
      </xdr:nvSpPr>
      <xdr:spPr>
        <a:xfrm>
          <a:off x="1841501" y="210608"/>
          <a:ext cx="660717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7C75AD8C-AC9C-451A-B51D-316B8ADCE422}"/>
            </a:ext>
          </a:extLst>
        </xdr:cNvPr>
        <xdr:cNvSpPr txBox="1"/>
      </xdr:nvSpPr>
      <xdr:spPr>
        <a:xfrm>
          <a:off x="1841501" y="210608"/>
          <a:ext cx="660717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247651</xdr:colOff>
      <xdr:row>0</xdr:row>
      <xdr:rowOff>38100</xdr:rowOff>
    </xdr:from>
    <xdr:to>
      <xdr:col>14</xdr:col>
      <xdr:colOff>504825</xdr:colOff>
      <xdr:row>4</xdr:row>
      <xdr:rowOff>123825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095626" y="38100"/>
          <a:ext cx="6857999"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a quarterly tracking of the total number of enrollments in the four weighted FTE categories: Skills Gap course enrollments, STEM course enrollments, Applied Baccalaureate program course enrollments, and Basic Education for Adult enrollments.  See the FTE criteria at the bottom of the page and the "Weighted by Cat" tab for additional details and information.  The prior school year percent weighted FTE will impact the next school year allocation and the current school year percent weighted FTE will impact the allocation in two school years.</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169334</xdr:colOff>
      <xdr:row>0</xdr:row>
      <xdr:rowOff>69850</xdr:rowOff>
    </xdr:from>
    <xdr:to>
      <xdr:col>14</xdr:col>
      <xdr:colOff>655109</xdr:colOff>
      <xdr:row>4</xdr:row>
      <xdr:rowOff>84667</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825751" y="69850"/>
          <a:ext cx="7999941" cy="681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an annual tracking of the number of enrollments in the four weighted FTE categories: Skills Gap course enrollments, STEM course enrollments, Applied Baccalaureate program course enrollments, and Basic Education for Adult enrollments.  See the FTE criteria at the bottom of the page.  The prior school year percent weighted FTE will impact the next school year allocation and the current school year percent weighted FTE will impact the allocation in two school years.</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
  <sheetViews>
    <sheetView showGridLines="0" tabSelected="1" zoomScale="90" zoomScaleNormal="90" workbookViewId="0">
      <selection activeCell="AC16" sqref="AC16"/>
    </sheetView>
  </sheetViews>
  <sheetFormatPr defaultColWidth="9.109375" defaultRowHeight="11.4"/>
  <cols>
    <col min="1" max="1" width="22.6640625" style="35" customWidth="1"/>
    <col min="2" max="2" width="8.5546875" style="35" bestFit="1" customWidth="1"/>
    <col min="3" max="3" width="10.44140625" style="35" hidden="1" customWidth="1"/>
    <col min="4" max="4" width="8.5546875" style="35" hidden="1" customWidth="1"/>
    <col min="5" max="5" width="8.88671875" style="35" hidden="1" customWidth="1"/>
    <col min="6" max="6" width="8.6640625" style="35" hidden="1" customWidth="1"/>
    <col min="7" max="7" width="8.5546875" style="35" hidden="1" customWidth="1"/>
    <col min="8" max="8" width="11.109375" style="35" bestFit="1" customWidth="1"/>
    <col min="9" max="9" width="8.5546875" style="35" bestFit="1" customWidth="1"/>
    <col min="10" max="10" width="8.88671875" style="35" bestFit="1" customWidth="1"/>
    <col min="11" max="11" width="8.6640625" style="35" bestFit="1" customWidth="1"/>
    <col min="12" max="12" width="8.5546875" style="35" bestFit="1" customWidth="1"/>
    <col min="13" max="13" width="9" style="35" bestFit="1" customWidth="1"/>
    <col min="14" max="14" width="9.33203125" style="35" customWidth="1"/>
    <col min="15" max="15" width="10.44140625" style="35" hidden="1" customWidth="1"/>
    <col min="16" max="16" width="9.88671875" style="35" hidden="1" customWidth="1"/>
    <col min="17" max="17" width="8.88671875" style="35" hidden="1" customWidth="1"/>
    <col min="18" max="18" width="9" style="35" hidden="1" customWidth="1"/>
    <col min="19" max="19" width="8.5546875" style="35" hidden="1" customWidth="1"/>
    <col min="20" max="20" width="10.44140625" style="35" bestFit="1" customWidth="1"/>
    <col min="21" max="21" width="9.44140625" style="35" customWidth="1"/>
    <col min="22" max="22" width="10.33203125" style="35" customWidth="1"/>
    <col min="23" max="24" width="9.109375" style="35" bestFit="1" customWidth="1"/>
    <col min="25" max="25" width="9" style="35" bestFit="1" customWidth="1"/>
    <col min="26" max="16384" width="9.109375" style="35"/>
  </cols>
  <sheetData>
    <row r="1" spans="1:27" s="329" customFormat="1" ht="13.8">
      <c r="A1" s="325" t="s">
        <v>131</v>
      </c>
      <c r="B1" s="325"/>
      <c r="C1" s="325"/>
      <c r="D1" s="325"/>
      <c r="E1" s="325"/>
      <c r="F1" s="325"/>
      <c r="G1" s="325"/>
      <c r="H1" s="325"/>
      <c r="I1" s="491"/>
      <c r="J1" s="325"/>
      <c r="M1" s="325"/>
      <c r="N1" s="325"/>
      <c r="O1" s="325"/>
      <c r="P1" s="325"/>
      <c r="Q1" s="325"/>
      <c r="R1" s="325"/>
      <c r="S1" s="325"/>
      <c r="T1" s="325"/>
      <c r="U1" s="325"/>
      <c r="V1" s="325"/>
      <c r="W1" s="325"/>
      <c r="X1" s="325"/>
      <c r="Y1" s="325"/>
    </row>
    <row r="2" spans="1:27" s="2" customFormat="1" ht="13.8">
      <c r="A2" s="116" t="s">
        <v>47</v>
      </c>
      <c r="B2" s="116"/>
      <c r="C2" s="116"/>
      <c r="D2" s="116"/>
      <c r="E2" s="116"/>
      <c r="F2" s="116"/>
      <c r="G2" s="116"/>
      <c r="H2" s="116"/>
      <c r="I2" s="491"/>
      <c r="J2" s="326"/>
      <c r="K2" s="116"/>
      <c r="L2" s="116"/>
      <c r="M2" s="116"/>
      <c r="N2" s="116"/>
      <c r="O2" s="116"/>
      <c r="P2" s="116"/>
      <c r="Q2" s="116"/>
      <c r="R2" s="116"/>
      <c r="S2" s="116"/>
      <c r="T2" s="116"/>
      <c r="U2" s="116"/>
      <c r="V2" s="116"/>
      <c r="W2" s="116"/>
      <c r="X2" s="116"/>
      <c r="Y2" s="116"/>
    </row>
    <row r="3" spans="1:27" s="2" customFormat="1" ht="12.6" thickBot="1">
      <c r="A3" s="117" t="str">
        <f>CONCATENATE("For Academic Year ",Data!$W$3)</f>
        <v>For Academic Year 2020-21</v>
      </c>
      <c r="B3" s="117"/>
      <c r="C3" s="117"/>
      <c r="D3" s="117"/>
      <c r="E3" s="117"/>
      <c r="F3" s="117"/>
      <c r="G3" s="117"/>
      <c r="H3" s="117"/>
      <c r="I3" s="117"/>
      <c r="J3" s="117"/>
      <c r="K3" s="117"/>
      <c r="L3" s="117"/>
      <c r="M3" s="117"/>
      <c r="N3" s="117"/>
      <c r="O3" s="117"/>
      <c r="P3" s="117"/>
      <c r="Q3" s="117"/>
      <c r="R3" s="117"/>
      <c r="S3" s="117"/>
      <c r="T3" s="117"/>
      <c r="U3" s="117"/>
      <c r="V3" s="117"/>
      <c r="W3" s="117"/>
      <c r="X3" s="117"/>
      <c r="Y3" s="117"/>
    </row>
    <row r="4" spans="1:27" s="2" customFormat="1" ht="12">
      <c r="A4" s="208"/>
      <c r="B4" s="558" t="s">
        <v>186</v>
      </c>
      <c r="C4" s="44" t="s">
        <v>641</v>
      </c>
      <c r="D4" s="44" t="s">
        <v>642</v>
      </c>
      <c r="E4" s="44" t="s">
        <v>643</v>
      </c>
      <c r="F4" s="44" t="s">
        <v>644</v>
      </c>
      <c r="G4" s="44" t="s">
        <v>186</v>
      </c>
      <c r="H4" s="44" t="s">
        <v>641</v>
      </c>
      <c r="I4" s="44" t="s">
        <v>642</v>
      </c>
      <c r="J4" s="44" t="s">
        <v>643</v>
      </c>
      <c r="K4" s="44" t="s">
        <v>644</v>
      </c>
      <c r="L4" s="44" t="s">
        <v>186</v>
      </c>
      <c r="M4" s="44" t="s">
        <v>70</v>
      </c>
      <c r="N4" s="146" t="str">
        <f>Data!$W$3</f>
        <v>2020-21</v>
      </c>
      <c r="O4" s="44" t="str">
        <f>CONCATENATE("Summer ",MID(Data!$W$3,3,2))</f>
        <v>Summer 20</v>
      </c>
      <c r="P4" s="44" t="str">
        <f>CONCATENATE("Fall ",MID(Data!$W$3,3,2))</f>
        <v>Fall 20</v>
      </c>
      <c r="Q4" s="44" t="str">
        <f>CONCATENATE("Winter ",MID(Data!$W$3,6,2))</f>
        <v>Winter 21</v>
      </c>
      <c r="R4" s="44" t="str">
        <f>CONCATENATE("Spring ",MID(Data!$W$3,6,2))</f>
        <v>Spring 21</v>
      </c>
      <c r="S4" s="44" t="str">
        <f>Data!$W$3</f>
        <v>2020-21</v>
      </c>
      <c r="T4" s="44" t="str">
        <f>CONCATENATE("Summer ",MID(Data!$W$3,3,2))</f>
        <v>Summer 20</v>
      </c>
      <c r="U4" s="44" t="str">
        <f>CONCATENATE("Fall ",MID(Data!$W$3,3,2))</f>
        <v>Fall 20</v>
      </c>
      <c r="V4" s="44" t="str">
        <f>CONCATENATE("Winter ",MID(Data!$W$3,6,2))</f>
        <v>Winter 21</v>
      </c>
      <c r="W4" s="44" t="str">
        <f>CONCATENATE("Spring ",MID(Data!$W$3,6,2))</f>
        <v>Spring 21</v>
      </c>
      <c r="X4" s="44" t="str">
        <f>Data!$W$3</f>
        <v>2020-21</v>
      </c>
      <c r="Y4" s="45" t="s">
        <v>70</v>
      </c>
    </row>
    <row r="5" spans="1:27" s="2" customFormat="1" ht="12.6" thickBot="1">
      <c r="A5" s="209" t="s">
        <v>0</v>
      </c>
      <c r="B5" s="559" t="s">
        <v>595</v>
      </c>
      <c r="C5" s="149" t="s">
        <v>75</v>
      </c>
      <c r="D5" s="149" t="s">
        <v>75</v>
      </c>
      <c r="E5" s="149" t="s">
        <v>75</v>
      </c>
      <c r="F5" s="149" t="s">
        <v>75</v>
      </c>
      <c r="G5" s="149" t="s">
        <v>75</v>
      </c>
      <c r="H5" s="149" t="s">
        <v>33</v>
      </c>
      <c r="I5" s="149" t="s">
        <v>33</v>
      </c>
      <c r="J5" s="149" t="s">
        <v>33</v>
      </c>
      <c r="K5" s="149" t="s">
        <v>33</v>
      </c>
      <c r="L5" s="149" t="s">
        <v>33</v>
      </c>
      <c r="M5" s="149" t="s">
        <v>163</v>
      </c>
      <c r="N5" s="147" t="s">
        <v>595</v>
      </c>
      <c r="O5" s="149" t="s">
        <v>75</v>
      </c>
      <c r="P5" s="149" t="s">
        <v>75</v>
      </c>
      <c r="Q5" s="149" t="s">
        <v>75</v>
      </c>
      <c r="R5" s="149" t="s">
        <v>75</v>
      </c>
      <c r="S5" s="149" t="s">
        <v>75</v>
      </c>
      <c r="T5" s="149" t="s">
        <v>33</v>
      </c>
      <c r="U5" s="149" t="s">
        <v>33</v>
      </c>
      <c r="V5" s="149" t="s">
        <v>33</v>
      </c>
      <c r="W5" s="149" t="s">
        <v>33</v>
      </c>
      <c r="X5" s="149" t="s">
        <v>33</v>
      </c>
      <c r="Y5" s="455" t="s">
        <v>163</v>
      </c>
    </row>
    <row r="6" spans="1:27" s="2" customFormat="1">
      <c r="A6" s="140" t="s">
        <v>1</v>
      </c>
      <c r="B6" s="560">
        <v>3867</v>
      </c>
      <c r="C6" s="185">
        <v>1757.0179540000602</v>
      </c>
      <c r="D6" s="185">
        <v>2739.7703870001301</v>
      </c>
      <c r="E6" s="185">
        <v>2521.5971290000302</v>
      </c>
      <c r="F6" s="185">
        <v>2034.3511140000699</v>
      </c>
      <c r="G6" s="185">
        <v>3017.5788613334303</v>
      </c>
      <c r="H6" s="185">
        <v>1757.0179540000602</v>
      </c>
      <c r="I6" s="185">
        <v>2739.7703870001301</v>
      </c>
      <c r="J6" s="185">
        <v>2521.5971290000302</v>
      </c>
      <c r="K6" s="185">
        <v>2034.3511140000699</v>
      </c>
      <c r="L6" s="185">
        <v>3017.5788613334303</v>
      </c>
      <c r="M6" s="137">
        <v>0.82751248616701956</v>
      </c>
      <c r="N6" s="177">
        <v>3962</v>
      </c>
      <c r="O6" s="185">
        <f>SUMIFS(Data!$G:$G,Data!$D:$D,'Total Allocation'!$A6,Data!$C:$C,1)</f>
        <v>1429.1517710000401</v>
      </c>
      <c r="P6" s="185">
        <f>SUMIFS(Data!$G:$G,Data!$D:$D,'Total Allocation'!$A6,Data!$C:$C,2)</f>
        <v>1892.8244789999999</v>
      </c>
      <c r="Q6" s="185">
        <f>SUMIFS(Data!$G:$G,Data!$D:$D,'Total Allocation'!$A6,Data!$C:$C,3)</f>
        <v>2174.1041100000798</v>
      </c>
      <c r="R6" s="185">
        <f>SUMIFS(Data!$G:$G,Data!$D:$D,'Total Allocation'!$A6,Data!$C:$C,4)</f>
        <v>2041.5377800000501</v>
      </c>
      <c r="S6" s="185">
        <f>(O6+P6+Q6+R6)/3</f>
        <v>2512.5393800000566</v>
      </c>
      <c r="T6" s="185">
        <f>O6+'U Contr'!J6</f>
        <v>1429.1517710000401</v>
      </c>
      <c r="U6" s="185">
        <f>P6+'U Contr'!K6</f>
        <v>1892.8244789999999</v>
      </c>
      <c r="V6" s="185">
        <f>Q6+'U Contr'!L6</f>
        <v>2174.1041100000798</v>
      </c>
      <c r="W6" s="185">
        <f>R6+'U Contr'!M6</f>
        <v>2041.5377800000501</v>
      </c>
      <c r="X6" s="185">
        <f>S6+'U Contr'!N6</f>
        <v>2512.5393800000566</v>
      </c>
      <c r="Y6" s="118">
        <f t="shared" ref="Y6:Y38" si="0">X6/N6</f>
        <v>0.63415935890965591</v>
      </c>
      <c r="Z6" s="512"/>
      <c r="AA6" s="443"/>
    </row>
    <row r="7" spans="1:27" s="2" customFormat="1">
      <c r="A7" s="139" t="s">
        <v>2</v>
      </c>
      <c r="B7" s="560">
        <v>8049</v>
      </c>
      <c r="C7" s="186">
        <v>2546.5776860002102</v>
      </c>
      <c r="D7" s="186">
        <v>6644.3540899976797</v>
      </c>
      <c r="E7" s="186">
        <v>6319.0675609981499</v>
      </c>
      <c r="F7" s="186">
        <v>5859.0547839986002</v>
      </c>
      <c r="G7" s="186">
        <v>7123.0180403315462</v>
      </c>
      <c r="H7" s="186">
        <v>2546.5776860002102</v>
      </c>
      <c r="I7" s="186">
        <v>6644.3540899976797</v>
      </c>
      <c r="J7" s="186">
        <v>6319.0675609981499</v>
      </c>
      <c r="K7" s="186">
        <v>5859.0547839986002</v>
      </c>
      <c r="L7" s="186">
        <v>7123.0180403315462</v>
      </c>
      <c r="M7" s="138">
        <v>0.95106476689104802</v>
      </c>
      <c r="N7" s="177">
        <v>8027</v>
      </c>
      <c r="O7" s="186">
        <f>SUMIFS(Data!$G:$G,Data!$D:$D,'Total Allocation'!$A7,Data!$C:$C,1)</f>
        <v>2887.1306700002501</v>
      </c>
      <c r="P7" s="186">
        <f>SUMIFS(Data!$G:$G,Data!$D:$D,'Total Allocation'!$A7,Data!$C:$C,2)</f>
        <v>6381.74103199812</v>
      </c>
      <c r="Q7" s="186">
        <f>SUMIFS(Data!$G:$G,Data!$D:$D,'Total Allocation'!$A7,Data!$C:$C,3)</f>
        <v>6257.3342649983197</v>
      </c>
      <c r="R7" s="186">
        <f>SUMIFS(Data!$G:$G,Data!$D:$D,'Total Allocation'!$A7,Data!$C:$C,4)</f>
        <v>5891.4547539987698</v>
      </c>
      <c r="S7" s="186">
        <f t="shared" ref="S7:S35" si="1">(O7+P7+Q7+R7)/3</f>
        <v>7139.2202403318197</v>
      </c>
      <c r="T7" s="186">
        <f>O7+'U Contr'!J7</f>
        <v>2887.1306700002501</v>
      </c>
      <c r="U7" s="186">
        <f>P7+'U Contr'!K7</f>
        <v>6381.74103199812</v>
      </c>
      <c r="V7" s="186">
        <f>Q7+'U Contr'!L7</f>
        <v>6257.3342649983197</v>
      </c>
      <c r="W7" s="186">
        <f>R7+'U Contr'!M7</f>
        <v>5891.4547539987698</v>
      </c>
      <c r="X7" s="186">
        <f>S7+'U Contr'!N7</f>
        <v>7139.2202403318197</v>
      </c>
      <c r="Y7" s="119">
        <f t="shared" si="0"/>
        <v>0.88940080233360153</v>
      </c>
      <c r="Z7" s="512"/>
      <c r="AA7" s="443"/>
    </row>
    <row r="8" spans="1:27" s="2" customFormat="1">
      <c r="A8" s="140" t="s">
        <v>3</v>
      </c>
      <c r="B8" s="560">
        <v>2065</v>
      </c>
      <c r="C8" s="185">
        <v>363.52631999999903</v>
      </c>
      <c r="D8" s="185">
        <v>1858.4445330001101</v>
      </c>
      <c r="E8" s="185">
        <v>1676.2781350000801</v>
      </c>
      <c r="F8" s="185">
        <v>1233.9786070000498</v>
      </c>
      <c r="G8" s="185">
        <v>1710.7425316667461</v>
      </c>
      <c r="H8" s="185">
        <v>363.52631999999903</v>
      </c>
      <c r="I8" s="185">
        <v>1858.4445330001101</v>
      </c>
      <c r="J8" s="185">
        <v>1676.2781350000801</v>
      </c>
      <c r="K8" s="185">
        <v>1233.9786070000498</v>
      </c>
      <c r="L8" s="185">
        <v>1710.7425316667461</v>
      </c>
      <c r="M8" s="137">
        <v>0.89676897730908756</v>
      </c>
      <c r="N8" s="177">
        <v>2083</v>
      </c>
      <c r="O8" s="185">
        <f>SUMIFS(Data!$G:$G,Data!$D:$D,'Total Allocation'!$A8,Data!$C:$C,1)</f>
        <v>486.91949899999514</v>
      </c>
      <c r="P8" s="185">
        <f>SUMIFS(Data!$G:$G,Data!$D:$D,'Total Allocation'!$A8,Data!$C:$C,2)</f>
        <v>1482.3650230000706</v>
      </c>
      <c r="Q8" s="185">
        <f>SUMIFS(Data!$G:$G,Data!$D:$D,'Total Allocation'!$A8,Data!$C:$C,3)</f>
        <v>1392.8317950000603</v>
      </c>
      <c r="R8" s="185">
        <f>SUMIFS(Data!$G:$G,Data!$D:$D,'Total Allocation'!$A8,Data!$C:$C,4)</f>
        <v>1381.4785010000603</v>
      </c>
      <c r="S8" s="185">
        <f t="shared" si="1"/>
        <v>1581.1982726667286</v>
      </c>
      <c r="T8" s="185">
        <f>O8+'U Contr'!J8</f>
        <v>486.91949899999514</v>
      </c>
      <c r="U8" s="185">
        <f>P8+'U Contr'!K8</f>
        <v>1482.3650230000706</v>
      </c>
      <c r="V8" s="185">
        <f>Q8+'U Contr'!L8</f>
        <v>1392.8317950000603</v>
      </c>
      <c r="W8" s="185">
        <f>R8+'U Contr'!M8</f>
        <v>1381.4785010000603</v>
      </c>
      <c r="X8" s="185">
        <f>S8+'U Contr'!N8</f>
        <v>1581.1982726667286</v>
      </c>
      <c r="Y8" s="118">
        <f t="shared" si="0"/>
        <v>0.75909662634024422</v>
      </c>
      <c r="Z8" s="512"/>
      <c r="AA8" s="443"/>
    </row>
    <row r="9" spans="1:27" s="2" customFormat="1">
      <c r="A9" s="139" t="s">
        <v>4</v>
      </c>
      <c r="B9" s="560">
        <v>1716</v>
      </c>
      <c r="C9" s="186">
        <v>294.06629999999899</v>
      </c>
      <c r="D9" s="186">
        <v>1468.1716590000701</v>
      </c>
      <c r="E9" s="186">
        <v>1452.6449790000499</v>
      </c>
      <c r="F9" s="186">
        <v>1128.7453800000499</v>
      </c>
      <c r="G9" s="186">
        <v>1447.8761060000561</v>
      </c>
      <c r="H9" s="186">
        <v>294.06629999999899</v>
      </c>
      <c r="I9" s="186">
        <v>1468.1716590000701</v>
      </c>
      <c r="J9" s="186">
        <v>1452.6449790000499</v>
      </c>
      <c r="K9" s="186">
        <v>1128.7453800000499</v>
      </c>
      <c r="L9" s="186">
        <v>1447.8761060000561</v>
      </c>
      <c r="M9" s="138">
        <v>0.8925855060288197</v>
      </c>
      <c r="N9" s="177">
        <v>1711</v>
      </c>
      <c r="O9" s="186">
        <f>SUMIFS(Data!$G:$G,Data!$D:$D,'Total Allocation'!$A9,Data!$C:$C,1)</f>
        <v>279.18633200000198</v>
      </c>
      <c r="P9" s="186">
        <f>SUMIFS(Data!$G:$G,Data!$D:$D,'Total Allocation'!$A9,Data!$C:$C,2)</f>
        <v>1210.8785840000601</v>
      </c>
      <c r="Q9" s="186">
        <f>SUMIFS(Data!$G:$G,Data!$D:$D,'Total Allocation'!$A9,Data!$C:$C,3)</f>
        <v>1133.7253450000601</v>
      </c>
      <c r="R9" s="186">
        <f>SUMIFS(Data!$G:$G,Data!$D:$D,'Total Allocation'!$A9,Data!$C:$C,4)</f>
        <v>1019.99213700005</v>
      </c>
      <c r="S9" s="186">
        <f t="shared" si="1"/>
        <v>1214.5941326667241</v>
      </c>
      <c r="T9" s="186">
        <f>O9+'U Contr'!J9</f>
        <v>279.18633200000198</v>
      </c>
      <c r="U9" s="186">
        <f>P9+'U Contr'!K9</f>
        <v>1210.8785840000601</v>
      </c>
      <c r="V9" s="186">
        <f>Q9+'U Contr'!L9</f>
        <v>1133.7253450000601</v>
      </c>
      <c r="W9" s="186">
        <f>R9+'U Contr'!M9</f>
        <v>1019.99213700005</v>
      </c>
      <c r="X9" s="186">
        <f>S9+'U Contr'!N9</f>
        <v>1214.5941326667241</v>
      </c>
      <c r="Y9" s="119">
        <f t="shared" si="0"/>
        <v>0.70987383557377215</v>
      </c>
      <c r="Z9" s="512"/>
      <c r="AA9" s="443"/>
    </row>
    <row r="10" spans="1:27" s="2" customFormat="1">
      <c r="A10" s="140" t="s">
        <v>5</v>
      </c>
      <c r="B10" s="560">
        <v>1889</v>
      </c>
      <c r="C10" s="185">
        <v>487.606162999991</v>
      </c>
      <c r="D10" s="185">
        <v>1574.2651880000999</v>
      </c>
      <c r="E10" s="185">
        <v>1407.33204200009</v>
      </c>
      <c r="F10" s="185">
        <v>1254.2170000000301</v>
      </c>
      <c r="G10" s="185">
        <v>1574.4734643334039</v>
      </c>
      <c r="H10" s="185">
        <v>487.606162999991</v>
      </c>
      <c r="I10" s="185">
        <v>1574.2651880000999</v>
      </c>
      <c r="J10" s="185">
        <v>1407.33204200009</v>
      </c>
      <c r="K10" s="185">
        <v>1254.2170000000301</v>
      </c>
      <c r="L10" s="185">
        <v>1574.4734643334039</v>
      </c>
      <c r="M10" s="137">
        <v>0.89230622799580961</v>
      </c>
      <c r="N10" s="177">
        <v>1866</v>
      </c>
      <c r="O10" s="185">
        <f>SUMIFS(Data!$G:$G,Data!$D:$D,'Total Allocation'!$A10,Data!$C:$C,1)</f>
        <v>513.05900000001895</v>
      </c>
      <c r="P10" s="185">
        <f>SUMIFS(Data!$G:$G,Data!$D:$D,'Total Allocation'!$A10,Data!$C:$C,2)</f>
        <v>1290.5430000000299</v>
      </c>
      <c r="Q10" s="185">
        <f>SUMIFS(Data!$G:$G,Data!$D:$D,'Total Allocation'!$A10,Data!$C:$C,3)</f>
        <v>1104.54</v>
      </c>
      <c r="R10" s="185">
        <f>SUMIFS(Data!$G:$G,Data!$D:$D,'Total Allocation'!$A10,Data!$C:$C,4)</f>
        <v>963.37799999998401</v>
      </c>
      <c r="S10" s="185">
        <f t="shared" si="1"/>
        <v>1290.5066666666778</v>
      </c>
      <c r="T10" s="185">
        <f>O10+'U Contr'!J10</f>
        <v>513.05900000001895</v>
      </c>
      <c r="U10" s="185">
        <f>P10+'U Contr'!K10</f>
        <v>1290.5430000000299</v>
      </c>
      <c r="V10" s="185">
        <f>Q10+'U Contr'!L10</f>
        <v>1104.54</v>
      </c>
      <c r="W10" s="185">
        <f>R10+'U Contr'!M10</f>
        <v>963.37799999998401</v>
      </c>
      <c r="X10" s="185">
        <f>S10+'U Contr'!N10</f>
        <v>1290.5066666666778</v>
      </c>
      <c r="Y10" s="118">
        <f t="shared" si="0"/>
        <v>0.69158985351911995</v>
      </c>
      <c r="Z10" s="512"/>
      <c r="AA10" s="443"/>
    </row>
    <row r="11" spans="1:27" s="2" customFormat="1">
      <c r="A11" s="139" t="s">
        <v>6</v>
      </c>
      <c r="B11" s="560">
        <v>2158</v>
      </c>
      <c r="C11" s="186">
        <v>562.40594799999599</v>
      </c>
      <c r="D11" s="186">
        <v>1725.2579670001001</v>
      </c>
      <c r="E11" s="186">
        <v>1700.8446880000899</v>
      </c>
      <c r="F11" s="186">
        <v>1372.7919340000799</v>
      </c>
      <c r="G11" s="186">
        <v>1787.1001790000885</v>
      </c>
      <c r="H11" s="186">
        <v>562.40594799999599</v>
      </c>
      <c r="I11" s="186">
        <v>1725.2579670001001</v>
      </c>
      <c r="J11" s="186">
        <v>1700.8446880000899</v>
      </c>
      <c r="K11" s="186">
        <v>1372.7919340000799</v>
      </c>
      <c r="L11" s="186">
        <v>1787.1001790000885</v>
      </c>
      <c r="M11" s="138">
        <v>0.87956276496917563</v>
      </c>
      <c r="N11" s="177">
        <v>2149</v>
      </c>
      <c r="O11" s="186">
        <f>SUMIFS(Data!$G:$G,Data!$D:$D,'Total Allocation'!$A11,Data!$C:$C,1)</f>
        <v>496.379497999992</v>
      </c>
      <c r="P11" s="186">
        <f>SUMIFS(Data!$G:$G,Data!$D:$D,'Total Allocation'!$A11,Data!$C:$C,2)</f>
        <v>1411.31846400007</v>
      </c>
      <c r="Q11" s="186">
        <f>SUMIFS(Data!$G:$G,Data!$D:$D,'Total Allocation'!$A11,Data!$C:$C,3)</f>
        <v>1441.1620000000801</v>
      </c>
      <c r="R11" s="186">
        <f>SUMIFS(Data!$G:$G,Data!$D:$D,'Total Allocation'!$A11,Data!$C:$C,4)</f>
        <v>1210.98000000003</v>
      </c>
      <c r="S11" s="186">
        <f t="shared" si="1"/>
        <v>1519.9466540000576</v>
      </c>
      <c r="T11" s="186">
        <f>O11+'U Contr'!J11</f>
        <v>496.379497999992</v>
      </c>
      <c r="U11" s="186">
        <f>P11+'U Contr'!K11</f>
        <v>1411.31846400007</v>
      </c>
      <c r="V11" s="186">
        <f>Q11+'U Contr'!L11</f>
        <v>1441.1620000000801</v>
      </c>
      <c r="W11" s="186">
        <f>R11+'U Contr'!M11</f>
        <v>1210.98000000003</v>
      </c>
      <c r="X11" s="186">
        <f>S11+'U Contr'!N11</f>
        <v>1519.9466540000576</v>
      </c>
      <c r="Y11" s="119">
        <f t="shared" si="0"/>
        <v>0.70728089995349352</v>
      </c>
      <c r="Z11" s="512"/>
      <c r="AA11" s="443"/>
    </row>
    <row r="12" spans="1:27" s="2" customFormat="1">
      <c r="A12" s="140" t="s">
        <v>7</v>
      </c>
      <c r="B12" s="560">
        <v>7293</v>
      </c>
      <c r="C12" s="185">
        <v>2077.5442610001101</v>
      </c>
      <c r="D12" s="185">
        <v>5245.5789999990902</v>
      </c>
      <c r="E12" s="185">
        <v>4577.2449999996998</v>
      </c>
      <c r="F12" s="185">
        <v>4029.10700000012</v>
      </c>
      <c r="G12" s="185">
        <v>5309.8250869996737</v>
      </c>
      <c r="H12" s="185">
        <v>2083.8442610001102</v>
      </c>
      <c r="I12" s="185">
        <v>5253.8789999990904</v>
      </c>
      <c r="J12" s="185">
        <v>4587.1449999996994</v>
      </c>
      <c r="K12" s="185">
        <v>4039.2070000001199</v>
      </c>
      <c r="L12" s="185">
        <v>5321.3584203330074</v>
      </c>
      <c r="M12" s="137">
        <v>0.79021709877381385</v>
      </c>
      <c r="N12" s="177">
        <v>7288</v>
      </c>
      <c r="O12" s="185">
        <f>SUMIFS(Data!$G:$G,Data!$D:$D,'Total Allocation'!$A12,Data!$C:$C,1)</f>
        <v>1855.22300000017</v>
      </c>
      <c r="P12" s="185">
        <f>SUMIFS(Data!$G:$G,Data!$D:$D,'Total Allocation'!$A12,Data!$C:$C,2)</f>
        <v>3984.97700000025</v>
      </c>
      <c r="Q12" s="185">
        <f>SUMIFS(Data!$G:$G,Data!$D:$D,'Total Allocation'!$A12,Data!$C:$C,3)</f>
        <v>3710.4650000000802</v>
      </c>
      <c r="R12" s="185">
        <f>SUMIFS(Data!$G:$G,Data!$D:$D,'Total Allocation'!$A12,Data!$C:$C,4)</f>
        <v>3470.5250000002302</v>
      </c>
      <c r="S12" s="185">
        <f t="shared" si="1"/>
        <v>4340.3966666669103</v>
      </c>
      <c r="T12" s="185">
        <f>O12+'U Contr'!J12</f>
        <v>1861.52300000017</v>
      </c>
      <c r="U12" s="185">
        <f>P12+'U Contr'!K12</f>
        <v>3993.2770000002502</v>
      </c>
      <c r="V12" s="185">
        <f>Q12+'U Contr'!L12</f>
        <v>3720.3650000000803</v>
      </c>
      <c r="W12" s="185">
        <f>R12+'U Contr'!M12</f>
        <v>3480.6250000002301</v>
      </c>
      <c r="X12" s="185">
        <f>S12+'U Contr'!N12</f>
        <v>4351.930000000244</v>
      </c>
      <c r="Y12" s="118">
        <f t="shared" si="0"/>
        <v>0.59713638858400719</v>
      </c>
      <c r="Z12" s="512"/>
      <c r="AA12" s="443"/>
    </row>
    <row r="13" spans="1:27" s="2" customFormat="1">
      <c r="A13" s="139" t="s">
        <v>8</v>
      </c>
      <c r="B13" s="560">
        <v>4251</v>
      </c>
      <c r="C13" s="186">
        <v>2477.5903310000699</v>
      </c>
      <c r="D13" s="186">
        <v>3148.65631700017</v>
      </c>
      <c r="E13" s="186">
        <v>3101.02988500015</v>
      </c>
      <c r="F13" s="186">
        <v>2365.6375760001197</v>
      </c>
      <c r="G13" s="186">
        <v>3697.6380363335029</v>
      </c>
      <c r="H13" s="186">
        <v>2477.5903310000699</v>
      </c>
      <c r="I13" s="186">
        <v>3148.65631700017</v>
      </c>
      <c r="J13" s="186">
        <v>3101.02988500015</v>
      </c>
      <c r="K13" s="186">
        <v>2365.6375760001197</v>
      </c>
      <c r="L13" s="186">
        <v>3697.6380363335029</v>
      </c>
      <c r="M13" s="138">
        <v>0.92783765567854493</v>
      </c>
      <c r="N13" s="177">
        <v>4282</v>
      </c>
      <c r="O13" s="186">
        <f>SUMIFS(Data!$G:$G,Data!$D:$D,'Total Allocation'!$A13,Data!$C:$C,1)</f>
        <v>1938.1775370001303</v>
      </c>
      <c r="P13" s="186">
        <f>SUMIFS(Data!$G:$G,Data!$D:$D,'Total Allocation'!$A13,Data!$C:$C,2)</f>
        <v>2603.5304870001705</v>
      </c>
      <c r="Q13" s="186">
        <f>SUMIFS(Data!$G:$G,Data!$D:$D,'Total Allocation'!$A13,Data!$C:$C,3)</f>
        <v>2298.71724400013</v>
      </c>
      <c r="R13" s="186">
        <f>SUMIFS(Data!$G:$G,Data!$D:$D,'Total Allocation'!$A13,Data!$C:$C,4)</f>
        <v>2317.5705900000798</v>
      </c>
      <c r="S13" s="186">
        <f t="shared" si="1"/>
        <v>3052.66528600017</v>
      </c>
      <c r="T13" s="186">
        <f>O13+'U Contr'!J13</f>
        <v>1938.1775370001303</v>
      </c>
      <c r="U13" s="186">
        <f>P13+'U Contr'!K13</f>
        <v>2603.5304870001705</v>
      </c>
      <c r="V13" s="186">
        <f>Q13+'U Contr'!L13</f>
        <v>2298.71724400013</v>
      </c>
      <c r="W13" s="186">
        <f>R13+'U Contr'!M13</f>
        <v>2317.5705900000798</v>
      </c>
      <c r="X13" s="186">
        <f>S13+'U Contr'!N13</f>
        <v>3052.66528600017</v>
      </c>
      <c r="Y13" s="119">
        <f t="shared" si="0"/>
        <v>0.71290641896314111</v>
      </c>
      <c r="Z13" s="512"/>
      <c r="AA13" s="443"/>
    </row>
    <row r="14" spans="1:27" s="2" customFormat="1">
      <c r="A14" s="140" t="s">
        <v>9</v>
      </c>
      <c r="B14" s="560">
        <v>5004</v>
      </c>
      <c r="C14" s="185">
        <v>1558.92504300009</v>
      </c>
      <c r="D14" s="185">
        <v>4366.4085699998896</v>
      </c>
      <c r="E14" s="185">
        <v>4205.2020940001803</v>
      </c>
      <c r="F14" s="185">
        <v>3624.5828010002401</v>
      </c>
      <c r="G14" s="185">
        <v>4585.0395026668002</v>
      </c>
      <c r="H14" s="185">
        <v>1558.92504300009</v>
      </c>
      <c r="I14" s="185">
        <v>4366.4085699998896</v>
      </c>
      <c r="J14" s="185">
        <v>4205.2020940001803</v>
      </c>
      <c r="K14" s="185">
        <v>3624.5828010002401</v>
      </c>
      <c r="L14" s="185">
        <v>4585.0395026668002</v>
      </c>
      <c r="M14" s="137">
        <v>0.93162113715281925</v>
      </c>
      <c r="N14" s="177">
        <v>5002</v>
      </c>
      <c r="O14" s="185">
        <f>SUMIFS(Data!$G:$G,Data!$D:$D,'Total Allocation'!$A14,Data!$C:$C,1)</f>
        <v>1670.2916670001</v>
      </c>
      <c r="P14" s="185">
        <f>SUMIFS(Data!$G:$G,Data!$D:$D,'Total Allocation'!$A14,Data!$C:$C,2)</f>
        <v>4018.9223610001</v>
      </c>
      <c r="Q14" s="185">
        <f>SUMIFS(Data!$G:$G,Data!$D:$D,'Total Allocation'!$A14,Data!$C:$C,3)</f>
        <v>3825.84926400019</v>
      </c>
      <c r="R14" s="185">
        <f>SUMIFS(Data!$G:$G,Data!$D:$D,'Total Allocation'!$A14,Data!$C:$C,4)</f>
        <v>3498.8563560001598</v>
      </c>
      <c r="S14" s="185">
        <f t="shared" si="1"/>
        <v>4337.9732160001831</v>
      </c>
      <c r="T14" s="185">
        <f>O14+'U Contr'!J14</f>
        <v>1670.2916670001</v>
      </c>
      <c r="U14" s="185">
        <f>P14+'U Contr'!K14</f>
        <v>4018.9223610001</v>
      </c>
      <c r="V14" s="185">
        <f>Q14+'U Contr'!L14</f>
        <v>3825.84926400019</v>
      </c>
      <c r="W14" s="185">
        <f>R14+'U Contr'!M14</f>
        <v>3498.8563560001598</v>
      </c>
      <c r="X14" s="185">
        <f>S14+'U Contr'!N14</f>
        <v>4337.9732160001831</v>
      </c>
      <c r="Y14" s="118">
        <f t="shared" si="0"/>
        <v>0.86724774410239569</v>
      </c>
      <c r="Z14" s="512"/>
      <c r="AA14" s="443"/>
    </row>
    <row r="15" spans="1:27" s="2" customFormat="1">
      <c r="A15" s="139" t="s">
        <v>10</v>
      </c>
      <c r="B15" s="560">
        <v>4985</v>
      </c>
      <c r="C15" s="186">
        <v>1628.94489200011</v>
      </c>
      <c r="D15" s="186">
        <v>3902.9824520002499</v>
      </c>
      <c r="E15" s="186">
        <v>3729.7092060003001</v>
      </c>
      <c r="F15" s="186">
        <v>3455.08293500026</v>
      </c>
      <c r="G15" s="186">
        <v>4238.9064950003067</v>
      </c>
      <c r="H15" s="186">
        <v>1650.74489200011</v>
      </c>
      <c r="I15" s="186">
        <v>3976.8824520002499</v>
      </c>
      <c r="J15" s="186">
        <v>3802.7092060003001</v>
      </c>
      <c r="K15" s="186">
        <v>3531.1829350002599</v>
      </c>
      <c r="L15" s="186">
        <v>4320.506495000307</v>
      </c>
      <c r="M15" s="138">
        <v>0.88254642619438073</v>
      </c>
      <c r="N15" s="177">
        <v>4987</v>
      </c>
      <c r="O15" s="186">
        <f>SUMIFS(Data!$G:$G,Data!$D:$D,'Total Allocation'!$A15,Data!$C:$C,1)</f>
        <v>1760.3581140000899</v>
      </c>
      <c r="P15" s="186">
        <f>SUMIFS(Data!$G:$G,Data!$D:$D,'Total Allocation'!$A15,Data!$C:$C,2)</f>
        <v>3596.10958000031</v>
      </c>
      <c r="Q15" s="186">
        <f>SUMIFS(Data!$G:$G,Data!$D:$D,'Total Allocation'!$A15,Data!$C:$C,3)</f>
        <v>3344.8720000001599</v>
      </c>
      <c r="R15" s="186">
        <f>SUMIFS(Data!$G:$G,Data!$D:$D,'Total Allocation'!$A15,Data!$C:$C,4)</f>
        <v>3036.53100000014</v>
      </c>
      <c r="S15" s="186">
        <f t="shared" si="1"/>
        <v>3912.6235646668997</v>
      </c>
      <c r="T15" s="186">
        <f>O15+'U Contr'!J15</f>
        <v>1782.1581140000899</v>
      </c>
      <c r="U15" s="186">
        <f>P15+'U Contr'!K15</f>
        <v>3670.0095800003101</v>
      </c>
      <c r="V15" s="186">
        <f>Q15+'U Contr'!L15</f>
        <v>3417.8720000001599</v>
      </c>
      <c r="W15" s="186">
        <f>R15+'U Contr'!M15</f>
        <v>3112.6310000001399</v>
      </c>
      <c r="X15" s="186">
        <f>S15+'U Contr'!N15</f>
        <v>3994.2235646668996</v>
      </c>
      <c r="Y15" s="119">
        <f t="shared" si="0"/>
        <v>0.80092712345436123</v>
      </c>
      <c r="Z15" s="512"/>
      <c r="AA15" s="443"/>
    </row>
    <row r="16" spans="1:27" s="2" customFormat="1">
      <c r="A16" s="140" t="s">
        <v>11</v>
      </c>
      <c r="B16" s="560">
        <v>5432</v>
      </c>
      <c r="C16" s="185">
        <v>1754.8781890000901</v>
      </c>
      <c r="D16" s="185">
        <v>4699.2016490002516</v>
      </c>
      <c r="E16" s="185">
        <v>4414.075253000341</v>
      </c>
      <c r="F16" s="185">
        <v>3997.795697000352</v>
      </c>
      <c r="G16" s="185">
        <v>4955.3169293336787</v>
      </c>
      <c r="H16" s="185">
        <v>1754.8781890000901</v>
      </c>
      <c r="I16" s="185">
        <v>4699.2016490002516</v>
      </c>
      <c r="J16" s="185">
        <v>4414.075253000341</v>
      </c>
      <c r="K16" s="185">
        <v>3997.795697000352</v>
      </c>
      <c r="L16" s="185">
        <v>4955.3169293336787</v>
      </c>
      <c r="M16" s="137">
        <v>0.91257501768889349</v>
      </c>
      <c r="N16" s="177">
        <v>5423</v>
      </c>
      <c r="O16" s="185">
        <f>SUMIFS(Data!$G:$G,Data!$D:$D,'Total Allocation'!$A16,Data!$C:$C,1)</f>
        <v>1930.51790100011</v>
      </c>
      <c r="P16" s="185">
        <f>SUMIFS(Data!$G:$G,Data!$D:$D,'Total Allocation'!$A16,Data!$C:$C,2)</f>
        <v>4422.7952300004426</v>
      </c>
      <c r="Q16" s="185">
        <f>SUMIFS(Data!$G:$G,Data!$D:$D,'Total Allocation'!$A16,Data!$C:$C,3)</f>
        <v>4057.1489610004</v>
      </c>
      <c r="R16" s="185">
        <f>SUMIFS(Data!$G:$G,Data!$D:$D,'Total Allocation'!$A16,Data!$C:$C,4)</f>
        <v>3952.3024660003789</v>
      </c>
      <c r="S16" s="185">
        <f t="shared" si="1"/>
        <v>4787.5881860004438</v>
      </c>
      <c r="T16" s="185">
        <f>O16+'U Contr'!J16</f>
        <v>1930.51790100011</v>
      </c>
      <c r="U16" s="185">
        <f>P16+'U Contr'!K16</f>
        <v>4422.7952300004426</v>
      </c>
      <c r="V16" s="185">
        <f>Q16+'U Contr'!L16</f>
        <v>4057.1489610004</v>
      </c>
      <c r="W16" s="185">
        <f>R16+'U Contr'!M16</f>
        <v>3952.3024660003789</v>
      </c>
      <c r="X16" s="185">
        <f>S16+'U Contr'!N16</f>
        <v>4787.5881860004438</v>
      </c>
      <c r="Y16" s="118">
        <f t="shared" si="0"/>
        <v>0.88283020210223928</v>
      </c>
      <c r="Z16" s="512"/>
      <c r="AA16" s="443"/>
    </row>
    <row r="17" spans="1:27">
      <c r="A17" s="141" t="s">
        <v>35</v>
      </c>
      <c r="B17" s="560">
        <v>1667</v>
      </c>
      <c r="C17" s="186">
        <v>284.08638300000098</v>
      </c>
      <c r="D17" s="186">
        <v>1323.55178200008</v>
      </c>
      <c r="E17" s="186">
        <v>1234.0319540000501</v>
      </c>
      <c r="F17" s="186">
        <v>1044.9389060000501</v>
      </c>
      <c r="G17" s="186">
        <v>1295.5363416667271</v>
      </c>
      <c r="H17" s="186">
        <v>284.08638300000098</v>
      </c>
      <c r="I17" s="186">
        <v>1323.55178200008</v>
      </c>
      <c r="J17" s="186">
        <v>1234.0319540000501</v>
      </c>
      <c r="K17" s="186">
        <v>1044.9389060000501</v>
      </c>
      <c r="L17" s="186">
        <v>1295.5363416667271</v>
      </c>
      <c r="M17" s="138">
        <v>0.88197298678682667</v>
      </c>
      <c r="N17" s="177">
        <v>1672</v>
      </c>
      <c r="O17" s="186">
        <f>SUMIFS(Data!$G:$G,Data!$D:$D,'Total Allocation'!$A17,Data!$C:$C,1)</f>
        <v>221.70646800000199</v>
      </c>
      <c r="P17" s="186">
        <f>SUMIFS(Data!$G:$G,Data!$D:$D,'Total Allocation'!$A17,Data!$C:$C,2)</f>
        <v>1081.75208000006</v>
      </c>
      <c r="Q17" s="186">
        <f>SUMIFS(Data!$G:$G,Data!$D:$D,'Total Allocation'!$A17,Data!$C:$C,3)</f>
        <v>1028.88556200005</v>
      </c>
      <c r="R17" s="186">
        <f>SUMIFS(Data!$G:$G,Data!$D:$D,'Total Allocation'!$A17,Data!$C:$C,4)</f>
        <v>904.39903800003401</v>
      </c>
      <c r="S17" s="186">
        <f t="shared" si="1"/>
        <v>1078.9143826667153</v>
      </c>
      <c r="T17" s="186">
        <f>O17+'U Contr'!J17</f>
        <v>221.70646800000199</v>
      </c>
      <c r="U17" s="186">
        <f>P17+'U Contr'!K17</f>
        <v>1081.75208000006</v>
      </c>
      <c r="V17" s="186">
        <f>Q17+'U Contr'!L17</f>
        <v>1028.88556200005</v>
      </c>
      <c r="W17" s="186">
        <f>R17+'U Contr'!M17</f>
        <v>904.39903800003401</v>
      </c>
      <c r="X17" s="186">
        <f>S17+'U Contr'!N17</f>
        <v>1078.9143826667153</v>
      </c>
      <c r="Y17" s="119">
        <f t="shared" si="0"/>
        <v>0.64528372169061921</v>
      </c>
      <c r="Z17" s="512"/>
      <c r="AA17" s="443"/>
    </row>
    <row r="18" spans="1:27">
      <c r="A18" s="142" t="s">
        <v>13</v>
      </c>
      <c r="B18" s="560">
        <v>5294</v>
      </c>
      <c r="C18" s="185">
        <v>2298.1376550001501</v>
      </c>
      <c r="D18" s="185">
        <v>4689.4625189998496</v>
      </c>
      <c r="E18" s="185">
        <v>4510.1494010000797</v>
      </c>
      <c r="F18" s="185">
        <v>3855.0765540002999</v>
      </c>
      <c r="G18" s="185">
        <v>5117.6087096667925</v>
      </c>
      <c r="H18" s="185">
        <v>2298.1376550001501</v>
      </c>
      <c r="I18" s="185">
        <v>4689.4625189998496</v>
      </c>
      <c r="J18" s="185">
        <v>4510.1494010000797</v>
      </c>
      <c r="K18" s="185">
        <v>3855.0765540002999</v>
      </c>
      <c r="L18" s="185">
        <v>5117.6087096667925</v>
      </c>
      <c r="M18" s="137">
        <v>0.99403061219221933</v>
      </c>
      <c r="N18" s="177">
        <v>5292</v>
      </c>
      <c r="O18" s="185">
        <f>SUMIFS(Data!$G:$G,Data!$D:$D,'Total Allocation'!$A18,Data!$C:$C,1)</f>
        <v>2307.0442800001597</v>
      </c>
      <c r="P18" s="185">
        <f>SUMIFS(Data!$G:$G,Data!$D:$D,'Total Allocation'!$A18,Data!$C:$C,2)</f>
        <v>3920.77628600036</v>
      </c>
      <c r="Q18" s="185">
        <f>SUMIFS(Data!$G:$G,Data!$D:$D,'Total Allocation'!$A18,Data!$C:$C,3)</f>
        <v>3865.64994300029</v>
      </c>
      <c r="R18" s="185">
        <f>SUMIFS(Data!$G:$G,Data!$D:$D,'Total Allocation'!$A18,Data!$C:$C,4)</f>
        <v>3654.2300850002598</v>
      </c>
      <c r="S18" s="185">
        <f t="shared" si="1"/>
        <v>4582.5668646670229</v>
      </c>
      <c r="T18" s="185">
        <f>O18+'U Contr'!J18</f>
        <v>2307.0442800001597</v>
      </c>
      <c r="U18" s="185">
        <f>P18+'U Contr'!K18</f>
        <v>3920.77628600036</v>
      </c>
      <c r="V18" s="185">
        <f>Q18+'U Contr'!L18</f>
        <v>3865.64994300029</v>
      </c>
      <c r="W18" s="185">
        <f>R18+'U Contr'!M18</f>
        <v>3654.2300850002598</v>
      </c>
      <c r="X18" s="185">
        <f>S18+'U Contr'!N18</f>
        <v>4582.5668646670229</v>
      </c>
      <c r="Y18" s="118">
        <f t="shared" si="0"/>
        <v>0.86594234026209804</v>
      </c>
      <c r="Z18" s="512"/>
      <c r="AA18" s="443"/>
    </row>
    <row r="19" spans="1:27">
      <c r="A19" s="141" t="s">
        <v>14</v>
      </c>
      <c r="B19" s="560">
        <v>6108</v>
      </c>
      <c r="C19" s="186">
        <v>2291.8443600000901</v>
      </c>
      <c r="D19" s="186">
        <v>4847.1813819997096</v>
      </c>
      <c r="E19" s="186">
        <v>4619.3560950001201</v>
      </c>
      <c r="F19" s="186">
        <v>3780.78337200018</v>
      </c>
      <c r="G19" s="186">
        <v>5179.7217363333666</v>
      </c>
      <c r="H19" s="186">
        <v>2291.8443600000901</v>
      </c>
      <c r="I19" s="186">
        <v>4847.1813819997096</v>
      </c>
      <c r="J19" s="186">
        <v>4619.3560950001201</v>
      </c>
      <c r="K19" s="186">
        <v>3780.78337200018</v>
      </c>
      <c r="L19" s="186">
        <v>5179.7217363333666</v>
      </c>
      <c r="M19" s="138">
        <v>0.91778824975300577</v>
      </c>
      <c r="N19" s="177">
        <v>6039</v>
      </c>
      <c r="O19" s="186">
        <f>SUMIFS(Data!$G:$G,Data!$D:$D,'Total Allocation'!$A19,Data!$C:$C,1)</f>
        <v>2367.80454900015</v>
      </c>
      <c r="P19" s="186">
        <f>SUMIFS(Data!$G:$G,Data!$D:$D,'Total Allocation'!$A19,Data!$C:$C,2)</f>
        <v>4195.3693530000701</v>
      </c>
      <c r="Q19" s="186">
        <f>SUMIFS(Data!$G:$G,Data!$D:$D,'Total Allocation'!$A19,Data!$C:$C,3)</f>
        <v>4500.2789999999204</v>
      </c>
      <c r="R19" s="186">
        <f>SUMIFS(Data!$G:$G,Data!$D:$D,'Total Allocation'!$A19,Data!$C:$C,4)</f>
        <v>3966.5360000003002</v>
      </c>
      <c r="S19" s="186">
        <f t="shared" si="1"/>
        <v>5009.996300666814</v>
      </c>
      <c r="T19" s="186">
        <f>O19+'U Contr'!J19</f>
        <v>2367.80454900015</v>
      </c>
      <c r="U19" s="186">
        <f>P19+'U Contr'!K19</f>
        <v>4195.3693530000701</v>
      </c>
      <c r="V19" s="186">
        <f>Q19+'U Contr'!L19</f>
        <v>4500.2789999999204</v>
      </c>
      <c r="W19" s="186">
        <f>R19+'U Contr'!M19</f>
        <v>3966.5360000003002</v>
      </c>
      <c r="X19" s="186">
        <f>S19+'U Contr'!N19</f>
        <v>5009.996300666814</v>
      </c>
      <c r="Y19" s="119">
        <f t="shared" si="0"/>
        <v>0.82960693834522503</v>
      </c>
      <c r="Z19" s="512"/>
      <c r="AA19" s="443"/>
    </row>
    <row r="20" spans="1:27">
      <c r="A20" s="142" t="s">
        <v>15</v>
      </c>
      <c r="B20" s="560">
        <v>3118</v>
      </c>
      <c r="C20" s="185">
        <v>1079.0589620000303</v>
      </c>
      <c r="D20" s="185">
        <v>2584.0241430001302</v>
      </c>
      <c r="E20" s="185">
        <v>2511.07747200014</v>
      </c>
      <c r="F20" s="185">
        <v>1787.0980340000699</v>
      </c>
      <c r="G20" s="185">
        <v>2653.7528703334569</v>
      </c>
      <c r="H20" s="185">
        <v>1079.0589620000303</v>
      </c>
      <c r="I20" s="185">
        <v>2584.0241430001302</v>
      </c>
      <c r="J20" s="185">
        <v>2511.07747200014</v>
      </c>
      <c r="K20" s="185">
        <v>1787.0980340000699</v>
      </c>
      <c r="L20" s="185">
        <v>2653.7528703334569</v>
      </c>
      <c r="M20" s="137">
        <v>0.94132184341488956</v>
      </c>
      <c r="N20" s="177">
        <v>3106</v>
      </c>
      <c r="O20" s="185">
        <f>SUMIFS(Data!$G:$G,Data!$D:$D,'Total Allocation'!$A20,Data!$C:$C,1)</f>
        <v>1066.1588810000401</v>
      </c>
      <c r="P20" s="185">
        <f>SUMIFS(Data!$G:$G,Data!$D:$D,'Total Allocation'!$A20,Data!$C:$C,2)</f>
        <v>2262.2909770002002</v>
      </c>
      <c r="Q20" s="185">
        <f>SUMIFS(Data!$G:$G,Data!$D:$D,'Total Allocation'!$A20,Data!$C:$C,3)</f>
        <v>2158.1043290001098</v>
      </c>
      <c r="R20" s="185">
        <f>SUMIFS(Data!$G:$G,Data!$D:$D,'Total Allocation'!$A20,Data!$C:$C,4)</f>
        <v>2016.2978250000901</v>
      </c>
      <c r="S20" s="185">
        <f t="shared" si="1"/>
        <v>2500.950670666813</v>
      </c>
      <c r="T20" s="185">
        <f>O20+'U Contr'!J20</f>
        <v>1066.1588810000401</v>
      </c>
      <c r="U20" s="185">
        <f>P20+'U Contr'!K20</f>
        <v>2262.2909770002002</v>
      </c>
      <c r="V20" s="185">
        <f>Q20+'U Contr'!L20</f>
        <v>2158.1043290001098</v>
      </c>
      <c r="W20" s="185">
        <f>R20+'U Contr'!M20</f>
        <v>2016.2978250000901</v>
      </c>
      <c r="X20" s="185">
        <f>S20+'U Contr'!N20</f>
        <v>2500.950670666813</v>
      </c>
      <c r="Y20" s="118">
        <f t="shared" si="0"/>
        <v>0.80519982957720959</v>
      </c>
      <c r="Z20" s="512"/>
      <c r="AA20" s="443"/>
    </row>
    <row r="21" spans="1:27">
      <c r="A21" s="141" t="s">
        <v>16</v>
      </c>
      <c r="B21" s="560">
        <v>2793</v>
      </c>
      <c r="C21" s="186">
        <v>922.32555400002002</v>
      </c>
      <c r="D21" s="186">
        <v>2154.1575430000998</v>
      </c>
      <c r="E21" s="186">
        <v>2144.2550000002002</v>
      </c>
      <c r="F21" s="186">
        <v>1701.0190000001401</v>
      </c>
      <c r="G21" s="186">
        <v>2307.25236566682</v>
      </c>
      <c r="H21" s="186">
        <v>922.32555400002002</v>
      </c>
      <c r="I21" s="186">
        <v>2154.1575430000998</v>
      </c>
      <c r="J21" s="186">
        <v>2144.2550000002002</v>
      </c>
      <c r="K21" s="186">
        <v>1701.0190000001401</v>
      </c>
      <c r="L21" s="186">
        <v>2307.25236566682</v>
      </c>
      <c r="M21" s="138">
        <v>0.85379069508122019</v>
      </c>
      <c r="N21" s="177">
        <v>2791</v>
      </c>
      <c r="O21" s="186">
        <f>SUMIFS(Data!$G:$G,Data!$D:$D,'Total Allocation'!$A21,Data!$C:$C,1)</f>
        <v>797.17899999999997</v>
      </c>
      <c r="P21" s="186">
        <f>SUMIFS(Data!$G:$G,Data!$D:$D,'Total Allocation'!$A21,Data!$C:$C,2)</f>
        <v>1751.65500000016</v>
      </c>
      <c r="Q21" s="186">
        <f>SUMIFS(Data!$G:$G,Data!$D:$D,'Total Allocation'!$A21,Data!$C:$C,3)</f>
        <v>1677.7940000001499</v>
      </c>
      <c r="R21" s="186">
        <f>SUMIFS(Data!$G:$G,Data!$D:$D,'Total Allocation'!$A21,Data!$C:$C,4)</f>
        <v>1642.85000000013</v>
      </c>
      <c r="S21" s="186">
        <f t="shared" si="1"/>
        <v>1956.4926666668132</v>
      </c>
      <c r="T21" s="186">
        <f>O21+'U Contr'!J21</f>
        <v>797.17899999999997</v>
      </c>
      <c r="U21" s="186">
        <f>P21+'U Contr'!K21</f>
        <v>1751.65500000016</v>
      </c>
      <c r="V21" s="186">
        <f>Q21+'U Contr'!L21</f>
        <v>1677.7940000001499</v>
      </c>
      <c r="W21" s="186">
        <f>R21+'U Contr'!M21</f>
        <v>1642.85000000013</v>
      </c>
      <c r="X21" s="186">
        <f>S21+'U Contr'!N21</f>
        <v>1956.4926666668132</v>
      </c>
      <c r="Y21" s="119">
        <f t="shared" si="0"/>
        <v>0.70100059715758267</v>
      </c>
      <c r="Z21" s="512"/>
      <c r="AA21" s="443"/>
    </row>
    <row r="22" spans="1:27">
      <c r="A22" s="142" t="s">
        <v>17</v>
      </c>
      <c r="B22" s="560">
        <v>5384</v>
      </c>
      <c r="C22" s="185">
        <v>1880.9706000000801</v>
      </c>
      <c r="D22" s="185">
        <v>4098.2349340004203</v>
      </c>
      <c r="E22" s="185">
        <v>3996.2670000002599</v>
      </c>
      <c r="F22" s="185">
        <v>3335.9180000002002</v>
      </c>
      <c r="G22" s="185">
        <v>4437.1301780003205</v>
      </c>
      <c r="H22" s="185">
        <v>1880.9706000000801</v>
      </c>
      <c r="I22" s="185">
        <v>4135.1349340004199</v>
      </c>
      <c r="J22" s="185">
        <v>3996.2670000002599</v>
      </c>
      <c r="K22" s="185">
        <v>3372.5180000002001</v>
      </c>
      <c r="L22" s="185">
        <v>4473.8801780003205</v>
      </c>
      <c r="M22" s="137">
        <v>0.89355898303827341</v>
      </c>
      <c r="N22" s="177">
        <v>5477</v>
      </c>
      <c r="O22" s="185">
        <f>SUMIFS(Data!$G:$G,Data!$D:$D,'Total Allocation'!$A22,Data!$C:$C,1)</f>
        <v>1650.5560000001201</v>
      </c>
      <c r="P22" s="185">
        <f>SUMIFS(Data!$G:$G,Data!$D:$D,'Total Allocation'!$A22,Data!$C:$C,2)</f>
        <v>3381.2590000002601</v>
      </c>
      <c r="Q22" s="185">
        <f>SUMIFS(Data!$G:$G,Data!$D:$D,'Total Allocation'!$A22,Data!$C:$C,3)</f>
        <v>3262.81400000027</v>
      </c>
      <c r="R22" s="185">
        <f>SUMIFS(Data!$G:$G,Data!$D:$D,'Total Allocation'!$A22,Data!$C:$C,4)</f>
        <v>3163.9590000001799</v>
      </c>
      <c r="S22" s="185">
        <f t="shared" si="1"/>
        <v>3819.5293333336099</v>
      </c>
      <c r="T22" s="185">
        <f>O22+'U Contr'!J22</f>
        <v>1650.5560000001201</v>
      </c>
      <c r="U22" s="185">
        <f>P22+'U Contr'!K22</f>
        <v>3418.1590000002602</v>
      </c>
      <c r="V22" s="185">
        <f>Q22+'U Contr'!L22</f>
        <v>3262.81400000027</v>
      </c>
      <c r="W22" s="185">
        <f>R22+'U Contr'!M22</f>
        <v>3200.5590000001798</v>
      </c>
      <c r="X22" s="185">
        <f>S22+'U Contr'!N22</f>
        <v>3856.2793333336099</v>
      </c>
      <c r="Y22" s="118">
        <f t="shared" si="0"/>
        <v>0.70408605684382142</v>
      </c>
      <c r="Z22" s="512"/>
      <c r="AA22" s="443"/>
    </row>
    <row r="23" spans="1:27">
      <c r="A23" s="141" t="s">
        <v>18</v>
      </c>
      <c r="B23" s="560">
        <v>1716</v>
      </c>
      <c r="C23" s="186">
        <v>285.846317</v>
      </c>
      <c r="D23" s="186">
        <v>1238.6519490000499</v>
      </c>
      <c r="E23" s="186">
        <v>1212.8452770000599</v>
      </c>
      <c r="F23" s="186">
        <v>977.31499999999198</v>
      </c>
      <c r="G23" s="186">
        <v>1238.2195143333672</v>
      </c>
      <c r="H23" s="186">
        <v>285.846317</v>
      </c>
      <c r="I23" s="186">
        <v>1238.6519490000499</v>
      </c>
      <c r="J23" s="186">
        <v>1212.8452770000599</v>
      </c>
      <c r="K23" s="186">
        <v>977.31499999999198</v>
      </c>
      <c r="L23" s="186">
        <v>1238.2195143333672</v>
      </c>
      <c r="M23" s="138">
        <v>0.76450382689724483</v>
      </c>
      <c r="N23" s="177">
        <v>1703</v>
      </c>
      <c r="O23" s="186">
        <f>SUMIFS(Data!$G:$G,Data!$D:$D,'Total Allocation'!$A23,Data!$C:$C,1)</f>
        <v>233.21299999999999</v>
      </c>
      <c r="P23" s="186">
        <f>SUMIFS(Data!$G:$G,Data!$D:$D,'Total Allocation'!$A23,Data!$C:$C,2)</f>
        <v>937.69400000000303</v>
      </c>
      <c r="Q23" s="186">
        <f>SUMIFS(Data!$G:$G,Data!$D:$D,'Total Allocation'!$A23,Data!$C:$C,3)</f>
        <v>911.41999999999302</v>
      </c>
      <c r="R23" s="186">
        <f>SUMIFS(Data!$G:$G,Data!$D:$D,'Total Allocation'!$A23,Data!$C:$C,4)</f>
        <v>905.36400000000503</v>
      </c>
      <c r="S23" s="186">
        <f t="shared" si="1"/>
        <v>995.89700000000039</v>
      </c>
      <c r="T23" s="186">
        <f>O23+'U Contr'!J23</f>
        <v>233.21299999999999</v>
      </c>
      <c r="U23" s="186">
        <f>P23+'U Contr'!K23</f>
        <v>937.69400000000303</v>
      </c>
      <c r="V23" s="186">
        <f>Q23+'U Contr'!L23</f>
        <v>911.41999999999302</v>
      </c>
      <c r="W23" s="186">
        <f>R23+'U Contr'!M23</f>
        <v>905.36400000000503</v>
      </c>
      <c r="X23" s="186">
        <f>S23+'U Contr'!N23</f>
        <v>995.89700000000039</v>
      </c>
      <c r="Y23" s="119">
        <f t="shared" si="0"/>
        <v>0.58478978273634785</v>
      </c>
      <c r="Z23" s="512"/>
      <c r="AA23" s="443"/>
    </row>
    <row r="24" spans="1:27">
      <c r="A24" s="142" t="s">
        <v>40</v>
      </c>
      <c r="B24" s="560">
        <v>5640</v>
      </c>
      <c r="C24" s="185">
        <v>1960.9176040000762</v>
      </c>
      <c r="D24" s="185">
        <v>4989.8010120003901</v>
      </c>
      <c r="E24" s="185">
        <v>4366.4150080003501</v>
      </c>
      <c r="F24" s="185">
        <v>3879.45900000038</v>
      </c>
      <c r="G24" s="185">
        <v>5065.5308746670662</v>
      </c>
      <c r="H24" s="185">
        <v>1989.8176040000762</v>
      </c>
      <c r="I24" s="185">
        <v>5069.5010120003899</v>
      </c>
      <c r="J24" s="185">
        <v>4454.5150080003505</v>
      </c>
      <c r="K24" s="185">
        <v>3974.1590000003798</v>
      </c>
      <c r="L24" s="185">
        <v>5162.6642080003994</v>
      </c>
      <c r="M24" s="137">
        <v>0.93354878948928954</v>
      </c>
      <c r="N24" s="177">
        <v>5623</v>
      </c>
      <c r="O24" s="185">
        <f>SUMIFS(Data!$G:$G,Data!$D:$D,'Total Allocation'!$A24,Data!$C:$C,1)</f>
        <v>1724.1540000001301</v>
      </c>
      <c r="P24" s="185">
        <f>SUMIFS(Data!$G:$G,Data!$D:$D,'Total Allocation'!$A24,Data!$C:$C,2)</f>
        <v>3703.1820000003599</v>
      </c>
      <c r="Q24" s="185">
        <f>SUMIFS(Data!$G:$G,Data!$D:$D,'Total Allocation'!$A24,Data!$C:$C,3)</f>
        <v>3371.6780000004401</v>
      </c>
      <c r="R24" s="185">
        <f>SUMIFS(Data!$G:$G,Data!$D:$D,'Total Allocation'!$A24,Data!$C:$C,4)</f>
        <v>3146.6830000003001</v>
      </c>
      <c r="S24" s="185">
        <f>(O24+P24+Q24+R24)/3</f>
        <v>3981.8990000004101</v>
      </c>
      <c r="T24" s="185">
        <f>O24+'U Contr'!J24</f>
        <v>1753.0540000001301</v>
      </c>
      <c r="U24" s="185">
        <f>P24+'U Contr'!K24</f>
        <v>3782.8820000003598</v>
      </c>
      <c r="V24" s="185">
        <f>Q24+'U Contr'!L24</f>
        <v>3459.77800000044</v>
      </c>
      <c r="W24" s="185">
        <f>R24+'U Contr'!M24</f>
        <v>3241.3830000002999</v>
      </c>
      <c r="X24" s="185">
        <f>S24+'U Contr'!N24</f>
        <v>4079.0323333337433</v>
      </c>
      <c r="Y24" s="118">
        <f t="shared" si="0"/>
        <v>0.72541923054130242</v>
      </c>
      <c r="Z24" s="512"/>
      <c r="AA24" s="443"/>
    </row>
    <row r="25" spans="1:27">
      <c r="A25" s="141" t="s">
        <v>19</v>
      </c>
      <c r="B25" s="560">
        <v>3970</v>
      </c>
      <c r="C25" s="186">
        <v>1200.3985700000399</v>
      </c>
      <c r="D25" s="186">
        <v>3225.4368030000696</v>
      </c>
      <c r="E25" s="186">
        <v>2969.9237350000603</v>
      </c>
      <c r="F25" s="186">
        <v>2051.9241620000603</v>
      </c>
      <c r="G25" s="186">
        <v>3149.2277566667435</v>
      </c>
      <c r="H25" s="186">
        <v>1200.3985700000399</v>
      </c>
      <c r="I25" s="186">
        <v>3225.4368030000696</v>
      </c>
      <c r="J25" s="186">
        <v>2969.9237350000603</v>
      </c>
      <c r="K25" s="186">
        <v>2051.9241620000603</v>
      </c>
      <c r="L25" s="186">
        <v>3149.2277566667435</v>
      </c>
      <c r="M25" s="138">
        <v>0.88150483765904841</v>
      </c>
      <c r="N25" s="177">
        <v>3974</v>
      </c>
      <c r="O25" s="186">
        <f>SUMIFS(Data!$G:$G,Data!$D:$D,'Total Allocation'!$A25,Data!$C:$C,1)</f>
        <v>1093.6519150000306</v>
      </c>
      <c r="P25" s="186">
        <f>SUMIFS(Data!$G:$G,Data!$D:$D,'Total Allocation'!$A25,Data!$C:$C,2)</f>
        <v>2562.8174880000543</v>
      </c>
      <c r="Q25" s="186">
        <f>SUMIFS(Data!$G:$G,Data!$D:$D,'Total Allocation'!$A25,Data!$C:$C,3)</f>
        <v>2533.4775840000857</v>
      </c>
      <c r="R25" s="186">
        <f>SUMIFS(Data!$G:$G,Data!$D:$D,'Total Allocation'!$A25,Data!$C:$C,4)</f>
        <v>2433.484292000086</v>
      </c>
      <c r="S25" s="186">
        <f t="shared" si="1"/>
        <v>2874.4770930000855</v>
      </c>
      <c r="T25" s="186">
        <f>O25+'U Contr'!J25</f>
        <v>1093.6519150000306</v>
      </c>
      <c r="U25" s="186">
        <f>P25+'U Contr'!K25</f>
        <v>2562.8174880000543</v>
      </c>
      <c r="V25" s="186">
        <f>Q25+'U Contr'!L25</f>
        <v>2533.4775840000857</v>
      </c>
      <c r="W25" s="186">
        <f>R25+'U Contr'!M25</f>
        <v>2433.484292000086</v>
      </c>
      <c r="X25" s="186">
        <f>S25+'U Contr'!N25</f>
        <v>2874.4770930000855</v>
      </c>
      <c r="Y25" s="119">
        <f t="shared" si="0"/>
        <v>0.72332085883243213</v>
      </c>
      <c r="Z25" s="512"/>
      <c r="AA25" s="443"/>
    </row>
    <row r="26" spans="1:27">
      <c r="A26" s="142" t="s">
        <v>39</v>
      </c>
      <c r="B26" s="560">
        <v>14089</v>
      </c>
      <c r="C26" s="185">
        <v>4511.6618450001997</v>
      </c>
      <c r="D26" s="185">
        <v>11001.155115000591</v>
      </c>
      <c r="E26" s="185">
        <v>10866.568414000611</v>
      </c>
      <c r="F26" s="185">
        <v>8876.8909340006994</v>
      </c>
      <c r="G26" s="185">
        <v>11752.092102667368</v>
      </c>
      <c r="H26" s="185">
        <v>4511.6618450001997</v>
      </c>
      <c r="I26" s="185">
        <v>11001.155115000591</v>
      </c>
      <c r="J26" s="185">
        <v>10866.568414000611</v>
      </c>
      <c r="K26" s="185">
        <v>8876.8909340006994</v>
      </c>
      <c r="L26" s="185">
        <v>11752.092102667368</v>
      </c>
      <c r="M26" s="137">
        <v>0.8782527299860643</v>
      </c>
      <c r="N26" s="177">
        <v>14042</v>
      </c>
      <c r="O26" s="185">
        <f>SUMIFS(Data!$G:$G,Data!$D:$D,'Total Allocation'!$A26,Data!$C:$C,1)</f>
        <v>4177.3487210002304</v>
      </c>
      <c r="P26" s="185">
        <f>SUMIFS(Data!$G:$G,Data!$D:$D,'Total Allocation'!$A26,Data!$C:$C,2)</f>
        <v>9782.3165050007192</v>
      </c>
      <c r="Q26" s="185">
        <f>SUMIFS(Data!$G:$G,Data!$D:$D,'Total Allocation'!$A26,Data!$C:$C,3)</f>
        <v>9265.5220000005393</v>
      </c>
      <c r="R26" s="185">
        <f>SUMIFS(Data!$G:$G,Data!$D:$D,'Total Allocation'!$A26,Data!$C:$C,4)</f>
        <v>8423.9580000008318</v>
      </c>
      <c r="S26" s="185">
        <f t="shared" si="1"/>
        <v>10549.715075334107</v>
      </c>
      <c r="T26" s="185">
        <f>O26+'U Contr'!J26</f>
        <v>4177.3487210002304</v>
      </c>
      <c r="U26" s="185">
        <f>P26+'U Contr'!K26</f>
        <v>9782.3165050007192</v>
      </c>
      <c r="V26" s="185">
        <f>Q26+'U Contr'!L26</f>
        <v>9265.5220000005393</v>
      </c>
      <c r="W26" s="185">
        <f>R26+'U Contr'!M26</f>
        <v>8423.9580000008318</v>
      </c>
      <c r="X26" s="185">
        <f>S26+'U Contr'!N26</f>
        <v>10549.715075334107</v>
      </c>
      <c r="Y26" s="118">
        <f t="shared" si="0"/>
        <v>0.75129718525381761</v>
      </c>
      <c r="Z26" s="512"/>
      <c r="AA26" s="443"/>
    </row>
    <row r="27" spans="1:27">
      <c r="A27" s="141" t="s">
        <v>21</v>
      </c>
      <c r="B27" s="560">
        <v>4962</v>
      </c>
      <c r="C27" s="186">
        <v>1484.2186300000601</v>
      </c>
      <c r="D27" s="186">
        <v>3394.4628830003498</v>
      </c>
      <c r="E27" s="186">
        <v>3070.7166000002399</v>
      </c>
      <c r="F27" s="186">
        <v>2964.3433160002401</v>
      </c>
      <c r="G27" s="186">
        <v>3637.9138096669631</v>
      </c>
      <c r="H27" s="186">
        <v>1484.2186300000601</v>
      </c>
      <c r="I27" s="186">
        <v>3394.4628830003498</v>
      </c>
      <c r="J27" s="186">
        <v>3070.7166000002399</v>
      </c>
      <c r="K27" s="186">
        <v>2964.3433160002401</v>
      </c>
      <c r="L27" s="186">
        <v>3637.9138096669631</v>
      </c>
      <c r="M27" s="138">
        <v>0.74368826747318018</v>
      </c>
      <c r="N27" s="177">
        <v>4964</v>
      </c>
      <c r="O27" s="186">
        <f>SUMIFS(Data!$G:$G,Data!$D:$D,'Total Allocation'!$A27,Data!$C:$C,1)</f>
        <v>1567.84510000007</v>
      </c>
      <c r="P27" s="186">
        <f>SUMIFS(Data!$G:$G,Data!$D:$D,'Total Allocation'!$A27,Data!$C:$C,2)</f>
        <v>3167.4097080002898</v>
      </c>
      <c r="Q27" s="186">
        <f>SUMIFS(Data!$G:$G,Data!$D:$D,'Total Allocation'!$A27,Data!$C:$C,3)</f>
        <v>2842.1567580002602</v>
      </c>
      <c r="R27" s="186">
        <f>SUMIFS(Data!$G:$G,Data!$D:$D,'Total Allocation'!$A27,Data!$C:$C,4)</f>
        <v>2699.7168280002302</v>
      </c>
      <c r="S27" s="186">
        <f t="shared" si="1"/>
        <v>3425.7094646669502</v>
      </c>
      <c r="T27" s="186">
        <f>O27+'U Contr'!J27</f>
        <v>1567.84510000007</v>
      </c>
      <c r="U27" s="186">
        <f>P27+'U Contr'!K27</f>
        <v>3167.4097080002898</v>
      </c>
      <c r="V27" s="186">
        <f>Q27+'U Contr'!L27</f>
        <v>2842.1567580002602</v>
      </c>
      <c r="W27" s="186">
        <f>R27+'U Contr'!M27</f>
        <v>2699.7168280002302</v>
      </c>
      <c r="X27" s="186">
        <f>S27+'U Contr'!N27</f>
        <v>3425.7094646669502</v>
      </c>
      <c r="Y27" s="119">
        <f t="shared" si="0"/>
        <v>0.69011068990067492</v>
      </c>
      <c r="Z27" s="512"/>
      <c r="AA27" s="443"/>
    </row>
    <row r="28" spans="1:27">
      <c r="A28" s="142" t="s">
        <v>22</v>
      </c>
      <c r="B28" s="560">
        <v>3895</v>
      </c>
      <c r="C28" s="185">
        <v>927.69212000004302</v>
      </c>
      <c r="D28" s="185">
        <v>3379.9293880003202</v>
      </c>
      <c r="E28" s="185">
        <v>3087.1031900002199</v>
      </c>
      <c r="F28" s="185">
        <v>2546.8638690001599</v>
      </c>
      <c r="G28" s="185">
        <v>3313.8628556669141</v>
      </c>
      <c r="H28" s="185">
        <v>927.69212000004302</v>
      </c>
      <c r="I28" s="185">
        <v>3379.9293880003202</v>
      </c>
      <c r="J28" s="185">
        <v>3087.1031900002199</v>
      </c>
      <c r="K28" s="185">
        <v>2546.8638690001599</v>
      </c>
      <c r="L28" s="185">
        <v>3313.8628556669141</v>
      </c>
      <c r="M28" s="137">
        <v>0.91797987758612576</v>
      </c>
      <c r="N28" s="177">
        <v>3875</v>
      </c>
      <c r="O28" s="185">
        <f>SUMIFS(Data!$G:$G,Data!$D:$D,'Total Allocation'!$A28,Data!$C:$C,1)</f>
        <v>792.91906300001403</v>
      </c>
      <c r="P28" s="185">
        <f>SUMIFS(Data!$G:$G,Data!$D:$D,'Total Allocation'!$A28,Data!$C:$C,2)</f>
        <v>2727.2236680002102</v>
      </c>
      <c r="Q28" s="185">
        <f>SUMIFS(Data!$G:$G,Data!$D:$D,'Total Allocation'!$A28,Data!$C:$C,3)</f>
        <v>2541.8771320001001</v>
      </c>
      <c r="R28" s="185">
        <f>SUMIFS(Data!$G:$G,Data!$D:$D,'Total Allocation'!$A28,Data!$C:$C,4)</f>
        <v>2452.7438680001701</v>
      </c>
      <c r="S28" s="185">
        <f t="shared" si="1"/>
        <v>2838.2545770001648</v>
      </c>
      <c r="T28" s="185">
        <f>O28+'U Contr'!J28</f>
        <v>792.91906300001403</v>
      </c>
      <c r="U28" s="185">
        <f>P28+'U Contr'!K28</f>
        <v>2727.2236680002102</v>
      </c>
      <c r="V28" s="185">
        <f>Q28+'U Contr'!L28</f>
        <v>2541.8771320001001</v>
      </c>
      <c r="W28" s="185">
        <f>R28+'U Contr'!M28</f>
        <v>2452.7438680001701</v>
      </c>
      <c r="X28" s="185">
        <f>S28+'U Contr'!N28</f>
        <v>2838.2545770001648</v>
      </c>
      <c r="Y28" s="118">
        <f t="shared" si="0"/>
        <v>0.73245279406455865</v>
      </c>
      <c r="Z28" s="512"/>
      <c r="AA28" s="443"/>
    </row>
    <row r="29" spans="1:27">
      <c r="A29" s="141" t="s">
        <v>23</v>
      </c>
      <c r="B29" s="560">
        <v>3574</v>
      </c>
      <c r="C29" s="186">
        <v>1126.9987140000701</v>
      </c>
      <c r="D29" s="186">
        <v>3049.7367490002798</v>
      </c>
      <c r="E29" s="186">
        <v>2978.3435480002099</v>
      </c>
      <c r="F29" s="186">
        <v>2516.4906880002</v>
      </c>
      <c r="G29" s="186">
        <v>3223.8565663335867</v>
      </c>
      <c r="H29" s="186">
        <v>1126.9987140000701</v>
      </c>
      <c r="I29" s="186">
        <v>3049.7367490002798</v>
      </c>
      <c r="J29" s="186">
        <v>2978.3435480002099</v>
      </c>
      <c r="K29" s="186">
        <v>2516.4906880002</v>
      </c>
      <c r="L29" s="186">
        <v>3223.8565663335867</v>
      </c>
      <c r="M29" s="138">
        <v>0.90076472320516698</v>
      </c>
      <c r="N29" s="177">
        <v>3580</v>
      </c>
      <c r="O29" s="186">
        <f>SUMIFS(Data!$G:$G,Data!$D:$D,'Total Allocation'!$A29,Data!$C:$C,1)</f>
        <v>1236.3853040000699</v>
      </c>
      <c r="P29" s="186">
        <f>SUMIFS(Data!$G:$G,Data!$D:$D,'Total Allocation'!$A29,Data!$C:$C,2)</f>
        <v>2701.3970780002801</v>
      </c>
      <c r="Q29" s="186">
        <f>SUMIFS(Data!$G:$G,Data!$D:$D,'Total Allocation'!$A29,Data!$C:$C,3)</f>
        <v>2528.5305930002401</v>
      </c>
      <c r="R29" s="186">
        <f>SUMIFS(Data!$G:$G,Data!$D:$D,'Total Allocation'!$A29,Data!$C:$C,4)</f>
        <v>2292.2975050001301</v>
      </c>
      <c r="S29" s="186">
        <f t="shared" si="1"/>
        <v>2919.5368266669066</v>
      </c>
      <c r="T29" s="186">
        <f>O29+'U Contr'!J29</f>
        <v>1236.3853040000699</v>
      </c>
      <c r="U29" s="186">
        <f>P29+'U Contr'!K29</f>
        <v>2701.3970780002801</v>
      </c>
      <c r="V29" s="186">
        <f>Q29+'U Contr'!L29</f>
        <v>2528.5305930002401</v>
      </c>
      <c r="W29" s="186">
        <f>R29+'U Contr'!M29</f>
        <v>2292.2975050001301</v>
      </c>
      <c r="X29" s="186">
        <f>S29+'U Contr'!N29</f>
        <v>2919.5368266669066</v>
      </c>
      <c r="Y29" s="119">
        <f t="shared" si="0"/>
        <v>0.81551308007455492</v>
      </c>
      <c r="Z29" s="512"/>
      <c r="AA29" s="443"/>
    </row>
    <row r="30" spans="1:27">
      <c r="A30" s="142" t="s">
        <v>38</v>
      </c>
      <c r="B30" s="560">
        <v>12891</v>
      </c>
      <c r="C30" s="185">
        <v>2740.5100000001212</v>
      </c>
      <c r="D30" s="185">
        <v>10649.60099999882</v>
      </c>
      <c r="E30" s="185">
        <v>10034.20399999901</v>
      </c>
      <c r="F30" s="185">
        <v>7902.6369999998096</v>
      </c>
      <c r="G30" s="185">
        <v>10442.317333332587</v>
      </c>
      <c r="H30" s="185">
        <v>2740.5100000001212</v>
      </c>
      <c r="I30" s="185">
        <v>10649.60099999882</v>
      </c>
      <c r="J30" s="185">
        <v>10034.20399999901</v>
      </c>
      <c r="K30" s="185">
        <v>7902.6369999998096</v>
      </c>
      <c r="L30" s="185">
        <v>10442.317333332587</v>
      </c>
      <c r="M30" s="137">
        <v>0.87985144026517736</v>
      </c>
      <c r="N30" s="177">
        <v>12858</v>
      </c>
      <c r="O30" s="185">
        <f>SUMIFS(Data!$G:$G,Data!$D:$D,'Total Allocation'!$A30,Data!$C:$C,1)</f>
        <v>2237.965000000037</v>
      </c>
      <c r="P30" s="185">
        <f>SUMIFS(Data!$G:$G,Data!$D:$D,'Total Allocation'!$A30,Data!$C:$C,2)</f>
        <v>8230.7459999990315</v>
      </c>
      <c r="Q30" s="185">
        <f>SUMIFS(Data!$G:$G,Data!$D:$D,'Total Allocation'!$A30,Data!$C:$C,3)</f>
        <v>7734.7070000000995</v>
      </c>
      <c r="R30" s="185">
        <f>SUMIFS(Data!$G:$G,Data!$D:$D,'Total Allocation'!$A30,Data!$C:$C,4)</f>
        <v>6909.2960000000294</v>
      </c>
      <c r="S30" s="185">
        <f t="shared" si="1"/>
        <v>8370.9046666663999</v>
      </c>
      <c r="T30" s="185">
        <f>O30+'U Contr'!J30</f>
        <v>2237.965000000037</v>
      </c>
      <c r="U30" s="185">
        <f>P30+'U Contr'!K30</f>
        <v>8230.7459999990315</v>
      </c>
      <c r="V30" s="185">
        <f>Q30+'U Contr'!L30</f>
        <v>7734.7070000000995</v>
      </c>
      <c r="W30" s="185">
        <f>R30+'U Contr'!M30</f>
        <v>6909.2960000000294</v>
      </c>
      <c r="X30" s="185">
        <f>S30+'U Contr'!N30</f>
        <v>8370.9046666663999</v>
      </c>
      <c r="Y30" s="118">
        <f t="shared" si="0"/>
        <v>0.65102696116553116</v>
      </c>
      <c r="Z30" s="512"/>
      <c r="AA30" s="443"/>
    </row>
    <row r="31" spans="1:27">
      <c r="A31" s="141" t="s">
        <v>25</v>
      </c>
      <c r="B31" s="560">
        <v>5586</v>
      </c>
      <c r="C31" s="186">
        <v>1514.5820000000799</v>
      </c>
      <c r="D31" s="186">
        <v>3951.1510000003391</v>
      </c>
      <c r="E31" s="186">
        <v>3866.8060000002997</v>
      </c>
      <c r="F31" s="186">
        <v>3576.64200000029</v>
      </c>
      <c r="G31" s="186">
        <v>4303.0603333336694</v>
      </c>
      <c r="H31" s="186">
        <v>1514.5820000000799</v>
      </c>
      <c r="I31" s="186">
        <v>3951.1510000003391</v>
      </c>
      <c r="J31" s="186">
        <v>3866.8060000002997</v>
      </c>
      <c r="K31" s="186">
        <v>3576.64200000029</v>
      </c>
      <c r="L31" s="186">
        <v>4303.0603333336694</v>
      </c>
      <c r="M31" s="138">
        <v>0.81260803082300859</v>
      </c>
      <c r="N31" s="177">
        <v>5602</v>
      </c>
      <c r="O31" s="186">
        <f>SUMIFS(Data!$G:$G,Data!$D:$D,'Total Allocation'!$A31,Data!$C:$C,1)</f>
        <v>1696.8940000001198</v>
      </c>
      <c r="P31" s="186">
        <f>SUMIFS(Data!$G:$G,Data!$D:$D,'Total Allocation'!$A31,Data!$C:$C,2)</f>
        <v>3544.3580000001489</v>
      </c>
      <c r="Q31" s="186">
        <f>SUMIFS(Data!$G:$G,Data!$D:$D,'Total Allocation'!$A31,Data!$C:$C,3)</f>
        <v>3466.30500000034</v>
      </c>
      <c r="R31" s="186">
        <f>SUMIFS(Data!$G:$G,Data!$D:$D,'Total Allocation'!$A31,Data!$C:$C,4)</f>
        <v>3320.39900000036</v>
      </c>
      <c r="S31" s="186">
        <f t="shared" si="1"/>
        <v>4009.3186666669894</v>
      </c>
      <c r="T31" s="186">
        <f>O31+'U Contr'!J31</f>
        <v>1696.8940000001198</v>
      </c>
      <c r="U31" s="186">
        <f>P31+'U Contr'!K31</f>
        <v>3544.3580000001489</v>
      </c>
      <c r="V31" s="186">
        <f>Q31+'U Contr'!L31</f>
        <v>3466.30500000034</v>
      </c>
      <c r="W31" s="186">
        <f>R31+'U Contr'!M31</f>
        <v>3320.39900000036</v>
      </c>
      <c r="X31" s="186">
        <f>S31+'U Contr'!N31</f>
        <v>4009.3186666669894</v>
      </c>
      <c r="Y31" s="119">
        <f t="shared" si="0"/>
        <v>0.71569415684880211</v>
      </c>
      <c r="Z31" s="512"/>
      <c r="AA31" s="443"/>
    </row>
    <row r="32" spans="1:27">
      <c r="A32" s="142" t="s">
        <v>26</v>
      </c>
      <c r="B32" s="560">
        <v>3190</v>
      </c>
      <c r="C32" s="185">
        <v>561.092593999992</v>
      </c>
      <c r="D32" s="185">
        <v>2276.5505860001099</v>
      </c>
      <c r="E32" s="185">
        <v>2157.6174630001301</v>
      </c>
      <c r="F32" s="185">
        <v>1828.87114000011</v>
      </c>
      <c r="G32" s="185">
        <v>2274.7105943334477</v>
      </c>
      <c r="H32" s="185">
        <v>561.092593999992</v>
      </c>
      <c r="I32" s="185">
        <v>2276.5505860001099</v>
      </c>
      <c r="J32" s="185">
        <v>2157.6174630001301</v>
      </c>
      <c r="K32" s="185">
        <v>1828.87114000011</v>
      </c>
      <c r="L32" s="185">
        <v>2274.7105943334477</v>
      </c>
      <c r="M32" s="137">
        <v>0.79333925717857579</v>
      </c>
      <c r="N32" s="177">
        <v>3161</v>
      </c>
      <c r="O32" s="185">
        <f>SUMIFS(Data!$G:$G,Data!$D:$D,'Total Allocation'!$A32,Data!$C:$C,1)</f>
        <v>473.79944199999301</v>
      </c>
      <c r="P32" s="185">
        <f>SUMIFS(Data!$G:$G,Data!$D:$D,'Total Allocation'!$A32,Data!$C:$C,2)</f>
        <v>1661.6312410001101</v>
      </c>
      <c r="Q32" s="185">
        <f>SUMIFS(Data!$G:$G,Data!$D:$D,'Total Allocation'!$A32,Data!$C:$C,3)</f>
        <v>1548.78475500011</v>
      </c>
      <c r="R32" s="185">
        <f>SUMIFS(Data!$G:$G,Data!$D:$D,'Total Allocation'!$A32,Data!$C:$C,4)</f>
        <v>1403.05153600009</v>
      </c>
      <c r="S32" s="185">
        <f t="shared" si="1"/>
        <v>1695.755658000101</v>
      </c>
      <c r="T32" s="185">
        <f>O32+'U Contr'!J32</f>
        <v>473.79944199999301</v>
      </c>
      <c r="U32" s="185">
        <f>P32+'U Contr'!K32</f>
        <v>1661.6312410001101</v>
      </c>
      <c r="V32" s="185">
        <f>Q32+'U Contr'!L32</f>
        <v>1548.78475500011</v>
      </c>
      <c r="W32" s="185">
        <f>R32+'U Contr'!M32</f>
        <v>1403.05153600009</v>
      </c>
      <c r="X32" s="185">
        <f>S32+'U Contr'!N32</f>
        <v>1695.755658000101</v>
      </c>
      <c r="Y32" s="118">
        <f t="shared" si="0"/>
        <v>0.53646177095858938</v>
      </c>
      <c r="Z32" s="512"/>
      <c r="AA32" s="443"/>
    </row>
    <row r="33" spans="1:27">
      <c r="A33" s="141" t="s">
        <v>27</v>
      </c>
      <c r="B33" s="560">
        <v>2591</v>
      </c>
      <c r="C33" s="186">
        <v>537.07942999999705</v>
      </c>
      <c r="D33" s="186">
        <v>2390.9308760001099</v>
      </c>
      <c r="E33" s="186">
        <v>2092.0976390001501</v>
      </c>
      <c r="F33" s="186">
        <v>1840.9913090001201</v>
      </c>
      <c r="G33" s="186">
        <v>2287.0330846667925</v>
      </c>
      <c r="H33" s="186">
        <v>537.07942999999705</v>
      </c>
      <c r="I33" s="186">
        <v>2390.9308760001099</v>
      </c>
      <c r="J33" s="186">
        <v>2092.0976390001501</v>
      </c>
      <c r="K33" s="186">
        <v>1840.9913090001201</v>
      </c>
      <c r="L33" s="186">
        <v>2287.0330846667925</v>
      </c>
      <c r="M33" s="138">
        <v>0.89505998278269061</v>
      </c>
      <c r="N33" s="177">
        <v>2606</v>
      </c>
      <c r="O33" s="186">
        <f>SUMIFS(Data!$G:$G,Data!$D:$D,'Total Allocation'!$A33,Data!$C:$C,1)</f>
        <v>535.01276499999005</v>
      </c>
      <c r="P33" s="186">
        <f>SUMIFS(Data!$G:$G,Data!$D:$D,'Total Allocation'!$A33,Data!$C:$C,2)</f>
        <v>1990.7511560001201</v>
      </c>
      <c r="Q33" s="186">
        <f>SUMIFS(Data!$G:$G,Data!$D:$D,'Total Allocation'!$A33,Data!$C:$C,3)</f>
        <v>1819.90700000017</v>
      </c>
      <c r="R33" s="186">
        <f>SUMIFS(Data!$G:$G,Data!$D:$D,'Total Allocation'!$A33,Data!$C:$C,4)</f>
        <v>1658.2380000001101</v>
      </c>
      <c r="S33" s="186">
        <f t="shared" si="1"/>
        <v>2001.3029736667968</v>
      </c>
      <c r="T33" s="186">
        <f>O33+'U Contr'!J33</f>
        <v>535.01276499999005</v>
      </c>
      <c r="U33" s="186">
        <f>P33+'U Contr'!K33</f>
        <v>1990.7511560001201</v>
      </c>
      <c r="V33" s="186">
        <f>Q33+'U Contr'!L33</f>
        <v>1819.90700000017</v>
      </c>
      <c r="W33" s="186">
        <f>R33+'U Contr'!M33</f>
        <v>1658.2380000001101</v>
      </c>
      <c r="X33" s="186">
        <f>S33+'U Contr'!N33</f>
        <v>2001.3029736667968</v>
      </c>
      <c r="Y33" s="119">
        <f t="shared" si="0"/>
        <v>0.76795969826047461</v>
      </c>
      <c r="Z33" s="512"/>
      <c r="AA33" s="443"/>
    </row>
    <row r="34" spans="1:27">
      <c r="A34" s="142" t="s">
        <v>28</v>
      </c>
      <c r="B34" s="560">
        <v>2484</v>
      </c>
      <c r="C34" s="185">
        <v>385.70623099999602</v>
      </c>
      <c r="D34" s="185">
        <v>2079.1044400001288</v>
      </c>
      <c r="E34" s="185">
        <v>1906.26465900012</v>
      </c>
      <c r="F34" s="185">
        <v>2240.1510370001697</v>
      </c>
      <c r="G34" s="185">
        <v>2203.7421223334718</v>
      </c>
      <c r="H34" s="185">
        <v>385.70623099999602</v>
      </c>
      <c r="I34" s="185">
        <v>2079.1044400001288</v>
      </c>
      <c r="J34" s="185">
        <v>1906.26465900012</v>
      </c>
      <c r="K34" s="185">
        <v>2240.1510370001697</v>
      </c>
      <c r="L34" s="185">
        <v>2203.7421223334718</v>
      </c>
      <c r="M34" s="137">
        <v>0.84495075678571796</v>
      </c>
      <c r="N34" s="177">
        <v>2495</v>
      </c>
      <c r="O34" s="185">
        <f>SUMIFS(Data!$G:$G,Data!$D:$D,'Total Allocation'!$A34,Data!$C:$C,1)</f>
        <v>409.266173999991</v>
      </c>
      <c r="P34" s="185">
        <f>SUMIFS(Data!$G:$G,Data!$D:$D,'Total Allocation'!$A34,Data!$C:$C,2)</f>
        <v>1128.7521080000402</v>
      </c>
      <c r="Q34" s="185">
        <f>SUMIFS(Data!$G:$G,Data!$D:$D,'Total Allocation'!$A34,Data!$C:$C,3)</f>
        <v>1400.8118870000601</v>
      </c>
      <c r="R34" s="185">
        <f>SUMIFS(Data!$G:$G,Data!$D:$D,'Total Allocation'!$A34,Data!$C:$C,4)</f>
        <v>1821.57147900014</v>
      </c>
      <c r="S34" s="185">
        <f t="shared" si="1"/>
        <v>1586.8005493334103</v>
      </c>
      <c r="T34" s="185">
        <f>O34+'U Contr'!J34</f>
        <v>409.266173999991</v>
      </c>
      <c r="U34" s="185">
        <f>P34+'U Contr'!K34</f>
        <v>1128.7521080000402</v>
      </c>
      <c r="V34" s="185">
        <f>Q34+'U Contr'!L34</f>
        <v>1400.8118870000601</v>
      </c>
      <c r="W34" s="185">
        <f>R34+'U Contr'!M34</f>
        <v>1821.57147900014</v>
      </c>
      <c r="X34" s="185">
        <f>S34+'U Contr'!N34</f>
        <v>1586.8005493334103</v>
      </c>
      <c r="Y34" s="118">
        <f t="shared" si="0"/>
        <v>0.63599220414164748</v>
      </c>
      <c r="Z34" s="512"/>
      <c r="AA34" s="443"/>
    </row>
    <row r="35" spans="1:27" ht="12" thickBot="1">
      <c r="A35" s="143" t="s">
        <v>29</v>
      </c>
      <c r="B35" s="561">
        <v>3922</v>
      </c>
      <c r="C35" s="186">
        <v>826.39906600002098</v>
      </c>
      <c r="D35" s="186">
        <v>3791.9822820003201</v>
      </c>
      <c r="E35" s="186">
        <v>3648.0891540002999</v>
      </c>
      <c r="F35" s="186">
        <v>3097.1833270002899</v>
      </c>
      <c r="G35" s="186">
        <v>3787.8846096669768</v>
      </c>
      <c r="H35" s="186">
        <v>826.39906600002098</v>
      </c>
      <c r="I35" s="186">
        <v>3791.9822820003201</v>
      </c>
      <c r="J35" s="186">
        <v>3648.0891540002999</v>
      </c>
      <c r="K35" s="186">
        <v>3097.1833270002899</v>
      </c>
      <c r="L35" s="186">
        <v>3787.8846096669768</v>
      </c>
      <c r="M35" s="138">
        <v>0.97031205145250665</v>
      </c>
      <c r="N35" s="187">
        <v>3955</v>
      </c>
      <c r="O35" s="186">
        <f>SUMIFS(Data!$G:$G,Data!$D:$D,'Total Allocation'!$A35,Data!$C:$C,1)</f>
        <v>883.43901500002903</v>
      </c>
      <c r="P35" s="186">
        <f>SUMIFS(Data!$G:$G,Data!$D:$D,'Total Allocation'!$A35,Data!$C:$C,2)</f>
        <v>2986.2835040002801</v>
      </c>
      <c r="Q35" s="186">
        <f>SUMIFS(Data!$G:$G,Data!$D:$D,'Total Allocation'!$A35,Data!$C:$C,3)</f>
        <v>3005.3099270002699</v>
      </c>
      <c r="R35" s="186">
        <f>SUMIFS(Data!$G:$G,Data!$D:$D,'Total Allocation'!$A35,Data!$C:$C,4)</f>
        <v>2800.77679400028</v>
      </c>
      <c r="S35" s="186">
        <f t="shared" si="1"/>
        <v>3225.2697466669529</v>
      </c>
      <c r="T35" s="186">
        <f>O35+'U Contr'!J35</f>
        <v>883.43901500002903</v>
      </c>
      <c r="U35" s="186">
        <f>P35+'U Contr'!K35</f>
        <v>2986.2835040002801</v>
      </c>
      <c r="V35" s="186">
        <f>Q35+'U Contr'!L35</f>
        <v>3005.3099270002699</v>
      </c>
      <c r="W35" s="186">
        <f>R35+'U Contr'!M35</f>
        <v>2800.77679400028</v>
      </c>
      <c r="X35" s="186">
        <f>S35+'U Contr'!N35</f>
        <v>3225.2697466669529</v>
      </c>
      <c r="Y35" s="119">
        <f t="shared" si="0"/>
        <v>0.81549171849986168</v>
      </c>
      <c r="Z35" s="512"/>
      <c r="AA35" s="443"/>
    </row>
    <row r="36" spans="1:27" ht="12">
      <c r="A36" s="144" t="s">
        <v>32</v>
      </c>
      <c r="B36" s="188">
        <f>SUM(B6:B35)</f>
        <v>139583</v>
      </c>
      <c r="C36" s="189">
        <v>43629.895745001886</v>
      </c>
      <c r="D36" s="189">
        <v>114502.89248699964</v>
      </c>
      <c r="E36" s="189">
        <v>109211.00344400087</v>
      </c>
      <c r="F36" s="189">
        <v>102533.53501000169</v>
      </c>
      <c r="G36" s="189">
        <v>123292.44222866802</v>
      </c>
      <c r="H36" s="189">
        <v>42385.609722001798</v>
      </c>
      <c r="I36" s="189">
        <v>112686.998198</v>
      </c>
      <c r="J36" s="189">
        <v>106548.15758100178</v>
      </c>
      <c r="K36" s="189">
        <v>90377.441476003412</v>
      </c>
      <c r="L36" s="189">
        <v>117344.98565900233</v>
      </c>
      <c r="M36" s="489">
        <v>0.88531722258697454</v>
      </c>
      <c r="N36" s="188">
        <f>SUM(N6:N35)</f>
        <v>139595</v>
      </c>
      <c r="O36" s="189">
        <f t="shared" ref="O36:S36" si="2">SUM(O6:O35)</f>
        <v>40718.737666002082</v>
      </c>
      <c r="P36" s="189">
        <f t="shared" si="2"/>
        <v>94013.670392002372</v>
      </c>
      <c r="Q36" s="189">
        <f t="shared" si="2"/>
        <v>90204.76445400306</v>
      </c>
      <c r="R36" s="189">
        <f t="shared" si="2"/>
        <v>84400.458834003672</v>
      </c>
      <c r="S36" s="189">
        <f t="shared" si="2"/>
        <v>103112.54378200373</v>
      </c>
      <c r="T36" s="189">
        <f>SUM(T6:T35)</f>
        <v>40775.737666002082</v>
      </c>
      <c r="U36" s="189">
        <f>SUM(U6:U35)</f>
        <v>94212.470392002389</v>
      </c>
      <c r="V36" s="189">
        <f>SUM(V6:V35)</f>
        <v>90375.76445400306</v>
      </c>
      <c r="W36" s="189">
        <f>SUM(W6:W35)</f>
        <v>84617.958834003672</v>
      </c>
      <c r="X36" s="189">
        <f>SUM(X6:X35)</f>
        <v>103339.5604486704</v>
      </c>
      <c r="Y36" s="490">
        <f t="shared" si="0"/>
        <v>0.74028124537892037</v>
      </c>
      <c r="Z36" s="512"/>
    </row>
    <row r="37" spans="1:27" ht="12" thickBot="1">
      <c r="A37" s="145" t="s">
        <v>67</v>
      </c>
      <c r="B37" s="190">
        <v>430</v>
      </c>
      <c r="C37" s="191"/>
      <c r="D37" s="191"/>
      <c r="E37" s="191"/>
      <c r="F37" s="191"/>
      <c r="G37" s="191"/>
      <c r="H37" s="191">
        <v>69.819999999999993</v>
      </c>
      <c r="I37" s="191">
        <v>311.92</v>
      </c>
      <c r="J37" s="191">
        <v>351.65</v>
      </c>
      <c r="K37" s="191">
        <v>399.84</v>
      </c>
      <c r="L37" s="191">
        <v>377.74333333333334</v>
      </c>
      <c r="M37" s="148">
        <v>0.98775193798449612</v>
      </c>
      <c r="N37" s="190">
        <v>430</v>
      </c>
      <c r="O37" s="191"/>
      <c r="P37" s="191"/>
      <c r="Q37" s="191"/>
      <c r="R37" s="191"/>
      <c r="S37" s="191"/>
      <c r="T37" s="191">
        <v>117.97</v>
      </c>
      <c r="U37" s="191">
        <v>276.58999999999997</v>
      </c>
      <c r="V37" s="191">
        <v>313.16000000000003</v>
      </c>
      <c r="W37" s="191">
        <v>769.04</v>
      </c>
      <c r="X37" s="191">
        <f>SUM(T37:W37)/3</f>
        <v>492.25333333333333</v>
      </c>
      <c r="Y37" s="120">
        <f>X37/N37</f>
        <v>1.1447751937984496</v>
      </c>
    </row>
    <row r="38" spans="1:27" ht="12.6" thickBot="1">
      <c r="A38" s="150" t="s">
        <v>66</v>
      </c>
      <c r="B38" s="192">
        <f>B36+B37</f>
        <v>140013</v>
      </c>
      <c r="C38" s="193"/>
      <c r="D38" s="193"/>
      <c r="E38" s="193"/>
      <c r="F38" s="193"/>
      <c r="G38" s="193"/>
      <c r="H38" s="193">
        <v>42455.429722001798</v>
      </c>
      <c r="I38" s="193">
        <v>112998.918198</v>
      </c>
      <c r="J38" s="193">
        <v>106899.80758100178</v>
      </c>
      <c r="K38" s="193">
        <v>90777.281476003409</v>
      </c>
      <c r="L38" s="193">
        <v>117722.72899233566</v>
      </c>
      <c r="M38" s="151">
        <v>0.88563195590330845</v>
      </c>
      <c r="N38" s="192">
        <f>N36+N37</f>
        <v>140025</v>
      </c>
      <c r="O38" s="193"/>
      <c r="P38" s="193"/>
      <c r="Q38" s="193"/>
      <c r="R38" s="193"/>
      <c r="S38" s="193"/>
      <c r="T38" s="193">
        <f>T36+T37</f>
        <v>40893.707666002083</v>
      </c>
      <c r="U38" s="193">
        <f>U36+U37</f>
        <v>94489.060392002386</v>
      </c>
      <c r="V38" s="193">
        <f>V36+V37</f>
        <v>90688.924454003063</v>
      </c>
      <c r="W38" s="193">
        <f>W36+W37</f>
        <v>85386.998834003665</v>
      </c>
      <c r="X38" s="193">
        <f>X36+X37</f>
        <v>103831.81378200372</v>
      </c>
      <c r="Y38" s="152">
        <f t="shared" si="0"/>
        <v>0.74152339783612731</v>
      </c>
    </row>
    <row r="39" spans="1:27" s="38" customFormat="1" ht="10.199999999999999">
      <c r="A39" s="72" t="s">
        <v>155</v>
      </c>
      <c r="B39" s="32"/>
      <c r="C39" s="32"/>
      <c r="D39" s="32"/>
      <c r="E39" s="32"/>
      <c r="F39" s="32"/>
      <c r="G39" s="32"/>
      <c r="H39" s="434"/>
      <c r="I39" s="434"/>
      <c r="J39" s="434"/>
      <c r="K39" s="434"/>
      <c r="L39" s="434"/>
      <c r="M39" s="32"/>
      <c r="N39" s="32"/>
      <c r="O39" s="32"/>
      <c r="P39" s="32"/>
      <c r="Q39" s="32"/>
      <c r="R39" s="32"/>
      <c r="S39" s="32"/>
      <c r="T39" s="32"/>
      <c r="U39" s="32"/>
      <c r="V39" s="32"/>
      <c r="W39" s="32"/>
      <c r="X39" s="32"/>
      <c r="Y39" s="121" t="str">
        <f>Data!$W$1</f>
        <v>tdulany</v>
      </c>
    </row>
    <row r="40" spans="1:27" s="38" customFormat="1" ht="10.199999999999999">
      <c r="A40" s="508" t="s">
        <v>559</v>
      </c>
      <c r="B40" s="32"/>
      <c r="C40" s="32"/>
      <c r="D40" s="32"/>
      <c r="E40" s="32"/>
      <c r="F40" s="32"/>
      <c r="G40" s="32"/>
      <c r="H40" s="32"/>
      <c r="I40" s="32"/>
      <c r="J40" s="32"/>
      <c r="K40" s="32"/>
      <c r="L40" s="32"/>
      <c r="M40" s="32"/>
      <c r="N40" s="32"/>
      <c r="O40" s="32"/>
      <c r="P40" s="32"/>
      <c r="Q40" s="32"/>
      <c r="R40" s="32"/>
      <c r="S40" s="32"/>
      <c r="T40" s="32"/>
      <c r="U40" s="32"/>
      <c r="V40" s="32"/>
      <c r="W40" s="32"/>
      <c r="X40" s="32"/>
      <c r="Y40" s="109">
        <f>Data!$W$2</f>
        <v>44399</v>
      </c>
    </row>
    <row r="41" spans="1:27" s="37" customFormat="1" ht="12">
      <c r="A41" s="58"/>
      <c r="Y41" s="128"/>
    </row>
    <row r="42" spans="1:27" s="100" customFormat="1">
      <c r="A42" s="327"/>
    </row>
    <row r="43" spans="1:27" s="127" customFormat="1" ht="12">
      <c r="A43" s="47" t="s">
        <v>74</v>
      </c>
      <c r="H43" s="216"/>
      <c r="J43" s="22"/>
    </row>
    <row r="44" spans="1:27" s="127" customFormat="1" ht="12.6" thickBot="1">
      <c r="A44" s="47" t="s">
        <v>78</v>
      </c>
      <c r="H44" s="216"/>
      <c r="J44" s="22"/>
    </row>
    <row r="45" spans="1:27" s="127" customFormat="1" ht="12">
      <c r="A45" s="274"/>
      <c r="B45" s="135"/>
      <c r="C45" s="44" t="s">
        <v>641</v>
      </c>
      <c r="D45" s="44" t="s">
        <v>642</v>
      </c>
      <c r="E45" s="44" t="s">
        <v>643</v>
      </c>
      <c r="F45" s="44" t="s">
        <v>644</v>
      </c>
      <c r="G45" s="44" t="s">
        <v>186</v>
      </c>
      <c r="H45" s="156" t="s">
        <v>641</v>
      </c>
      <c r="I45" s="156" t="s">
        <v>642</v>
      </c>
      <c r="J45" s="156" t="s">
        <v>643</v>
      </c>
      <c r="K45" s="156" t="s">
        <v>644</v>
      </c>
      <c r="L45" s="156" t="s">
        <v>186</v>
      </c>
      <c r="M45" s="135"/>
      <c r="N45" s="135"/>
      <c r="O45" s="44" t="str">
        <f>CONCATENATE("Summer ",MID(Data!$W$3,3,2))</f>
        <v>Summer 20</v>
      </c>
      <c r="P45" s="44" t="str">
        <f>CONCATENATE("Fall ",MID(Data!$W$3,3,2))</f>
        <v>Fall 20</v>
      </c>
      <c r="Q45" s="44" t="str">
        <f>CONCATENATE("Winter ",MID(Data!$W$3,6,2))</f>
        <v>Winter 21</v>
      </c>
      <c r="R45" s="44" t="str">
        <f>CONCATENATE("Spring ",MID(Data!$W$3,6,2))</f>
        <v>Spring 21</v>
      </c>
      <c r="S45" s="44" t="str">
        <f>Data!$W$3</f>
        <v>2020-21</v>
      </c>
      <c r="T45" s="156" t="str">
        <f>CONCATENATE("Summer ",MID(Data!$W$3,3,2))</f>
        <v>Summer 20</v>
      </c>
      <c r="U45" s="156" t="str">
        <f>CONCATENATE("Fall ",MID(Data!$W$3,3,2))</f>
        <v>Fall 20</v>
      </c>
      <c r="V45" s="156" t="str">
        <f>CONCATENATE("Winter ",MID(Data!$W$3,6,2))</f>
        <v>Winter 21</v>
      </c>
      <c r="W45" s="156" t="str">
        <f>CONCATENATE("Spring ",MID(Data!$W$3,6,2))</f>
        <v>Spring 21</v>
      </c>
      <c r="X45" s="157" t="str">
        <f>Data!$W$3</f>
        <v>2020-21</v>
      </c>
      <c r="Y45" s="130"/>
    </row>
    <row r="46" spans="1:27" s="112" customFormat="1" ht="12.6" thickBot="1">
      <c r="A46" s="175" t="s">
        <v>37</v>
      </c>
      <c r="B46" s="136"/>
      <c r="C46" s="149" t="s">
        <v>75</v>
      </c>
      <c r="D46" s="149" t="s">
        <v>75</v>
      </c>
      <c r="E46" s="149" t="s">
        <v>75</v>
      </c>
      <c r="F46" s="149" t="s">
        <v>75</v>
      </c>
      <c r="G46" s="149" t="s">
        <v>75</v>
      </c>
      <c r="H46" s="513" t="s">
        <v>33</v>
      </c>
      <c r="I46" s="513" t="s">
        <v>33</v>
      </c>
      <c r="J46" s="513" t="s">
        <v>33</v>
      </c>
      <c r="K46" s="513" t="s">
        <v>33</v>
      </c>
      <c r="L46" s="513" t="s">
        <v>33</v>
      </c>
      <c r="M46" s="136"/>
      <c r="N46" s="136"/>
      <c r="O46" s="149" t="s">
        <v>75</v>
      </c>
      <c r="P46" s="149" t="s">
        <v>75</v>
      </c>
      <c r="Q46" s="149" t="s">
        <v>75</v>
      </c>
      <c r="R46" s="149" t="s">
        <v>75</v>
      </c>
      <c r="S46" s="149" t="s">
        <v>75</v>
      </c>
      <c r="T46" s="513" t="str">
        <f>T5</f>
        <v>Actual</v>
      </c>
      <c r="U46" s="513" t="str">
        <f t="shared" ref="U46:X46" si="3">U5</f>
        <v>Actual</v>
      </c>
      <c r="V46" s="513" t="str">
        <f t="shared" si="3"/>
        <v>Actual</v>
      </c>
      <c r="W46" s="513" t="str">
        <f>W5</f>
        <v>Actual</v>
      </c>
      <c r="X46" s="513" t="str">
        <f t="shared" si="3"/>
        <v>Actual</v>
      </c>
      <c r="Y46" s="131"/>
    </row>
    <row r="47" spans="1:27" s="127" customFormat="1" ht="12">
      <c r="A47" s="93" t="s">
        <v>81</v>
      </c>
      <c r="B47" s="195"/>
      <c r="C47" s="194">
        <v>1393.37173300008</v>
      </c>
      <c r="D47" s="182">
        <v>2883.6459449929616</v>
      </c>
      <c r="E47" s="182">
        <v>2551.4817023158366</v>
      </c>
      <c r="F47" s="182">
        <v>2259.526554252961</v>
      </c>
      <c r="G47" s="182">
        <v>3029.3419781872799</v>
      </c>
      <c r="H47" s="194">
        <v>1422.2717330000801</v>
      </c>
      <c r="I47" s="194">
        <v>2963.6459449929616</v>
      </c>
      <c r="J47" s="194">
        <v>2639.5817023158365</v>
      </c>
      <c r="K47" s="194">
        <v>2354.2265542529608</v>
      </c>
      <c r="L47" s="194">
        <v>3126.575311520613</v>
      </c>
      <c r="M47" s="195"/>
      <c r="N47" s="195"/>
      <c r="O47" s="194">
        <f>SUMIFS(Data!$G:$G,Data!$E:$E,'Total Allocation'!$A47,Data!$C:$C,1)</f>
        <v>0</v>
      </c>
      <c r="P47" s="55"/>
      <c r="Q47" s="55"/>
      <c r="R47" s="55"/>
      <c r="S47" s="182"/>
      <c r="T47" s="194"/>
      <c r="U47" s="182"/>
      <c r="V47" s="182"/>
      <c r="W47" s="182"/>
      <c r="X47" s="182"/>
      <c r="Y47" s="170"/>
    </row>
    <row r="48" spans="1:27" s="127" customFormat="1" ht="12">
      <c r="A48" s="94" t="s">
        <v>79</v>
      </c>
      <c r="B48" s="195"/>
      <c r="C48" s="194">
        <v>567.54587099999605</v>
      </c>
      <c r="D48" s="196">
        <v>2106.155067007428</v>
      </c>
      <c r="E48" s="196">
        <v>1814.9333056845135</v>
      </c>
      <c r="F48" s="196">
        <v>1619.9324457474188</v>
      </c>
      <c r="G48" s="196">
        <v>2036.1888964797854</v>
      </c>
      <c r="H48" s="194">
        <v>567.54587099999605</v>
      </c>
      <c r="I48" s="196">
        <v>2106.155067007428</v>
      </c>
      <c r="J48" s="196">
        <v>1814.9333056845135</v>
      </c>
      <c r="K48" s="196">
        <v>1619.9324457474188</v>
      </c>
      <c r="L48" s="196">
        <v>2036.1888964797854</v>
      </c>
      <c r="M48" s="195"/>
      <c r="N48" s="195"/>
      <c r="O48" s="194">
        <f>SUMIFS(Data!$G:$G,Data!$E:$E,'Total Allocation'!$A48,Data!$C:$C,1)</f>
        <v>0</v>
      </c>
      <c r="P48" s="55"/>
      <c r="Q48" s="55"/>
      <c r="R48" s="55"/>
      <c r="S48" s="196"/>
      <c r="T48" s="194"/>
      <c r="U48" s="196"/>
      <c r="V48" s="196"/>
      <c r="W48" s="196"/>
      <c r="X48" s="196"/>
      <c r="Y48" s="170"/>
    </row>
    <row r="49" spans="1:25" s="127" customFormat="1" ht="12">
      <c r="A49" s="171" t="s">
        <v>687</v>
      </c>
      <c r="B49" s="195"/>
      <c r="C49" s="197">
        <v>1960.9176040000762</v>
      </c>
      <c r="D49" s="179">
        <v>4989.8010120003892</v>
      </c>
      <c r="E49" s="179">
        <v>4366.4150080003501</v>
      </c>
      <c r="F49" s="179">
        <v>3879.45900000038</v>
      </c>
      <c r="G49" s="179">
        <v>5065.5308746670653</v>
      </c>
      <c r="H49" s="197">
        <v>1989.8176040000762</v>
      </c>
      <c r="I49" s="179">
        <v>5069.8010120003892</v>
      </c>
      <c r="J49" s="179">
        <v>4454.5150080003505</v>
      </c>
      <c r="K49" s="179">
        <v>3974.1590000003798</v>
      </c>
      <c r="L49" s="179">
        <v>5162.7642080003989</v>
      </c>
      <c r="M49" s="195"/>
      <c r="N49" s="195"/>
      <c r="O49" s="197">
        <f t="shared" ref="O49:S49" si="4">O47+O48</f>
        <v>0</v>
      </c>
      <c r="P49" s="197">
        <f>P47+P48</f>
        <v>0</v>
      </c>
      <c r="Q49" s="197">
        <f>Q47+Q48</f>
        <v>0</v>
      </c>
      <c r="R49" s="197">
        <f t="shared" si="4"/>
        <v>0</v>
      </c>
      <c r="S49" s="179">
        <f t="shared" si="4"/>
        <v>0</v>
      </c>
      <c r="T49" s="197"/>
      <c r="U49" s="197"/>
      <c r="V49" s="197"/>
      <c r="W49" s="179"/>
      <c r="X49" s="179"/>
      <c r="Y49" s="170"/>
    </row>
    <row r="50" spans="1:25" s="127" customFormat="1" ht="12">
      <c r="A50" s="94" t="s">
        <v>82</v>
      </c>
      <c r="B50" s="195"/>
      <c r="C50" s="194">
        <v>1721.72469400008</v>
      </c>
      <c r="D50" s="196">
        <v>4080.5079316122351</v>
      </c>
      <c r="E50" s="196">
        <v>4001.9027950938757</v>
      </c>
      <c r="F50" s="196">
        <v>3395.2797599768774</v>
      </c>
      <c r="G50" s="196">
        <v>4399.805060227689</v>
      </c>
      <c r="H50" s="194">
        <v>1721.72469400008</v>
      </c>
      <c r="I50" s="196">
        <v>4080.5079316122351</v>
      </c>
      <c r="J50" s="196">
        <v>4001.9027950938757</v>
      </c>
      <c r="K50" s="196">
        <v>3395.2797599768774</v>
      </c>
      <c r="L50" s="196">
        <v>4399.805060227689</v>
      </c>
      <c r="M50" s="195"/>
      <c r="N50" s="195"/>
      <c r="O50" s="194">
        <f>SUMIFS(Data!$G:$G,Data!$E:$E,'Total Allocation'!$A50,Data!$C:$C,1)</f>
        <v>1744.8980580001</v>
      </c>
      <c r="P50" s="194">
        <f>SUMIFS(Data!$G:$G,Data!$E:$E,'Total Allocation'!$A50,Data!$C:$C,2)</f>
        <v>3539.95565800038</v>
      </c>
      <c r="Q50" s="194">
        <f>SUMIFS(Data!$G:$G,Data!$E:$E,'Total Allocation'!$A50,Data!$C:$C,3)</f>
        <v>3488.4190000001799</v>
      </c>
      <c r="R50" s="55">
        <f t="shared" ref="R50" si="5">(F50/F$54)*R$26</f>
        <v>3222.0395979797972</v>
      </c>
      <c r="S50" s="196">
        <f t="shared" ref="S50:S57" si="6">(O50+P50+Q50+R50)/3</f>
        <v>3998.4374379934857</v>
      </c>
      <c r="T50" s="194">
        <f>O50+'U Contr'!J51</f>
        <v>1744.8980580001</v>
      </c>
      <c r="U50" s="196">
        <f>P50+'U Contr'!K51</f>
        <v>3539.95565800038</v>
      </c>
      <c r="V50" s="196">
        <f>Q50+'U Contr'!L51</f>
        <v>3488.4190000001799</v>
      </c>
      <c r="W50" s="196">
        <f>R50+'U Contr'!M51</f>
        <v>3222.0395979797972</v>
      </c>
      <c r="X50" s="196">
        <f>S50+'U Contr'!N51</f>
        <v>3998.4374379934857</v>
      </c>
      <c r="Y50" s="170"/>
    </row>
    <row r="51" spans="1:25" s="127" customFormat="1" ht="12">
      <c r="A51" s="94" t="s">
        <v>55</v>
      </c>
      <c r="B51" s="195"/>
      <c r="C51" s="194">
        <v>1365.4985630000701</v>
      </c>
      <c r="D51" s="182">
        <v>3156.6149471760036</v>
      </c>
      <c r="E51" s="182">
        <v>3002.244865620773</v>
      </c>
      <c r="F51" s="182">
        <v>2584.1448676742962</v>
      </c>
      <c r="G51" s="182">
        <v>3369.5010811570478</v>
      </c>
      <c r="H51" s="194">
        <v>1365.4985630000701</v>
      </c>
      <c r="I51" s="182">
        <v>3156.6149471760036</v>
      </c>
      <c r="J51" s="182">
        <v>3002.244865620773</v>
      </c>
      <c r="K51" s="182">
        <v>2584.1448676742962</v>
      </c>
      <c r="L51" s="182">
        <v>3369.5010811570478</v>
      </c>
      <c r="M51" s="195"/>
      <c r="N51" s="195"/>
      <c r="O51" s="194">
        <f>SUMIFS(Data!$G:$G,Data!$E:$E,'Total Allocation'!$A51,Data!$C:$C,1)</f>
        <v>1505.1450870001001</v>
      </c>
      <c r="P51" s="194">
        <f>SUMIFS(Data!$G:$G,Data!$E:$E,'Total Allocation'!$A51,Data!$C:$C,2)</f>
        <v>3058.3368490000903</v>
      </c>
      <c r="Q51" s="194">
        <f>SUMIFS(Data!$G:$G,Data!$E:$E,'Total Allocation'!$A51,Data!$C:$C,3)</f>
        <v>2793.40400000011</v>
      </c>
      <c r="R51" s="55">
        <f t="shared" ref="R51:R53" si="7">(F51/F$54)*R$26</f>
        <v>2452.2919108791048</v>
      </c>
      <c r="S51" s="182">
        <f t="shared" si="6"/>
        <v>3269.7259489598018</v>
      </c>
      <c r="T51" s="194">
        <f>O51+'U Contr'!J52</f>
        <v>1505.1450870001001</v>
      </c>
      <c r="U51" s="182">
        <f>P51+'U Contr'!K52</f>
        <v>3058.3368490000903</v>
      </c>
      <c r="V51" s="182">
        <f>Q51+'U Contr'!L52</f>
        <v>2793.40400000011</v>
      </c>
      <c r="W51" s="182">
        <f>R51+'U Contr'!M52</f>
        <v>2452.2919108791048</v>
      </c>
      <c r="X51" s="182">
        <f>S51+'U Contr'!N52</f>
        <v>3269.7259489598018</v>
      </c>
      <c r="Y51" s="170"/>
    </row>
    <row r="52" spans="1:25" s="127" customFormat="1" ht="12">
      <c r="A52" s="94" t="s">
        <v>44</v>
      </c>
      <c r="B52" s="195"/>
      <c r="C52" s="194">
        <v>1424.43858800005</v>
      </c>
      <c r="D52" s="196">
        <v>3764.0322362123516</v>
      </c>
      <c r="E52" s="196">
        <v>3862.4207532859632</v>
      </c>
      <c r="F52" s="196">
        <v>2897.4663063495259</v>
      </c>
      <c r="G52" s="196">
        <v>3982.7859612826305</v>
      </c>
      <c r="H52" s="194">
        <v>1424.43858800005</v>
      </c>
      <c r="I52" s="196">
        <v>3764.0322362123516</v>
      </c>
      <c r="J52" s="196">
        <v>3862.4207532859632</v>
      </c>
      <c r="K52" s="196">
        <v>2897.4663063495259</v>
      </c>
      <c r="L52" s="196">
        <v>3982.7859612826305</v>
      </c>
      <c r="M52" s="195"/>
      <c r="N52" s="195"/>
      <c r="O52" s="194">
        <f>SUMIFS(Data!$G:$G,Data!$E:$E,'Total Allocation'!$A52,Data!$C:$C,1)</f>
        <v>927.30557600003112</v>
      </c>
      <c r="P52" s="194">
        <f>SUMIFS(Data!$G:$G,Data!$E:$E,'Total Allocation'!$A52,Data!$C:$C,2)</f>
        <v>3184.0239980002502</v>
      </c>
      <c r="Q52" s="194">
        <f>SUMIFS(Data!$G:$G,Data!$E:$E,'Total Allocation'!$A52,Data!$C:$C,3)</f>
        <v>2983.6990000002497</v>
      </c>
      <c r="R52" s="55">
        <f t="shared" si="7"/>
        <v>2749.6264911419298</v>
      </c>
      <c r="S52" s="196">
        <f t="shared" si="6"/>
        <v>3281.55168838082</v>
      </c>
      <c r="T52" s="194">
        <f>O52+'U Contr'!J53</f>
        <v>927.30557600003112</v>
      </c>
      <c r="U52" s="196">
        <f>P52+'U Contr'!K53</f>
        <v>3184.0239980002502</v>
      </c>
      <c r="V52" s="196">
        <f>Q52+'U Contr'!L53</f>
        <v>2983.6990000002497</v>
      </c>
      <c r="W52" s="196">
        <f>R52+'U Contr'!M53</f>
        <v>2749.6264911419298</v>
      </c>
      <c r="X52" s="196">
        <f>S52+'U Contr'!N53</f>
        <v>3281.55168838082</v>
      </c>
      <c r="Y52" s="170"/>
    </row>
    <row r="53" spans="1:25" s="127" customFormat="1" ht="12">
      <c r="A53" s="94" t="s">
        <v>83</v>
      </c>
      <c r="B53" s="195"/>
      <c r="C53" s="194">
        <v>0</v>
      </c>
      <c r="D53" s="182">
        <v>0</v>
      </c>
      <c r="E53" s="182">
        <v>0</v>
      </c>
      <c r="F53" s="182">
        <v>0</v>
      </c>
      <c r="G53" s="182">
        <v>0</v>
      </c>
      <c r="H53" s="194">
        <v>0</v>
      </c>
      <c r="I53" s="182">
        <v>0</v>
      </c>
      <c r="J53" s="182">
        <v>0</v>
      </c>
      <c r="K53" s="182">
        <v>0</v>
      </c>
      <c r="L53" s="182">
        <v>0</v>
      </c>
      <c r="M53" s="195"/>
      <c r="N53" s="195"/>
      <c r="O53" s="194">
        <f>SUMIFS(Data!$G:$G,Data!$E:$E,'Total Allocation'!$A53,Data!$C:$C,1)</f>
        <v>0</v>
      </c>
      <c r="P53" s="194">
        <f>SUMIFS(Data!$G:$G,Data!$E:$E,'Total Allocation'!$A53,Data!$C:$C,2)</f>
        <v>0</v>
      </c>
      <c r="Q53" s="55">
        <f t="shared" ref="Q53" si="8">(E53/E$54)*Q$26</f>
        <v>0</v>
      </c>
      <c r="R53" s="55">
        <f t="shared" si="7"/>
        <v>0</v>
      </c>
      <c r="S53" s="182">
        <f t="shared" si="6"/>
        <v>0</v>
      </c>
      <c r="T53" s="194">
        <f>O53+'U Contr'!J54</f>
        <v>0</v>
      </c>
      <c r="U53" s="182">
        <f>P53+'U Contr'!K54</f>
        <v>0</v>
      </c>
      <c r="V53" s="182">
        <f>Q53+'U Contr'!L54</f>
        <v>0</v>
      </c>
      <c r="W53" s="182">
        <f>R53+'U Contr'!M54</f>
        <v>0</v>
      </c>
      <c r="X53" s="182">
        <f>S53+'U Contr'!N54</f>
        <v>0</v>
      </c>
      <c r="Y53" s="170"/>
    </row>
    <row r="54" spans="1:25" s="127" customFormat="1" ht="12">
      <c r="A54" s="171" t="s">
        <v>84</v>
      </c>
      <c r="B54" s="195"/>
      <c r="C54" s="197">
        <v>4511.6618450002006</v>
      </c>
      <c r="D54" s="198">
        <v>11001.155115000591</v>
      </c>
      <c r="E54" s="198">
        <v>10866.568414000612</v>
      </c>
      <c r="F54" s="198">
        <v>8876.8909340006994</v>
      </c>
      <c r="G54" s="198">
        <v>11752.092102667368</v>
      </c>
      <c r="H54" s="197">
        <v>4511.6618450002006</v>
      </c>
      <c r="I54" s="198">
        <v>11001.155115000591</v>
      </c>
      <c r="J54" s="198">
        <v>10866.568414000612</v>
      </c>
      <c r="K54" s="198">
        <v>8876.8909340006994</v>
      </c>
      <c r="L54" s="198">
        <v>11752.092102667368</v>
      </c>
      <c r="M54" s="195"/>
      <c r="N54" s="195"/>
      <c r="O54" s="197">
        <f t="shared" ref="O54:S54" si="9">O50+O51+O52+O53</f>
        <v>4177.3487210002313</v>
      </c>
      <c r="P54" s="198">
        <f t="shared" si="9"/>
        <v>9782.316505000721</v>
      </c>
      <c r="Q54" s="198">
        <f t="shared" si="9"/>
        <v>9265.5220000005393</v>
      </c>
      <c r="R54" s="198">
        <f t="shared" si="9"/>
        <v>8423.9580000008318</v>
      </c>
      <c r="S54" s="198">
        <f t="shared" si="9"/>
        <v>10549.715075334107</v>
      </c>
      <c r="T54" s="197">
        <f>O54+'U Contr'!J55</f>
        <v>4177.3487210002313</v>
      </c>
      <c r="U54" s="198">
        <f>P54+'U Contr'!K55</f>
        <v>9782.316505000721</v>
      </c>
      <c r="V54" s="198">
        <f>Q54+'U Contr'!L55</f>
        <v>9265.5220000005393</v>
      </c>
      <c r="W54" s="198">
        <f>R54+'U Contr'!M55</f>
        <v>8423.9580000008318</v>
      </c>
      <c r="X54" s="198">
        <f>S54+'U Contr'!N55</f>
        <v>10549.715075334107</v>
      </c>
      <c r="Y54" s="170"/>
    </row>
    <row r="55" spans="1:25" s="127" customFormat="1" ht="12">
      <c r="A55" s="94" t="s">
        <v>38</v>
      </c>
      <c r="B55" s="195"/>
      <c r="C55" s="194">
        <v>2105.6280000001102</v>
      </c>
      <c r="D55" s="182">
        <v>7027.373321006201</v>
      </c>
      <c r="E55" s="182">
        <v>6692.6890689163583</v>
      </c>
      <c r="F55" s="182">
        <v>5148.5719820128115</v>
      </c>
      <c r="G55" s="182">
        <v>6991.4207906451602</v>
      </c>
      <c r="H55" s="194">
        <v>2105.6280000001102</v>
      </c>
      <c r="I55" s="182">
        <v>7027.373321006201</v>
      </c>
      <c r="J55" s="182">
        <v>6692.6890689163583</v>
      </c>
      <c r="K55" s="182">
        <v>5148.5719820128115</v>
      </c>
      <c r="L55" s="182">
        <v>6991.4207906451602</v>
      </c>
      <c r="M55" s="195"/>
      <c r="N55" s="195"/>
      <c r="O55" s="194">
        <f>SUMIFS(Data!$G:$G,Data!$E:$E,'Total Allocation'!$A55,Data!$C:$C,1)</f>
        <v>1630.66400000003</v>
      </c>
      <c r="P55" s="194">
        <f>SUMIFS(Data!$G:$G,Data!$E:$E,'Total Allocation'!$A55,Data!$C:$C,2)</f>
        <v>5465.2959999986815</v>
      </c>
      <c r="Q55" s="194">
        <f>SUMIFS(Data!$G:$G,Data!$E:$E,'Total Allocation'!$A55,Data!$C:$C,3)</f>
        <v>5207.9169999997594</v>
      </c>
      <c r="R55" s="55">
        <f t="shared" ref="R55" si="10">(F55/F$57)*R$30</f>
        <v>4501.4098206755798</v>
      </c>
      <c r="S55" s="182">
        <f t="shared" si="6"/>
        <v>5601.7622735580162</v>
      </c>
      <c r="T55" s="194">
        <f>O55+'U Contr'!J56</f>
        <v>1630.66400000003</v>
      </c>
      <c r="U55" s="182">
        <f>P55+'U Contr'!K56</f>
        <v>5465.2959999986815</v>
      </c>
      <c r="V55" s="182">
        <f>Q55+'U Contr'!L56</f>
        <v>5207.9169999997594</v>
      </c>
      <c r="W55" s="182">
        <f>R55+'U Contr'!M56</f>
        <v>4501.4098206755798</v>
      </c>
      <c r="X55" s="182">
        <f>S55+'U Contr'!N56</f>
        <v>5601.7622735580162</v>
      </c>
      <c r="Y55" s="170"/>
    </row>
    <row r="56" spans="1:25" s="127" customFormat="1" ht="12">
      <c r="A56" s="94" t="s">
        <v>85</v>
      </c>
      <c r="B56" s="195"/>
      <c r="C56" s="194">
        <v>634.88200000001098</v>
      </c>
      <c r="D56" s="196">
        <v>3622.2276789926177</v>
      </c>
      <c r="E56" s="196">
        <v>3341.5149310826523</v>
      </c>
      <c r="F56" s="196">
        <v>2754.0650179869981</v>
      </c>
      <c r="G56" s="196">
        <v>3450.8965426874261</v>
      </c>
      <c r="H56" s="194">
        <v>634.88200000001098</v>
      </c>
      <c r="I56" s="196">
        <v>3622.2276789926177</v>
      </c>
      <c r="J56" s="196">
        <v>3341.5149310826523</v>
      </c>
      <c r="K56" s="196">
        <v>2754.0650179869981</v>
      </c>
      <c r="L56" s="196">
        <v>3450.8965426874261</v>
      </c>
      <c r="M56" s="195"/>
      <c r="N56" s="195"/>
      <c r="O56" s="194">
        <f>SUMIFS(Data!$G:$G,Data!$E:$E,'Total Allocation'!$A56,Data!$C:$C,1)</f>
        <v>607.30100000000698</v>
      </c>
      <c r="P56" s="194">
        <f>SUMIFS(Data!$G:$G,Data!$E:$E,'Total Allocation'!$A56,Data!$C:$C,2)</f>
        <v>2765.45000000035</v>
      </c>
      <c r="Q56" s="194">
        <f>SUMIFS(Data!$G:$G,Data!$E:$E,'Total Allocation'!$A56,Data!$C:$C,3)</f>
        <v>2526.7900000003401</v>
      </c>
      <c r="R56" s="55">
        <f t="shared" ref="R56" si="11">(F56/F$57)*R$30</f>
        <v>2407.88617932445</v>
      </c>
      <c r="S56" s="196">
        <f t="shared" si="6"/>
        <v>2769.1423931083823</v>
      </c>
      <c r="T56" s="194">
        <f>O56+'U Contr'!J57</f>
        <v>607.30100000000698</v>
      </c>
      <c r="U56" s="196">
        <f>P56+'U Contr'!K57</f>
        <v>2765.45000000035</v>
      </c>
      <c r="V56" s="196">
        <f>Q56+'U Contr'!L57</f>
        <v>2526.7900000003401</v>
      </c>
      <c r="W56" s="196">
        <f>R56+'U Contr'!M57</f>
        <v>2407.88617932445</v>
      </c>
      <c r="X56" s="196">
        <f>S56+'U Contr'!N57</f>
        <v>2769.1423931083823</v>
      </c>
      <c r="Y56" s="170"/>
    </row>
    <row r="57" spans="1:25" s="127" customFormat="1" ht="12.6" thickBot="1">
      <c r="A57" s="172" t="s">
        <v>86</v>
      </c>
      <c r="B57" s="201"/>
      <c r="C57" s="199">
        <v>2740.5100000001212</v>
      </c>
      <c r="D57" s="200">
        <v>10649.600999998818</v>
      </c>
      <c r="E57" s="200">
        <v>10034.20399999901</v>
      </c>
      <c r="F57" s="200">
        <v>7902.6369999998096</v>
      </c>
      <c r="G57" s="200">
        <v>10442.317333332587</v>
      </c>
      <c r="H57" s="199">
        <v>2740.5100000001212</v>
      </c>
      <c r="I57" s="200">
        <v>10649.600999998818</v>
      </c>
      <c r="J57" s="200">
        <v>10034.20399999901</v>
      </c>
      <c r="K57" s="200">
        <v>7902.6369999998096</v>
      </c>
      <c r="L57" s="200">
        <v>10442.317333332587</v>
      </c>
      <c r="M57" s="201"/>
      <c r="N57" s="201"/>
      <c r="O57" s="200">
        <f t="shared" ref="O57:R57" si="12">O55+O56</f>
        <v>2237.965000000037</v>
      </c>
      <c r="P57" s="200">
        <f t="shared" si="12"/>
        <v>8230.7459999990315</v>
      </c>
      <c r="Q57" s="200">
        <f>Q55+Q56</f>
        <v>7734.7070000000995</v>
      </c>
      <c r="R57" s="200">
        <f t="shared" si="12"/>
        <v>6909.2960000000294</v>
      </c>
      <c r="S57" s="200">
        <f t="shared" si="6"/>
        <v>8370.9046666663999</v>
      </c>
      <c r="T57" s="200">
        <f>O57+'U Contr'!J58</f>
        <v>2237.965000000037</v>
      </c>
      <c r="U57" s="200">
        <f>P57+'U Contr'!K58</f>
        <v>8230.7459999990315</v>
      </c>
      <c r="V57" s="200">
        <f>Q57+'U Contr'!L58</f>
        <v>7734.7070000000995</v>
      </c>
      <c r="W57" s="200">
        <f>R57+'U Contr'!M58</f>
        <v>6909.2960000000294</v>
      </c>
      <c r="X57" s="200">
        <f>S57+'U Contr'!N58</f>
        <v>8370.9046666663999</v>
      </c>
      <c r="Y57" s="173"/>
    </row>
    <row r="58" spans="1:25" ht="12">
      <c r="A58" s="328"/>
    </row>
    <row r="60" spans="1:25">
      <c r="A60" s="35" t="s">
        <v>688</v>
      </c>
    </row>
  </sheetData>
  <pageMargins left="0.7" right="0.7" top="0.75" bottom="0.75" header="0.3" footer="0.3"/>
  <pageSetup scale="84" orientation="landscape"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81"/>
  <sheetViews>
    <sheetView showGridLines="0" zoomScaleNormal="100" workbookViewId="0">
      <selection activeCell="K6" sqref="K6"/>
    </sheetView>
  </sheetViews>
  <sheetFormatPr defaultColWidth="9.109375" defaultRowHeight="13.2"/>
  <cols>
    <col min="1" max="1" width="22.33203125" style="36" customWidth="1"/>
    <col min="2" max="2" width="8.5546875" style="36" bestFit="1" customWidth="1"/>
    <col min="3" max="5" width="9.6640625" style="36" customWidth="1"/>
    <col min="6" max="6" width="10.5546875" style="36" customWidth="1"/>
    <col min="7" max="7" width="10.6640625" style="36" customWidth="1"/>
    <col min="8" max="8" width="10.5546875" style="36" bestFit="1" customWidth="1"/>
    <col min="9" max="9" width="9.5546875" style="36" customWidth="1"/>
    <col min="10" max="10" width="13.44140625" style="36" customWidth="1"/>
    <col min="11" max="11" width="8.88671875" style="40" bestFit="1" customWidth="1"/>
    <col min="12" max="12" width="11.33203125" style="36" bestFit="1" customWidth="1"/>
    <col min="13" max="16384" width="9.109375" style="36"/>
  </cols>
  <sheetData>
    <row r="1" spans="1:16" s="30" customFormat="1" ht="13.8">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2020-21</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186</v>
      </c>
      <c r="C7" s="44" t="str">
        <f>'Base FTE'!U8</f>
        <v>2016-17</v>
      </c>
      <c r="D7" s="44" t="str">
        <f>'Base FTE'!Y8</f>
        <v>2017-18</v>
      </c>
      <c r="E7" s="44" t="str">
        <f>'Base FTE'!AC8</f>
        <v>2018-19</v>
      </c>
      <c r="F7" s="278" t="s">
        <v>58</v>
      </c>
      <c r="G7" s="42" t="s">
        <v>150</v>
      </c>
      <c r="H7" s="42" t="s">
        <v>150</v>
      </c>
      <c r="I7" s="42" t="s">
        <v>59</v>
      </c>
      <c r="J7" s="42" t="s">
        <v>153</v>
      </c>
      <c r="K7" s="146" t="s">
        <v>629</v>
      </c>
      <c r="L7" s="448" t="s">
        <v>157</v>
      </c>
    </row>
    <row r="8" spans="1:16" s="30" customFormat="1" ht="15" customHeight="1" thickBot="1">
      <c r="A8" s="279" t="s">
        <v>0</v>
      </c>
      <c r="B8" s="147" t="s">
        <v>144</v>
      </c>
      <c r="C8" s="43" t="s">
        <v>33</v>
      </c>
      <c r="D8" s="43" t="s">
        <v>33</v>
      </c>
      <c r="E8" s="43" t="s">
        <v>33</v>
      </c>
      <c r="F8" s="276" t="s">
        <v>33</v>
      </c>
      <c r="G8" s="275" t="s">
        <v>151</v>
      </c>
      <c r="H8" s="275" t="s">
        <v>152</v>
      </c>
      <c r="I8" s="275" t="s">
        <v>151</v>
      </c>
      <c r="J8" s="275" t="s">
        <v>151</v>
      </c>
      <c r="K8" s="147" t="s">
        <v>144</v>
      </c>
      <c r="L8" s="449" t="s">
        <v>158</v>
      </c>
    </row>
    <row r="9" spans="1:16" s="30" customFormat="1" ht="11.4">
      <c r="A9" s="280" t="s">
        <v>1</v>
      </c>
      <c r="B9" s="177">
        <v>3558</v>
      </c>
      <c r="C9" s="284">
        <f>ROUND('Base FTE'!U10,0)</f>
        <v>2807</v>
      </c>
      <c r="D9" s="284">
        <f>ROUND('Base FTE'!$Y10,0)</f>
        <v>2733</v>
      </c>
      <c r="E9" s="284">
        <f>ROUND('Base FTE'!$AC10,0)</f>
        <v>3027</v>
      </c>
      <c r="F9" s="337">
        <f t="shared" ref="F9:F38" si="0">ROUND(AVERAGE(C9:E9),0)</f>
        <v>2856</v>
      </c>
      <c r="G9" s="283">
        <f>IF(F9&lt;B9,F9-B9,0)</f>
        <v>-702</v>
      </c>
      <c r="H9" s="283">
        <f>IF(F9&gt;B9,F9-B9,0)</f>
        <v>0</v>
      </c>
      <c r="I9" s="515">
        <f>G9/($G$39)</f>
        <v>6.2145892351274788E-2</v>
      </c>
      <c r="J9" s="283">
        <f>-I9*($H$39)</f>
        <v>0</v>
      </c>
      <c r="K9" s="447">
        <f t="shared" ref="K9:K38" si="1">ROUND(B9+H9+J9,0)</f>
        <v>3558</v>
      </c>
      <c r="L9" s="450">
        <f>K9-B9</f>
        <v>0</v>
      </c>
      <c r="N9" s="421"/>
      <c r="O9" s="421"/>
      <c r="P9" s="421"/>
    </row>
    <row r="10" spans="1:16" s="30" customFormat="1" ht="11.4">
      <c r="A10" s="139" t="s">
        <v>34</v>
      </c>
      <c r="B10" s="177">
        <v>7784</v>
      </c>
      <c r="C10" s="287">
        <f>ROUND('Base FTE'!U11,0)</f>
        <v>7531</v>
      </c>
      <c r="D10" s="287">
        <f>ROUND('Base FTE'!$Y11,0)</f>
        <v>7587</v>
      </c>
      <c r="E10" s="287">
        <f>ROUND('Base FTE'!$AC11,0)</f>
        <v>7461</v>
      </c>
      <c r="F10" s="286">
        <f t="shared" si="0"/>
        <v>7526</v>
      </c>
      <c r="G10" s="285">
        <f>IF(F10&lt;B10,F10-B10,0)</f>
        <v>-258</v>
      </c>
      <c r="H10" s="285">
        <f>IF(F10&gt;B10,F10-B10,0)</f>
        <v>0</v>
      </c>
      <c r="I10" s="516">
        <f>G10/($G$39)</f>
        <v>2.2839943342776205E-2</v>
      </c>
      <c r="J10" s="285">
        <f t="shared" ref="J10:J38" si="2">-I10*($H$39)</f>
        <v>0</v>
      </c>
      <c r="K10" s="177">
        <f t="shared" si="1"/>
        <v>7784</v>
      </c>
      <c r="L10" s="452">
        <f t="shared" ref="L10:L39" si="3">K10-B10</f>
        <v>0</v>
      </c>
      <c r="N10" s="421"/>
      <c r="O10" s="421"/>
      <c r="P10" s="421"/>
    </row>
    <row r="11" spans="1:16" s="30" customFormat="1" ht="11.4">
      <c r="A11" s="140" t="s">
        <v>3</v>
      </c>
      <c r="B11" s="177">
        <v>1846</v>
      </c>
      <c r="C11" s="289">
        <f>ROUND('Base FTE'!U12,0)</f>
        <v>1850</v>
      </c>
      <c r="D11" s="289">
        <f>ROUND('Base FTE'!$Y12,0)</f>
        <v>1779</v>
      </c>
      <c r="E11" s="289">
        <f>ROUND('Base FTE'!$AC12,0)</f>
        <v>1690</v>
      </c>
      <c r="F11" s="286">
        <f t="shared" si="0"/>
        <v>1773</v>
      </c>
      <c r="G11" s="288">
        <f t="shared" ref="G11:G38" si="4">IF(F11&lt;B11,F11-B11,0)</f>
        <v>-73</v>
      </c>
      <c r="H11" s="288">
        <f t="shared" ref="H11:H38" si="5">IF(F11&gt;B11,F11-B11,0)</f>
        <v>0</v>
      </c>
      <c r="I11" s="517">
        <f t="shared" ref="I11:I38" si="6">G11/($G$39)</f>
        <v>6.4624645892351271E-3</v>
      </c>
      <c r="J11" s="288">
        <f t="shared" si="2"/>
        <v>0</v>
      </c>
      <c r="K11" s="177">
        <f t="shared" si="1"/>
        <v>1846</v>
      </c>
      <c r="L11" s="451">
        <f t="shared" si="3"/>
        <v>0</v>
      </c>
      <c r="N11" s="421"/>
      <c r="O11" s="421"/>
      <c r="P11" s="421"/>
    </row>
    <row r="12" spans="1:16" s="30" customFormat="1" ht="11.4">
      <c r="A12" s="139" t="s">
        <v>4</v>
      </c>
      <c r="B12" s="177">
        <v>1633</v>
      </c>
      <c r="C12" s="287">
        <f>ROUND('Base FTE'!U13,0)</f>
        <v>1568</v>
      </c>
      <c r="D12" s="287">
        <f>ROUND('Base FTE'!$Y13,0)</f>
        <v>1477</v>
      </c>
      <c r="E12" s="287">
        <f>ROUND('Base FTE'!$AC13,0)</f>
        <v>1451</v>
      </c>
      <c r="F12" s="286">
        <f t="shared" si="0"/>
        <v>1499</v>
      </c>
      <c r="G12" s="285">
        <f t="shared" si="4"/>
        <v>-134</v>
      </c>
      <c r="H12" s="285">
        <f t="shared" si="5"/>
        <v>0</v>
      </c>
      <c r="I12" s="516">
        <f t="shared" si="6"/>
        <v>1.1862606232294617E-2</v>
      </c>
      <c r="J12" s="285">
        <f t="shared" si="2"/>
        <v>0</v>
      </c>
      <c r="K12" s="177">
        <f t="shared" si="1"/>
        <v>1633</v>
      </c>
      <c r="L12" s="452">
        <f t="shared" si="3"/>
        <v>0</v>
      </c>
      <c r="N12" s="421"/>
      <c r="O12" s="421"/>
      <c r="P12" s="421"/>
    </row>
    <row r="13" spans="1:16" s="30" customFormat="1" ht="11.4">
      <c r="A13" s="140" t="s">
        <v>5</v>
      </c>
      <c r="B13" s="177">
        <v>1844</v>
      </c>
      <c r="C13" s="289">
        <f>ROUND('Base FTE'!U14,0)</f>
        <v>1841</v>
      </c>
      <c r="D13" s="289">
        <f>ROUND('Base FTE'!$Y14,0)</f>
        <v>1811</v>
      </c>
      <c r="E13" s="289">
        <f>ROUND('Base FTE'!$AC14,0)</f>
        <v>1654</v>
      </c>
      <c r="F13" s="286">
        <f t="shared" si="0"/>
        <v>1769</v>
      </c>
      <c r="G13" s="288">
        <f t="shared" si="4"/>
        <v>-75</v>
      </c>
      <c r="H13" s="288">
        <f t="shared" si="5"/>
        <v>0</v>
      </c>
      <c r="I13" s="517">
        <f t="shared" si="6"/>
        <v>6.6395184135977338E-3</v>
      </c>
      <c r="J13" s="288">
        <f t="shared" si="2"/>
        <v>0</v>
      </c>
      <c r="K13" s="177">
        <f t="shared" si="1"/>
        <v>1844</v>
      </c>
      <c r="L13" s="451">
        <f t="shared" si="3"/>
        <v>0</v>
      </c>
      <c r="N13" s="421"/>
      <c r="O13" s="421"/>
      <c r="P13" s="421"/>
    </row>
    <row r="14" spans="1:16" s="30" customFormat="1" ht="11.4">
      <c r="A14" s="139" t="s">
        <v>6</v>
      </c>
      <c r="B14" s="177">
        <v>1993</v>
      </c>
      <c r="C14" s="287">
        <f>ROUND('Base FTE'!U15,0)</f>
        <v>1795</v>
      </c>
      <c r="D14" s="287">
        <f>ROUND('Base FTE'!$Y15,0)</f>
        <v>1742</v>
      </c>
      <c r="E14" s="287">
        <f>ROUND('Base FTE'!$AC15,0)</f>
        <v>1733</v>
      </c>
      <c r="F14" s="286">
        <f t="shared" si="0"/>
        <v>1757</v>
      </c>
      <c r="G14" s="285">
        <f>IF(F14&lt;B14,F14-B14,0)</f>
        <v>-236</v>
      </c>
      <c r="H14" s="285">
        <f t="shared" si="5"/>
        <v>0</v>
      </c>
      <c r="I14" s="516">
        <f t="shared" si="6"/>
        <v>2.0892351274787536E-2</v>
      </c>
      <c r="J14" s="285">
        <f t="shared" si="2"/>
        <v>0</v>
      </c>
      <c r="K14" s="177">
        <f t="shared" si="1"/>
        <v>1993</v>
      </c>
      <c r="L14" s="452">
        <f t="shared" si="3"/>
        <v>0</v>
      </c>
      <c r="N14" s="421"/>
      <c r="O14" s="421"/>
      <c r="P14" s="421"/>
    </row>
    <row r="15" spans="1:16" s="30" customFormat="1" ht="11.4">
      <c r="A15" s="140" t="s">
        <v>7</v>
      </c>
      <c r="B15" s="177">
        <v>7086</v>
      </c>
      <c r="C15" s="289">
        <f>ROUND('Base FTE'!U16,0)</f>
        <v>6149</v>
      </c>
      <c r="D15" s="289">
        <f>ROUND('Base FTE'!$Y16,0)</f>
        <v>5834</v>
      </c>
      <c r="E15" s="289">
        <f>ROUND('Base FTE'!$AC16,0)</f>
        <v>5573</v>
      </c>
      <c r="F15" s="286">
        <f t="shared" si="0"/>
        <v>5852</v>
      </c>
      <c r="G15" s="288">
        <f t="shared" si="4"/>
        <v>-1234</v>
      </c>
      <c r="H15" s="288">
        <f t="shared" si="5"/>
        <v>0</v>
      </c>
      <c r="I15" s="517">
        <f t="shared" si="6"/>
        <v>0.10924220963172805</v>
      </c>
      <c r="J15" s="288">
        <f>-I15*($H$39)</f>
        <v>0</v>
      </c>
      <c r="K15" s="177">
        <f t="shared" si="1"/>
        <v>7086</v>
      </c>
      <c r="L15" s="451">
        <f t="shared" si="3"/>
        <v>0</v>
      </c>
      <c r="N15" s="421"/>
      <c r="O15" s="421"/>
      <c r="P15" s="421"/>
    </row>
    <row r="16" spans="1:16" s="30" customFormat="1" ht="11.4">
      <c r="A16" s="139" t="s">
        <v>8</v>
      </c>
      <c r="B16" s="177">
        <v>3863</v>
      </c>
      <c r="C16" s="287">
        <f>ROUND('Base FTE'!U17,0)</f>
        <v>3595</v>
      </c>
      <c r="D16" s="287">
        <f>ROUND('Base FTE'!$Y17,0)</f>
        <v>3558</v>
      </c>
      <c r="E16" s="287">
        <f>ROUND('Base FTE'!$AC17,0)</f>
        <v>3575</v>
      </c>
      <c r="F16" s="286">
        <f t="shared" si="0"/>
        <v>3576</v>
      </c>
      <c r="G16" s="285">
        <f t="shared" si="4"/>
        <v>-287</v>
      </c>
      <c r="H16" s="285">
        <f t="shared" si="5"/>
        <v>0</v>
      </c>
      <c r="I16" s="516">
        <f t="shared" si="6"/>
        <v>2.5407223796033995E-2</v>
      </c>
      <c r="J16" s="285">
        <f t="shared" si="2"/>
        <v>0</v>
      </c>
      <c r="K16" s="177">
        <f t="shared" si="1"/>
        <v>3863</v>
      </c>
      <c r="L16" s="452">
        <f t="shared" si="3"/>
        <v>0</v>
      </c>
      <c r="N16" s="421"/>
      <c r="O16" s="421"/>
      <c r="P16" s="421"/>
    </row>
    <row r="17" spans="1:16" s="30" customFormat="1" ht="11.4">
      <c r="A17" s="140" t="s">
        <v>9</v>
      </c>
      <c r="B17" s="177">
        <v>4658</v>
      </c>
      <c r="C17" s="289">
        <f>ROUND('Base FTE'!U18,0)</f>
        <v>4547</v>
      </c>
      <c r="D17" s="289">
        <f>ROUND('Base FTE'!$Y18,0)</f>
        <v>4417</v>
      </c>
      <c r="E17" s="289">
        <f>ROUND('Base FTE'!$AC18,0)</f>
        <v>4317</v>
      </c>
      <c r="F17" s="286">
        <f>ROUND(AVERAGE(C17:E17),0)</f>
        <v>4427</v>
      </c>
      <c r="G17" s="288">
        <f t="shared" si="4"/>
        <v>-231</v>
      </c>
      <c r="H17" s="288">
        <f t="shared" si="5"/>
        <v>0</v>
      </c>
      <c r="I17" s="517">
        <f t="shared" si="6"/>
        <v>2.044971671388102E-2</v>
      </c>
      <c r="J17" s="288">
        <f t="shared" si="2"/>
        <v>0</v>
      </c>
      <c r="K17" s="177">
        <f t="shared" si="1"/>
        <v>4658</v>
      </c>
      <c r="L17" s="451">
        <f t="shared" si="3"/>
        <v>0</v>
      </c>
      <c r="N17" s="421"/>
      <c r="O17" s="421"/>
      <c r="P17" s="421"/>
    </row>
    <row r="18" spans="1:16" s="30" customFormat="1" ht="11.4">
      <c r="A18" s="139" t="s">
        <v>10</v>
      </c>
      <c r="B18" s="177">
        <v>4644</v>
      </c>
      <c r="C18" s="287">
        <f>ROUND('Base FTE'!U19,0)</f>
        <v>4244</v>
      </c>
      <c r="D18" s="287">
        <f>ROUND('Base FTE'!$Y19,0)</f>
        <v>4150</v>
      </c>
      <c r="E18" s="287">
        <f>ROUND('Base FTE'!$AC19,0)</f>
        <v>4087</v>
      </c>
      <c r="F18" s="286">
        <f t="shared" si="0"/>
        <v>4160</v>
      </c>
      <c r="G18" s="285">
        <f t="shared" si="4"/>
        <v>-484</v>
      </c>
      <c r="H18" s="285">
        <f t="shared" si="5"/>
        <v>0</v>
      </c>
      <c r="I18" s="516">
        <f t="shared" si="6"/>
        <v>4.2847025495750708E-2</v>
      </c>
      <c r="J18" s="285">
        <f t="shared" si="2"/>
        <v>0</v>
      </c>
      <c r="K18" s="177">
        <f t="shared" si="1"/>
        <v>4644</v>
      </c>
      <c r="L18" s="452">
        <f t="shared" si="3"/>
        <v>0</v>
      </c>
      <c r="N18" s="421"/>
      <c r="O18" s="421"/>
      <c r="P18" s="421"/>
    </row>
    <row r="19" spans="1:16" s="30" customFormat="1" ht="11.4">
      <c r="A19" s="140" t="s">
        <v>11</v>
      </c>
      <c r="B19" s="177">
        <v>4993</v>
      </c>
      <c r="C19" s="289">
        <f>ROUND('Base FTE'!U20,0)</f>
        <v>4791</v>
      </c>
      <c r="D19" s="289">
        <f>ROUND('Base FTE'!$Y20,0)</f>
        <v>4820</v>
      </c>
      <c r="E19" s="289">
        <f>ROUND('Base FTE'!$AC20,0)</f>
        <v>4624</v>
      </c>
      <c r="F19" s="286">
        <f t="shared" si="0"/>
        <v>4745</v>
      </c>
      <c r="G19" s="288">
        <f t="shared" si="4"/>
        <v>-248</v>
      </c>
      <c r="H19" s="288">
        <f t="shared" si="5"/>
        <v>0</v>
      </c>
      <c r="I19" s="517">
        <f t="shared" si="6"/>
        <v>2.1954674220963172E-2</v>
      </c>
      <c r="J19" s="288">
        <f t="shared" si="2"/>
        <v>0</v>
      </c>
      <c r="K19" s="177">
        <f t="shared" si="1"/>
        <v>4993</v>
      </c>
      <c r="L19" s="451">
        <f t="shared" si="3"/>
        <v>0</v>
      </c>
      <c r="N19" s="421"/>
      <c r="O19" s="421"/>
      <c r="P19" s="421"/>
    </row>
    <row r="20" spans="1:16" s="35" customFormat="1" ht="11.4">
      <c r="A20" s="141" t="s">
        <v>35</v>
      </c>
      <c r="B20" s="177">
        <v>1470</v>
      </c>
      <c r="C20" s="290">
        <f>ROUND('Base FTE'!U21,0)</f>
        <v>1376</v>
      </c>
      <c r="D20" s="290">
        <f>ROUND('Base FTE'!$Y21,0)</f>
        <v>1326</v>
      </c>
      <c r="E20" s="290">
        <f>ROUND('Base FTE'!$AC21,0)</f>
        <v>1273</v>
      </c>
      <c r="F20" s="286">
        <f t="shared" si="0"/>
        <v>1325</v>
      </c>
      <c r="G20" s="285">
        <f t="shared" si="4"/>
        <v>-145</v>
      </c>
      <c r="H20" s="285">
        <f t="shared" si="5"/>
        <v>0</v>
      </c>
      <c r="I20" s="516">
        <f t="shared" si="6"/>
        <v>1.2836402266288951E-2</v>
      </c>
      <c r="J20" s="285">
        <f t="shared" si="2"/>
        <v>0</v>
      </c>
      <c r="K20" s="177">
        <f t="shared" si="1"/>
        <v>1470</v>
      </c>
      <c r="L20" s="452">
        <f t="shared" si="3"/>
        <v>0</v>
      </c>
      <c r="M20" s="30"/>
      <c r="N20" s="421"/>
      <c r="O20" s="421"/>
      <c r="P20" s="421"/>
    </row>
    <row r="21" spans="1:16" s="35" customFormat="1" ht="11.4">
      <c r="A21" s="142" t="s">
        <v>13</v>
      </c>
      <c r="B21" s="177">
        <v>4838</v>
      </c>
      <c r="C21" s="291">
        <f>ROUND('Base FTE'!U22,0)</f>
        <v>4660</v>
      </c>
      <c r="D21" s="291">
        <f>ROUND('Base FTE'!$Y22,0)</f>
        <v>4770</v>
      </c>
      <c r="E21" s="291">
        <f>ROUND('Base FTE'!$AC22,0)</f>
        <v>4844</v>
      </c>
      <c r="F21" s="286">
        <f t="shared" si="0"/>
        <v>4758</v>
      </c>
      <c r="G21" s="288">
        <f t="shared" si="4"/>
        <v>-80</v>
      </c>
      <c r="H21" s="288">
        <f t="shared" si="5"/>
        <v>0</v>
      </c>
      <c r="I21" s="517">
        <f t="shared" si="6"/>
        <v>7.0821529745042494E-3</v>
      </c>
      <c r="J21" s="288">
        <f t="shared" si="2"/>
        <v>0</v>
      </c>
      <c r="K21" s="177">
        <f t="shared" si="1"/>
        <v>4838</v>
      </c>
      <c r="L21" s="451">
        <f t="shared" si="3"/>
        <v>0</v>
      </c>
      <c r="M21" s="30"/>
      <c r="N21" s="421"/>
      <c r="O21" s="421"/>
      <c r="P21" s="421"/>
    </row>
    <row r="22" spans="1:16" s="35" customFormat="1" ht="11.4">
      <c r="A22" s="141" t="s">
        <v>14</v>
      </c>
      <c r="B22" s="177">
        <v>5790</v>
      </c>
      <c r="C22" s="290">
        <f>ROUND('Base FTE'!U23,0)</f>
        <v>5827</v>
      </c>
      <c r="D22" s="290">
        <f>ROUND('Base FTE'!$Y23,0)</f>
        <v>5771</v>
      </c>
      <c r="E22" s="290">
        <f>ROUND('Base FTE'!$AC23,0)</f>
        <v>5325</v>
      </c>
      <c r="F22" s="286">
        <f t="shared" si="0"/>
        <v>5641</v>
      </c>
      <c r="G22" s="285">
        <f t="shared" si="4"/>
        <v>-149</v>
      </c>
      <c r="H22" s="285">
        <f t="shared" si="5"/>
        <v>0</v>
      </c>
      <c r="I22" s="516">
        <f t="shared" si="6"/>
        <v>1.3190509915014165E-2</v>
      </c>
      <c r="J22" s="285">
        <f t="shared" si="2"/>
        <v>0</v>
      </c>
      <c r="K22" s="177">
        <f t="shared" si="1"/>
        <v>5790</v>
      </c>
      <c r="L22" s="452">
        <f t="shared" si="3"/>
        <v>0</v>
      </c>
      <c r="M22" s="30"/>
      <c r="N22" s="421"/>
      <c r="O22" s="421"/>
      <c r="P22" s="421"/>
    </row>
    <row r="23" spans="1:16" s="35" customFormat="1" ht="11.4">
      <c r="A23" s="142" t="s">
        <v>15</v>
      </c>
      <c r="B23" s="177">
        <v>2782</v>
      </c>
      <c r="C23" s="291">
        <f>ROUND('Base FTE'!U24,0)</f>
        <v>2739</v>
      </c>
      <c r="D23" s="291">
        <f>ROUND('Base FTE'!$Y24,0)</f>
        <v>2749</v>
      </c>
      <c r="E23" s="291">
        <f>ROUND('Base FTE'!$AC24,0)</f>
        <v>2693</v>
      </c>
      <c r="F23" s="286">
        <f t="shared" si="0"/>
        <v>2727</v>
      </c>
      <c r="G23" s="288">
        <f t="shared" si="4"/>
        <v>-55</v>
      </c>
      <c r="H23" s="288">
        <f t="shared" si="5"/>
        <v>0</v>
      </c>
      <c r="I23" s="517">
        <f t="shared" si="6"/>
        <v>4.8689801699716715E-3</v>
      </c>
      <c r="J23" s="288">
        <f t="shared" si="2"/>
        <v>0</v>
      </c>
      <c r="K23" s="177">
        <f t="shared" si="1"/>
        <v>2782</v>
      </c>
      <c r="L23" s="451">
        <f t="shared" si="3"/>
        <v>0</v>
      </c>
      <c r="M23" s="30"/>
      <c r="N23" s="421"/>
      <c r="O23" s="421"/>
      <c r="P23" s="421"/>
    </row>
    <row r="24" spans="1:16" s="35" customFormat="1" ht="11.4">
      <c r="A24" s="141" t="s">
        <v>16</v>
      </c>
      <c r="B24" s="177">
        <v>2692</v>
      </c>
      <c r="C24" s="290">
        <f>ROUND('Base FTE'!U25,0)</f>
        <v>2371</v>
      </c>
      <c r="D24" s="290">
        <f>ROUND('Base FTE'!$Y25,0)</f>
        <v>2377</v>
      </c>
      <c r="E24" s="290">
        <f>ROUND('Base FTE'!$AC25,0)</f>
        <v>2284</v>
      </c>
      <c r="F24" s="286">
        <f t="shared" si="0"/>
        <v>2344</v>
      </c>
      <c r="G24" s="285">
        <f t="shared" si="4"/>
        <v>-348</v>
      </c>
      <c r="H24" s="285">
        <f t="shared" si="5"/>
        <v>0</v>
      </c>
      <c r="I24" s="516">
        <f t="shared" si="6"/>
        <v>3.0807365439093484E-2</v>
      </c>
      <c r="J24" s="285">
        <f t="shared" si="2"/>
        <v>0</v>
      </c>
      <c r="K24" s="177">
        <f t="shared" si="1"/>
        <v>2692</v>
      </c>
      <c r="L24" s="452">
        <f t="shared" si="3"/>
        <v>0</v>
      </c>
      <c r="M24" s="30"/>
      <c r="N24" s="421"/>
      <c r="O24" s="421"/>
      <c r="P24" s="421"/>
    </row>
    <row r="25" spans="1:16" s="35" customFormat="1" ht="11.4">
      <c r="A25" s="142" t="s">
        <v>17</v>
      </c>
      <c r="B25" s="177">
        <v>5003</v>
      </c>
      <c r="C25" s="291">
        <f>ROUND('Base FTE'!U26,0)</f>
        <v>4621</v>
      </c>
      <c r="D25" s="291">
        <f>ROUND('Base FTE'!$Y26,0)</f>
        <v>4533</v>
      </c>
      <c r="E25" s="291">
        <f>ROUND('Base FTE'!$AC26,0)</f>
        <v>4430</v>
      </c>
      <c r="F25" s="286">
        <f t="shared" si="0"/>
        <v>4528</v>
      </c>
      <c r="G25" s="288">
        <f t="shared" si="4"/>
        <v>-475</v>
      </c>
      <c r="H25" s="288">
        <f t="shared" si="5"/>
        <v>0</v>
      </c>
      <c r="I25" s="517">
        <f t="shared" si="6"/>
        <v>4.2050283286118983E-2</v>
      </c>
      <c r="J25" s="288">
        <f t="shared" si="2"/>
        <v>0</v>
      </c>
      <c r="K25" s="177">
        <f t="shared" si="1"/>
        <v>5003</v>
      </c>
      <c r="L25" s="451">
        <f t="shared" si="3"/>
        <v>0</v>
      </c>
      <c r="M25" s="30"/>
      <c r="N25" s="421"/>
      <c r="O25" s="421"/>
      <c r="P25" s="421"/>
    </row>
    <row r="26" spans="1:16" s="35" customFormat="1" ht="11.4">
      <c r="A26" s="141" t="s">
        <v>18</v>
      </c>
      <c r="B26" s="177">
        <v>1514</v>
      </c>
      <c r="C26" s="290">
        <f>ROUND('Base FTE'!U27,0)</f>
        <v>1221</v>
      </c>
      <c r="D26" s="290">
        <f>ROUND('Base FTE'!$Y27,0)</f>
        <v>1202</v>
      </c>
      <c r="E26" s="290">
        <f>ROUND('Base FTE'!$AC27,0)</f>
        <v>1123</v>
      </c>
      <c r="F26" s="286">
        <f t="shared" si="0"/>
        <v>1182</v>
      </c>
      <c r="G26" s="285">
        <f t="shared" si="4"/>
        <v>-332</v>
      </c>
      <c r="H26" s="285">
        <f t="shared" si="5"/>
        <v>0</v>
      </c>
      <c r="I26" s="516">
        <f t="shared" si="6"/>
        <v>2.9390934844192633E-2</v>
      </c>
      <c r="J26" s="285">
        <f t="shared" si="2"/>
        <v>0</v>
      </c>
      <c r="K26" s="177">
        <f t="shared" si="1"/>
        <v>1514</v>
      </c>
      <c r="L26" s="452">
        <f t="shared" si="3"/>
        <v>0</v>
      </c>
      <c r="M26" s="30"/>
      <c r="N26" s="421"/>
      <c r="O26" s="421"/>
      <c r="P26" s="421"/>
    </row>
    <row r="27" spans="1:16" s="35" customFormat="1" ht="11.4">
      <c r="A27" s="142" t="s">
        <v>40</v>
      </c>
      <c r="B27" s="177">
        <v>5362</v>
      </c>
      <c r="C27" s="291">
        <f>ROUND('Base FTE'!U28,0)</f>
        <v>5352</v>
      </c>
      <c r="D27" s="291">
        <f>ROUND('Base FTE'!$Y28,0)</f>
        <v>5358</v>
      </c>
      <c r="E27" s="291">
        <f>ROUND('Base FTE'!$AC28,0)</f>
        <v>5041</v>
      </c>
      <c r="F27" s="286">
        <f t="shared" si="0"/>
        <v>5250</v>
      </c>
      <c r="G27" s="288">
        <f t="shared" si="4"/>
        <v>-112</v>
      </c>
      <c r="H27" s="288">
        <f t="shared" si="5"/>
        <v>0</v>
      </c>
      <c r="I27" s="517">
        <f t="shared" si="6"/>
        <v>9.9150141643059488E-3</v>
      </c>
      <c r="J27" s="288">
        <f t="shared" si="2"/>
        <v>0</v>
      </c>
      <c r="K27" s="177">
        <f t="shared" si="1"/>
        <v>5362</v>
      </c>
      <c r="L27" s="451">
        <f t="shared" si="3"/>
        <v>0</v>
      </c>
      <c r="M27" s="30"/>
      <c r="N27" s="421"/>
      <c r="O27" s="421"/>
      <c r="P27" s="421"/>
    </row>
    <row r="28" spans="1:16" s="35" customFormat="1" ht="11.4">
      <c r="A28" s="141" t="s">
        <v>19</v>
      </c>
      <c r="B28" s="177">
        <v>3576</v>
      </c>
      <c r="C28" s="290">
        <f>ROUND('Base FTE'!U29,0)</f>
        <v>3494</v>
      </c>
      <c r="D28" s="290">
        <f>ROUND('Base FTE'!$Y29,0)</f>
        <v>3542</v>
      </c>
      <c r="E28" s="290">
        <f>ROUND('Base FTE'!$AC29,0)</f>
        <v>3149</v>
      </c>
      <c r="F28" s="286">
        <f t="shared" si="0"/>
        <v>3395</v>
      </c>
      <c r="G28" s="285">
        <f t="shared" si="4"/>
        <v>-181</v>
      </c>
      <c r="H28" s="285">
        <f t="shared" si="5"/>
        <v>0</v>
      </c>
      <c r="I28" s="516">
        <f t="shared" si="6"/>
        <v>1.6023371104815862E-2</v>
      </c>
      <c r="J28" s="285">
        <f t="shared" si="2"/>
        <v>0</v>
      </c>
      <c r="K28" s="177">
        <f t="shared" si="1"/>
        <v>3576</v>
      </c>
      <c r="L28" s="452">
        <f t="shared" si="3"/>
        <v>0</v>
      </c>
      <c r="M28" s="30"/>
      <c r="N28" s="421"/>
      <c r="O28" s="421"/>
      <c r="P28" s="421"/>
    </row>
    <row r="29" spans="1:16" s="35" customFormat="1" ht="11.4">
      <c r="A29" s="142" t="s">
        <v>20</v>
      </c>
      <c r="B29" s="177">
        <v>12997</v>
      </c>
      <c r="C29" s="291">
        <f>ROUND('Base FTE'!U30,0)</f>
        <v>12462</v>
      </c>
      <c r="D29" s="291">
        <f>ROUND('Base FTE'!$Y30,0)</f>
        <v>12132</v>
      </c>
      <c r="E29" s="291">
        <f>ROUND('Base FTE'!$AC30,0)</f>
        <v>11415</v>
      </c>
      <c r="F29" s="286">
        <f t="shared" si="0"/>
        <v>12003</v>
      </c>
      <c r="G29" s="288">
        <f t="shared" si="4"/>
        <v>-994</v>
      </c>
      <c r="H29" s="288">
        <f t="shared" si="5"/>
        <v>0</v>
      </c>
      <c r="I29" s="517">
        <f t="shared" si="6"/>
        <v>8.7995750708215303E-2</v>
      </c>
      <c r="J29" s="288">
        <f t="shared" si="2"/>
        <v>0</v>
      </c>
      <c r="K29" s="177">
        <f t="shared" si="1"/>
        <v>12997</v>
      </c>
      <c r="L29" s="451">
        <f t="shared" si="3"/>
        <v>0</v>
      </c>
      <c r="M29" s="30"/>
      <c r="N29" s="421"/>
      <c r="O29" s="421"/>
      <c r="P29" s="421"/>
    </row>
    <row r="30" spans="1:16" s="35" customFormat="1" ht="11.4">
      <c r="A30" s="141" t="s">
        <v>21</v>
      </c>
      <c r="B30" s="177">
        <v>4711</v>
      </c>
      <c r="C30" s="290">
        <f>ROUND('Base FTE'!U31,0)</f>
        <v>3754</v>
      </c>
      <c r="D30" s="290">
        <f>ROUND('Base FTE'!$Y31,0)</f>
        <v>3840</v>
      </c>
      <c r="E30" s="290">
        <f>ROUND('Base FTE'!$AC31,0)</f>
        <v>3448</v>
      </c>
      <c r="F30" s="286">
        <f t="shared" si="0"/>
        <v>3681</v>
      </c>
      <c r="G30" s="285">
        <f t="shared" si="4"/>
        <v>-1030</v>
      </c>
      <c r="H30" s="285">
        <f t="shared" si="5"/>
        <v>0</v>
      </c>
      <c r="I30" s="516">
        <f t="shared" si="6"/>
        <v>9.1182719546742216E-2</v>
      </c>
      <c r="J30" s="285">
        <f t="shared" si="2"/>
        <v>0</v>
      </c>
      <c r="K30" s="177">
        <f t="shared" si="1"/>
        <v>4711</v>
      </c>
      <c r="L30" s="452">
        <f t="shared" si="3"/>
        <v>0</v>
      </c>
      <c r="M30" s="30"/>
      <c r="N30" s="421"/>
      <c r="O30" s="421"/>
      <c r="P30" s="421"/>
    </row>
    <row r="31" spans="1:16" s="35" customFormat="1" ht="11.4">
      <c r="A31" s="142" t="s">
        <v>36</v>
      </c>
      <c r="B31" s="177">
        <v>3692</v>
      </c>
      <c r="C31" s="291">
        <f>ROUND('Base FTE'!U32,0)</f>
        <v>3532</v>
      </c>
      <c r="D31" s="291">
        <f>ROUND('Base FTE'!$Y32,0)</f>
        <v>3413</v>
      </c>
      <c r="E31" s="291">
        <f>ROUND('Base FTE'!$AC32,0)</f>
        <v>3396</v>
      </c>
      <c r="F31" s="286">
        <f t="shared" si="0"/>
        <v>3447</v>
      </c>
      <c r="G31" s="288">
        <f t="shared" si="4"/>
        <v>-245</v>
      </c>
      <c r="H31" s="288">
        <f t="shared" si="5"/>
        <v>0</v>
      </c>
      <c r="I31" s="517">
        <f t="shared" si="6"/>
        <v>2.1689093484419265E-2</v>
      </c>
      <c r="J31" s="288">
        <f t="shared" si="2"/>
        <v>0</v>
      </c>
      <c r="K31" s="177">
        <f t="shared" si="1"/>
        <v>3692</v>
      </c>
      <c r="L31" s="451">
        <f t="shared" si="3"/>
        <v>0</v>
      </c>
      <c r="M31" s="30"/>
      <c r="N31" s="421"/>
      <c r="O31" s="421"/>
      <c r="P31" s="421"/>
    </row>
    <row r="32" spans="1:16" s="35" customFormat="1" ht="11.4">
      <c r="A32" s="141" t="s">
        <v>23</v>
      </c>
      <c r="B32" s="177">
        <v>3441</v>
      </c>
      <c r="C32" s="290">
        <f>ROUND('Base FTE'!U33,0)</f>
        <v>3229</v>
      </c>
      <c r="D32" s="290">
        <f>ROUND('Base FTE'!$Y33,0)</f>
        <v>3166</v>
      </c>
      <c r="E32" s="290">
        <f>ROUND('Base FTE'!$AC33,0)</f>
        <v>3080</v>
      </c>
      <c r="F32" s="286">
        <f t="shared" si="0"/>
        <v>3158</v>
      </c>
      <c r="G32" s="285">
        <f t="shared" si="4"/>
        <v>-283</v>
      </c>
      <c r="H32" s="285">
        <f t="shared" si="5"/>
        <v>0</v>
      </c>
      <c r="I32" s="516">
        <f t="shared" si="6"/>
        <v>2.5053116147308784E-2</v>
      </c>
      <c r="J32" s="285">
        <f t="shared" si="2"/>
        <v>0</v>
      </c>
      <c r="K32" s="177">
        <f t="shared" si="1"/>
        <v>3441</v>
      </c>
      <c r="L32" s="452">
        <f t="shared" si="3"/>
        <v>0</v>
      </c>
      <c r="M32" s="30"/>
      <c r="N32" s="421"/>
      <c r="O32" s="421"/>
      <c r="P32" s="421"/>
    </row>
    <row r="33" spans="1:16" s="35" customFormat="1" ht="11.4">
      <c r="A33" s="142" t="s">
        <v>24</v>
      </c>
      <c r="B33" s="177">
        <v>12449</v>
      </c>
      <c r="C33" s="291">
        <f>ROUND('Base FTE'!U34,0)</f>
        <v>11936</v>
      </c>
      <c r="D33" s="291">
        <f>ROUND('Base FTE'!$Y34,0)</f>
        <v>11654</v>
      </c>
      <c r="E33" s="291">
        <f>ROUND('Base FTE'!$AC34,0)</f>
        <v>10862</v>
      </c>
      <c r="F33" s="286">
        <f t="shared" si="0"/>
        <v>11484</v>
      </c>
      <c r="G33" s="288">
        <f t="shared" si="4"/>
        <v>-965</v>
      </c>
      <c r="H33" s="288">
        <f t="shared" si="5"/>
        <v>0</v>
      </c>
      <c r="I33" s="517">
        <f t="shared" si="6"/>
        <v>8.5428470254957506E-2</v>
      </c>
      <c r="J33" s="288">
        <f t="shared" si="2"/>
        <v>0</v>
      </c>
      <c r="K33" s="177">
        <f t="shared" si="1"/>
        <v>12449</v>
      </c>
      <c r="L33" s="451">
        <f t="shared" si="3"/>
        <v>0</v>
      </c>
      <c r="M33" s="30"/>
      <c r="N33" s="421"/>
      <c r="O33" s="421"/>
      <c r="P33" s="421"/>
    </row>
    <row r="34" spans="1:16" s="35" customFormat="1" ht="11.4">
      <c r="A34" s="141" t="s">
        <v>25</v>
      </c>
      <c r="B34" s="177">
        <v>5302</v>
      </c>
      <c r="C34" s="290">
        <f>ROUND('Base FTE'!U35,0)</f>
        <v>4632</v>
      </c>
      <c r="D34" s="290">
        <f>ROUND('Base FTE'!$Y35,0)</f>
        <v>4294</v>
      </c>
      <c r="E34" s="290">
        <f>ROUND('Base FTE'!$AC35,0)</f>
        <v>4283</v>
      </c>
      <c r="F34" s="286">
        <f t="shared" si="0"/>
        <v>4403</v>
      </c>
      <c r="G34" s="285">
        <f t="shared" si="4"/>
        <v>-899</v>
      </c>
      <c r="H34" s="285">
        <f t="shared" si="5"/>
        <v>0</v>
      </c>
      <c r="I34" s="516">
        <f t="shared" si="6"/>
        <v>7.9585694050991501E-2</v>
      </c>
      <c r="J34" s="285">
        <f t="shared" si="2"/>
        <v>0</v>
      </c>
      <c r="K34" s="177">
        <f t="shared" si="1"/>
        <v>5302</v>
      </c>
      <c r="L34" s="452">
        <f t="shared" si="3"/>
        <v>0</v>
      </c>
      <c r="M34" s="30"/>
      <c r="N34" s="421"/>
      <c r="O34" s="421"/>
      <c r="P34" s="421"/>
    </row>
    <row r="35" spans="1:16" s="35" customFormat="1" ht="11.4">
      <c r="A35" s="142" t="s">
        <v>26</v>
      </c>
      <c r="B35" s="177">
        <v>2807</v>
      </c>
      <c r="C35" s="291">
        <f>ROUND('Base FTE'!U36,0)</f>
        <v>2414</v>
      </c>
      <c r="D35" s="291">
        <f>ROUND('Base FTE'!$Y36,0)</f>
        <v>2395</v>
      </c>
      <c r="E35" s="291">
        <f>ROUND('Base FTE'!$AC36,0)</f>
        <v>2145</v>
      </c>
      <c r="F35" s="286">
        <f t="shared" si="0"/>
        <v>2318</v>
      </c>
      <c r="G35" s="288">
        <f t="shared" si="4"/>
        <v>-489</v>
      </c>
      <c r="H35" s="288">
        <f t="shared" si="5"/>
        <v>0</v>
      </c>
      <c r="I35" s="517">
        <f t="shared" si="6"/>
        <v>4.3289660056657221E-2</v>
      </c>
      <c r="J35" s="288">
        <f t="shared" si="2"/>
        <v>0</v>
      </c>
      <c r="K35" s="177">
        <f t="shared" si="1"/>
        <v>2807</v>
      </c>
      <c r="L35" s="451">
        <f t="shared" si="3"/>
        <v>0</v>
      </c>
      <c r="M35" s="30"/>
      <c r="N35" s="421"/>
      <c r="O35" s="421"/>
      <c r="P35" s="421"/>
    </row>
    <row r="36" spans="1:16" s="35" customFormat="1" ht="11.4">
      <c r="A36" s="141" t="s">
        <v>27</v>
      </c>
      <c r="B36" s="177">
        <v>2465</v>
      </c>
      <c r="C36" s="290">
        <f>ROUND('Base FTE'!U37,0)</f>
        <v>2390</v>
      </c>
      <c r="D36" s="290">
        <f>ROUND('Base FTE'!$Y37,0)</f>
        <v>2220</v>
      </c>
      <c r="E36" s="290">
        <f>ROUND('Base FTE'!$AC37,0)</f>
        <v>2248</v>
      </c>
      <c r="F36" s="286">
        <f t="shared" si="0"/>
        <v>2286</v>
      </c>
      <c r="G36" s="285">
        <f t="shared" si="4"/>
        <v>-179</v>
      </c>
      <c r="H36" s="285">
        <f t="shared" si="5"/>
        <v>0</v>
      </c>
      <c r="I36" s="516">
        <f t="shared" si="6"/>
        <v>1.5846317280453256E-2</v>
      </c>
      <c r="J36" s="285">
        <f t="shared" si="2"/>
        <v>0</v>
      </c>
      <c r="K36" s="177">
        <f t="shared" si="1"/>
        <v>2465</v>
      </c>
      <c r="L36" s="452">
        <f t="shared" si="3"/>
        <v>0</v>
      </c>
      <c r="M36" s="30"/>
      <c r="N36" s="421"/>
      <c r="O36" s="421"/>
      <c r="P36" s="421"/>
    </row>
    <row r="37" spans="1:16" s="35" customFormat="1" ht="11.4">
      <c r="A37" s="142" t="s">
        <v>28</v>
      </c>
      <c r="B37" s="177">
        <v>2400</v>
      </c>
      <c r="C37" s="291">
        <f>ROUND('Base FTE'!U38,0)</f>
        <v>2318</v>
      </c>
      <c r="D37" s="291">
        <f>ROUND('Base FTE'!$Y38,0)</f>
        <v>2238</v>
      </c>
      <c r="E37" s="291">
        <f>ROUND('Base FTE'!$AC38,0)</f>
        <v>2027</v>
      </c>
      <c r="F37" s="286">
        <f t="shared" si="0"/>
        <v>2194</v>
      </c>
      <c r="G37" s="288">
        <f t="shared" si="4"/>
        <v>-206</v>
      </c>
      <c r="H37" s="288">
        <f t="shared" si="5"/>
        <v>0</v>
      </c>
      <c r="I37" s="517">
        <f t="shared" si="6"/>
        <v>1.8236543909348441E-2</v>
      </c>
      <c r="J37" s="288">
        <f t="shared" si="2"/>
        <v>0</v>
      </c>
      <c r="K37" s="177">
        <f t="shared" si="1"/>
        <v>2400</v>
      </c>
      <c r="L37" s="451">
        <f t="shared" si="3"/>
        <v>0</v>
      </c>
      <c r="M37" s="30"/>
      <c r="N37" s="421"/>
      <c r="O37" s="421"/>
      <c r="P37" s="421"/>
    </row>
    <row r="38" spans="1:16" s="35" customFormat="1" ht="12" thickBot="1">
      <c r="A38" s="143" t="s">
        <v>29</v>
      </c>
      <c r="B38" s="177">
        <v>3788</v>
      </c>
      <c r="C38" s="294">
        <f>ROUND('Base FTE'!U39,0)</f>
        <v>3696</v>
      </c>
      <c r="D38" s="294">
        <f>ROUND('Base FTE'!$Y39,0)</f>
        <v>3494</v>
      </c>
      <c r="E38" s="294">
        <f>ROUND('Base FTE'!$AC39,0)</f>
        <v>3672</v>
      </c>
      <c r="F38" s="293">
        <f t="shared" si="0"/>
        <v>3621</v>
      </c>
      <c r="G38" s="292">
        <f t="shared" si="4"/>
        <v>-167</v>
      </c>
      <c r="H38" s="292">
        <f t="shared" si="5"/>
        <v>0</v>
      </c>
      <c r="I38" s="518">
        <f t="shared" si="6"/>
        <v>1.4783994334277621E-2</v>
      </c>
      <c r="J38" s="292">
        <f t="shared" si="2"/>
        <v>0</v>
      </c>
      <c r="K38" s="177">
        <f t="shared" si="1"/>
        <v>3788</v>
      </c>
      <c r="L38" s="453">
        <f t="shared" si="3"/>
        <v>0</v>
      </c>
      <c r="M38" s="30"/>
      <c r="N38" s="421"/>
      <c r="O38" s="421"/>
      <c r="P38" s="421"/>
    </row>
    <row r="39" spans="1:16" s="35" customFormat="1" ht="14.25" customHeight="1" thickBot="1">
      <c r="A39" s="281" t="s">
        <v>32</v>
      </c>
      <c r="B39" s="423">
        <v>130981</v>
      </c>
      <c r="C39" s="297">
        <f>SUM(C9:C38)</f>
        <v>122742</v>
      </c>
      <c r="D39" s="297">
        <f>SUM(D9:D38)</f>
        <v>120382</v>
      </c>
      <c r="E39" s="297">
        <f>SUM(E9:E38)</f>
        <v>115930</v>
      </c>
      <c r="F39" s="296">
        <f t="shared" ref="F39" si="7">SUM(F9:F38)</f>
        <v>119685</v>
      </c>
      <c r="G39" s="295">
        <f>SUM(G9:G38)</f>
        <v>-11296</v>
      </c>
      <c r="H39" s="295">
        <f>SUM(H9:H38)</f>
        <v>0</v>
      </c>
      <c r="I39" s="282"/>
      <c r="J39" s="295">
        <f>SUM(J9:J38)</f>
        <v>0</v>
      </c>
      <c r="K39" s="423">
        <f>SUM(K9:K38)</f>
        <v>130981</v>
      </c>
      <c r="L39" s="454">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44399</v>
      </c>
    </row>
    <row r="42" spans="1:16" s="37" customFormat="1" ht="12" customHeight="1">
      <c r="A42" s="33" t="s">
        <v>709</v>
      </c>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56"/>
      <c r="C48" s="44" t="str">
        <f>'Base FTE'!U49</f>
        <v>2016-17</v>
      </c>
      <c r="D48" s="44" t="str">
        <f>'Base FTE'!Y49</f>
        <v>2017-18</v>
      </c>
      <c r="E48" s="44" t="str">
        <f>'Base FTE'!AC49</f>
        <v>2018-19</v>
      </c>
      <c r="F48" s="44" t="s">
        <v>58</v>
      </c>
      <c r="G48" s="456"/>
      <c r="H48" s="456"/>
      <c r="I48" s="456"/>
      <c r="J48" s="456"/>
      <c r="K48" s="44" t="str">
        <f>K7</f>
        <v>2020-21</v>
      </c>
      <c r="L48" s="458"/>
      <c r="M48" s="43"/>
    </row>
    <row r="49" spans="1:13" ht="13.8" thickBot="1">
      <c r="A49" s="175" t="s">
        <v>37</v>
      </c>
      <c r="B49" s="457"/>
      <c r="C49" s="149" t="s">
        <v>168</v>
      </c>
      <c r="D49" s="149" t="s">
        <v>168</v>
      </c>
      <c r="E49" s="149" t="s">
        <v>168</v>
      </c>
      <c r="F49" s="149" t="s">
        <v>168</v>
      </c>
      <c r="G49" s="457"/>
      <c r="H49" s="457"/>
      <c r="I49" s="457"/>
      <c r="J49" s="457"/>
      <c r="K49" s="149" t="s">
        <v>169</v>
      </c>
      <c r="L49" s="459"/>
      <c r="M49" s="43"/>
    </row>
    <row r="50" spans="1:13">
      <c r="A50" s="93" t="s">
        <v>81</v>
      </c>
      <c r="B50" s="197"/>
      <c r="C50" s="194">
        <f>ROUND('Base FTE'!U51,0)</f>
        <v>3149</v>
      </c>
      <c r="D50" s="464">
        <f>ROUND('Base FTE'!Y51,0)</f>
        <v>3214</v>
      </c>
      <c r="E50" s="194">
        <f>ROUND('Base FTE'!AC51,0)</f>
        <v>3098</v>
      </c>
      <c r="F50" s="194">
        <f>ROUND(AVERAGE(C50:E50),0)</f>
        <v>3154</v>
      </c>
      <c r="G50" s="197"/>
      <c r="H50" s="465"/>
      <c r="I50" s="197"/>
      <c r="J50" s="197"/>
      <c r="K50" s="194">
        <f>($F50/$F$52)*$K$27</f>
        <v>3221.2853333333333</v>
      </c>
      <c r="L50" s="470"/>
      <c r="M50" s="194"/>
    </row>
    <row r="51" spans="1:13">
      <c r="A51" s="94" t="s">
        <v>79</v>
      </c>
      <c r="B51" s="197"/>
      <c r="C51" s="194">
        <f>ROUND('Base FTE'!U52,0)</f>
        <v>2203</v>
      </c>
      <c r="D51" s="464">
        <f>ROUND('Base FTE'!Y52,0)</f>
        <v>2144</v>
      </c>
      <c r="E51" s="194">
        <f>ROUND('Base FTE'!AC52,0)</f>
        <v>1942</v>
      </c>
      <c r="F51" s="194">
        <f>ROUND(AVERAGE(C51:E51),0)</f>
        <v>2096</v>
      </c>
      <c r="G51" s="197"/>
      <c r="H51" s="465"/>
      <c r="I51" s="197"/>
      <c r="J51" s="197"/>
      <c r="K51" s="194">
        <f>($F51/$F$52)*$K$27</f>
        <v>2140.7146666666667</v>
      </c>
      <c r="L51" s="470"/>
      <c r="M51" s="194"/>
    </row>
    <row r="52" spans="1:13" s="1" customFormat="1">
      <c r="A52" s="171" t="s">
        <v>80</v>
      </c>
      <c r="B52" s="197"/>
      <c r="C52" s="197">
        <f>ROUND('Base FTE'!U53,0)</f>
        <v>5352</v>
      </c>
      <c r="D52" s="465">
        <f>ROUND('Base FTE'!Y53,0)</f>
        <v>5358</v>
      </c>
      <c r="E52" s="197">
        <f>ROUND('Base FTE'!AC53,0)</f>
        <v>5041</v>
      </c>
      <c r="F52" s="197">
        <f t="shared" ref="F52:F60" si="8">ROUND(AVERAGE(C52:E52),0)</f>
        <v>5250</v>
      </c>
      <c r="G52" s="197"/>
      <c r="H52" s="465"/>
      <c r="I52" s="197"/>
      <c r="J52" s="197"/>
      <c r="K52" s="197">
        <f>($F52/$F$52)*$K$27</f>
        <v>5362</v>
      </c>
      <c r="L52" s="470"/>
      <c r="M52" s="194"/>
    </row>
    <row r="53" spans="1:13" s="1" customFormat="1">
      <c r="A53" s="94" t="s">
        <v>82</v>
      </c>
      <c r="B53" s="197"/>
      <c r="C53" s="194">
        <f>ROUND('Base FTE'!U54,0)</f>
        <v>4439</v>
      </c>
      <c r="D53" s="464">
        <f>ROUND('Base FTE'!Y54,0)</f>
        <v>4541</v>
      </c>
      <c r="E53" s="194">
        <f>ROUND('Base FTE'!AC54,0)</f>
        <v>4497</v>
      </c>
      <c r="F53" s="194">
        <f t="shared" si="8"/>
        <v>4492</v>
      </c>
      <c r="G53" s="197"/>
      <c r="H53" s="465"/>
      <c r="I53" s="197"/>
      <c r="J53" s="197"/>
      <c r="K53" s="194">
        <f>($F53/$F$57)*$K$29</f>
        <v>4863.5891369543488</v>
      </c>
      <c r="L53" s="470"/>
      <c r="M53" s="194"/>
    </row>
    <row r="54" spans="1:13" s="1" customFormat="1">
      <c r="A54" s="94" t="s">
        <v>55</v>
      </c>
      <c r="B54" s="197"/>
      <c r="C54" s="194">
        <f>ROUND('Base FTE'!U55,0)</f>
        <v>3621</v>
      </c>
      <c r="D54" s="464">
        <f>ROUND('Base FTE'!Y55,0)</f>
        <v>3447</v>
      </c>
      <c r="E54" s="194">
        <f>ROUND('Base FTE'!AC55,0)</f>
        <v>3259</v>
      </c>
      <c r="F54" s="194">
        <f t="shared" si="8"/>
        <v>3442</v>
      </c>
      <c r="G54" s="197"/>
      <c r="H54" s="465"/>
      <c r="I54" s="197"/>
      <c r="J54" s="197"/>
      <c r="K54" s="194">
        <f>($F54/$F$57)*$K$29</f>
        <v>3726.7305898033987</v>
      </c>
      <c r="L54" s="470"/>
      <c r="M54" s="194"/>
    </row>
    <row r="55" spans="1:13" s="1" customFormat="1">
      <c r="A55" s="94" t="s">
        <v>44</v>
      </c>
      <c r="B55" s="197"/>
      <c r="C55" s="194">
        <f>ROUND('Base FTE'!U56,0)</f>
        <v>4172</v>
      </c>
      <c r="D55" s="464">
        <f>ROUND('Base FTE'!Y56,0)</f>
        <v>4121</v>
      </c>
      <c r="E55" s="194">
        <f>ROUND('Base FTE'!AC56,0)</f>
        <v>3660</v>
      </c>
      <c r="F55" s="194">
        <f t="shared" si="8"/>
        <v>3984</v>
      </c>
      <c r="G55" s="197"/>
      <c r="H55" s="465"/>
      <c r="I55" s="197"/>
      <c r="J55" s="197"/>
      <c r="K55" s="194">
        <f>($F55/$F$57)*$K$29</f>
        <v>4313.5661446184604</v>
      </c>
      <c r="L55" s="470"/>
      <c r="M55" s="194"/>
    </row>
    <row r="56" spans="1:13" s="1" customFormat="1">
      <c r="A56" s="94" t="s">
        <v>83</v>
      </c>
      <c r="B56" s="197"/>
      <c r="C56" s="194">
        <f>ROUND('Base FTE'!U57,0)</f>
        <v>230</v>
      </c>
      <c r="D56" s="464">
        <f>ROUND('Base FTE'!Y57,0)</f>
        <v>23</v>
      </c>
      <c r="E56" s="194">
        <f>ROUND('Base FTE'!AC57,0)</f>
        <v>0</v>
      </c>
      <c r="F56" s="194">
        <f t="shared" si="8"/>
        <v>84</v>
      </c>
      <c r="G56" s="197"/>
      <c r="H56" s="465"/>
      <c r="I56" s="197"/>
      <c r="J56" s="197"/>
      <c r="K56" s="194">
        <f>($F56/$F$57)*$K$29</f>
        <v>90.948683772075981</v>
      </c>
      <c r="L56" s="470"/>
      <c r="M56" s="194"/>
    </row>
    <row r="57" spans="1:13" s="1" customFormat="1">
      <c r="A57" s="171" t="s">
        <v>84</v>
      </c>
      <c r="B57" s="197"/>
      <c r="C57" s="197">
        <f>ROUND('Base FTE'!U58,0)</f>
        <v>12462</v>
      </c>
      <c r="D57" s="465">
        <f>ROUND('Base FTE'!Y58,0)</f>
        <v>12132</v>
      </c>
      <c r="E57" s="197">
        <f>ROUND('Base FTE'!AC58,0)</f>
        <v>11417</v>
      </c>
      <c r="F57" s="197">
        <f t="shared" si="8"/>
        <v>12004</v>
      </c>
      <c r="G57" s="197"/>
      <c r="H57" s="465"/>
      <c r="I57" s="197"/>
      <c r="J57" s="197"/>
      <c r="K57" s="197">
        <f>($F57/$F$57)*$K$29</f>
        <v>12997</v>
      </c>
      <c r="L57" s="470"/>
      <c r="M57" s="194"/>
    </row>
    <row r="58" spans="1:13" s="1" customFormat="1">
      <c r="A58" s="94" t="s">
        <v>38</v>
      </c>
      <c r="B58" s="197"/>
      <c r="C58" s="194">
        <f>ROUND('Base FTE'!U59,0)</f>
        <v>7946</v>
      </c>
      <c r="D58" s="464">
        <f>ROUND('Base FTE'!Y59,0)</f>
        <v>7759</v>
      </c>
      <c r="E58" s="194">
        <f>ROUND('Base FTE'!AC59,0)</f>
        <v>7223</v>
      </c>
      <c r="F58" s="194">
        <f t="shared" si="8"/>
        <v>7643</v>
      </c>
      <c r="G58" s="197"/>
      <c r="H58" s="465"/>
      <c r="I58" s="197"/>
      <c r="J58" s="197"/>
      <c r="K58" s="194">
        <f>($F58/$F$60)*$K$33</f>
        <v>8285.2409439219791</v>
      </c>
      <c r="L58" s="470"/>
      <c r="M58" s="194"/>
    </row>
    <row r="59" spans="1:13" s="1" customFormat="1">
      <c r="A59" s="94" t="s">
        <v>85</v>
      </c>
      <c r="B59" s="197"/>
      <c r="C59" s="194">
        <f>ROUND('Base FTE'!U60,0)</f>
        <v>3990</v>
      </c>
      <c r="D59" s="464">
        <f>ROUND('Base FTE'!Y60,0)</f>
        <v>3895</v>
      </c>
      <c r="E59" s="194">
        <f>ROUND('Base FTE'!AC60,0)</f>
        <v>3638</v>
      </c>
      <c r="F59" s="194">
        <f t="shared" si="8"/>
        <v>3841</v>
      </c>
      <c r="G59" s="197"/>
      <c r="H59" s="465"/>
      <c r="I59" s="197"/>
      <c r="J59" s="197"/>
      <c r="K59" s="194">
        <f>($F59/$F$60)*$K$33</f>
        <v>4163.7590560780218</v>
      </c>
      <c r="L59" s="470"/>
      <c r="M59" s="194"/>
    </row>
    <row r="60" spans="1:13" s="1" customFormat="1" ht="13.8" thickBot="1">
      <c r="A60" s="172" t="s">
        <v>86</v>
      </c>
      <c r="B60" s="199"/>
      <c r="C60" s="199">
        <f>ROUND('Base FTE'!U61,0)</f>
        <v>11936</v>
      </c>
      <c r="D60" s="466">
        <f>ROUND('Base FTE'!Y61,0)</f>
        <v>11654</v>
      </c>
      <c r="E60" s="199">
        <f>ROUND('Base FTE'!AC61,0)</f>
        <v>10861</v>
      </c>
      <c r="F60" s="199">
        <f t="shared" si="8"/>
        <v>11484</v>
      </c>
      <c r="G60" s="199"/>
      <c r="H60" s="466"/>
      <c r="I60" s="199"/>
      <c r="J60" s="199"/>
      <c r="K60" s="199">
        <f>($F60/$F$60)*$K$33</f>
        <v>12449</v>
      </c>
      <c r="L60" s="471"/>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EC10-7DAB-450A-B27C-E2730D33FE1C}">
  <sheetPr>
    <pageSetUpPr fitToPage="1"/>
  </sheetPr>
  <dimension ref="A1:P81"/>
  <sheetViews>
    <sheetView showGridLines="0" zoomScaleNormal="100" workbookViewId="0">
      <selection activeCell="C48" sqref="C48"/>
    </sheetView>
  </sheetViews>
  <sheetFormatPr defaultColWidth="9.109375" defaultRowHeight="13.2"/>
  <cols>
    <col min="1" max="1" width="22.33203125" style="36" customWidth="1"/>
    <col min="2" max="2" width="8.5546875" style="36" bestFit="1" customWidth="1"/>
    <col min="3" max="5" width="9.6640625" style="36" customWidth="1"/>
    <col min="6" max="6" width="10.5546875" style="36" customWidth="1"/>
    <col min="7" max="7" width="10.6640625" style="36" customWidth="1"/>
    <col min="8" max="8" width="10.5546875" style="36" bestFit="1" customWidth="1"/>
    <col min="9" max="9" width="9.5546875" style="36" customWidth="1"/>
    <col min="10" max="10" width="13.44140625" style="36" customWidth="1"/>
    <col min="11" max="11" width="8.88671875" style="40" bestFit="1" customWidth="1"/>
    <col min="12" max="12" width="11.33203125" style="36" bestFit="1" customWidth="1"/>
    <col min="13" max="16384" width="9.109375" style="36"/>
  </cols>
  <sheetData>
    <row r="1" spans="1:16" s="30" customFormat="1" ht="13.8">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2021-22</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629</v>
      </c>
      <c r="C7" s="44" t="str">
        <f>'Base FTE'!Y8</f>
        <v>2017-18</v>
      </c>
      <c r="D7" s="44" t="str">
        <f>'Base FTE'!AC8</f>
        <v>2018-19</v>
      </c>
      <c r="E7" s="44" t="str">
        <f>'Base FTE'!AG8</f>
        <v>2019-20</v>
      </c>
      <c r="F7" s="278" t="s">
        <v>58</v>
      </c>
      <c r="G7" s="42" t="s">
        <v>150</v>
      </c>
      <c r="H7" s="42" t="s">
        <v>150</v>
      </c>
      <c r="I7" s="42" t="s">
        <v>59</v>
      </c>
      <c r="J7" s="42" t="s">
        <v>153</v>
      </c>
      <c r="K7" s="146" t="s">
        <v>686</v>
      </c>
      <c r="L7" s="448" t="s">
        <v>157</v>
      </c>
    </row>
    <row r="8" spans="1:16" s="30" customFormat="1" ht="15" customHeight="1" thickBot="1">
      <c r="A8" s="279" t="s">
        <v>0</v>
      </c>
      <c r="B8" s="147" t="s">
        <v>144</v>
      </c>
      <c r="C8" s="43" t="s">
        <v>33</v>
      </c>
      <c r="D8" s="43" t="s">
        <v>33</v>
      </c>
      <c r="E8" s="43" t="s">
        <v>33</v>
      </c>
      <c r="F8" s="276" t="s">
        <v>33</v>
      </c>
      <c r="G8" s="275" t="s">
        <v>151</v>
      </c>
      <c r="H8" s="275" t="s">
        <v>152</v>
      </c>
      <c r="I8" s="275" t="s">
        <v>151</v>
      </c>
      <c r="J8" s="275" t="s">
        <v>151</v>
      </c>
      <c r="K8" s="147" t="s">
        <v>144</v>
      </c>
      <c r="L8" s="449" t="s">
        <v>158</v>
      </c>
    </row>
    <row r="9" spans="1:16" s="30" customFormat="1" ht="11.4">
      <c r="A9" s="280" t="s">
        <v>1</v>
      </c>
      <c r="B9" s="177">
        <v>3558</v>
      </c>
      <c r="C9" s="284">
        <f>ROUND('Base FTE'!Y10,0)</f>
        <v>2733</v>
      </c>
      <c r="D9" s="284">
        <f>ROUND('Base FTE'!$AC10,0)</f>
        <v>3027</v>
      </c>
      <c r="E9" s="284">
        <f>ROUND('Base FTE'!$AG10,0)</f>
        <v>2731</v>
      </c>
      <c r="F9" s="337">
        <f t="shared" ref="F9:F38" si="0">ROUND(AVERAGE(C9:E9),0)</f>
        <v>2830</v>
      </c>
      <c r="G9" s="283">
        <f>IF(F9&lt;B9,F9-B9,0)</f>
        <v>-728</v>
      </c>
      <c r="H9" s="283">
        <f>IF(F9&gt;B9,F9-B9,0)</f>
        <v>0</v>
      </c>
      <c r="I9" s="515">
        <f>G9/($G$39)</f>
        <v>4.677761357064833E-2</v>
      </c>
      <c r="J9" s="283">
        <f>-I9*($H$39)</f>
        <v>0</v>
      </c>
      <c r="K9" s="447">
        <f t="shared" ref="K9:K38" si="1">ROUND(B9+H9+J9,0)</f>
        <v>3558</v>
      </c>
      <c r="L9" s="450">
        <f>K9-B9</f>
        <v>0</v>
      </c>
      <c r="N9" s="421"/>
      <c r="O9" s="421"/>
      <c r="P9" s="421"/>
    </row>
    <row r="10" spans="1:16" s="30" customFormat="1" ht="11.4">
      <c r="A10" s="139" t="s">
        <v>34</v>
      </c>
      <c r="B10" s="177">
        <v>7784</v>
      </c>
      <c r="C10" s="287">
        <f>ROUND('Base FTE'!Y11,0)</f>
        <v>7587</v>
      </c>
      <c r="D10" s="287">
        <f>ROUND('Base FTE'!$AC11,0)</f>
        <v>7461</v>
      </c>
      <c r="E10" s="287">
        <f>ROUND('Base FTE'!$AG11,0)</f>
        <v>6979</v>
      </c>
      <c r="F10" s="286">
        <f t="shared" si="0"/>
        <v>7342</v>
      </c>
      <c r="G10" s="285">
        <f>IF(F10&lt;B10,F10-B10,0)</f>
        <v>-442</v>
      </c>
      <c r="H10" s="285">
        <f>IF(F10&gt;B10,F10-B10,0)</f>
        <v>0</v>
      </c>
      <c r="I10" s="516">
        <f>G10/($G$39)</f>
        <v>2.8400693953607916E-2</v>
      </c>
      <c r="J10" s="285">
        <f t="shared" ref="J10:J38" si="2">-I10*($H$39)</f>
        <v>0</v>
      </c>
      <c r="K10" s="177">
        <f t="shared" si="1"/>
        <v>7784</v>
      </c>
      <c r="L10" s="452">
        <f t="shared" ref="L10:L39" si="3">K10-B10</f>
        <v>0</v>
      </c>
      <c r="N10" s="421"/>
      <c r="O10" s="421"/>
      <c r="P10" s="421"/>
    </row>
    <row r="11" spans="1:16" s="30" customFormat="1" ht="11.4">
      <c r="A11" s="140" t="s">
        <v>3</v>
      </c>
      <c r="B11" s="177">
        <v>1846</v>
      </c>
      <c r="C11" s="289">
        <f>ROUND('Base FTE'!Y12,0)</f>
        <v>1779</v>
      </c>
      <c r="D11" s="289">
        <f>ROUND('Base FTE'!$AC12,0)</f>
        <v>1690</v>
      </c>
      <c r="E11" s="289">
        <f>ROUND('Base FTE'!$AG12,0)</f>
        <v>1551</v>
      </c>
      <c r="F11" s="286">
        <f t="shared" si="0"/>
        <v>1673</v>
      </c>
      <c r="G11" s="288">
        <f t="shared" ref="G11:G38" si="4">IF(F11&lt;B11,F11-B11,0)</f>
        <v>-173</v>
      </c>
      <c r="H11" s="288">
        <f t="shared" ref="H11:H38" si="5">IF(F11&gt;B11,F11-B11,0)</f>
        <v>0</v>
      </c>
      <c r="I11" s="517">
        <f t="shared" ref="I11:I38" si="6">G11/($G$39)</f>
        <v>1.1116108719398573E-2</v>
      </c>
      <c r="J11" s="288">
        <f t="shared" si="2"/>
        <v>0</v>
      </c>
      <c r="K11" s="177">
        <f t="shared" si="1"/>
        <v>1846</v>
      </c>
      <c r="L11" s="451">
        <f t="shared" si="3"/>
        <v>0</v>
      </c>
      <c r="N11" s="421"/>
      <c r="O11" s="421"/>
      <c r="P11" s="421"/>
    </row>
    <row r="12" spans="1:16" s="30" customFormat="1" ht="11.4">
      <c r="A12" s="139" t="s">
        <v>4</v>
      </c>
      <c r="B12" s="177">
        <v>1633</v>
      </c>
      <c r="C12" s="287">
        <f>ROUND('Base FTE'!Y13,0)</f>
        <v>1477</v>
      </c>
      <c r="D12" s="287">
        <f>ROUND('Base FTE'!$AC13,0)</f>
        <v>1451</v>
      </c>
      <c r="E12" s="287">
        <f>ROUND('Base FTE'!$AG13,0)</f>
        <v>1366</v>
      </c>
      <c r="F12" s="286">
        <f t="shared" si="0"/>
        <v>1431</v>
      </c>
      <c r="G12" s="285">
        <f t="shared" si="4"/>
        <v>-202</v>
      </c>
      <c r="H12" s="285">
        <f t="shared" si="5"/>
        <v>0</v>
      </c>
      <c r="I12" s="516">
        <f t="shared" si="6"/>
        <v>1.2979502666580994E-2</v>
      </c>
      <c r="J12" s="285">
        <f t="shared" si="2"/>
        <v>0</v>
      </c>
      <c r="K12" s="177">
        <f t="shared" si="1"/>
        <v>1633</v>
      </c>
      <c r="L12" s="452">
        <f t="shared" si="3"/>
        <v>0</v>
      </c>
      <c r="N12" s="421"/>
      <c r="O12" s="421"/>
      <c r="P12" s="421"/>
    </row>
    <row r="13" spans="1:16" s="30" customFormat="1" ht="11.4">
      <c r="A13" s="140" t="s">
        <v>5</v>
      </c>
      <c r="B13" s="177">
        <v>1844</v>
      </c>
      <c r="C13" s="289">
        <f>ROUND('Base FTE'!Y14,0)</f>
        <v>1811</v>
      </c>
      <c r="D13" s="289">
        <f>ROUND('Base FTE'!$AC14,0)</f>
        <v>1654</v>
      </c>
      <c r="E13" s="289">
        <f>ROUND('Base FTE'!$AG14,0)</f>
        <v>1557</v>
      </c>
      <c r="F13" s="286">
        <f t="shared" si="0"/>
        <v>1674</v>
      </c>
      <c r="G13" s="288">
        <f t="shared" si="4"/>
        <v>-170</v>
      </c>
      <c r="H13" s="288">
        <f t="shared" si="5"/>
        <v>0</v>
      </c>
      <c r="I13" s="517">
        <f t="shared" si="6"/>
        <v>1.0923343828310736E-2</v>
      </c>
      <c r="J13" s="288">
        <f t="shared" si="2"/>
        <v>0</v>
      </c>
      <c r="K13" s="177">
        <f t="shared" si="1"/>
        <v>1844</v>
      </c>
      <c r="L13" s="451">
        <f t="shared" si="3"/>
        <v>0</v>
      </c>
      <c r="N13" s="421"/>
      <c r="O13" s="421"/>
      <c r="P13" s="421"/>
    </row>
    <row r="14" spans="1:16" s="30" customFormat="1" ht="11.4">
      <c r="A14" s="139" t="s">
        <v>6</v>
      </c>
      <c r="B14" s="177">
        <v>1993</v>
      </c>
      <c r="C14" s="287">
        <f>ROUND('Base FTE'!Y15,0)</f>
        <v>1742</v>
      </c>
      <c r="D14" s="287">
        <f>ROUND('Base FTE'!$AC15,0)</f>
        <v>1733</v>
      </c>
      <c r="E14" s="287">
        <f>ROUND('Base FTE'!$AG15,0)</f>
        <v>1622</v>
      </c>
      <c r="F14" s="286">
        <f t="shared" si="0"/>
        <v>1699</v>
      </c>
      <c r="G14" s="285">
        <f>IF(F14&lt;B14,F14-B14,0)</f>
        <v>-294</v>
      </c>
      <c r="H14" s="285">
        <f t="shared" si="5"/>
        <v>0</v>
      </c>
      <c r="I14" s="516">
        <f t="shared" si="6"/>
        <v>1.8890959326607979E-2</v>
      </c>
      <c r="J14" s="285">
        <f t="shared" si="2"/>
        <v>0</v>
      </c>
      <c r="K14" s="177">
        <f t="shared" si="1"/>
        <v>1993</v>
      </c>
      <c r="L14" s="452">
        <f t="shared" si="3"/>
        <v>0</v>
      </c>
      <c r="N14" s="421"/>
      <c r="O14" s="421"/>
      <c r="P14" s="421"/>
    </row>
    <row r="15" spans="1:16" s="30" customFormat="1" ht="11.4">
      <c r="A15" s="140" t="s">
        <v>7</v>
      </c>
      <c r="B15" s="177">
        <v>7086</v>
      </c>
      <c r="C15" s="289">
        <f>ROUND('Base FTE'!Y16,0)</f>
        <v>5834</v>
      </c>
      <c r="D15" s="289">
        <f>ROUND('Base FTE'!$AC16,0)</f>
        <v>5573</v>
      </c>
      <c r="E15" s="289">
        <f>ROUND('Base FTE'!$AG16,0)</f>
        <v>5127</v>
      </c>
      <c r="F15" s="286">
        <f t="shared" si="0"/>
        <v>5511</v>
      </c>
      <c r="G15" s="288">
        <f t="shared" si="4"/>
        <v>-1575</v>
      </c>
      <c r="H15" s="288">
        <f t="shared" si="5"/>
        <v>0</v>
      </c>
      <c r="I15" s="517">
        <f t="shared" si="6"/>
        <v>0.10120156782111418</v>
      </c>
      <c r="J15" s="288">
        <f>-I15*($H$39)</f>
        <v>0</v>
      </c>
      <c r="K15" s="177">
        <f t="shared" si="1"/>
        <v>7086</v>
      </c>
      <c r="L15" s="451">
        <f t="shared" si="3"/>
        <v>0</v>
      </c>
      <c r="N15" s="421"/>
      <c r="O15" s="421"/>
      <c r="P15" s="421"/>
    </row>
    <row r="16" spans="1:16" s="30" customFormat="1" ht="11.4">
      <c r="A16" s="139" t="s">
        <v>8</v>
      </c>
      <c r="B16" s="177">
        <v>3863</v>
      </c>
      <c r="C16" s="287">
        <f>ROUND('Base FTE'!Y17,0)</f>
        <v>3558</v>
      </c>
      <c r="D16" s="287">
        <f>ROUND('Base FTE'!$AC17,0)</f>
        <v>3575</v>
      </c>
      <c r="E16" s="287">
        <f>ROUND('Base FTE'!$AG17,0)</f>
        <v>3315</v>
      </c>
      <c r="F16" s="286">
        <f t="shared" si="0"/>
        <v>3483</v>
      </c>
      <c r="G16" s="285">
        <f t="shared" si="4"/>
        <v>-380</v>
      </c>
      <c r="H16" s="285">
        <f t="shared" si="5"/>
        <v>0</v>
      </c>
      <c r="I16" s="516">
        <f t="shared" si="6"/>
        <v>2.4416886204459295E-2</v>
      </c>
      <c r="J16" s="285">
        <f t="shared" si="2"/>
        <v>0</v>
      </c>
      <c r="K16" s="177">
        <f t="shared" si="1"/>
        <v>3863</v>
      </c>
      <c r="L16" s="452">
        <f t="shared" si="3"/>
        <v>0</v>
      </c>
      <c r="N16" s="421"/>
      <c r="O16" s="421"/>
      <c r="P16" s="421"/>
    </row>
    <row r="17" spans="1:16" s="30" customFormat="1" ht="11.4">
      <c r="A17" s="140" t="s">
        <v>9</v>
      </c>
      <c r="B17" s="177">
        <v>4658</v>
      </c>
      <c r="C17" s="289">
        <f>ROUND('Base FTE'!Y18,0)</f>
        <v>4417</v>
      </c>
      <c r="D17" s="289">
        <f>ROUND('Base FTE'!$AC18,0)</f>
        <v>4317</v>
      </c>
      <c r="E17" s="289">
        <f>ROUND('Base FTE'!$AG18,0)</f>
        <v>4240</v>
      </c>
      <c r="F17" s="286">
        <f>ROUND(AVERAGE(C17:E17),0)</f>
        <v>4325</v>
      </c>
      <c r="G17" s="288">
        <f t="shared" si="4"/>
        <v>-333</v>
      </c>
      <c r="H17" s="288">
        <f t="shared" si="5"/>
        <v>0</v>
      </c>
      <c r="I17" s="517">
        <f t="shared" si="6"/>
        <v>2.1396902910749856E-2</v>
      </c>
      <c r="J17" s="288">
        <f t="shared" si="2"/>
        <v>0</v>
      </c>
      <c r="K17" s="177">
        <f t="shared" si="1"/>
        <v>4658</v>
      </c>
      <c r="L17" s="451">
        <f t="shared" si="3"/>
        <v>0</v>
      </c>
      <c r="N17" s="421"/>
      <c r="O17" s="421"/>
      <c r="P17" s="421"/>
    </row>
    <row r="18" spans="1:16" s="30" customFormat="1" ht="11.4">
      <c r="A18" s="139" t="s">
        <v>10</v>
      </c>
      <c r="B18" s="177">
        <v>4644</v>
      </c>
      <c r="C18" s="287">
        <f>ROUND('Base FTE'!Y19,0)</f>
        <v>4150</v>
      </c>
      <c r="D18" s="287">
        <f>ROUND('Base FTE'!$AC19,0)</f>
        <v>4087</v>
      </c>
      <c r="E18" s="287">
        <f>ROUND('Base FTE'!$AG19,0)</f>
        <v>4012</v>
      </c>
      <c r="F18" s="286">
        <f t="shared" si="0"/>
        <v>4083</v>
      </c>
      <c r="G18" s="285">
        <f t="shared" si="4"/>
        <v>-561</v>
      </c>
      <c r="H18" s="285">
        <f t="shared" si="5"/>
        <v>0</v>
      </c>
      <c r="I18" s="516">
        <f t="shared" si="6"/>
        <v>3.6047034633425429E-2</v>
      </c>
      <c r="J18" s="285">
        <f t="shared" si="2"/>
        <v>0</v>
      </c>
      <c r="K18" s="177">
        <f t="shared" si="1"/>
        <v>4644</v>
      </c>
      <c r="L18" s="452">
        <f t="shared" si="3"/>
        <v>0</v>
      </c>
      <c r="N18" s="421"/>
      <c r="O18" s="421"/>
      <c r="P18" s="421"/>
    </row>
    <row r="19" spans="1:16" s="30" customFormat="1" ht="11.4">
      <c r="A19" s="140" t="s">
        <v>11</v>
      </c>
      <c r="B19" s="177">
        <v>4993</v>
      </c>
      <c r="C19" s="289">
        <f>ROUND('Base FTE'!Y20,0)</f>
        <v>4820</v>
      </c>
      <c r="D19" s="289">
        <f>ROUND('Base FTE'!$AC20,0)</f>
        <v>4624</v>
      </c>
      <c r="E19" s="289">
        <f>ROUND('Base FTE'!$AG20,0)</f>
        <v>4619</v>
      </c>
      <c r="F19" s="286">
        <f t="shared" si="0"/>
        <v>4688</v>
      </c>
      <c r="G19" s="288">
        <f t="shared" si="4"/>
        <v>-305</v>
      </c>
      <c r="H19" s="288">
        <f t="shared" si="5"/>
        <v>0</v>
      </c>
      <c r="I19" s="517">
        <f t="shared" si="6"/>
        <v>1.9597763927263381E-2</v>
      </c>
      <c r="J19" s="288">
        <f t="shared" si="2"/>
        <v>0</v>
      </c>
      <c r="K19" s="177">
        <f t="shared" si="1"/>
        <v>4993</v>
      </c>
      <c r="L19" s="451">
        <f t="shared" si="3"/>
        <v>0</v>
      </c>
      <c r="N19" s="421"/>
      <c r="O19" s="421"/>
      <c r="P19" s="421"/>
    </row>
    <row r="20" spans="1:16" s="35" customFormat="1" ht="11.4">
      <c r="A20" s="141" t="s">
        <v>35</v>
      </c>
      <c r="B20" s="177">
        <v>1470</v>
      </c>
      <c r="C20" s="290">
        <f>ROUND('Base FTE'!Y21,0)</f>
        <v>1326</v>
      </c>
      <c r="D20" s="290">
        <f>ROUND('Base FTE'!$AC21,0)</f>
        <v>1273</v>
      </c>
      <c r="E20" s="290">
        <f>ROUND('Base FTE'!$AG21,0)</f>
        <v>1102</v>
      </c>
      <c r="F20" s="286">
        <f t="shared" si="0"/>
        <v>1234</v>
      </c>
      <c r="G20" s="285">
        <f t="shared" si="4"/>
        <v>-236</v>
      </c>
      <c r="H20" s="285">
        <f t="shared" si="5"/>
        <v>0</v>
      </c>
      <c r="I20" s="516">
        <f t="shared" si="6"/>
        <v>1.5164171432243141E-2</v>
      </c>
      <c r="J20" s="285">
        <f t="shared" si="2"/>
        <v>0</v>
      </c>
      <c r="K20" s="177">
        <f t="shared" si="1"/>
        <v>1470</v>
      </c>
      <c r="L20" s="452">
        <f t="shared" si="3"/>
        <v>0</v>
      </c>
      <c r="M20" s="30"/>
      <c r="N20" s="421"/>
      <c r="O20" s="421"/>
      <c r="P20" s="421"/>
    </row>
    <row r="21" spans="1:16" s="35" customFormat="1" ht="11.4">
      <c r="A21" s="142" t="s">
        <v>13</v>
      </c>
      <c r="B21" s="177">
        <v>4838</v>
      </c>
      <c r="C21" s="291">
        <f>ROUND('Base FTE'!Y22,0)</f>
        <v>4770</v>
      </c>
      <c r="D21" s="291">
        <f>ROUND('Base FTE'!$AC22,0)</f>
        <v>4844</v>
      </c>
      <c r="E21" s="291">
        <f>ROUND('Base FTE'!$AG22,0)</f>
        <v>4713</v>
      </c>
      <c r="F21" s="286">
        <f t="shared" si="0"/>
        <v>4776</v>
      </c>
      <c r="G21" s="288">
        <f t="shared" si="4"/>
        <v>-62</v>
      </c>
      <c r="H21" s="288">
        <f t="shared" si="5"/>
        <v>0</v>
      </c>
      <c r="I21" s="517">
        <f t="shared" si="6"/>
        <v>3.9838077491486214E-3</v>
      </c>
      <c r="J21" s="288">
        <f t="shared" si="2"/>
        <v>0</v>
      </c>
      <c r="K21" s="177">
        <f t="shared" si="1"/>
        <v>4838</v>
      </c>
      <c r="L21" s="451">
        <f t="shared" si="3"/>
        <v>0</v>
      </c>
      <c r="M21" s="30"/>
      <c r="N21" s="421"/>
      <c r="O21" s="421"/>
      <c r="P21" s="421"/>
    </row>
    <row r="22" spans="1:16" s="35" customFormat="1" ht="11.4">
      <c r="A22" s="141" t="s">
        <v>14</v>
      </c>
      <c r="B22" s="177">
        <v>5790</v>
      </c>
      <c r="C22" s="290">
        <f>ROUND('Base FTE'!Y23,0)</f>
        <v>5771</v>
      </c>
      <c r="D22" s="290">
        <f>ROUND('Base FTE'!$AC23,0)</f>
        <v>5325</v>
      </c>
      <c r="E22" s="290">
        <f>ROUND('Base FTE'!$AG23,0)</f>
        <v>4959</v>
      </c>
      <c r="F22" s="286">
        <f t="shared" si="0"/>
        <v>5352</v>
      </c>
      <c r="G22" s="285">
        <f t="shared" si="4"/>
        <v>-438</v>
      </c>
      <c r="H22" s="285">
        <f t="shared" si="5"/>
        <v>0</v>
      </c>
      <c r="I22" s="516">
        <f t="shared" si="6"/>
        <v>2.8143674098824133E-2</v>
      </c>
      <c r="J22" s="285">
        <f t="shared" si="2"/>
        <v>0</v>
      </c>
      <c r="K22" s="177">
        <f t="shared" si="1"/>
        <v>5790</v>
      </c>
      <c r="L22" s="452">
        <f t="shared" si="3"/>
        <v>0</v>
      </c>
      <c r="M22" s="30"/>
      <c r="N22" s="421"/>
      <c r="O22" s="421"/>
      <c r="P22" s="421"/>
    </row>
    <row r="23" spans="1:16" s="35" customFormat="1" ht="11.4">
      <c r="A23" s="142" t="s">
        <v>15</v>
      </c>
      <c r="B23" s="177">
        <v>2782</v>
      </c>
      <c r="C23" s="291">
        <f>ROUND('Base FTE'!Y24,0)</f>
        <v>2749</v>
      </c>
      <c r="D23" s="291">
        <f>ROUND('Base FTE'!$AC24,0)</f>
        <v>2693</v>
      </c>
      <c r="E23" s="291">
        <f>ROUND('Base FTE'!$AG24,0)</f>
        <v>2423</v>
      </c>
      <c r="F23" s="286">
        <f t="shared" si="0"/>
        <v>2622</v>
      </c>
      <c r="G23" s="288">
        <f t="shared" si="4"/>
        <v>-160</v>
      </c>
      <c r="H23" s="288">
        <f t="shared" si="5"/>
        <v>0</v>
      </c>
      <c r="I23" s="517">
        <f t="shared" si="6"/>
        <v>1.0280794191351281E-2</v>
      </c>
      <c r="J23" s="288">
        <f t="shared" si="2"/>
        <v>0</v>
      </c>
      <c r="K23" s="177">
        <f t="shared" si="1"/>
        <v>2782</v>
      </c>
      <c r="L23" s="451">
        <f t="shared" si="3"/>
        <v>0</v>
      </c>
      <c r="M23" s="30"/>
      <c r="N23" s="421"/>
      <c r="O23" s="421"/>
      <c r="P23" s="421"/>
    </row>
    <row r="24" spans="1:16" s="35" customFormat="1" ht="11.4">
      <c r="A24" s="141" t="s">
        <v>16</v>
      </c>
      <c r="B24" s="177">
        <v>2692</v>
      </c>
      <c r="C24" s="290">
        <f>ROUND('Base FTE'!Y25,0)</f>
        <v>2377</v>
      </c>
      <c r="D24" s="290">
        <f>ROUND('Base FTE'!$AC25,0)</f>
        <v>2284</v>
      </c>
      <c r="E24" s="290">
        <f>ROUND('Base FTE'!$AG25,0)</f>
        <v>2206</v>
      </c>
      <c r="F24" s="286">
        <f t="shared" si="0"/>
        <v>2289</v>
      </c>
      <c r="G24" s="285">
        <f t="shared" si="4"/>
        <v>-403</v>
      </c>
      <c r="H24" s="285">
        <f t="shared" si="5"/>
        <v>0</v>
      </c>
      <c r="I24" s="516">
        <f t="shared" si="6"/>
        <v>2.5894750369466042E-2</v>
      </c>
      <c r="J24" s="285">
        <f t="shared" si="2"/>
        <v>0</v>
      </c>
      <c r="K24" s="177">
        <f t="shared" si="1"/>
        <v>2692</v>
      </c>
      <c r="L24" s="452">
        <f t="shared" si="3"/>
        <v>0</v>
      </c>
      <c r="M24" s="30"/>
      <c r="N24" s="421"/>
      <c r="O24" s="421"/>
      <c r="P24" s="421"/>
    </row>
    <row r="25" spans="1:16" s="35" customFormat="1" ht="11.4">
      <c r="A25" s="142" t="s">
        <v>17</v>
      </c>
      <c r="B25" s="177">
        <v>5003</v>
      </c>
      <c r="C25" s="291">
        <f>ROUND('Base FTE'!Y26,0)</f>
        <v>4533</v>
      </c>
      <c r="D25" s="291">
        <f>ROUND('Base FTE'!$AC26,0)</f>
        <v>4430</v>
      </c>
      <c r="E25" s="291">
        <f>ROUND('Base FTE'!$AG26,0)</f>
        <v>4102</v>
      </c>
      <c r="F25" s="286">
        <f t="shared" si="0"/>
        <v>4355</v>
      </c>
      <c r="G25" s="288">
        <f t="shared" si="4"/>
        <v>-648</v>
      </c>
      <c r="H25" s="288">
        <f t="shared" si="5"/>
        <v>0</v>
      </c>
      <c r="I25" s="517">
        <f t="shared" si="6"/>
        <v>4.1637216474972691E-2</v>
      </c>
      <c r="J25" s="288">
        <f t="shared" si="2"/>
        <v>0</v>
      </c>
      <c r="K25" s="177">
        <f t="shared" si="1"/>
        <v>5003</v>
      </c>
      <c r="L25" s="451">
        <f t="shared" si="3"/>
        <v>0</v>
      </c>
      <c r="M25" s="30"/>
      <c r="N25" s="421"/>
      <c r="O25" s="421"/>
      <c r="P25" s="421"/>
    </row>
    <row r="26" spans="1:16" s="35" customFormat="1" ht="11.4">
      <c r="A26" s="141" t="s">
        <v>18</v>
      </c>
      <c r="B26" s="177">
        <v>1514</v>
      </c>
      <c r="C26" s="290">
        <f>ROUND('Base FTE'!Y27,0)</f>
        <v>1202</v>
      </c>
      <c r="D26" s="290">
        <f>ROUND('Base FTE'!$AC27,0)</f>
        <v>1123</v>
      </c>
      <c r="E26" s="290">
        <f>ROUND('Base FTE'!$AG27,0)</f>
        <v>1071</v>
      </c>
      <c r="F26" s="286">
        <f t="shared" si="0"/>
        <v>1132</v>
      </c>
      <c r="G26" s="285">
        <f t="shared" si="4"/>
        <v>-382</v>
      </c>
      <c r="H26" s="285">
        <f t="shared" si="5"/>
        <v>0</v>
      </c>
      <c r="I26" s="516">
        <f t="shared" si="6"/>
        <v>2.4545396131851187E-2</v>
      </c>
      <c r="J26" s="285">
        <f t="shared" si="2"/>
        <v>0</v>
      </c>
      <c r="K26" s="177">
        <f t="shared" si="1"/>
        <v>1514</v>
      </c>
      <c r="L26" s="452">
        <f t="shared" si="3"/>
        <v>0</v>
      </c>
      <c r="M26" s="30"/>
      <c r="N26" s="421"/>
      <c r="O26" s="421"/>
      <c r="P26" s="421"/>
    </row>
    <row r="27" spans="1:16" s="35" customFormat="1" ht="11.4">
      <c r="A27" s="142" t="s">
        <v>40</v>
      </c>
      <c r="B27" s="177">
        <v>5362</v>
      </c>
      <c r="C27" s="291">
        <f>ROUND('Base FTE'!Y28,0)</f>
        <v>5358</v>
      </c>
      <c r="D27" s="291">
        <f>ROUND('Base FTE'!$AC28,0)</f>
        <v>5041</v>
      </c>
      <c r="E27" s="291">
        <f>ROUND('Base FTE'!$AG28,0)</f>
        <v>4961</v>
      </c>
      <c r="F27" s="286">
        <f t="shared" si="0"/>
        <v>5120</v>
      </c>
      <c r="G27" s="288">
        <f t="shared" si="4"/>
        <v>-242</v>
      </c>
      <c r="H27" s="288">
        <f t="shared" si="5"/>
        <v>0</v>
      </c>
      <c r="I27" s="517">
        <f t="shared" si="6"/>
        <v>1.5549701214418813E-2</v>
      </c>
      <c r="J27" s="288">
        <f t="shared" si="2"/>
        <v>0</v>
      </c>
      <c r="K27" s="177">
        <f t="shared" si="1"/>
        <v>5362</v>
      </c>
      <c r="L27" s="451">
        <f t="shared" si="3"/>
        <v>0</v>
      </c>
      <c r="M27" s="30"/>
      <c r="N27" s="421"/>
      <c r="O27" s="421"/>
      <c r="P27" s="421"/>
    </row>
    <row r="28" spans="1:16" s="35" customFormat="1" ht="11.4">
      <c r="A28" s="141" t="s">
        <v>19</v>
      </c>
      <c r="B28" s="177">
        <v>3576</v>
      </c>
      <c r="C28" s="290">
        <f>ROUND('Base FTE'!Y29,0)</f>
        <v>3542</v>
      </c>
      <c r="D28" s="290">
        <f>ROUND('Base FTE'!$AC29,0)</f>
        <v>3149</v>
      </c>
      <c r="E28" s="290">
        <f>ROUND('Base FTE'!$AG29,0)</f>
        <v>2799</v>
      </c>
      <c r="F28" s="286">
        <f t="shared" si="0"/>
        <v>3163</v>
      </c>
      <c r="G28" s="285">
        <f t="shared" si="4"/>
        <v>-413</v>
      </c>
      <c r="H28" s="285">
        <f t="shared" si="5"/>
        <v>0</v>
      </c>
      <c r="I28" s="516">
        <f t="shared" si="6"/>
        <v>2.6537300006425495E-2</v>
      </c>
      <c r="J28" s="285">
        <f t="shared" si="2"/>
        <v>0</v>
      </c>
      <c r="K28" s="177">
        <f t="shared" si="1"/>
        <v>3576</v>
      </c>
      <c r="L28" s="452">
        <f t="shared" si="3"/>
        <v>0</v>
      </c>
      <c r="M28" s="30"/>
      <c r="N28" s="421"/>
      <c r="O28" s="421"/>
      <c r="P28" s="421"/>
    </row>
    <row r="29" spans="1:16" s="35" customFormat="1" ht="11.4">
      <c r="A29" s="142" t="s">
        <v>20</v>
      </c>
      <c r="B29" s="177">
        <v>12997</v>
      </c>
      <c r="C29" s="291">
        <f>ROUND('Base FTE'!Y30,0)</f>
        <v>12132</v>
      </c>
      <c r="D29" s="291">
        <f>ROUND('Base FTE'!$AC30,0)</f>
        <v>11415</v>
      </c>
      <c r="E29" s="291">
        <f>ROUND('Base FTE'!$AG30,0)</f>
        <v>10953</v>
      </c>
      <c r="F29" s="286">
        <f t="shared" si="0"/>
        <v>11500</v>
      </c>
      <c r="G29" s="288">
        <f t="shared" si="4"/>
        <v>-1497</v>
      </c>
      <c r="H29" s="288">
        <f t="shared" si="5"/>
        <v>0</v>
      </c>
      <c r="I29" s="517">
        <f t="shared" si="6"/>
        <v>9.6189680652830428E-2</v>
      </c>
      <c r="J29" s="288">
        <f t="shared" si="2"/>
        <v>0</v>
      </c>
      <c r="K29" s="177">
        <f t="shared" si="1"/>
        <v>12997</v>
      </c>
      <c r="L29" s="451">
        <f t="shared" si="3"/>
        <v>0</v>
      </c>
      <c r="M29" s="30"/>
      <c r="N29" s="421"/>
      <c r="O29" s="421"/>
      <c r="P29" s="421"/>
    </row>
    <row r="30" spans="1:16" s="35" customFormat="1" ht="11.4">
      <c r="A30" s="141" t="s">
        <v>21</v>
      </c>
      <c r="B30" s="177">
        <v>4711</v>
      </c>
      <c r="C30" s="290">
        <f>ROUND('Base FTE'!Y31,0)</f>
        <v>3840</v>
      </c>
      <c r="D30" s="290">
        <f>ROUND('Base FTE'!$AC31,0)</f>
        <v>3448</v>
      </c>
      <c r="E30" s="290">
        <f>ROUND('Base FTE'!$AG31,0)</f>
        <v>3387</v>
      </c>
      <c r="F30" s="286">
        <f t="shared" si="0"/>
        <v>3558</v>
      </c>
      <c r="G30" s="285">
        <f t="shared" si="4"/>
        <v>-1153</v>
      </c>
      <c r="H30" s="285">
        <f t="shared" si="5"/>
        <v>0</v>
      </c>
      <c r="I30" s="516">
        <f t="shared" si="6"/>
        <v>7.4085973141425177E-2</v>
      </c>
      <c r="J30" s="285">
        <f t="shared" si="2"/>
        <v>0</v>
      </c>
      <c r="K30" s="177">
        <f t="shared" si="1"/>
        <v>4711</v>
      </c>
      <c r="L30" s="452">
        <f t="shared" si="3"/>
        <v>0</v>
      </c>
      <c r="M30" s="30"/>
      <c r="N30" s="421"/>
      <c r="O30" s="421"/>
      <c r="P30" s="421"/>
    </row>
    <row r="31" spans="1:16" s="35" customFormat="1" ht="11.4">
      <c r="A31" s="142" t="s">
        <v>36</v>
      </c>
      <c r="B31" s="177">
        <v>3692</v>
      </c>
      <c r="C31" s="291">
        <f>ROUND('Base FTE'!Y32,0)</f>
        <v>3413</v>
      </c>
      <c r="D31" s="291">
        <f>ROUND('Base FTE'!$AC32,0)</f>
        <v>3396</v>
      </c>
      <c r="E31" s="291">
        <f>ROUND('Base FTE'!$AG32,0)</f>
        <v>3139</v>
      </c>
      <c r="F31" s="286">
        <f t="shared" si="0"/>
        <v>3316</v>
      </c>
      <c r="G31" s="288">
        <f t="shared" si="4"/>
        <v>-376</v>
      </c>
      <c r="H31" s="288">
        <f t="shared" si="5"/>
        <v>0</v>
      </c>
      <c r="I31" s="517">
        <f t="shared" si="6"/>
        <v>2.4159866349675513E-2</v>
      </c>
      <c r="J31" s="288">
        <f t="shared" si="2"/>
        <v>0</v>
      </c>
      <c r="K31" s="177">
        <f t="shared" si="1"/>
        <v>3692</v>
      </c>
      <c r="L31" s="451">
        <f t="shared" si="3"/>
        <v>0</v>
      </c>
      <c r="M31" s="30"/>
      <c r="N31" s="421"/>
      <c r="O31" s="421"/>
      <c r="P31" s="421"/>
    </row>
    <row r="32" spans="1:16" s="35" customFormat="1" ht="11.4">
      <c r="A32" s="141" t="s">
        <v>23</v>
      </c>
      <c r="B32" s="177">
        <v>3441</v>
      </c>
      <c r="C32" s="290">
        <f>ROUND('Base FTE'!Y33,0)</f>
        <v>3166</v>
      </c>
      <c r="D32" s="290">
        <f>ROUND('Base FTE'!$AC33,0)</f>
        <v>3080</v>
      </c>
      <c r="E32" s="290">
        <f>ROUND('Base FTE'!$AG33,0)</f>
        <v>3078</v>
      </c>
      <c r="F32" s="286">
        <f t="shared" si="0"/>
        <v>3108</v>
      </c>
      <c r="G32" s="285">
        <f t="shared" si="4"/>
        <v>-333</v>
      </c>
      <c r="H32" s="285">
        <f t="shared" si="5"/>
        <v>0</v>
      </c>
      <c r="I32" s="516">
        <f t="shared" si="6"/>
        <v>2.1396902910749856E-2</v>
      </c>
      <c r="J32" s="285">
        <f t="shared" si="2"/>
        <v>0</v>
      </c>
      <c r="K32" s="177">
        <f t="shared" si="1"/>
        <v>3441</v>
      </c>
      <c r="L32" s="452">
        <f t="shared" si="3"/>
        <v>0</v>
      </c>
      <c r="M32" s="30"/>
      <c r="N32" s="421"/>
      <c r="O32" s="421"/>
      <c r="P32" s="421"/>
    </row>
    <row r="33" spans="1:16" s="35" customFormat="1" ht="11.4">
      <c r="A33" s="142" t="s">
        <v>24</v>
      </c>
      <c r="B33" s="177">
        <v>12449</v>
      </c>
      <c r="C33" s="291">
        <f>ROUND('Base FTE'!Y34,0)</f>
        <v>11654</v>
      </c>
      <c r="D33" s="291">
        <f>ROUND('Base FTE'!$AC34,0)</f>
        <v>10862</v>
      </c>
      <c r="E33" s="291">
        <f>ROUND('Base FTE'!$AG34,0)</f>
        <v>10002</v>
      </c>
      <c r="F33" s="286">
        <f t="shared" si="0"/>
        <v>10839</v>
      </c>
      <c r="G33" s="288">
        <f t="shared" si="4"/>
        <v>-1610</v>
      </c>
      <c r="H33" s="288">
        <f t="shared" si="5"/>
        <v>0</v>
      </c>
      <c r="I33" s="517">
        <f t="shared" si="6"/>
        <v>0.10345049155047227</v>
      </c>
      <c r="J33" s="288">
        <f t="shared" si="2"/>
        <v>0</v>
      </c>
      <c r="K33" s="177">
        <f t="shared" si="1"/>
        <v>12449</v>
      </c>
      <c r="L33" s="451">
        <f t="shared" si="3"/>
        <v>0</v>
      </c>
      <c r="M33" s="30"/>
      <c r="N33" s="421"/>
      <c r="O33" s="421"/>
      <c r="P33" s="421"/>
    </row>
    <row r="34" spans="1:16" s="35" customFormat="1" ht="11.4">
      <c r="A34" s="141" t="s">
        <v>25</v>
      </c>
      <c r="B34" s="177">
        <v>5302</v>
      </c>
      <c r="C34" s="290">
        <f>ROUND('Base FTE'!Y35,0)</f>
        <v>4294</v>
      </c>
      <c r="D34" s="290">
        <f>ROUND('Base FTE'!$AC35,0)</f>
        <v>4283</v>
      </c>
      <c r="E34" s="290">
        <f>ROUND('Base FTE'!$AG35,0)</f>
        <v>4068</v>
      </c>
      <c r="F34" s="286">
        <f t="shared" si="0"/>
        <v>4215</v>
      </c>
      <c r="G34" s="285">
        <f t="shared" si="4"/>
        <v>-1087</v>
      </c>
      <c r="H34" s="285">
        <f t="shared" si="5"/>
        <v>0</v>
      </c>
      <c r="I34" s="516">
        <f t="shared" si="6"/>
        <v>6.984514553749277E-2</v>
      </c>
      <c r="J34" s="285">
        <f t="shared" si="2"/>
        <v>0</v>
      </c>
      <c r="K34" s="177">
        <f t="shared" si="1"/>
        <v>5302</v>
      </c>
      <c r="L34" s="452">
        <f t="shared" si="3"/>
        <v>0</v>
      </c>
      <c r="M34" s="30"/>
      <c r="N34" s="421"/>
      <c r="O34" s="421"/>
      <c r="P34" s="421"/>
    </row>
    <row r="35" spans="1:16" s="35" customFormat="1" ht="11.4">
      <c r="A35" s="142" t="s">
        <v>26</v>
      </c>
      <c r="B35" s="177">
        <v>2807</v>
      </c>
      <c r="C35" s="291">
        <f>ROUND('Base FTE'!Y36,0)</f>
        <v>2395</v>
      </c>
      <c r="D35" s="291">
        <f>ROUND('Base FTE'!$AC36,0)</f>
        <v>2145</v>
      </c>
      <c r="E35" s="291">
        <f>ROUND('Base FTE'!$AG36,0)</f>
        <v>1892</v>
      </c>
      <c r="F35" s="286">
        <f t="shared" si="0"/>
        <v>2144</v>
      </c>
      <c r="G35" s="288">
        <f t="shared" si="4"/>
        <v>-663</v>
      </c>
      <c r="H35" s="288">
        <f t="shared" si="5"/>
        <v>0</v>
      </c>
      <c r="I35" s="517">
        <f t="shared" si="6"/>
        <v>4.2601040930411872E-2</v>
      </c>
      <c r="J35" s="288">
        <f t="shared" si="2"/>
        <v>0</v>
      </c>
      <c r="K35" s="177">
        <f t="shared" si="1"/>
        <v>2807</v>
      </c>
      <c r="L35" s="451">
        <f t="shared" si="3"/>
        <v>0</v>
      </c>
      <c r="M35" s="30"/>
      <c r="N35" s="421"/>
      <c r="O35" s="421"/>
      <c r="P35" s="421"/>
    </row>
    <row r="36" spans="1:16" s="35" customFormat="1" ht="11.4">
      <c r="A36" s="141" t="s">
        <v>27</v>
      </c>
      <c r="B36" s="177">
        <v>2465</v>
      </c>
      <c r="C36" s="290">
        <f>ROUND('Base FTE'!Y37,0)</f>
        <v>2220</v>
      </c>
      <c r="D36" s="290">
        <f>ROUND('Base FTE'!$AC37,0)</f>
        <v>2248</v>
      </c>
      <c r="E36" s="290">
        <f>ROUND('Base FTE'!$AG37,0)</f>
        <v>2193</v>
      </c>
      <c r="F36" s="286">
        <f t="shared" si="0"/>
        <v>2220</v>
      </c>
      <c r="G36" s="285">
        <f t="shared" si="4"/>
        <v>-245</v>
      </c>
      <c r="H36" s="285">
        <f t="shared" si="5"/>
        <v>0</v>
      </c>
      <c r="I36" s="516">
        <f t="shared" si="6"/>
        <v>1.5742466105506649E-2</v>
      </c>
      <c r="J36" s="285">
        <f t="shared" si="2"/>
        <v>0</v>
      </c>
      <c r="K36" s="177">
        <f t="shared" si="1"/>
        <v>2465</v>
      </c>
      <c r="L36" s="452">
        <f t="shared" si="3"/>
        <v>0</v>
      </c>
      <c r="M36" s="30"/>
      <c r="N36" s="421"/>
      <c r="O36" s="421"/>
      <c r="P36" s="421"/>
    </row>
    <row r="37" spans="1:16" s="35" customFormat="1" ht="11.4">
      <c r="A37" s="142" t="s">
        <v>28</v>
      </c>
      <c r="B37" s="177">
        <v>2400</v>
      </c>
      <c r="C37" s="291">
        <f>ROUND('Base FTE'!Y38,0)</f>
        <v>2238</v>
      </c>
      <c r="D37" s="291">
        <f>ROUND('Base FTE'!$AC38,0)</f>
        <v>2027</v>
      </c>
      <c r="E37" s="291">
        <f>ROUND('Base FTE'!$AG38,0)</f>
        <v>2120</v>
      </c>
      <c r="F37" s="286">
        <f t="shared" si="0"/>
        <v>2128</v>
      </c>
      <c r="G37" s="288">
        <f t="shared" si="4"/>
        <v>-272</v>
      </c>
      <c r="H37" s="288">
        <f t="shared" si="5"/>
        <v>0</v>
      </c>
      <c r="I37" s="517">
        <f t="shared" si="6"/>
        <v>1.7477350125297178E-2</v>
      </c>
      <c r="J37" s="288">
        <f t="shared" si="2"/>
        <v>0</v>
      </c>
      <c r="K37" s="177">
        <f t="shared" si="1"/>
        <v>2400</v>
      </c>
      <c r="L37" s="451">
        <f t="shared" si="3"/>
        <v>0</v>
      </c>
      <c r="M37" s="30"/>
      <c r="N37" s="421"/>
      <c r="O37" s="421"/>
      <c r="P37" s="421"/>
    </row>
    <row r="38" spans="1:16" s="35" customFormat="1" ht="12" thickBot="1">
      <c r="A38" s="143" t="s">
        <v>29</v>
      </c>
      <c r="B38" s="177">
        <v>3788</v>
      </c>
      <c r="C38" s="294">
        <f>ROUND('Base FTE'!Y39,0)</f>
        <v>3494</v>
      </c>
      <c r="D38" s="294">
        <f>ROUND('Base FTE'!$AC39,0)</f>
        <v>3672</v>
      </c>
      <c r="E38" s="294">
        <f>ROUND('Base FTE'!$AG39,0)</f>
        <v>3659</v>
      </c>
      <c r="F38" s="293">
        <f t="shared" si="0"/>
        <v>3608</v>
      </c>
      <c r="G38" s="292">
        <f t="shared" si="4"/>
        <v>-180</v>
      </c>
      <c r="H38" s="292">
        <f t="shared" si="5"/>
        <v>0</v>
      </c>
      <c r="I38" s="518">
        <f t="shared" si="6"/>
        <v>1.1565893465270193E-2</v>
      </c>
      <c r="J38" s="292">
        <f t="shared" si="2"/>
        <v>0</v>
      </c>
      <c r="K38" s="177">
        <f t="shared" si="1"/>
        <v>3788</v>
      </c>
      <c r="L38" s="453">
        <f t="shared" si="3"/>
        <v>0</v>
      </c>
      <c r="M38" s="30"/>
      <c r="N38" s="421"/>
      <c r="O38" s="421"/>
      <c r="P38" s="421"/>
    </row>
    <row r="39" spans="1:16" s="35" customFormat="1" ht="14.25" customHeight="1" thickBot="1">
      <c r="A39" s="281" t="s">
        <v>32</v>
      </c>
      <c r="B39" s="423">
        <f>SUM(B9:B38)</f>
        <v>130981</v>
      </c>
      <c r="C39" s="297">
        <f>SUM(C9:C38)</f>
        <v>120382</v>
      </c>
      <c r="D39" s="297">
        <f>SUM(D9:D38)</f>
        <v>115930</v>
      </c>
      <c r="E39" s="297">
        <f>SUM(E9:E38)</f>
        <v>109946</v>
      </c>
      <c r="F39" s="296">
        <f t="shared" ref="F39" si="7">SUM(F9:F38)</f>
        <v>115418</v>
      </c>
      <c r="G39" s="295">
        <f>SUM(G9:G38)</f>
        <v>-15563</v>
      </c>
      <c r="H39" s="295">
        <f>SUM(H9:H38)</f>
        <v>0</v>
      </c>
      <c r="I39" s="282"/>
      <c r="J39" s="295">
        <f>SUM(J9:J38)</f>
        <v>0</v>
      </c>
      <c r="K39" s="423">
        <f>SUM(K9:K38)</f>
        <v>130981</v>
      </c>
      <c r="L39" s="454">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44399</v>
      </c>
    </row>
    <row r="42" spans="1:16" s="37" customFormat="1" ht="12" customHeight="1">
      <c r="A42" s="33"/>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56"/>
      <c r="C48" s="44" t="str">
        <f>'Base FTE'!Y49</f>
        <v>2017-18</v>
      </c>
      <c r="D48" s="44" t="str">
        <f>'Base FTE'!AC49</f>
        <v>2018-19</v>
      </c>
      <c r="E48" s="44" t="str">
        <f>'Base FTE'!AG49</f>
        <v>2019-20</v>
      </c>
      <c r="F48" s="44" t="s">
        <v>58</v>
      </c>
      <c r="G48" s="456"/>
      <c r="H48" s="456"/>
      <c r="I48" s="456"/>
      <c r="J48" s="456"/>
      <c r="K48" s="44" t="str">
        <f>K7</f>
        <v>2021-22</v>
      </c>
      <c r="L48" s="458"/>
      <c r="M48" s="43"/>
    </row>
    <row r="49" spans="1:13" ht="13.8" thickBot="1">
      <c r="A49" s="175" t="s">
        <v>37</v>
      </c>
      <c r="B49" s="457"/>
      <c r="C49" s="149" t="s">
        <v>168</v>
      </c>
      <c r="D49" s="149" t="s">
        <v>168</v>
      </c>
      <c r="E49" s="149" t="s">
        <v>168</v>
      </c>
      <c r="F49" s="149" t="s">
        <v>168</v>
      </c>
      <c r="G49" s="457"/>
      <c r="H49" s="457"/>
      <c r="I49" s="457"/>
      <c r="J49" s="457"/>
      <c r="K49" s="149" t="s">
        <v>169</v>
      </c>
      <c r="L49" s="459"/>
      <c r="M49" s="43"/>
    </row>
    <row r="50" spans="1:13">
      <c r="A50" s="93" t="s">
        <v>81</v>
      </c>
      <c r="B50" s="197"/>
      <c r="C50" s="194">
        <f>ROUND('Base FTE'!Y51,0)</f>
        <v>3214</v>
      </c>
      <c r="D50" s="464">
        <f>ROUND('Base FTE'!AC51,0)</f>
        <v>3098</v>
      </c>
      <c r="E50" s="194">
        <f>ROUND('Base FTE'!AG51,0)</f>
        <v>3005</v>
      </c>
      <c r="F50" s="194">
        <f>ROUND(AVERAGE(C50:E50),0)</f>
        <v>3106</v>
      </c>
      <c r="G50" s="197"/>
      <c r="H50" s="465"/>
      <c r="I50" s="197"/>
      <c r="J50" s="197"/>
      <c r="K50" s="194">
        <f>($F50/$F$52)*$K$27</f>
        <v>3252.8070312500004</v>
      </c>
      <c r="L50" s="470"/>
      <c r="M50" s="194"/>
    </row>
    <row r="51" spans="1:13">
      <c r="A51" s="94" t="s">
        <v>79</v>
      </c>
      <c r="B51" s="197"/>
      <c r="C51" s="194">
        <f>ROUND('Base FTE'!Y52,0)</f>
        <v>2144</v>
      </c>
      <c r="D51" s="464">
        <f>ROUND('Base FTE'!AC52,0)</f>
        <v>1942</v>
      </c>
      <c r="E51" s="194">
        <f>ROUND('Base FTE'!AG52,0)</f>
        <v>1957</v>
      </c>
      <c r="F51" s="194">
        <f>ROUND(AVERAGE(C51:E51),0)</f>
        <v>2014</v>
      </c>
      <c r="G51" s="197"/>
      <c r="H51" s="465"/>
      <c r="I51" s="197"/>
      <c r="J51" s="197"/>
      <c r="K51" s="194">
        <f>($F51/$F$52)*$K$27</f>
        <v>2109.1929687500001</v>
      </c>
      <c r="L51" s="470"/>
      <c r="M51" s="194"/>
    </row>
    <row r="52" spans="1:13" s="1" customFormat="1">
      <c r="A52" s="171" t="s">
        <v>80</v>
      </c>
      <c r="B52" s="197"/>
      <c r="C52" s="197">
        <f>'Base FTE'!Y53</f>
        <v>5357.6739010002593</v>
      </c>
      <c r="D52" s="465">
        <f>'Base FTE'!AC53</f>
        <v>5040.7342110003729</v>
      </c>
      <c r="E52" s="197">
        <f>'Base FTE'!AG53</f>
        <v>4961.2988763337326</v>
      </c>
      <c r="F52" s="197">
        <f t="shared" ref="F52:F60" si="8">ROUND(AVERAGE(C52:E52),0)</f>
        <v>5120</v>
      </c>
      <c r="G52" s="197"/>
      <c r="H52" s="465"/>
      <c r="I52" s="197"/>
      <c r="J52" s="197"/>
      <c r="K52" s="197">
        <f>($F52/$F$52)*$K$27</f>
        <v>5362</v>
      </c>
      <c r="L52" s="470"/>
      <c r="M52" s="194"/>
    </row>
    <row r="53" spans="1:13" s="1" customFormat="1">
      <c r="A53" s="94" t="s">
        <v>82</v>
      </c>
      <c r="B53" s="197"/>
      <c r="C53" s="194">
        <f>ROUND('Base FTE'!Y54,0)</f>
        <v>4541</v>
      </c>
      <c r="D53" s="464">
        <f>ROUND('Base FTE'!AC54,0)</f>
        <v>4497</v>
      </c>
      <c r="E53" s="194">
        <f>ROUND('Base FTE'!AG54,0)</f>
        <v>4144</v>
      </c>
      <c r="F53" s="194">
        <f t="shared" si="8"/>
        <v>4394</v>
      </c>
      <c r="G53" s="197"/>
      <c r="H53" s="465"/>
      <c r="I53" s="197"/>
      <c r="J53" s="197"/>
      <c r="K53" s="194">
        <f>($F53/$F$57)*$K$29</f>
        <v>4965.5523867489783</v>
      </c>
      <c r="L53" s="470"/>
      <c r="M53" s="194"/>
    </row>
    <row r="54" spans="1:13" s="1" customFormat="1">
      <c r="A54" s="94" t="s">
        <v>55</v>
      </c>
      <c r="B54" s="197"/>
      <c r="C54" s="194">
        <f>ROUND('Base FTE'!Y55,0)</f>
        <v>3447</v>
      </c>
      <c r="D54" s="464">
        <f>ROUND('Base FTE'!AC55,0)</f>
        <v>3259</v>
      </c>
      <c r="E54" s="194">
        <f>ROUND('Base FTE'!AG55,0)</f>
        <v>3141</v>
      </c>
      <c r="F54" s="194">
        <f t="shared" si="8"/>
        <v>3282</v>
      </c>
      <c r="G54" s="197"/>
      <c r="H54" s="465"/>
      <c r="I54" s="197"/>
      <c r="J54" s="197"/>
      <c r="K54" s="194">
        <f>($F54/$F$57)*$K$29</f>
        <v>3708.9082688461872</v>
      </c>
      <c r="L54" s="470"/>
      <c r="M54" s="194"/>
    </row>
    <row r="55" spans="1:13" s="1" customFormat="1">
      <c r="A55" s="94" t="s">
        <v>44</v>
      </c>
      <c r="B55" s="197"/>
      <c r="C55" s="194">
        <f>ROUND('Base FTE'!Y56,0)</f>
        <v>4121</v>
      </c>
      <c r="D55" s="464">
        <f>ROUND('Base FTE'!AC56,0)</f>
        <v>3660</v>
      </c>
      <c r="E55" s="194">
        <f>ROUND('Base FTE'!AG56,0)</f>
        <v>3668</v>
      </c>
      <c r="F55" s="194">
        <f t="shared" si="8"/>
        <v>3816</v>
      </c>
      <c r="G55" s="197"/>
      <c r="H55" s="465"/>
      <c r="I55" s="197"/>
      <c r="J55" s="197"/>
      <c r="K55" s="194">
        <f>($F55/$F$57)*$K$29</f>
        <v>4312.3686635944705</v>
      </c>
      <c r="L55" s="470"/>
      <c r="M55" s="194"/>
    </row>
    <row r="56" spans="1:13" s="1" customFormat="1">
      <c r="A56" s="94" t="s">
        <v>83</v>
      </c>
      <c r="B56" s="197"/>
      <c r="C56" s="194">
        <f>ROUND('Base FTE'!Y57,0)</f>
        <v>23</v>
      </c>
      <c r="D56" s="464">
        <f>ROUND('Base FTE'!AC57,0)</f>
        <v>0</v>
      </c>
      <c r="E56" s="194">
        <f>ROUND('Base FTE'!AG57,0)</f>
        <v>0</v>
      </c>
      <c r="F56" s="194">
        <f t="shared" si="8"/>
        <v>8</v>
      </c>
      <c r="G56" s="197"/>
      <c r="H56" s="465"/>
      <c r="I56" s="197"/>
      <c r="J56" s="197"/>
      <c r="K56" s="194">
        <f>($F56/$F$57)*$K$29</f>
        <v>9.0406051647682819</v>
      </c>
      <c r="L56" s="470"/>
      <c r="M56" s="194"/>
    </row>
    <row r="57" spans="1:13" s="1" customFormat="1">
      <c r="A57" s="171" t="s">
        <v>84</v>
      </c>
      <c r="B57" s="197"/>
      <c r="C57" s="197">
        <f>'Base FTE'!Y58</f>
        <v>12132.385734667125</v>
      </c>
      <c r="D57" s="465">
        <f>'Base FTE'!AC58</f>
        <v>11416.764018667383</v>
      </c>
      <c r="E57" s="197">
        <f>'Base FTE'!AG58</f>
        <v>10952.822050334033</v>
      </c>
      <c r="F57" s="197">
        <f t="shared" si="8"/>
        <v>11501</v>
      </c>
      <c r="G57" s="197"/>
      <c r="H57" s="465"/>
      <c r="I57" s="197"/>
      <c r="J57" s="197"/>
      <c r="K57" s="197">
        <f>($F57/$F$57)*$K$29</f>
        <v>12997</v>
      </c>
      <c r="L57" s="470"/>
      <c r="M57" s="194"/>
    </row>
    <row r="58" spans="1:13" s="1" customFormat="1">
      <c r="A58" s="94" t="s">
        <v>38</v>
      </c>
      <c r="B58" s="197"/>
      <c r="C58" s="194">
        <f>ROUND('Base FTE'!Y59,0)</f>
        <v>7759</v>
      </c>
      <c r="D58" s="464">
        <f>ROUND('Base FTE'!AC59,0)</f>
        <v>7223</v>
      </c>
      <c r="E58" s="194">
        <f>ROUND('Base FTE'!AG59,0)</f>
        <v>6611</v>
      </c>
      <c r="F58" s="194">
        <f t="shared" si="8"/>
        <v>7198</v>
      </c>
      <c r="G58" s="197"/>
      <c r="H58" s="465"/>
      <c r="I58" s="197"/>
      <c r="J58" s="197"/>
      <c r="K58" s="194">
        <f>($F58/$F$60)*$K$33</f>
        <v>8267.1742780699315</v>
      </c>
      <c r="L58" s="470"/>
      <c r="M58" s="194"/>
    </row>
    <row r="59" spans="1:13" s="1" customFormat="1">
      <c r="A59" s="94" t="s">
        <v>85</v>
      </c>
      <c r="B59" s="197"/>
      <c r="C59" s="194">
        <f>ROUND('Base FTE'!Y60,0)</f>
        <v>3895</v>
      </c>
      <c r="D59" s="464">
        <f>ROUND('Base FTE'!AC60,0)</f>
        <v>3638</v>
      </c>
      <c r="E59" s="194">
        <f>ROUND('Base FTE'!AG60,0)</f>
        <v>3391</v>
      </c>
      <c r="F59" s="194">
        <f t="shared" si="8"/>
        <v>3641</v>
      </c>
      <c r="G59" s="197"/>
      <c r="H59" s="465"/>
      <c r="I59" s="197"/>
      <c r="J59" s="197"/>
      <c r="K59" s="194">
        <f>($F59/$F$60)*$K$33</f>
        <v>4181.8257219300676</v>
      </c>
      <c r="L59" s="470"/>
      <c r="M59" s="194"/>
    </row>
    <row r="60" spans="1:13" s="1" customFormat="1" ht="13.8" thickBot="1">
      <c r="A60" s="172" t="s">
        <v>86</v>
      </c>
      <c r="B60" s="199"/>
      <c r="C60" s="199">
        <f>'Base FTE'!Y61</f>
        <v>11654.123000000545</v>
      </c>
      <c r="D60" s="466">
        <f>'Base FTE'!AC61</f>
        <v>10860.982666665637</v>
      </c>
      <c r="E60" s="199">
        <f>'Base FTE'!AG61</f>
        <v>10001.778666665921</v>
      </c>
      <c r="F60" s="199">
        <f t="shared" si="8"/>
        <v>10839</v>
      </c>
      <c r="G60" s="199"/>
      <c r="H60" s="466"/>
      <c r="I60" s="199"/>
      <c r="J60" s="199"/>
      <c r="K60" s="199">
        <f>($F60/$F$60)*$K$33</f>
        <v>12449</v>
      </c>
      <c r="L60" s="471"/>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0270-DB60-43B7-8404-D517DF59B730}">
  <sheetPr>
    <pageSetUpPr fitToPage="1"/>
  </sheetPr>
  <dimension ref="A1:P81"/>
  <sheetViews>
    <sheetView showGridLines="0" zoomScaleNormal="100" workbookViewId="0">
      <selection activeCell="K57" sqref="K57"/>
    </sheetView>
  </sheetViews>
  <sheetFormatPr defaultColWidth="9.109375" defaultRowHeight="13.2"/>
  <cols>
    <col min="1" max="1" width="22.33203125" style="36" customWidth="1"/>
    <col min="2" max="2" width="8.5546875" style="36" bestFit="1" customWidth="1"/>
    <col min="3" max="5" width="9.6640625" style="36" customWidth="1"/>
    <col min="6" max="6" width="10.5546875" style="36" customWidth="1"/>
    <col min="7" max="7" width="10.6640625" style="36" customWidth="1"/>
    <col min="8" max="8" width="10.5546875" style="36" bestFit="1" customWidth="1"/>
    <col min="9" max="9" width="9.5546875" style="36" customWidth="1"/>
    <col min="10" max="10" width="13.44140625" style="36" customWidth="1"/>
    <col min="11" max="11" width="8.88671875" style="40" bestFit="1" customWidth="1"/>
    <col min="12" max="12" width="11.33203125" style="36" bestFit="1" customWidth="1"/>
    <col min="13" max="16384" width="9.109375" style="36"/>
  </cols>
  <sheetData>
    <row r="1" spans="1:16" s="30" customFormat="1" ht="13.8">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2022-23</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686</v>
      </c>
      <c r="C7" s="44" t="str">
        <f>'Base FTE'!AC8</f>
        <v>2018-19</v>
      </c>
      <c r="D7" s="44" t="str">
        <f>'Base FTE'!AG8</f>
        <v>2019-20</v>
      </c>
      <c r="E7" s="44" t="str">
        <f>'Base FTE'!AK8</f>
        <v>2020-21</v>
      </c>
      <c r="F7" s="278" t="s">
        <v>58</v>
      </c>
      <c r="G7" s="42" t="s">
        <v>150</v>
      </c>
      <c r="H7" s="42" t="s">
        <v>150</v>
      </c>
      <c r="I7" s="42" t="s">
        <v>59</v>
      </c>
      <c r="J7" s="42" t="s">
        <v>153</v>
      </c>
      <c r="K7" s="146" t="s">
        <v>706</v>
      </c>
      <c r="L7" s="448" t="s">
        <v>157</v>
      </c>
    </row>
    <row r="8" spans="1:16" s="30" customFormat="1" ht="15" customHeight="1" thickBot="1">
      <c r="A8" s="279" t="s">
        <v>0</v>
      </c>
      <c r="B8" s="147" t="s">
        <v>144</v>
      </c>
      <c r="C8" s="43" t="s">
        <v>33</v>
      </c>
      <c r="D8" s="43" t="s">
        <v>33</v>
      </c>
      <c r="E8" s="43" t="s">
        <v>176</v>
      </c>
      <c r="F8" s="276" t="s">
        <v>33</v>
      </c>
      <c r="G8" s="275" t="s">
        <v>151</v>
      </c>
      <c r="H8" s="275" t="s">
        <v>152</v>
      </c>
      <c r="I8" s="275" t="s">
        <v>151</v>
      </c>
      <c r="J8" s="275" t="s">
        <v>151</v>
      </c>
      <c r="K8" s="147" t="s">
        <v>187</v>
      </c>
      <c r="L8" s="449" t="s">
        <v>158</v>
      </c>
    </row>
    <row r="9" spans="1:16" s="30" customFormat="1" ht="11.4">
      <c r="A9" s="280" t="s">
        <v>1</v>
      </c>
      <c r="B9" s="177">
        <v>3558</v>
      </c>
      <c r="C9" s="284">
        <f>ROUND('Base FTE'!AC10,0)</f>
        <v>3027</v>
      </c>
      <c r="D9" s="284">
        <f>ROUND('Base FTE'!AG10,0)</f>
        <v>2731</v>
      </c>
      <c r="E9" s="284">
        <f>ROUND('Base FTE'!AK10,0)</f>
        <v>2219</v>
      </c>
      <c r="F9" s="337">
        <f t="shared" ref="F9:F38" si="0">ROUND(AVERAGE(C9:E9),0)</f>
        <v>2659</v>
      </c>
      <c r="G9" s="283">
        <f>IF(F9&lt;B9,F9-B9,0)</f>
        <v>-899</v>
      </c>
      <c r="H9" s="283">
        <f>IF(F9&gt;B9,F9-B9,0)</f>
        <v>0</v>
      </c>
      <c r="I9" s="515">
        <f>G9/($G$39)</f>
        <v>3.790370182983388E-2</v>
      </c>
      <c r="J9" s="283">
        <f>-I9*($H$39)</f>
        <v>0</v>
      </c>
      <c r="K9" s="447">
        <f t="shared" ref="K9:K38" si="1">ROUND(B9+H9+J9,0)</f>
        <v>3558</v>
      </c>
      <c r="L9" s="450">
        <f>K9-B9</f>
        <v>0</v>
      </c>
      <c r="N9" s="421"/>
      <c r="O9" s="421"/>
      <c r="P9" s="421"/>
    </row>
    <row r="10" spans="1:16" s="30" customFormat="1" ht="11.4">
      <c r="A10" s="139" t="s">
        <v>34</v>
      </c>
      <c r="B10" s="177">
        <v>7784</v>
      </c>
      <c r="C10" s="287">
        <f>ROUND('Base FTE'!AC11,0)</f>
        <v>7461</v>
      </c>
      <c r="D10" s="287">
        <f>ROUND('Base FTE'!AG11,0)</f>
        <v>6979</v>
      </c>
      <c r="E10" s="287">
        <f>ROUND('Base FTE'!AK11,0)</f>
        <v>6968</v>
      </c>
      <c r="F10" s="286">
        <f t="shared" si="0"/>
        <v>7136</v>
      </c>
      <c r="G10" s="285">
        <f>IF(F10&lt;B10,F10-B10,0)</f>
        <v>-648</v>
      </c>
      <c r="H10" s="285">
        <f>IF(F10&gt;B10,F10-B10,0)</f>
        <v>0</v>
      </c>
      <c r="I10" s="516">
        <f>G10/($G$39)</f>
        <v>2.7321022008601061E-2</v>
      </c>
      <c r="J10" s="285">
        <f t="shared" ref="J10:J38" si="2">-I10*($H$39)</f>
        <v>0</v>
      </c>
      <c r="K10" s="177">
        <f t="shared" si="1"/>
        <v>7784</v>
      </c>
      <c r="L10" s="452">
        <f t="shared" ref="L10:L39" si="3">K10-B10</f>
        <v>0</v>
      </c>
      <c r="N10" s="421"/>
      <c r="O10" s="421"/>
      <c r="P10" s="421"/>
    </row>
    <row r="11" spans="1:16" s="30" customFormat="1" ht="11.4">
      <c r="A11" s="140" t="s">
        <v>3</v>
      </c>
      <c r="B11" s="177">
        <v>1846</v>
      </c>
      <c r="C11" s="289">
        <f>ROUND('Base FTE'!AC12,0)</f>
        <v>1690</v>
      </c>
      <c r="D11" s="289">
        <f>ROUND('Base FTE'!AG12,0)</f>
        <v>1551</v>
      </c>
      <c r="E11" s="289">
        <f>ROUND('Base FTE'!AK12,0)</f>
        <v>1349</v>
      </c>
      <c r="F11" s="286">
        <f t="shared" si="0"/>
        <v>1530</v>
      </c>
      <c r="G11" s="288">
        <f t="shared" ref="G11:G38" si="4">IF(F11&lt;B11,F11-B11,0)</f>
        <v>-316</v>
      </c>
      <c r="H11" s="288">
        <f t="shared" ref="H11:H38" si="5">IF(F11&gt;B11,F11-B11,0)</f>
        <v>0</v>
      </c>
      <c r="I11" s="517">
        <f t="shared" ref="I11:I38" si="6">G11/($G$39)</f>
        <v>1.3323214436293111E-2</v>
      </c>
      <c r="J11" s="288">
        <f t="shared" si="2"/>
        <v>0</v>
      </c>
      <c r="K11" s="177">
        <f t="shared" si="1"/>
        <v>1846</v>
      </c>
      <c r="L11" s="451">
        <f t="shared" si="3"/>
        <v>0</v>
      </c>
      <c r="N11" s="421"/>
      <c r="O11" s="421"/>
      <c r="P11" s="421"/>
    </row>
    <row r="12" spans="1:16" s="30" customFormat="1" ht="11.4">
      <c r="A12" s="139" t="s">
        <v>4</v>
      </c>
      <c r="B12" s="177">
        <v>1633</v>
      </c>
      <c r="C12" s="287">
        <f>ROUND('Base FTE'!AC13,0)</f>
        <v>1451</v>
      </c>
      <c r="D12" s="287">
        <f>ROUND('Base FTE'!AG13,0)</f>
        <v>1366</v>
      </c>
      <c r="E12" s="287">
        <f>ROUND('Base FTE'!AK13,0)</f>
        <v>1164</v>
      </c>
      <c r="F12" s="286">
        <f t="shared" si="0"/>
        <v>1327</v>
      </c>
      <c r="G12" s="285">
        <f t="shared" si="4"/>
        <v>-306</v>
      </c>
      <c r="H12" s="285">
        <f t="shared" si="5"/>
        <v>0</v>
      </c>
      <c r="I12" s="516">
        <f t="shared" si="6"/>
        <v>1.2901593726283835E-2</v>
      </c>
      <c r="J12" s="285">
        <f t="shared" si="2"/>
        <v>0</v>
      </c>
      <c r="K12" s="177">
        <f t="shared" si="1"/>
        <v>1633</v>
      </c>
      <c r="L12" s="452">
        <f t="shared" si="3"/>
        <v>0</v>
      </c>
      <c r="N12" s="421"/>
      <c r="O12" s="421"/>
      <c r="P12" s="421"/>
    </row>
    <row r="13" spans="1:16" s="30" customFormat="1" ht="11.4">
      <c r="A13" s="140" t="s">
        <v>5</v>
      </c>
      <c r="B13" s="177">
        <v>1844</v>
      </c>
      <c r="C13" s="289">
        <f>ROUND('Base FTE'!AC14,0)</f>
        <v>1654</v>
      </c>
      <c r="D13" s="289">
        <f>ROUND('Base FTE'!AG14,0)</f>
        <v>1557</v>
      </c>
      <c r="E13" s="289">
        <f>ROUND('Base FTE'!AK14,0)</f>
        <v>1275</v>
      </c>
      <c r="F13" s="286">
        <f t="shared" si="0"/>
        <v>1495</v>
      </c>
      <c r="G13" s="288">
        <f t="shared" si="4"/>
        <v>-349</v>
      </c>
      <c r="H13" s="288">
        <f t="shared" si="5"/>
        <v>0</v>
      </c>
      <c r="I13" s="517">
        <f t="shared" si="6"/>
        <v>1.4714562779323721E-2</v>
      </c>
      <c r="J13" s="288">
        <f t="shared" si="2"/>
        <v>0</v>
      </c>
      <c r="K13" s="177">
        <f t="shared" si="1"/>
        <v>1844</v>
      </c>
      <c r="L13" s="451">
        <f t="shared" si="3"/>
        <v>0</v>
      </c>
      <c r="N13" s="421"/>
      <c r="O13" s="421"/>
      <c r="P13" s="421"/>
    </row>
    <row r="14" spans="1:16" s="30" customFormat="1" ht="11.4">
      <c r="A14" s="139" t="s">
        <v>6</v>
      </c>
      <c r="B14" s="177">
        <v>1993</v>
      </c>
      <c r="C14" s="287">
        <f>ROUND('Base FTE'!AC15,0)</f>
        <v>1733</v>
      </c>
      <c r="D14" s="287">
        <f>ROUND('Base FTE'!AG15,0)</f>
        <v>1622</v>
      </c>
      <c r="E14" s="287">
        <f>ROUND('Base FTE'!AK15,0)</f>
        <v>1364</v>
      </c>
      <c r="F14" s="286">
        <f t="shared" si="0"/>
        <v>1573</v>
      </c>
      <c r="G14" s="285">
        <f>IF(F14&lt;B14,F14-B14,0)</f>
        <v>-420</v>
      </c>
      <c r="H14" s="285">
        <f t="shared" si="5"/>
        <v>0</v>
      </c>
      <c r="I14" s="516">
        <f t="shared" si="6"/>
        <v>1.7708069820389579E-2</v>
      </c>
      <c r="J14" s="285">
        <f t="shared" si="2"/>
        <v>0</v>
      </c>
      <c r="K14" s="177">
        <f t="shared" si="1"/>
        <v>1993</v>
      </c>
      <c r="L14" s="452">
        <f t="shared" si="3"/>
        <v>0</v>
      </c>
      <c r="N14" s="421"/>
      <c r="O14" s="421"/>
      <c r="P14" s="421"/>
    </row>
    <row r="15" spans="1:16" s="30" customFormat="1" ht="11.4">
      <c r="A15" s="140" t="s">
        <v>7</v>
      </c>
      <c r="B15" s="177">
        <v>7086</v>
      </c>
      <c r="C15" s="289">
        <f>ROUND('Base FTE'!AC16,0)</f>
        <v>5573</v>
      </c>
      <c r="D15" s="289">
        <f>ROUND('Base FTE'!AG16,0)</f>
        <v>5127</v>
      </c>
      <c r="E15" s="289">
        <f>ROUND('Base FTE'!AK16,0)</f>
        <v>4180</v>
      </c>
      <c r="F15" s="286">
        <f t="shared" si="0"/>
        <v>4960</v>
      </c>
      <c r="G15" s="288">
        <f t="shared" si="4"/>
        <v>-2126</v>
      </c>
      <c r="H15" s="288">
        <f t="shared" si="5"/>
        <v>0</v>
      </c>
      <c r="I15" s="517">
        <f t="shared" si="6"/>
        <v>8.9636562947972009E-2</v>
      </c>
      <c r="J15" s="288">
        <f>-I15*($H$39)</f>
        <v>0</v>
      </c>
      <c r="K15" s="177">
        <f t="shared" si="1"/>
        <v>7086</v>
      </c>
      <c r="L15" s="451">
        <f t="shared" si="3"/>
        <v>0</v>
      </c>
      <c r="N15" s="421"/>
      <c r="O15" s="421"/>
      <c r="P15" s="421"/>
    </row>
    <row r="16" spans="1:16" s="30" customFormat="1" ht="11.4">
      <c r="A16" s="139" t="s">
        <v>8</v>
      </c>
      <c r="B16" s="177">
        <v>3863</v>
      </c>
      <c r="C16" s="287">
        <f>ROUND('Base FTE'!AC17,0)</f>
        <v>3575</v>
      </c>
      <c r="D16" s="287">
        <f>ROUND('Base FTE'!AG17,0)</f>
        <v>3315</v>
      </c>
      <c r="E16" s="287">
        <f>ROUND('Base FTE'!AK17,0)</f>
        <v>2644</v>
      </c>
      <c r="F16" s="286">
        <f t="shared" si="0"/>
        <v>3178</v>
      </c>
      <c r="G16" s="285">
        <f t="shared" si="4"/>
        <v>-685</v>
      </c>
      <c r="H16" s="285">
        <f t="shared" si="5"/>
        <v>0</v>
      </c>
      <c r="I16" s="516">
        <f t="shared" si="6"/>
        <v>2.8881018635635382E-2</v>
      </c>
      <c r="J16" s="285">
        <f t="shared" si="2"/>
        <v>0</v>
      </c>
      <c r="K16" s="177">
        <f t="shared" si="1"/>
        <v>3863</v>
      </c>
      <c r="L16" s="452">
        <f t="shared" si="3"/>
        <v>0</v>
      </c>
      <c r="N16" s="421"/>
      <c r="O16" s="421"/>
      <c r="P16" s="421"/>
    </row>
    <row r="17" spans="1:16" s="30" customFormat="1" ht="11.4">
      <c r="A17" s="140" t="s">
        <v>9</v>
      </c>
      <c r="B17" s="177">
        <v>4658</v>
      </c>
      <c r="C17" s="289">
        <f>ROUND('Base FTE'!AC18,0)</f>
        <v>4317</v>
      </c>
      <c r="D17" s="289">
        <f>ROUND('Base FTE'!AG18,0)</f>
        <v>4240</v>
      </c>
      <c r="E17" s="289">
        <f>ROUND('Base FTE'!AK18,0)</f>
        <v>4006</v>
      </c>
      <c r="F17" s="286">
        <f>ROUND(AVERAGE(C17:E17),0)</f>
        <v>4188</v>
      </c>
      <c r="G17" s="288">
        <f t="shared" si="4"/>
        <v>-470</v>
      </c>
      <c r="H17" s="288">
        <f t="shared" si="5"/>
        <v>0</v>
      </c>
      <c r="I17" s="517">
        <f t="shared" si="6"/>
        <v>1.9816173370435956E-2</v>
      </c>
      <c r="J17" s="288">
        <f t="shared" si="2"/>
        <v>0</v>
      </c>
      <c r="K17" s="177">
        <f t="shared" si="1"/>
        <v>4658</v>
      </c>
      <c r="L17" s="451">
        <f t="shared" si="3"/>
        <v>0</v>
      </c>
      <c r="N17" s="421"/>
      <c r="O17" s="421"/>
      <c r="P17" s="421"/>
    </row>
    <row r="18" spans="1:16" s="30" customFormat="1" ht="11.4">
      <c r="A18" s="139" t="s">
        <v>10</v>
      </c>
      <c r="B18" s="177">
        <v>4644</v>
      </c>
      <c r="C18" s="287">
        <f>ROUND('Base FTE'!AC19,0)</f>
        <v>4087</v>
      </c>
      <c r="D18" s="287">
        <f>ROUND('Base FTE'!AG19,0)</f>
        <v>4012</v>
      </c>
      <c r="E18" s="287">
        <f>ROUND('Base FTE'!AK19,0)</f>
        <v>3651</v>
      </c>
      <c r="F18" s="286">
        <f t="shared" si="0"/>
        <v>3917</v>
      </c>
      <c r="G18" s="285">
        <f t="shared" si="4"/>
        <v>-727</v>
      </c>
      <c r="H18" s="285">
        <f t="shared" si="5"/>
        <v>0</v>
      </c>
      <c r="I18" s="516">
        <f t="shared" si="6"/>
        <v>3.0651825617674339E-2</v>
      </c>
      <c r="J18" s="285">
        <f t="shared" si="2"/>
        <v>0</v>
      </c>
      <c r="K18" s="177">
        <f t="shared" si="1"/>
        <v>4644</v>
      </c>
      <c r="L18" s="452">
        <f t="shared" si="3"/>
        <v>0</v>
      </c>
      <c r="N18" s="421"/>
      <c r="O18" s="421"/>
      <c r="P18" s="421"/>
    </row>
    <row r="19" spans="1:16" s="30" customFormat="1" ht="11.4">
      <c r="A19" s="140" t="s">
        <v>11</v>
      </c>
      <c r="B19" s="177">
        <v>4993</v>
      </c>
      <c r="C19" s="289">
        <f>ROUND('Base FTE'!AC20,0)</f>
        <v>4624</v>
      </c>
      <c r="D19" s="289">
        <f>ROUND('Base FTE'!AG20,0)</f>
        <v>4619</v>
      </c>
      <c r="E19" s="289">
        <f>ROUND('Base FTE'!AK20,0)</f>
        <v>4445</v>
      </c>
      <c r="F19" s="286">
        <f t="shared" si="0"/>
        <v>4563</v>
      </c>
      <c r="G19" s="288">
        <f t="shared" si="4"/>
        <v>-430</v>
      </c>
      <c r="H19" s="288">
        <f t="shared" si="5"/>
        <v>0</v>
      </c>
      <c r="I19" s="517">
        <f t="shared" si="6"/>
        <v>1.8129690530398854E-2</v>
      </c>
      <c r="J19" s="288">
        <f t="shared" si="2"/>
        <v>0</v>
      </c>
      <c r="K19" s="177">
        <f t="shared" si="1"/>
        <v>4993</v>
      </c>
      <c r="L19" s="451">
        <f t="shared" si="3"/>
        <v>0</v>
      </c>
      <c r="N19" s="421"/>
      <c r="O19" s="421"/>
      <c r="P19" s="421"/>
    </row>
    <row r="20" spans="1:16" s="35" customFormat="1" ht="11.4">
      <c r="A20" s="141" t="s">
        <v>35</v>
      </c>
      <c r="B20" s="177">
        <v>1470</v>
      </c>
      <c r="C20" s="290">
        <f>ROUND('Base FTE'!AC21,0)</f>
        <v>1273</v>
      </c>
      <c r="D20" s="290">
        <f>ROUND('Base FTE'!AG21,0)</f>
        <v>1102</v>
      </c>
      <c r="E20" s="290">
        <f>ROUND('Base FTE'!AK21,0)</f>
        <v>919</v>
      </c>
      <c r="F20" s="286">
        <f t="shared" si="0"/>
        <v>1098</v>
      </c>
      <c r="G20" s="285">
        <f t="shared" si="4"/>
        <v>-372</v>
      </c>
      <c r="H20" s="285">
        <f t="shared" si="5"/>
        <v>0</v>
      </c>
      <c r="I20" s="516">
        <f t="shared" si="6"/>
        <v>1.5684290412345054E-2</v>
      </c>
      <c r="J20" s="285">
        <f t="shared" si="2"/>
        <v>0</v>
      </c>
      <c r="K20" s="177">
        <f t="shared" si="1"/>
        <v>1470</v>
      </c>
      <c r="L20" s="452">
        <f t="shared" si="3"/>
        <v>0</v>
      </c>
      <c r="M20" s="30"/>
      <c r="N20" s="421"/>
      <c r="O20" s="421"/>
      <c r="P20" s="421"/>
    </row>
    <row r="21" spans="1:16" s="35" customFormat="1" ht="11.4">
      <c r="A21" s="142" t="s">
        <v>13</v>
      </c>
      <c r="B21" s="177">
        <v>4838</v>
      </c>
      <c r="C21" s="291">
        <f>ROUND('Base FTE'!AC22,0)</f>
        <v>4844</v>
      </c>
      <c r="D21" s="291">
        <f>ROUND('Base FTE'!AG22,0)</f>
        <v>4713</v>
      </c>
      <c r="E21" s="291">
        <f>ROUND('Base FTE'!AK22,0)</f>
        <v>4175</v>
      </c>
      <c r="F21" s="286">
        <f t="shared" si="0"/>
        <v>4577</v>
      </c>
      <c r="G21" s="288">
        <f t="shared" si="4"/>
        <v>-261</v>
      </c>
      <c r="H21" s="288">
        <f t="shared" si="5"/>
        <v>0</v>
      </c>
      <c r="I21" s="517">
        <f t="shared" si="6"/>
        <v>1.1004300531242095E-2</v>
      </c>
      <c r="J21" s="288">
        <f t="shared" si="2"/>
        <v>0</v>
      </c>
      <c r="K21" s="177">
        <f t="shared" si="1"/>
        <v>4838</v>
      </c>
      <c r="L21" s="451">
        <f t="shared" si="3"/>
        <v>0</v>
      </c>
      <c r="M21" s="30"/>
      <c r="N21" s="421"/>
      <c r="O21" s="421"/>
      <c r="P21" s="421"/>
    </row>
    <row r="22" spans="1:16" s="35" customFormat="1" ht="11.4">
      <c r="A22" s="141" t="s">
        <v>14</v>
      </c>
      <c r="B22" s="177">
        <v>5790</v>
      </c>
      <c r="C22" s="290">
        <f>ROUND('Base FTE'!AC23,0)</f>
        <v>5325</v>
      </c>
      <c r="D22" s="290">
        <f>ROUND('Base FTE'!AG23,0)</f>
        <v>4959</v>
      </c>
      <c r="E22" s="290">
        <f>ROUND('Base FTE'!AK23,0)</f>
        <v>4805</v>
      </c>
      <c r="F22" s="286">
        <f t="shared" si="0"/>
        <v>5030</v>
      </c>
      <c r="G22" s="285">
        <f t="shared" si="4"/>
        <v>-760</v>
      </c>
      <c r="H22" s="285">
        <f t="shared" si="5"/>
        <v>0</v>
      </c>
      <c r="I22" s="516">
        <f t="shared" si="6"/>
        <v>3.2043173960704947E-2</v>
      </c>
      <c r="J22" s="285">
        <f t="shared" si="2"/>
        <v>0</v>
      </c>
      <c r="K22" s="177">
        <f t="shared" si="1"/>
        <v>5790</v>
      </c>
      <c r="L22" s="452">
        <f t="shared" si="3"/>
        <v>0</v>
      </c>
      <c r="M22" s="30"/>
      <c r="N22" s="421"/>
      <c r="O22" s="421"/>
      <c r="P22" s="421"/>
    </row>
    <row r="23" spans="1:16" s="35" customFormat="1" ht="11.4">
      <c r="A23" s="142" t="s">
        <v>15</v>
      </c>
      <c r="B23" s="177">
        <v>2782</v>
      </c>
      <c r="C23" s="291">
        <f>ROUND('Base FTE'!AC24,0)</f>
        <v>2693</v>
      </c>
      <c r="D23" s="291">
        <f>ROUND('Base FTE'!AG24,0)</f>
        <v>2423</v>
      </c>
      <c r="E23" s="291">
        <f>ROUND('Base FTE'!AK24,0)</f>
        <v>2266</v>
      </c>
      <c r="F23" s="286">
        <f t="shared" si="0"/>
        <v>2461</v>
      </c>
      <c r="G23" s="288">
        <f t="shared" si="4"/>
        <v>-321</v>
      </c>
      <c r="H23" s="288">
        <f t="shared" si="5"/>
        <v>0</v>
      </c>
      <c r="I23" s="517">
        <f t="shared" si="6"/>
        <v>1.3534024791297748E-2</v>
      </c>
      <c r="J23" s="288">
        <f t="shared" si="2"/>
        <v>0</v>
      </c>
      <c r="K23" s="177">
        <f t="shared" si="1"/>
        <v>2782</v>
      </c>
      <c r="L23" s="451">
        <f t="shared" si="3"/>
        <v>0</v>
      </c>
      <c r="M23" s="30"/>
      <c r="N23" s="421"/>
      <c r="O23" s="421"/>
      <c r="P23" s="421"/>
    </row>
    <row r="24" spans="1:16" s="35" customFormat="1" ht="11.4">
      <c r="A24" s="141" t="s">
        <v>16</v>
      </c>
      <c r="B24" s="177">
        <v>2692</v>
      </c>
      <c r="C24" s="290">
        <f>ROUND('Base FTE'!AC25,0)</f>
        <v>2284</v>
      </c>
      <c r="D24" s="290">
        <f>ROUND('Base FTE'!AG25,0)</f>
        <v>2206</v>
      </c>
      <c r="E24" s="290">
        <f>ROUND('Base FTE'!AK25,0)</f>
        <v>1857</v>
      </c>
      <c r="F24" s="286">
        <f t="shared" si="0"/>
        <v>2116</v>
      </c>
      <c r="G24" s="285">
        <f t="shared" si="4"/>
        <v>-576</v>
      </c>
      <c r="H24" s="285">
        <f t="shared" si="5"/>
        <v>0</v>
      </c>
      <c r="I24" s="516">
        <f t="shared" si="6"/>
        <v>2.4285352896534277E-2</v>
      </c>
      <c r="J24" s="285">
        <f t="shared" si="2"/>
        <v>0</v>
      </c>
      <c r="K24" s="177">
        <f t="shared" si="1"/>
        <v>2692</v>
      </c>
      <c r="L24" s="452">
        <f t="shared" si="3"/>
        <v>0</v>
      </c>
      <c r="M24" s="30"/>
      <c r="N24" s="421"/>
      <c r="O24" s="421"/>
      <c r="P24" s="421"/>
    </row>
    <row r="25" spans="1:16" s="35" customFormat="1" ht="11.4">
      <c r="A25" s="142" t="s">
        <v>17</v>
      </c>
      <c r="B25" s="177">
        <v>5003</v>
      </c>
      <c r="C25" s="291">
        <f>ROUND('Base FTE'!AC26,0)</f>
        <v>4430</v>
      </c>
      <c r="D25" s="291">
        <f>ROUND('Base FTE'!AG26,0)</f>
        <v>4102</v>
      </c>
      <c r="E25" s="291">
        <f>ROUND('Base FTE'!AK26,0)</f>
        <v>3414</v>
      </c>
      <c r="F25" s="286">
        <f t="shared" si="0"/>
        <v>3982</v>
      </c>
      <c r="G25" s="288">
        <f t="shared" si="4"/>
        <v>-1021</v>
      </c>
      <c r="H25" s="288">
        <f t="shared" si="5"/>
        <v>0</v>
      </c>
      <c r="I25" s="517">
        <f t="shared" si="6"/>
        <v>4.3047474491947048E-2</v>
      </c>
      <c r="J25" s="288">
        <f t="shared" si="2"/>
        <v>0</v>
      </c>
      <c r="K25" s="177">
        <f t="shared" si="1"/>
        <v>5003</v>
      </c>
      <c r="L25" s="451">
        <f t="shared" si="3"/>
        <v>0</v>
      </c>
      <c r="M25" s="30"/>
      <c r="N25" s="421"/>
      <c r="O25" s="421"/>
      <c r="P25" s="421"/>
    </row>
    <row r="26" spans="1:16" s="35" customFormat="1" ht="11.4">
      <c r="A26" s="141" t="s">
        <v>18</v>
      </c>
      <c r="B26" s="177">
        <v>1514</v>
      </c>
      <c r="C26" s="290">
        <f>ROUND('Base FTE'!AC27,0)</f>
        <v>1123</v>
      </c>
      <c r="D26" s="290">
        <f>ROUND('Base FTE'!AG27,0)</f>
        <v>1071</v>
      </c>
      <c r="E26" s="290">
        <f>ROUND('Base FTE'!AK27,0)</f>
        <v>880</v>
      </c>
      <c r="F26" s="286">
        <f t="shared" si="0"/>
        <v>1025</v>
      </c>
      <c r="G26" s="285">
        <f t="shared" si="4"/>
        <v>-489</v>
      </c>
      <c r="H26" s="285">
        <f t="shared" si="5"/>
        <v>0</v>
      </c>
      <c r="I26" s="516">
        <f t="shared" si="6"/>
        <v>2.0617252719453579E-2</v>
      </c>
      <c r="J26" s="285">
        <f t="shared" si="2"/>
        <v>0</v>
      </c>
      <c r="K26" s="177">
        <f t="shared" si="1"/>
        <v>1514</v>
      </c>
      <c r="L26" s="452">
        <f t="shared" si="3"/>
        <v>0</v>
      </c>
      <c r="M26" s="30"/>
      <c r="N26" s="421"/>
      <c r="O26" s="421"/>
      <c r="P26" s="421"/>
    </row>
    <row r="27" spans="1:16" s="35" customFormat="1" ht="11.4">
      <c r="A27" s="142" t="s">
        <v>40</v>
      </c>
      <c r="B27" s="177">
        <v>5362</v>
      </c>
      <c r="C27" s="291">
        <f>ROUND('Base FTE'!AC28,0)</f>
        <v>5041</v>
      </c>
      <c r="D27" s="291">
        <f>ROUND('Base FTE'!AG28,0)</f>
        <v>4961</v>
      </c>
      <c r="E27" s="291">
        <f>ROUND('Base FTE'!AK28,0)</f>
        <v>3898</v>
      </c>
      <c r="F27" s="286">
        <f t="shared" si="0"/>
        <v>4633</v>
      </c>
      <c r="G27" s="288">
        <f t="shared" si="4"/>
        <v>-729</v>
      </c>
      <c r="H27" s="288">
        <f t="shared" si="5"/>
        <v>0</v>
      </c>
      <c r="I27" s="517">
        <f t="shared" si="6"/>
        <v>3.0736149759676194E-2</v>
      </c>
      <c r="J27" s="288">
        <f t="shared" si="2"/>
        <v>0</v>
      </c>
      <c r="K27" s="177">
        <f t="shared" si="1"/>
        <v>5362</v>
      </c>
      <c r="L27" s="451">
        <f t="shared" si="3"/>
        <v>0</v>
      </c>
      <c r="M27" s="30"/>
      <c r="N27" s="421"/>
      <c r="O27" s="421"/>
      <c r="P27" s="421"/>
    </row>
    <row r="28" spans="1:16" s="35" customFormat="1" ht="11.4">
      <c r="A28" s="141" t="s">
        <v>19</v>
      </c>
      <c r="B28" s="177">
        <v>3576</v>
      </c>
      <c r="C28" s="290">
        <f>ROUND('Base FTE'!AC29,0)</f>
        <v>3149</v>
      </c>
      <c r="D28" s="290">
        <f>ROUND('Base FTE'!AG29,0)</f>
        <v>2799</v>
      </c>
      <c r="E28" s="290">
        <f>ROUND('Base FTE'!AK29,0)</f>
        <v>2510</v>
      </c>
      <c r="F28" s="286">
        <f t="shared" si="0"/>
        <v>2819</v>
      </c>
      <c r="G28" s="285">
        <f t="shared" si="4"/>
        <v>-757</v>
      </c>
      <c r="H28" s="285">
        <f t="shared" si="5"/>
        <v>0</v>
      </c>
      <c r="I28" s="516">
        <f t="shared" si="6"/>
        <v>3.191668774770217E-2</v>
      </c>
      <c r="J28" s="285">
        <f t="shared" si="2"/>
        <v>0</v>
      </c>
      <c r="K28" s="177">
        <f t="shared" si="1"/>
        <v>3576</v>
      </c>
      <c r="L28" s="452">
        <f t="shared" si="3"/>
        <v>0</v>
      </c>
      <c r="M28" s="30"/>
      <c r="N28" s="421"/>
      <c r="O28" s="421"/>
      <c r="P28" s="421"/>
    </row>
    <row r="29" spans="1:16" s="35" customFormat="1" ht="11.4">
      <c r="A29" s="142" t="s">
        <v>20</v>
      </c>
      <c r="B29" s="177">
        <v>12997</v>
      </c>
      <c r="C29" s="291">
        <f>ROUND('Base FTE'!AC30,0)</f>
        <v>11415</v>
      </c>
      <c r="D29" s="291">
        <f>ROUND('Base FTE'!AG30,0)</f>
        <v>10953</v>
      </c>
      <c r="E29" s="291">
        <f>ROUND('Base FTE'!AK30,0)</f>
        <v>9744</v>
      </c>
      <c r="F29" s="286">
        <f t="shared" si="0"/>
        <v>10704</v>
      </c>
      <c r="G29" s="288">
        <f t="shared" si="4"/>
        <v>-2293</v>
      </c>
      <c r="H29" s="288">
        <f t="shared" si="5"/>
        <v>0</v>
      </c>
      <c r="I29" s="517">
        <f t="shared" si="6"/>
        <v>9.6677628805126911E-2</v>
      </c>
      <c r="J29" s="288">
        <f t="shared" si="2"/>
        <v>0</v>
      </c>
      <c r="K29" s="177">
        <f t="shared" si="1"/>
        <v>12997</v>
      </c>
      <c r="L29" s="451">
        <f t="shared" si="3"/>
        <v>0</v>
      </c>
      <c r="M29" s="30"/>
      <c r="N29" s="421"/>
      <c r="O29" s="421"/>
      <c r="P29" s="421"/>
    </row>
    <row r="30" spans="1:16" s="35" customFormat="1" ht="11.4">
      <c r="A30" s="141" t="s">
        <v>21</v>
      </c>
      <c r="B30" s="177">
        <v>4711</v>
      </c>
      <c r="C30" s="290">
        <f>ROUND('Base FTE'!AC31,0)</f>
        <v>3448</v>
      </c>
      <c r="D30" s="290">
        <f>ROUND('Base FTE'!AG31,0)</f>
        <v>3387</v>
      </c>
      <c r="E30" s="290">
        <f>ROUND('Base FTE'!AK31,0)</f>
        <v>3171</v>
      </c>
      <c r="F30" s="286">
        <f t="shared" si="0"/>
        <v>3335</v>
      </c>
      <c r="G30" s="285">
        <f t="shared" si="4"/>
        <v>-1376</v>
      </c>
      <c r="H30" s="285">
        <f t="shared" si="5"/>
        <v>0</v>
      </c>
      <c r="I30" s="516">
        <f t="shared" si="6"/>
        <v>5.8015009697276333E-2</v>
      </c>
      <c r="J30" s="285">
        <f t="shared" si="2"/>
        <v>0</v>
      </c>
      <c r="K30" s="177">
        <f t="shared" si="1"/>
        <v>4711</v>
      </c>
      <c r="L30" s="452">
        <f t="shared" si="3"/>
        <v>0</v>
      </c>
      <c r="M30" s="30"/>
      <c r="N30" s="421"/>
      <c r="O30" s="421"/>
      <c r="P30" s="421"/>
    </row>
    <row r="31" spans="1:16" s="35" customFormat="1" ht="11.4">
      <c r="A31" s="142" t="s">
        <v>36</v>
      </c>
      <c r="B31" s="177">
        <v>3692</v>
      </c>
      <c r="C31" s="291">
        <f>ROUND('Base FTE'!AC32,0)</f>
        <v>3396</v>
      </c>
      <c r="D31" s="291">
        <f>ROUND('Base FTE'!AG32,0)</f>
        <v>3139</v>
      </c>
      <c r="E31" s="291">
        <f>ROUND('Base FTE'!AK32,0)</f>
        <v>2667</v>
      </c>
      <c r="F31" s="286">
        <f t="shared" si="0"/>
        <v>3067</v>
      </c>
      <c r="G31" s="288">
        <f t="shared" si="4"/>
        <v>-625</v>
      </c>
      <c r="H31" s="288">
        <f t="shared" si="5"/>
        <v>0</v>
      </c>
      <c r="I31" s="517">
        <f t="shared" si="6"/>
        <v>2.6351294375579728E-2</v>
      </c>
      <c r="J31" s="288">
        <f t="shared" si="2"/>
        <v>0</v>
      </c>
      <c r="K31" s="177">
        <f t="shared" si="1"/>
        <v>3692</v>
      </c>
      <c r="L31" s="451">
        <f t="shared" si="3"/>
        <v>0</v>
      </c>
      <c r="M31" s="30"/>
      <c r="N31" s="421"/>
      <c r="O31" s="421"/>
      <c r="P31" s="421"/>
    </row>
    <row r="32" spans="1:16" s="35" customFormat="1" ht="11.4">
      <c r="A32" s="141" t="s">
        <v>23</v>
      </c>
      <c r="B32" s="177">
        <v>3441</v>
      </c>
      <c r="C32" s="290">
        <f>ROUND('Base FTE'!AC33,0)</f>
        <v>3080</v>
      </c>
      <c r="D32" s="290">
        <f>ROUND('Base FTE'!AG33,0)</f>
        <v>3078</v>
      </c>
      <c r="E32" s="290">
        <f>ROUND('Base FTE'!AK33,0)</f>
        <v>2785</v>
      </c>
      <c r="F32" s="286">
        <f t="shared" si="0"/>
        <v>2981</v>
      </c>
      <c r="G32" s="285">
        <f t="shared" si="4"/>
        <v>-460</v>
      </c>
      <c r="H32" s="285">
        <f t="shared" si="5"/>
        <v>0</v>
      </c>
      <c r="I32" s="516">
        <f t="shared" si="6"/>
        <v>1.9394552660426681E-2</v>
      </c>
      <c r="J32" s="285">
        <f t="shared" si="2"/>
        <v>0</v>
      </c>
      <c r="K32" s="177">
        <f t="shared" si="1"/>
        <v>3441</v>
      </c>
      <c r="L32" s="452">
        <f t="shared" si="3"/>
        <v>0</v>
      </c>
      <c r="M32" s="30"/>
      <c r="N32" s="421"/>
      <c r="O32" s="421"/>
      <c r="P32" s="421"/>
    </row>
    <row r="33" spans="1:16" s="35" customFormat="1" ht="11.4">
      <c r="A33" s="142" t="s">
        <v>24</v>
      </c>
      <c r="B33" s="177">
        <v>12449</v>
      </c>
      <c r="C33" s="291">
        <f>ROUND('Base FTE'!AC34,0)</f>
        <v>10862</v>
      </c>
      <c r="D33" s="291">
        <f>ROUND('Base FTE'!AG34,0)</f>
        <v>10002</v>
      </c>
      <c r="E33" s="291">
        <f>ROUND('Base FTE'!AK34,0)</f>
        <v>7966</v>
      </c>
      <c r="F33" s="286">
        <f t="shared" si="0"/>
        <v>9610</v>
      </c>
      <c r="G33" s="288">
        <f t="shared" si="4"/>
        <v>-2839</v>
      </c>
      <c r="H33" s="288">
        <f t="shared" si="5"/>
        <v>0</v>
      </c>
      <c r="I33" s="517">
        <f t="shared" si="6"/>
        <v>0.11969811957163336</v>
      </c>
      <c r="J33" s="288">
        <f t="shared" si="2"/>
        <v>0</v>
      </c>
      <c r="K33" s="177">
        <f t="shared" si="1"/>
        <v>12449</v>
      </c>
      <c r="L33" s="451">
        <f t="shared" si="3"/>
        <v>0</v>
      </c>
      <c r="M33" s="30"/>
      <c r="N33" s="421"/>
      <c r="O33" s="421"/>
      <c r="P33" s="421"/>
    </row>
    <row r="34" spans="1:16" s="35" customFormat="1" ht="11.4">
      <c r="A34" s="141" t="s">
        <v>25</v>
      </c>
      <c r="B34" s="177">
        <v>5302</v>
      </c>
      <c r="C34" s="290">
        <f>ROUND('Base FTE'!AC35,0)</f>
        <v>4283</v>
      </c>
      <c r="D34" s="290">
        <f>ROUND('Base FTE'!AG35,0)</f>
        <v>4068</v>
      </c>
      <c r="E34" s="290">
        <f>ROUND('Base FTE'!AK35,0)</f>
        <v>3710</v>
      </c>
      <c r="F34" s="286">
        <f t="shared" si="0"/>
        <v>4020</v>
      </c>
      <c r="G34" s="285">
        <f t="shared" si="4"/>
        <v>-1282</v>
      </c>
      <c r="H34" s="285">
        <f t="shared" si="5"/>
        <v>0</v>
      </c>
      <c r="I34" s="516">
        <f t="shared" si="6"/>
        <v>5.4051775023189141E-2</v>
      </c>
      <c r="J34" s="285">
        <f t="shared" si="2"/>
        <v>0</v>
      </c>
      <c r="K34" s="177">
        <f t="shared" si="1"/>
        <v>5302</v>
      </c>
      <c r="L34" s="452">
        <f t="shared" si="3"/>
        <v>0</v>
      </c>
      <c r="M34" s="30"/>
      <c r="N34" s="421"/>
      <c r="O34" s="421"/>
      <c r="P34" s="421"/>
    </row>
    <row r="35" spans="1:16" s="35" customFormat="1" ht="11.4">
      <c r="A35" s="142" t="s">
        <v>26</v>
      </c>
      <c r="B35" s="177">
        <v>2807</v>
      </c>
      <c r="C35" s="291">
        <f>ROUND('Base FTE'!AC36,0)</f>
        <v>2145</v>
      </c>
      <c r="D35" s="291">
        <f>ROUND('Base FTE'!AG36,0)</f>
        <v>1892</v>
      </c>
      <c r="E35" s="291">
        <f>ROUND('Base FTE'!AK36,0)</f>
        <v>1378</v>
      </c>
      <c r="F35" s="286">
        <f t="shared" si="0"/>
        <v>1805</v>
      </c>
      <c r="G35" s="288">
        <f t="shared" si="4"/>
        <v>-1002</v>
      </c>
      <c r="H35" s="288">
        <f t="shared" si="5"/>
        <v>0</v>
      </c>
      <c r="I35" s="517">
        <f t="shared" si="6"/>
        <v>4.2246395142929417E-2</v>
      </c>
      <c r="J35" s="288">
        <f t="shared" si="2"/>
        <v>0</v>
      </c>
      <c r="K35" s="177">
        <f t="shared" si="1"/>
        <v>2807</v>
      </c>
      <c r="L35" s="451">
        <f t="shared" si="3"/>
        <v>0</v>
      </c>
      <c r="M35" s="30"/>
      <c r="N35" s="421"/>
      <c r="O35" s="421"/>
      <c r="P35" s="421"/>
    </row>
    <row r="36" spans="1:16" s="35" customFormat="1" ht="11.4">
      <c r="A36" s="141" t="s">
        <v>27</v>
      </c>
      <c r="B36" s="177">
        <v>2465</v>
      </c>
      <c r="C36" s="290">
        <f>ROUND('Base FTE'!AC37,0)</f>
        <v>2248</v>
      </c>
      <c r="D36" s="290">
        <f>ROUND('Base FTE'!AG37,0)</f>
        <v>2193</v>
      </c>
      <c r="E36" s="290">
        <f>ROUND('Base FTE'!AK37,0)</f>
        <v>1910</v>
      </c>
      <c r="F36" s="286">
        <f t="shared" si="0"/>
        <v>2117</v>
      </c>
      <c r="G36" s="285">
        <f t="shared" si="4"/>
        <v>-348</v>
      </c>
      <c r="H36" s="285">
        <f t="shared" si="5"/>
        <v>0</v>
      </c>
      <c r="I36" s="516">
        <f t="shared" si="6"/>
        <v>1.4672400708322793E-2</v>
      </c>
      <c r="J36" s="285">
        <f t="shared" si="2"/>
        <v>0</v>
      </c>
      <c r="K36" s="177">
        <f t="shared" si="1"/>
        <v>2465</v>
      </c>
      <c r="L36" s="452">
        <f t="shared" si="3"/>
        <v>0</v>
      </c>
      <c r="M36" s="30"/>
      <c r="N36" s="421"/>
      <c r="O36" s="421"/>
      <c r="P36" s="421"/>
    </row>
    <row r="37" spans="1:16" s="35" customFormat="1" ht="11.4">
      <c r="A37" s="142" t="s">
        <v>28</v>
      </c>
      <c r="B37" s="177">
        <v>2400</v>
      </c>
      <c r="C37" s="291">
        <f>ROUND('Base FTE'!AC38,0)</f>
        <v>2027</v>
      </c>
      <c r="D37" s="291">
        <f>ROUND('Base FTE'!AG38,0)</f>
        <v>2120</v>
      </c>
      <c r="E37" s="291">
        <f>ROUND('Base FTE'!AK38,0)</f>
        <v>1520</v>
      </c>
      <c r="F37" s="286">
        <f t="shared" si="0"/>
        <v>1889</v>
      </c>
      <c r="G37" s="288">
        <f t="shared" si="4"/>
        <v>-511</v>
      </c>
      <c r="H37" s="288">
        <f t="shared" si="5"/>
        <v>0</v>
      </c>
      <c r="I37" s="517">
        <f t="shared" si="6"/>
        <v>2.1544818281473987E-2</v>
      </c>
      <c r="J37" s="288">
        <f t="shared" si="2"/>
        <v>0</v>
      </c>
      <c r="K37" s="177">
        <f t="shared" si="1"/>
        <v>2400</v>
      </c>
      <c r="L37" s="451">
        <f t="shared" si="3"/>
        <v>0</v>
      </c>
      <c r="M37" s="30"/>
      <c r="N37" s="421"/>
      <c r="O37" s="421"/>
      <c r="P37" s="421"/>
    </row>
    <row r="38" spans="1:16" s="35" customFormat="1" ht="12" thickBot="1">
      <c r="A38" s="143" t="s">
        <v>29</v>
      </c>
      <c r="B38" s="177">
        <v>3788</v>
      </c>
      <c r="C38" s="294">
        <f>ROUND('Base FTE'!AC39,0)</f>
        <v>3672</v>
      </c>
      <c r="D38" s="294">
        <f>ROUND('Base FTE'!AG39,0)</f>
        <v>3659</v>
      </c>
      <c r="E38" s="294">
        <f>ROUND('Base FTE'!AK39,0)</f>
        <v>3073</v>
      </c>
      <c r="F38" s="293">
        <f t="shared" si="0"/>
        <v>3468</v>
      </c>
      <c r="G38" s="292">
        <f t="shared" si="4"/>
        <v>-320</v>
      </c>
      <c r="H38" s="292">
        <f t="shared" si="5"/>
        <v>0</v>
      </c>
      <c r="I38" s="518">
        <f t="shared" si="6"/>
        <v>1.3491862720296821E-2</v>
      </c>
      <c r="J38" s="292">
        <f t="shared" si="2"/>
        <v>0</v>
      </c>
      <c r="K38" s="177">
        <f t="shared" si="1"/>
        <v>3788</v>
      </c>
      <c r="L38" s="453">
        <f t="shared" si="3"/>
        <v>0</v>
      </c>
      <c r="M38" s="30"/>
      <c r="N38" s="421"/>
      <c r="O38" s="421"/>
      <c r="P38" s="421"/>
    </row>
    <row r="39" spans="1:16" s="35" customFormat="1" ht="14.25" customHeight="1" thickBot="1">
      <c r="A39" s="281" t="s">
        <v>32</v>
      </c>
      <c r="B39" s="423">
        <f>SUM(B9:B38)</f>
        <v>130981</v>
      </c>
      <c r="C39" s="297">
        <f t="shared" ref="C39:H39" si="7">SUM(C9:C38)</f>
        <v>115930</v>
      </c>
      <c r="D39" s="297">
        <f t="shared" si="7"/>
        <v>109946</v>
      </c>
      <c r="E39" s="297">
        <f t="shared" si="7"/>
        <v>95913</v>
      </c>
      <c r="F39" s="296">
        <f t="shared" si="7"/>
        <v>107263</v>
      </c>
      <c r="G39" s="295">
        <f t="shared" si="7"/>
        <v>-23718</v>
      </c>
      <c r="H39" s="295">
        <f t="shared" si="7"/>
        <v>0</v>
      </c>
      <c r="I39" s="282"/>
      <c r="J39" s="295">
        <f>SUM(J9:J38)</f>
        <v>0</v>
      </c>
      <c r="K39" s="423">
        <f>SUM(K9:K38)</f>
        <v>130981</v>
      </c>
      <c r="L39" s="454">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44399</v>
      </c>
    </row>
    <row r="42" spans="1:16" s="37" customFormat="1" ht="12" customHeight="1">
      <c r="A42" s="33"/>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56"/>
      <c r="C48" s="44" t="str">
        <f>'Base FTE'!AC49</f>
        <v>2018-19</v>
      </c>
      <c r="D48" s="44" t="str">
        <f>'Base FTE'!AG49</f>
        <v>2019-20</v>
      </c>
      <c r="E48" s="44" t="str">
        <f>'Base FTE'!AK8</f>
        <v>2020-21</v>
      </c>
      <c r="F48" s="44" t="s">
        <v>58</v>
      </c>
      <c r="G48" s="456"/>
      <c r="H48" s="456"/>
      <c r="I48" s="456"/>
      <c r="J48" s="456"/>
      <c r="K48" s="44" t="str">
        <f>K7</f>
        <v>2022-23</v>
      </c>
      <c r="L48" s="458"/>
      <c r="M48" s="43"/>
    </row>
    <row r="49" spans="1:13" ht="13.8" thickBot="1">
      <c r="A49" s="175" t="s">
        <v>37</v>
      </c>
      <c r="B49" s="457"/>
      <c r="C49" s="149" t="s">
        <v>168</v>
      </c>
      <c r="D49" s="149" t="s">
        <v>168</v>
      </c>
      <c r="E49" s="149" t="s">
        <v>168</v>
      </c>
      <c r="F49" s="149" t="s">
        <v>168</v>
      </c>
      <c r="G49" s="457"/>
      <c r="H49" s="457"/>
      <c r="I49" s="457"/>
      <c r="J49" s="457"/>
      <c r="K49" s="149" t="s">
        <v>169</v>
      </c>
      <c r="L49" s="459"/>
      <c r="M49" s="43"/>
    </row>
    <row r="50" spans="1:13">
      <c r="A50" s="93" t="s">
        <v>81</v>
      </c>
      <c r="B50" s="197"/>
      <c r="C50" s="194"/>
      <c r="D50" s="464"/>
      <c r="E50" s="194"/>
      <c r="F50" s="194"/>
      <c r="G50" s="197"/>
      <c r="H50" s="465"/>
      <c r="I50" s="197"/>
      <c r="J50" s="197"/>
      <c r="K50" s="194"/>
      <c r="L50" s="470"/>
      <c r="M50" s="194"/>
    </row>
    <row r="51" spans="1:13">
      <c r="A51" s="94" t="s">
        <v>79</v>
      </c>
      <c r="B51" s="197"/>
      <c r="C51" s="194"/>
      <c r="D51" s="464"/>
      <c r="E51" s="194"/>
      <c r="F51" s="194"/>
      <c r="G51" s="197"/>
      <c r="H51" s="465"/>
      <c r="I51" s="197"/>
      <c r="J51" s="197"/>
      <c r="K51" s="194"/>
      <c r="L51" s="470"/>
      <c r="M51" s="194"/>
    </row>
    <row r="52" spans="1:13" s="1" customFormat="1">
      <c r="A52" s="171" t="s">
        <v>80</v>
      </c>
      <c r="B52" s="197"/>
      <c r="C52" s="197"/>
      <c r="D52" s="465"/>
      <c r="E52" s="197"/>
      <c r="F52" s="197"/>
      <c r="G52" s="197"/>
      <c r="H52" s="465"/>
      <c r="I52" s="197"/>
      <c r="J52" s="197"/>
      <c r="K52" s="197"/>
      <c r="L52" s="470"/>
      <c r="M52" s="194"/>
    </row>
    <row r="53" spans="1:13" s="1" customFormat="1">
      <c r="A53" s="94" t="s">
        <v>82</v>
      </c>
      <c r="B53" s="197"/>
      <c r="C53" s="194">
        <f>ROUND('Base FTE'!AC54,0)</f>
        <v>4497</v>
      </c>
      <c r="D53" s="464">
        <f>ROUND('Base FTE'!AG54,0)</f>
        <v>4144</v>
      </c>
      <c r="E53" s="194">
        <f>ROUND('Base FTE'!AK54,0)</f>
        <v>3743</v>
      </c>
      <c r="F53" s="194">
        <f t="shared" ref="F53:F60" si="8">ROUND(AVERAGE(C53:E53),0)</f>
        <v>4128</v>
      </c>
      <c r="G53" s="197"/>
      <c r="H53" s="465"/>
      <c r="I53" s="197"/>
      <c r="J53" s="197"/>
      <c r="K53" s="194">
        <f>($F53/$F$57)*$K$29</f>
        <v>5012.2959641255602</v>
      </c>
      <c r="L53" s="470"/>
      <c r="M53" s="194"/>
    </row>
    <row r="54" spans="1:13" s="1" customFormat="1">
      <c r="A54" s="94" t="s">
        <v>55</v>
      </c>
      <c r="B54" s="197"/>
      <c r="C54" s="194">
        <f>ROUND('Base FTE'!AC55,0)</f>
        <v>3259</v>
      </c>
      <c r="D54" s="464">
        <f>ROUND('Base FTE'!AG55,0)</f>
        <v>3141</v>
      </c>
      <c r="E54" s="194">
        <f>ROUND('Base FTE'!AK55,0)</f>
        <v>3040</v>
      </c>
      <c r="F54" s="194">
        <f t="shared" si="8"/>
        <v>3147</v>
      </c>
      <c r="G54" s="197"/>
      <c r="H54" s="465"/>
      <c r="I54" s="197"/>
      <c r="J54" s="197"/>
      <c r="K54" s="194">
        <f>($F54/$F$57)*$K$29</f>
        <v>3821.1471412556052</v>
      </c>
      <c r="L54" s="470"/>
      <c r="M54" s="194"/>
    </row>
    <row r="55" spans="1:13" s="1" customFormat="1">
      <c r="A55" s="94" t="s">
        <v>44</v>
      </c>
      <c r="B55" s="197"/>
      <c r="C55" s="194">
        <f>ROUND('Base FTE'!AC56,0)</f>
        <v>3660</v>
      </c>
      <c r="D55" s="464">
        <f>ROUND('Base FTE'!AG56,0)</f>
        <v>3668</v>
      </c>
      <c r="E55" s="194">
        <f>ROUND('Base FTE'!AK56,0)</f>
        <v>2960</v>
      </c>
      <c r="F55" s="194">
        <f t="shared" si="8"/>
        <v>3429</v>
      </c>
      <c r="G55" s="197"/>
      <c r="H55" s="465"/>
      <c r="I55" s="197"/>
      <c r="J55" s="197"/>
      <c r="K55" s="194">
        <f>($F55/$F$57)*$K$29</f>
        <v>4163.5568946188341</v>
      </c>
      <c r="L55" s="470"/>
      <c r="M55" s="194"/>
    </row>
    <row r="56" spans="1:13" s="1" customFormat="1">
      <c r="A56" s="94" t="s">
        <v>83</v>
      </c>
      <c r="B56" s="197"/>
      <c r="C56" s="194">
        <f>ROUND('Base FTE'!AC57,0)</f>
        <v>0</v>
      </c>
      <c r="D56" s="464">
        <f>ROUND('Base FTE'!AG57,0)</f>
        <v>0</v>
      </c>
      <c r="E56" s="194">
        <f>ROUND('Base FTE'!AK57,0)</f>
        <v>0</v>
      </c>
      <c r="F56" s="194">
        <f t="shared" si="8"/>
        <v>0</v>
      </c>
      <c r="G56" s="197"/>
      <c r="H56" s="465"/>
      <c r="I56" s="197"/>
      <c r="J56" s="197"/>
      <c r="K56" s="194">
        <f>($F56/$F$57)*$K$29</f>
        <v>0</v>
      </c>
      <c r="L56" s="470"/>
      <c r="M56" s="194"/>
    </row>
    <row r="57" spans="1:13" s="1" customFormat="1">
      <c r="A57" s="171" t="s">
        <v>84</v>
      </c>
      <c r="B57" s="197"/>
      <c r="C57" s="197">
        <f>'Base FTE'!AC58</f>
        <v>11416.764018667383</v>
      </c>
      <c r="D57" s="465">
        <f>'Base FTE'!AG58</f>
        <v>10952.822050334033</v>
      </c>
      <c r="E57" s="197">
        <f>'Base FTE'!AK58</f>
        <v>9743.8351520007745</v>
      </c>
      <c r="F57" s="197">
        <f t="shared" si="8"/>
        <v>10704</v>
      </c>
      <c r="G57" s="197"/>
      <c r="H57" s="465"/>
      <c r="I57" s="197"/>
      <c r="J57" s="197"/>
      <c r="K57" s="197">
        <f>($F57/$F$57)*$K$29</f>
        <v>12997</v>
      </c>
      <c r="L57" s="470"/>
      <c r="M57" s="194"/>
    </row>
    <row r="58" spans="1:13" s="1" customFormat="1">
      <c r="A58" s="94" t="s">
        <v>38</v>
      </c>
      <c r="B58" s="197"/>
      <c r="C58" s="194">
        <f>ROUND('Base FTE'!AC59,0)</f>
        <v>7223</v>
      </c>
      <c r="D58" s="464">
        <f>ROUND('Base FTE'!AG59,0)</f>
        <v>6611</v>
      </c>
      <c r="E58" s="194">
        <f>ROUND('Base FTE'!AK59,0)</f>
        <v>5252</v>
      </c>
      <c r="F58" s="194">
        <f t="shared" si="8"/>
        <v>6362</v>
      </c>
      <c r="G58" s="197"/>
      <c r="H58" s="465"/>
      <c r="I58" s="197"/>
      <c r="J58" s="197"/>
      <c r="K58" s="194">
        <f>($F58/$F$60)*$K$33</f>
        <v>8241.4711758584817</v>
      </c>
      <c r="L58" s="470"/>
      <c r="M58" s="194"/>
    </row>
    <row r="59" spans="1:13" s="1" customFormat="1">
      <c r="A59" s="94" t="s">
        <v>85</v>
      </c>
      <c r="B59" s="197"/>
      <c r="C59" s="194">
        <f>ROUND('Base FTE'!AC60,0)</f>
        <v>3638</v>
      </c>
      <c r="D59" s="464">
        <f>ROUND('Base FTE'!AG60,0)</f>
        <v>3391</v>
      </c>
      <c r="E59" s="194">
        <f>ROUND('Base FTE'!AK60,0)</f>
        <v>2714</v>
      </c>
      <c r="F59" s="194">
        <f t="shared" si="8"/>
        <v>3248</v>
      </c>
      <c r="G59" s="197"/>
      <c r="H59" s="465"/>
      <c r="I59" s="197"/>
      <c r="J59" s="197"/>
      <c r="K59" s="194">
        <f>($F59/$F$60)*$K$33</f>
        <v>4207.5288241415192</v>
      </c>
      <c r="L59" s="470"/>
      <c r="M59" s="194"/>
    </row>
    <row r="60" spans="1:13" s="1" customFormat="1" ht="13.8" thickBot="1">
      <c r="A60" s="172" t="s">
        <v>86</v>
      </c>
      <c r="B60" s="199"/>
      <c r="C60" s="199">
        <f>'Base FTE'!AC61</f>
        <v>10860.982666665637</v>
      </c>
      <c r="D60" s="466">
        <f>'Base FTE'!AG61</f>
        <v>10001.778666665921</v>
      </c>
      <c r="E60" s="199">
        <f>'Base FTE'!AK61</f>
        <v>7965.9096666663982</v>
      </c>
      <c r="F60" s="199">
        <f t="shared" si="8"/>
        <v>9610</v>
      </c>
      <c r="G60" s="199"/>
      <c r="H60" s="466"/>
      <c r="I60" s="199"/>
      <c r="J60" s="199"/>
      <c r="K60" s="199">
        <f>($F60/$F$60)*$K$33</f>
        <v>12449</v>
      </c>
      <c r="L60" s="471"/>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5"/>
  <sheetViews>
    <sheetView showGridLines="0" zoomScaleNormal="100" workbookViewId="0">
      <selection activeCell="F54" sqref="F54"/>
    </sheetView>
  </sheetViews>
  <sheetFormatPr defaultColWidth="9.109375" defaultRowHeight="13.2"/>
  <cols>
    <col min="1" max="1" width="24.33203125" style="114" customWidth="1"/>
    <col min="2" max="2" width="11.109375" style="114" bestFit="1" customWidth="1"/>
    <col min="3" max="3" width="8.6640625" style="114" customWidth="1"/>
    <col min="4" max="4" width="8.88671875" style="114" bestFit="1" customWidth="1"/>
    <col min="5" max="5" width="8.6640625" style="114" bestFit="1" customWidth="1"/>
    <col min="6" max="6" width="7.5546875" style="114" bestFit="1" customWidth="1"/>
    <col min="7" max="7" width="10.33203125" style="114" bestFit="1" customWidth="1"/>
    <col min="8" max="8" width="11.33203125" style="114" bestFit="1" customWidth="1"/>
    <col min="9" max="9" width="11.109375" style="114" bestFit="1" customWidth="1"/>
    <col min="10" max="10" width="8.6640625" style="114" customWidth="1"/>
    <col min="11" max="11" width="8.88671875" style="114" bestFit="1" customWidth="1"/>
    <col min="12" max="12" width="8.6640625" style="114" bestFit="1" customWidth="1"/>
    <col min="13" max="13" width="7.5546875" style="114" bestFit="1" customWidth="1"/>
    <col min="14" max="14" width="10.33203125" style="114" customWidth="1"/>
    <col min="15" max="15" width="11.33203125" style="114" bestFit="1" customWidth="1"/>
    <col min="16" max="16" width="9.109375" style="114" customWidth="1"/>
    <col min="17" max="16384" width="9.109375" style="114"/>
  </cols>
  <sheetData>
    <row r="1" spans="1:15" ht="13.8">
      <c r="A1" s="331" t="s">
        <v>130</v>
      </c>
      <c r="G1" s="422"/>
      <c r="N1" s="422"/>
    </row>
    <row r="2" spans="1:15">
      <c r="A2" s="70" t="s">
        <v>47</v>
      </c>
    </row>
    <row r="3" spans="1:15">
      <c r="A3" s="86" t="str">
        <f>CONCATENATE("For Academic Year ",Data!$W$3)</f>
        <v>For Academic Year 2020-21</v>
      </c>
    </row>
    <row r="6" spans="1:15" s="112" customFormat="1" ht="12" customHeight="1" thickBot="1">
      <c r="A6" s="86"/>
      <c r="B6" s="86"/>
      <c r="C6" s="86"/>
      <c r="D6" s="86"/>
      <c r="E6" s="86"/>
      <c r="F6" s="86"/>
      <c r="G6" s="117"/>
      <c r="H6" s="86"/>
      <c r="I6" s="117"/>
      <c r="J6" s="117"/>
      <c r="K6" s="86"/>
      <c r="L6" s="86"/>
      <c r="M6" s="86"/>
      <c r="O6" s="86"/>
    </row>
    <row r="7" spans="1:15" s="112" customFormat="1" ht="12" customHeight="1">
      <c r="A7" s="236"/>
      <c r="B7" s="156" t="s">
        <v>641</v>
      </c>
      <c r="C7" s="156" t="s">
        <v>642</v>
      </c>
      <c r="D7" s="156" t="s">
        <v>643</v>
      </c>
      <c r="E7" s="156" t="s">
        <v>644</v>
      </c>
      <c r="F7" s="156" t="s">
        <v>186</v>
      </c>
      <c r="G7" s="156" t="s">
        <v>186</v>
      </c>
      <c r="H7" s="278" t="s">
        <v>186</v>
      </c>
      <c r="I7" s="156" t="str">
        <f>CONCATENATE("Summer ",MID(Data!$W$3,3,2))</f>
        <v>Summer 20</v>
      </c>
      <c r="J7" s="156" t="str">
        <f>CONCATENATE("Fall ",MID(Data!$W$3,3,2))</f>
        <v>Fall 20</v>
      </c>
      <c r="K7" s="156" t="str">
        <f>CONCATENATE("Winter ",MID(Data!$W$3,6,2))</f>
        <v>Winter 21</v>
      </c>
      <c r="L7" s="156" t="str">
        <f>CONCATENATE("Spring ",MID(Data!$W$3,6,2))</f>
        <v>Spring 21</v>
      </c>
      <c r="M7" s="156" t="str">
        <f>Data!$W$3</f>
        <v>2020-21</v>
      </c>
      <c r="N7" s="156" t="str">
        <f>Data!$W$3</f>
        <v>2020-21</v>
      </c>
      <c r="O7" s="102" t="str">
        <f>Data!$W$3</f>
        <v>2020-21</v>
      </c>
    </row>
    <row r="8" spans="1:15" s="112" customFormat="1" ht="12" customHeight="1" thickBot="1">
      <c r="A8" s="176" t="s">
        <v>0</v>
      </c>
      <c r="B8" s="66" t="s">
        <v>33</v>
      </c>
      <c r="C8" s="66" t="s">
        <v>33</v>
      </c>
      <c r="D8" s="66" t="s">
        <v>33</v>
      </c>
      <c r="E8" s="66" t="s">
        <v>33</v>
      </c>
      <c r="F8" s="66" t="s">
        <v>31</v>
      </c>
      <c r="G8" s="66" t="s">
        <v>128</v>
      </c>
      <c r="H8" s="276" t="s">
        <v>129</v>
      </c>
      <c r="I8" s="66" t="s">
        <v>33</v>
      </c>
      <c r="J8" s="66" t="s">
        <v>33</v>
      </c>
      <c r="K8" s="66" t="s">
        <v>33</v>
      </c>
      <c r="L8" s="66" t="s">
        <v>33</v>
      </c>
      <c r="M8" s="66" t="s">
        <v>31</v>
      </c>
      <c r="N8" s="66" t="s">
        <v>128</v>
      </c>
      <c r="O8" s="317" t="s">
        <v>129</v>
      </c>
    </row>
    <row r="9" spans="1:15" s="112" customFormat="1" ht="12" customHeight="1">
      <c r="A9" s="320" t="s">
        <v>1</v>
      </c>
      <c r="B9" s="323">
        <v>617.72587699999895</v>
      </c>
      <c r="C9" s="323">
        <v>999.31883500001197</v>
      </c>
      <c r="D9" s="323">
        <v>830.48579600000608</v>
      </c>
      <c r="E9" s="323">
        <v>701.87255700000298</v>
      </c>
      <c r="F9" s="324">
        <v>1049.8010216666733</v>
      </c>
      <c r="G9" s="324">
        <v>3016.6455290000972</v>
      </c>
      <c r="H9" s="425">
        <v>0.34800277711602468</v>
      </c>
      <c r="I9" s="323">
        <f>SUMIFS(Data!$M:$M,Data!$D:$D,$A9,Data!$C:$C,1)</f>
        <v>504.38609299999501</v>
      </c>
      <c r="J9" s="323">
        <f>SUMIFS(Data!$M:$M,Data!$D:$D,$A9,Data!$C:$C,2)</f>
        <v>798.50577900003111</v>
      </c>
      <c r="K9" s="323">
        <f>SUMIFS(Data!$M:$M,Data!$D:$D,$A9,Data!$C:$C,3)</f>
        <v>930.59888600002591</v>
      </c>
      <c r="L9" s="323">
        <f>SUMIFS(Data!$M:$M,Data!$D:$D,$A9,Data!$C:$C,4)</f>
        <v>843.33899700001916</v>
      </c>
      <c r="M9" s="324">
        <f t="shared" ref="M9" si="0">(I9+J9+K9+L9)/3</f>
        <v>1025.609918333357</v>
      </c>
      <c r="N9" s="324">
        <f>SUMIFS(Data!$R:$R,Data!$D:$D,$A9)/3</f>
        <v>2511.4060480000571</v>
      </c>
      <c r="O9" s="429">
        <f>M9/N9</f>
        <v>0.40838076309886057</v>
      </c>
    </row>
    <row r="10" spans="1:15" s="112" customFormat="1" ht="12" customHeight="1">
      <c r="A10" s="318" t="s">
        <v>2</v>
      </c>
      <c r="B10" s="194">
        <v>781.66591600000095</v>
      </c>
      <c r="C10" s="259">
        <v>2171.79811200015</v>
      </c>
      <c r="D10" s="210">
        <v>2201.2646450001598</v>
      </c>
      <c r="E10" s="210">
        <v>2052.3848160001498</v>
      </c>
      <c r="F10" s="210">
        <v>2402.3711630001535</v>
      </c>
      <c r="G10" s="210">
        <v>7052.4136679982767</v>
      </c>
      <c r="H10" s="435">
        <v>0.3406452423375827</v>
      </c>
      <c r="I10" s="194">
        <f>SUMIFS(Data!$M:$M,Data!$D:$D,$A10,Data!$C:$C,1)</f>
        <v>925.26574700000504</v>
      </c>
      <c r="J10" s="259">
        <f>SUMIFS(Data!$M:$M,Data!$D:$D,$A10,Data!$C:$C,2)</f>
        <v>2167.5314710001699</v>
      </c>
      <c r="K10" s="210">
        <f>SUMIFS(Data!$M:$M,Data!$D:$D,$A10,Data!$C:$C,3)</f>
        <v>2213.1979320001601</v>
      </c>
      <c r="L10" s="210">
        <f>SUMIFS(Data!$M:$M,Data!$D:$D,$A10,Data!$C:$C,4)</f>
        <v>2174.79802200016</v>
      </c>
      <c r="M10" s="210">
        <f t="shared" ref="M10:M38" si="1">(I10+J10+K10+L10)/3</f>
        <v>2493.5977240001653</v>
      </c>
      <c r="N10" s="210">
        <f>SUMIFS(Data!$R:$R,Data!$D:$D,$A10)/3</f>
        <v>7063.7247636652401</v>
      </c>
      <c r="O10" s="430">
        <f t="shared" ref="O10:O38" si="2">M10/N10</f>
        <v>0.35301456489738453</v>
      </c>
    </row>
    <row r="11" spans="1:15" s="112" customFormat="1" ht="12" customHeight="1">
      <c r="A11" s="319" t="s">
        <v>3</v>
      </c>
      <c r="B11" s="197">
        <v>118.95993</v>
      </c>
      <c r="C11" s="258">
        <v>963.09221100001116</v>
      </c>
      <c r="D11" s="179">
        <v>814.41237000000115</v>
      </c>
      <c r="E11" s="179">
        <v>584.24595999999406</v>
      </c>
      <c r="F11" s="179">
        <v>826.90349033333553</v>
      </c>
      <c r="G11" s="179">
        <v>1710.3425323334134</v>
      </c>
      <c r="H11" s="435">
        <v>0.48347244759515773</v>
      </c>
      <c r="I11" s="197">
        <f>SUMIFS(Data!$M:$M,Data!$D:$D,$A11,Data!$C:$C,1)</f>
        <v>223.31978600000014</v>
      </c>
      <c r="J11" s="258">
        <f>SUMIFS(Data!$M:$M,Data!$D:$D,$A11,Data!$C:$C,2)</f>
        <v>781.43240100000321</v>
      </c>
      <c r="K11" s="179">
        <f>SUMIFS(Data!$M:$M,Data!$D:$D,$A11,Data!$C:$C,3)</f>
        <v>718.23249499999429</v>
      </c>
      <c r="L11" s="179">
        <f>SUMIFS(Data!$M:$M,Data!$D:$D,$A11,Data!$C:$C,4)</f>
        <v>714.41250799999318</v>
      </c>
      <c r="M11" s="179">
        <f t="shared" si="1"/>
        <v>812.46572999999682</v>
      </c>
      <c r="N11" s="179">
        <f>SUMIFS(Data!$R:$R,Data!$D:$D,$A11)/3</f>
        <v>1581.1982726667284</v>
      </c>
      <c r="O11" s="430">
        <f t="shared" si="2"/>
        <v>0.5138291282280204</v>
      </c>
    </row>
    <row r="12" spans="1:15" s="112" customFormat="1" ht="12" customHeight="1">
      <c r="A12" s="318" t="s">
        <v>4</v>
      </c>
      <c r="B12" s="194">
        <v>47.599928999999996</v>
      </c>
      <c r="C12" s="259">
        <v>404.97293699999699</v>
      </c>
      <c r="D12" s="210">
        <v>461.78618799999697</v>
      </c>
      <c r="E12" s="210">
        <v>272.12637600000102</v>
      </c>
      <c r="F12" s="210">
        <v>395.49514333333167</v>
      </c>
      <c r="G12" s="210">
        <v>1445.6983306667228</v>
      </c>
      <c r="H12" s="435">
        <v>0.27356685343265108</v>
      </c>
      <c r="I12" s="194">
        <f>SUMIFS(Data!$M:$M,Data!$D:$D,$A12,Data!$C:$C,1)</f>
        <v>36.266627</v>
      </c>
      <c r="J12" s="259">
        <f>SUMIFS(Data!$M:$M,Data!$D:$D,$A12,Data!$C:$C,2)</f>
        <v>298.63301299999898</v>
      </c>
      <c r="K12" s="210">
        <f>SUMIFS(Data!$M:$M,Data!$D:$D,$A12,Data!$C:$C,3)</f>
        <v>304.23973099999898</v>
      </c>
      <c r="L12" s="210">
        <f>SUMIFS(Data!$M:$M,Data!$D:$D,$A12,Data!$C:$C,4)</f>
        <v>233.333102999999</v>
      </c>
      <c r="M12" s="210">
        <f t="shared" si="1"/>
        <v>290.82415799999899</v>
      </c>
      <c r="N12" s="210">
        <f>SUMIFS(Data!$R:$R,Data!$D:$D,$A12)/3</f>
        <v>1214.2607996667241</v>
      </c>
      <c r="O12" s="430">
        <f t="shared" si="2"/>
        <v>0.23950716195385782</v>
      </c>
    </row>
    <row r="13" spans="1:15" s="112" customFormat="1" ht="12" customHeight="1">
      <c r="A13" s="319" t="s">
        <v>5</v>
      </c>
      <c r="B13" s="197">
        <v>162.60649799999999</v>
      </c>
      <c r="C13" s="258">
        <v>528.93289799999502</v>
      </c>
      <c r="D13" s="179">
        <v>483.86629099999101</v>
      </c>
      <c r="E13" s="179">
        <v>421.02600000000803</v>
      </c>
      <c r="F13" s="179">
        <v>532.14389566666466</v>
      </c>
      <c r="G13" s="179">
        <v>1572.895799666737</v>
      </c>
      <c r="H13" s="435">
        <v>0.33832113721672763</v>
      </c>
      <c r="I13" s="197">
        <f>SUMIFS(Data!$M:$M,Data!$D:$D,$A13,Data!$C:$C,1)</f>
        <v>153.74600000000001</v>
      </c>
      <c r="J13" s="258">
        <f>SUMIFS(Data!$M:$M,Data!$D:$D,$A13,Data!$C:$C,2)</f>
        <v>386.69300000000499</v>
      </c>
      <c r="K13" s="179">
        <f>SUMIFS(Data!$M:$M,Data!$D:$D,$A13,Data!$C:$C,3)</f>
        <v>354.591000000002</v>
      </c>
      <c r="L13" s="179">
        <f>SUMIFS(Data!$M:$M,Data!$D:$D,$A13,Data!$C:$C,4)</f>
        <v>350.83900000000699</v>
      </c>
      <c r="M13" s="179">
        <f t="shared" si="1"/>
        <v>415.28966666667134</v>
      </c>
      <c r="N13" s="179">
        <f>SUMIFS(Data!$R:$R,Data!$D:$D,$A13)/3</f>
        <v>1287.7766666666778</v>
      </c>
      <c r="O13" s="430">
        <f t="shared" si="2"/>
        <v>0.32248578299032266</v>
      </c>
    </row>
    <row r="14" spans="1:15" s="112" customFormat="1" ht="12" customHeight="1">
      <c r="A14" s="318" t="s">
        <v>6</v>
      </c>
      <c r="B14" s="194">
        <v>169.89312700000099</v>
      </c>
      <c r="C14" s="259">
        <v>680.01931900000295</v>
      </c>
      <c r="D14" s="210">
        <v>679.12604300000396</v>
      </c>
      <c r="E14" s="210">
        <v>539.53283699999497</v>
      </c>
      <c r="F14" s="210">
        <v>689.52377533333436</v>
      </c>
      <c r="G14" s="210">
        <v>1767.5757540000884</v>
      </c>
      <c r="H14" s="435">
        <v>0.39009574202006159</v>
      </c>
      <c r="I14" s="194">
        <f>SUMIFS(Data!$M:$M,Data!$D:$D,$A14,Data!$C:$C,1)</f>
        <v>124.946552</v>
      </c>
      <c r="J14" s="259">
        <f>SUMIFS(Data!$M:$M,Data!$D:$D,$A14,Data!$C:$C,2)</f>
        <v>439.35953599999402</v>
      </c>
      <c r="K14" s="210">
        <f>SUMIFS(Data!$M:$M,Data!$D:$D,$A14,Data!$C:$C,3)</f>
        <v>484.68700000001297</v>
      </c>
      <c r="L14" s="210">
        <f>SUMIFS(Data!$M:$M,Data!$D:$D,$A14,Data!$C:$C,4)</f>
        <v>419.77100000000598</v>
      </c>
      <c r="M14" s="210">
        <f t="shared" si="1"/>
        <v>489.58802933333772</v>
      </c>
      <c r="N14" s="210">
        <f>SUMIFS(Data!$R:$R,Data!$D:$D,$A14)/3</f>
        <v>1509.3837703333909</v>
      </c>
      <c r="O14" s="430">
        <f t="shared" si="2"/>
        <v>0.32436285519699082</v>
      </c>
    </row>
    <row r="15" spans="1:15" s="112" customFormat="1" ht="12" customHeight="1">
      <c r="A15" s="319" t="s">
        <v>7</v>
      </c>
      <c r="B15" s="197">
        <v>593.61249999998995</v>
      </c>
      <c r="C15" s="258">
        <v>1584.11800000011</v>
      </c>
      <c r="D15" s="179">
        <v>1527.3600000001099</v>
      </c>
      <c r="E15" s="179">
        <v>1258.43600000007</v>
      </c>
      <c r="F15" s="179">
        <v>1654.5088333334263</v>
      </c>
      <c r="G15" s="179">
        <v>5251.271761666384</v>
      </c>
      <c r="H15" s="435">
        <v>0.31506821745755575</v>
      </c>
      <c r="I15" s="197">
        <f>SUMIFS(Data!$M:$M,Data!$D:$D,$A15,Data!$C:$C,1)</f>
        <v>535.11199999999599</v>
      </c>
      <c r="J15" s="258">
        <f>SUMIFS(Data!$M:$M,Data!$D:$D,$A15,Data!$C:$C,2)</f>
        <v>1233.2350000000799</v>
      </c>
      <c r="K15" s="179">
        <f>SUMIFS(Data!$M:$M,Data!$D:$D,$A15,Data!$C:$C,3)</f>
        <v>1218.1110000000699</v>
      </c>
      <c r="L15" s="179">
        <f>SUMIFS(Data!$M:$M,Data!$D:$D,$A15,Data!$C:$C,4)</f>
        <v>1223.9770000000301</v>
      </c>
      <c r="M15" s="179">
        <f t="shared" si="1"/>
        <v>1403.4783333333919</v>
      </c>
      <c r="N15" s="179">
        <f>SUMIFS(Data!$R:$R,Data!$D:$D,$A15)/3</f>
        <v>4297.2233333335707</v>
      </c>
      <c r="O15" s="430">
        <f t="shared" si="2"/>
        <v>0.32660120837718798</v>
      </c>
    </row>
    <row r="16" spans="1:15" s="112" customFormat="1" ht="12" customHeight="1">
      <c r="A16" s="318" t="s">
        <v>8</v>
      </c>
      <c r="B16" s="194">
        <v>818.99913000000697</v>
      </c>
      <c r="C16" s="259">
        <v>1043.1722570000099</v>
      </c>
      <c r="D16" s="210">
        <v>1044.9922840000102</v>
      </c>
      <c r="E16" s="210">
        <v>733.9992589999971</v>
      </c>
      <c r="F16" s="210">
        <v>1213.7209766666747</v>
      </c>
      <c r="G16" s="210">
        <v>3667.462520666837</v>
      </c>
      <c r="H16" s="435">
        <v>0.33094298028326946</v>
      </c>
      <c r="I16" s="194">
        <f>SUMIFS(Data!$M:$M,Data!$D:$D,$A16,Data!$C:$C,1)</f>
        <v>676.4059759999941</v>
      </c>
      <c r="J16" s="259">
        <f>SUMIFS(Data!$M:$M,Data!$D:$D,$A16,Data!$C:$C,2)</f>
        <v>882.14562299998613</v>
      </c>
      <c r="K16" s="210">
        <f>SUMIFS(Data!$M:$M,Data!$D:$D,$A16,Data!$C:$C,3)</f>
        <v>821.55233799998712</v>
      </c>
      <c r="L16" s="210">
        <f>SUMIFS(Data!$M:$M,Data!$D:$D,$A16,Data!$C:$C,4)</f>
        <v>807.23902000000123</v>
      </c>
      <c r="M16" s="210">
        <f t="shared" si="1"/>
        <v>1062.447652333323</v>
      </c>
      <c r="N16" s="210">
        <f>SUMIFS(Data!$R:$R,Data!$D:$D,$A16)/3</f>
        <v>3028.6497646668363</v>
      </c>
      <c r="O16" s="430">
        <f t="shared" si="2"/>
        <v>0.35079911342941189</v>
      </c>
    </row>
    <row r="17" spans="1:15" s="112" customFormat="1" ht="12" customHeight="1">
      <c r="A17" s="319" t="s">
        <v>9</v>
      </c>
      <c r="B17" s="197">
        <v>512.012768999993</v>
      </c>
      <c r="C17" s="258">
        <v>1459.8316280000699</v>
      </c>
      <c r="D17" s="179">
        <v>1401.8783370000599</v>
      </c>
      <c r="E17" s="179">
        <v>1175.6319430000599</v>
      </c>
      <c r="F17" s="179">
        <v>1516.451559000061</v>
      </c>
      <c r="G17" s="179">
        <v>4585.0395026668002</v>
      </c>
      <c r="H17" s="435">
        <v>0.33073903902421037</v>
      </c>
      <c r="I17" s="197">
        <f>SUMIFS(Data!$M:$M,Data!$D:$D,$A17,Data!$C:$C,1)</f>
        <v>476.27280799998903</v>
      </c>
      <c r="J17" s="258">
        <f>SUMIFS(Data!$M:$M,Data!$D:$D,$A17,Data!$C:$C,2)</f>
        <v>1362.3116380000599</v>
      </c>
      <c r="K17" s="179">
        <f>SUMIFS(Data!$M:$M,Data!$D:$D,$A17,Data!$C:$C,3)</f>
        <v>1305.87839100006</v>
      </c>
      <c r="L17" s="179">
        <f>SUMIFS(Data!$M:$M,Data!$D:$D,$A17,Data!$C:$C,4)</f>
        <v>1253.1985110000601</v>
      </c>
      <c r="M17" s="179">
        <f t="shared" si="1"/>
        <v>1465.8871160000563</v>
      </c>
      <c r="N17" s="179">
        <f>SUMIFS(Data!$R:$R,Data!$D:$D,$A17)/3</f>
        <v>4337.6398830001835</v>
      </c>
      <c r="O17" s="430">
        <f t="shared" si="2"/>
        <v>0.33794578515959167</v>
      </c>
    </row>
    <row r="18" spans="1:15" s="112" customFormat="1" ht="12" customHeight="1">
      <c r="A18" s="318" t="s">
        <v>10</v>
      </c>
      <c r="B18" s="194">
        <v>652.29265899999996</v>
      </c>
      <c r="C18" s="259">
        <v>1429.3451910000699</v>
      </c>
      <c r="D18" s="210">
        <v>1393.28521800007</v>
      </c>
      <c r="E18" s="210">
        <v>1150.97221100002</v>
      </c>
      <c r="F18" s="210">
        <v>1541.9650930000535</v>
      </c>
      <c r="G18" s="210">
        <v>4137.8310373336271</v>
      </c>
      <c r="H18" s="435">
        <v>0.37265056960703713</v>
      </c>
      <c r="I18" s="194">
        <f>SUMIFS(Data!$M:$M,Data!$D:$D,$A18,Data!$C:$C,1)</f>
        <v>649.18599800001198</v>
      </c>
      <c r="J18" s="259">
        <f>SUMIFS(Data!$M:$M,Data!$D:$D,$A18,Data!$C:$C,2)</f>
        <v>1185.8988060000499</v>
      </c>
      <c r="K18" s="210">
        <f>SUMIFS(Data!$M:$M,Data!$D:$D,$A18,Data!$C:$C,3)</f>
        <v>1226.13700000003</v>
      </c>
      <c r="L18" s="210">
        <f>SUMIFS(Data!$M:$M,Data!$D:$D,$A18,Data!$C:$C,4)</f>
        <v>1170.1120000000201</v>
      </c>
      <c r="M18" s="210">
        <f t="shared" si="1"/>
        <v>1410.4446013333707</v>
      </c>
      <c r="N18" s="210">
        <f>SUMIFS(Data!$R:$R,Data!$D:$D,$A18)/3</f>
        <v>3825.8066466669002</v>
      </c>
      <c r="O18" s="430">
        <f t="shared" si="2"/>
        <v>0.36866593939402847</v>
      </c>
    </row>
    <row r="19" spans="1:15" s="112" customFormat="1" ht="12" customHeight="1">
      <c r="A19" s="319" t="s">
        <v>11</v>
      </c>
      <c r="B19" s="197">
        <v>692.42596899999762</v>
      </c>
      <c r="C19" s="258">
        <v>1973.0047190000812</v>
      </c>
      <c r="D19" s="179">
        <v>1815.9448220000702</v>
      </c>
      <c r="E19" s="179">
        <v>1560.46508200004</v>
      </c>
      <c r="F19" s="179">
        <v>2013.946864000063</v>
      </c>
      <c r="G19" s="179">
        <v>4949.7391580003414</v>
      </c>
      <c r="H19" s="435">
        <v>0.40687939297667614</v>
      </c>
      <c r="I19" s="197">
        <f>SUMIFS(Data!$M:$M,Data!$D:$D,$A19,Data!$C:$C,1)</f>
        <v>748.04585700000359</v>
      </c>
      <c r="J19" s="258">
        <f>SUMIFS(Data!$M:$M,Data!$D:$D,$A19,Data!$C:$C,2)</f>
        <v>1637.5183670000511</v>
      </c>
      <c r="K19" s="179">
        <f>SUMIFS(Data!$M:$M,Data!$D:$D,$A19,Data!$C:$C,3)</f>
        <v>1565.3650450000589</v>
      </c>
      <c r="L19" s="179">
        <f>SUMIFS(Data!$M:$M,Data!$D:$D,$A19,Data!$C:$C,4)</f>
        <v>1586.1784260000591</v>
      </c>
      <c r="M19" s="179">
        <f t="shared" si="1"/>
        <v>1845.7025650000578</v>
      </c>
      <c r="N19" s="179">
        <f>SUMIFS(Data!$R:$R,Data!$D:$D,$A19)/3</f>
        <v>4787.03707566711</v>
      </c>
      <c r="O19" s="430">
        <f t="shared" si="2"/>
        <v>0.3855626216855329</v>
      </c>
    </row>
    <row r="20" spans="1:15" s="112" customFormat="1" ht="12" customHeight="1">
      <c r="A20" s="318" t="s">
        <v>12</v>
      </c>
      <c r="B20" s="194">
        <v>76.899928000000102</v>
      </c>
      <c r="C20" s="259">
        <v>479.09941799999302</v>
      </c>
      <c r="D20" s="210">
        <v>462.77943599999401</v>
      </c>
      <c r="E20" s="210">
        <v>355.06627099999798</v>
      </c>
      <c r="F20" s="210">
        <v>457.948350999995</v>
      </c>
      <c r="G20" s="210">
        <v>1294.4030096667268</v>
      </c>
      <c r="H20" s="435">
        <v>0.35379116672318622</v>
      </c>
      <c r="I20" s="194">
        <f>SUMIFS(Data!$M:$M,Data!$D:$D,$A20,Data!$C:$C,1)</f>
        <v>68.666605000000203</v>
      </c>
      <c r="J20" s="259">
        <f>SUMIFS(Data!$M:$M,Data!$D:$D,$A20,Data!$C:$C,2)</f>
        <v>377.86618499999599</v>
      </c>
      <c r="K20" s="210">
        <f>SUMIFS(Data!$M:$M,Data!$D:$D,$A20,Data!$C:$C,3)</f>
        <v>368.25954199999597</v>
      </c>
      <c r="L20" s="210">
        <f>SUMIFS(Data!$M:$M,Data!$D:$D,$A20,Data!$C:$C,4)</f>
        <v>302.932979999998</v>
      </c>
      <c r="M20" s="210">
        <f t="shared" si="1"/>
        <v>372.57510399999677</v>
      </c>
      <c r="N20" s="210">
        <f>SUMIFS(Data!$R:$R,Data!$D:$D,$A20)/3</f>
        <v>1078.5810496667152</v>
      </c>
      <c r="O20" s="430">
        <f t="shared" si="2"/>
        <v>0.34543078993935933</v>
      </c>
    </row>
    <row r="21" spans="1:15" s="112" customFormat="1" ht="12" customHeight="1">
      <c r="A21" s="319" t="s">
        <v>13</v>
      </c>
      <c r="B21" s="197">
        <v>900.30581200002689</v>
      </c>
      <c r="C21" s="258">
        <v>2003.95201600007</v>
      </c>
      <c r="D21" s="179">
        <v>1900.5321000000702</v>
      </c>
      <c r="E21" s="179">
        <v>1572.33218900006</v>
      </c>
      <c r="F21" s="179">
        <v>2125.7073723334092</v>
      </c>
      <c r="G21" s="179">
        <v>5105.1087220001309</v>
      </c>
      <c r="H21" s="435">
        <v>0.41638826675185442</v>
      </c>
      <c r="I21" s="197">
        <f>SUMIFS(Data!$M:$M,Data!$D:$D,$A21,Data!$C:$C,1)</f>
        <v>819.7991880000169</v>
      </c>
      <c r="J21" s="258">
        <f>SUMIFS(Data!$M:$M,Data!$D:$D,$A21,Data!$C:$C,2)</f>
        <v>1577.7453970000699</v>
      </c>
      <c r="K21" s="179">
        <f>SUMIFS(Data!$M:$M,Data!$D:$D,$A21,Data!$C:$C,3)</f>
        <v>1608.9122160000302</v>
      </c>
      <c r="L21" s="179">
        <f>SUMIFS(Data!$M:$M,Data!$D:$D,$A21,Data!$C:$C,4)</f>
        <v>1619.95211600007</v>
      </c>
      <c r="M21" s="179">
        <f t="shared" si="1"/>
        <v>1875.4696390000624</v>
      </c>
      <c r="N21" s="179">
        <f>SUMIFS(Data!$R:$R,Data!$D:$D,$A21)/3</f>
        <v>4572.797986000357</v>
      </c>
      <c r="O21" s="430">
        <f t="shared" si="2"/>
        <v>0.41013612338481203</v>
      </c>
    </row>
    <row r="22" spans="1:15" s="112" customFormat="1" ht="12" customHeight="1">
      <c r="A22" s="318" t="s">
        <v>14</v>
      </c>
      <c r="B22" s="194">
        <v>1243.3588340000099</v>
      </c>
      <c r="C22" s="259">
        <v>2560.9638810000502</v>
      </c>
      <c r="D22" s="210">
        <v>2327.7985320000898</v>
      </c>
      <c r="E22" s="210">
        <v>1683.5189080000901</v>
      </c>
      <c r="F22" s="210">
        <v>2605.2133850000801</v>
      </c>
      <c r="G22" s="210">
        <v>5161.2728666666999</v>
      </c>
      <c r="H22" s="435">
        <v>0.504761800490235</v>
      </c>
      <c r="I22" s="194">
        <f>SUMIFS(Data!$M:$M,Data!$D:$D,$A22,Data!$C:$C,1)</f>
        <v>1095.6992330000201</v>
      </c>
      <c r="J22" s="259">
        <f>SUMIFS(Data!$M:$M,Data!$D:$D,$A22,Data!$C:$C,2)</f>
        <v>2006.8449740001099</v>
      </c>
      <c r="K22" s="210">
        <f>SUMIFS(Data!$M:$M,Data!$D:$D,$A22,Data!$C:$C,3)</f>
        <v>2412.29699999995</v>
      </c>
      <c r="L22" s="210">
        <f>SUMIFS(Data!$M:$M,Data!$D:$D,$A22,Data!$C:$C,4)</f>
        <v>2177.84600000006</v>
      </c>
      <c r="M22" s="210">
        <f t="shared" si="1"/>
        <v>2564.2290690000464</v>
      </c>
      <c r="N22" s="210">
        <f>SUMIFS(Data!$R:$R,Data!$D:$D,$A22)/3</f>
        <v>5002.0189750001537</v>
      </c>
      <c r="O22" s="430">
        <f t="shared" si="2"/>
        <v>0.51263881281057466</v>
      </c>
    </row>
    <row r="23" spans="1:15" s="112" customFormat="1" ht="12" customHeight="1">
      <c r="A23" s="319" t="s">
        <v>15</v>
      </c>
      <c r="B23" s="197">
        <v>559.8061719999979</v>
      </c>
      <c r="C23" s="258">
        <v>1434.9055870000302</v>
      </c>
      <c r="D23" s="179">
        <v>1422.4521650000399</v>
      </c>
      <c r="E23" s="179">
        <v>916.49240700001701</v>
      </c>
      <c r="F23" s="179">
        <v>1444.5521103333615</v>
      </c>
      <c r="G23" s="179">
        <v>2586.5462820001235</v>
      </c>
      <c r="H23" s="435">
        <v>0.55848685963443068</v>
      </c>
      <c r="I23" s="197">
        <f>SUMIFS(Data!$M:$M,Data!$D:$D,$A23,Data!$C:$C,1)</f>
        <v>465.38616499999102</v>
      </c>
      <c r="J23" s="258">
        <f>SUMIFS(Data!$M:$M,Data!$D:$D,$A23,Data!$C:$C,2)</f>
        <v>1138.0389810000399</v>
      </c>
      <c r="K23" s="179">
        <f>SUMIFS(Data!$M:$M,Data!$D:$D,$A23,Data!$C:$C,3)</f>
        <v>1082.2189600000399</v>
      </c>
      <c r="L23" s="179">
        <f>SUMIFS(Data!$M:$M,Data!$D:$D,$A23,Data!$C:$C,4)</f>
        <v>1034.5989830000381</v>
      </c>
      <c r="M23" s="179">
        <f t="shared" si="1"/>
        <v>1240.081029666703</v>
      </c>
      <c r="N23" s="179">
        <f>SUMIFS(Data!$R:$R,Data!$D:$D,$A23)/3</f>
        <v>2423.8907566667835</v>
      </c>
      <c r="O23" s="430">
        <f t="shared" si="2"/>
        <v>0.51160764001262249</v>
      </c>
    </row>
    <row r="24" spans="1:15" s="112" customFormat="1" ht="12" customHeight="1">
      <c r="A24" s="318" t="s">
        <v>16</v>
      </c>
      <c r="B24" s="194">
        <v>412.599398999995</v>
      </c>
      <c r="C24" s="259">
        <v>897.23224900001799</v>
      </c>
      <c r="D24" s="210">
        <v>878.10800000000495</v>
      </c>
      <c r="E24" s="210">
        <v>646.03999999999701</v>
      </c>
      <c r="F24" s="210">
        <v>944.65988266667171</v>
      </c>
      <c r="G24" s="210">
        <v>2278.89671400015</v>
      </c>
      <c r="H24" s="435">
        <v>0.41452509754534206</v>
      </c>
      <c r="I24" s="194">
        <f>SUMIFS(Data!$M:$M,Data!$D:$D,$A24,Data!$C:$C,1)</f>
        <v>340.688999999999</v>
      </c>
      <c r="J24" s="259">
        <f>SUMIFS(Data!$M:$M,Data!$D:$D,$A24,Data!$C:$C,2)</f>
        <v>728.78200000001095</v>
      </c>
      <c r="K24" s="210">
        <f>SUMIFS(Data!$M:$M,Data!$D:$D,$A24,Data!$C:$C,3)</f>
        <v>672.43900000000099</v>
      </c>
      <c r="L24" s="210">
        <f>SUMIFS(Data!$M:$M,Data!$D:$D,$A24,Data!$C:$C,4)</f>
        <v>676.56799999999896</v>
      </c>
      <c r="M24" s="210">
        <f t="shared" si="1"/>
        <v>806.15933333333669</v>
      </c>
      <c r="N24" s="210">
        <f>SUMIFS(Data!$R:$R,Data!$D:$D,$A24)/3</f>
        <v>1933.7356666668065</v>
      </c>
      <c r="O24" s="430">
        <f t="shared" si="2"/>
        <v>0.41689220881100003</v>
      </c>
    </row>
    <row r="25" spans="1:15" s="112" customFormat="1" ht="12" customHeight="1">
      <c r="A25" s="319" t="s">
        <v>17</v>
      </c>
      <c r="B25" s="197">
        <v>734.61187599999005</v>
      </c>
      <c r="C25" s="258">
        <v>1396.20447900004</v>
      </c>
      <c r="D25" s="179">
        <v>1426.4970000001001</v>
      </c>
      <c r="E25" s="179">
        <v>1208.42600000007</v>
      </c>
      <c r="F25" s="179">
        <v>1588.5797850000665</v>
      </c>
      <c r="G25" s="179">
        <v>4321.2162273336535</v>
      </c>
      <c r="H25" s="435">
        <v>0.36762330358559209</v>
      </c>
      <c r="I25" s="197">
        <f>SUMIFS(Data!$M:$M,Data!$D:$D,$A25,Data!$C:$C,1)</f>
        <v>608.35299999998892</v>
      </c>
      <c r="J25" s="258">
        <f>SUMIFS(Data!$M:$M,Data!$D:$D,$A25,Data!$C:$C,2)</f>
        <v>1189.6860000000399</v>
      </c>
      <c r="K25" s="179">
        <f>SUMIFS(Data!$M:$M,Data!$D:$D,$A25,Data!$C:$C,3)</f>
        <v>1202.2150000000199</v>
      </c>
      <c r="L25" s="179">
        <f>SUMIFS(Data!$M:$M,Data!$D:$D,$A25,Data!$C:$C,4)</f>
        <v>1188.02200000005</v>
      </c>
      <c r="M25" s="179">
        <f t="shared" si="1"/>
        <v>1396.0920000000331</v>
      </c>
      <c r="N25" s="179">
        <f>SUMIFS(Data!$R:$R,Data!$D:$D,$A25)/3</f>
        <v>3740.6623333336006</v>
      </c>
      <c r="O25" s="430">
        <f t="shared" si="2"/>
        <v>0.37322053572150815</v>
      </c>
    </row>
    <row r="26" spans="1:15" s="112" customFormat="1" ht="12" customHeight="1">
      <c r="A26" s="318" t="s">
        <v>18</v>
      </c>
      <c r="B26" s="194">
        <v>117.573204</v>
      </c>
      <c r="C26" s="259">
        <v>527.89285599999698</v>
      </c>
      <c r="D26" s="210">
        <v>515.02618299999506</v>
      </c>
      <c r="E26" s="210">
        <v>375.800000000002</v>
      </c>
      <c r="F26" s="210">
        <v>512.09741433333136</v>
      </c>
      <c r="G26" s="210">
        <v>1237.6684040000339</v>
      </c>
      <c r="H26" s="435">
        <v>0.41375978628708482</v>
      </c>
      <c r="I26" s="194">
        <f>SUMIFS(Data!$M:$M,Data!$D:$D,$A26,Data!$C:$C,1)</f>
        <v>75.397999999999897</v>
      </c>
      <c r="J26" s="259">
        <f>SUMIFS(Data!$M:$M,Data!$D:$D,$A26,Data!$C:$C,2)</f>
        <v>376.964000000005</v>
      </c>
      <c r="K26" s="210">
        <f>SUMIFS(Data!$M:$M,Data!$D:$D,$A26,Data!$C:$C,3)</f>
        <v>356.05100000000198</v>
      </c>
      <c r="L26" s="210">
        <f>SUMIFS(Data!$M:$M,Data!$D:$D,$A26,Data!$C:$C,4)</f>
        <v>326.02999999999997</v>
      </c>
      <c r="M26" s="210">
        <f t="shared" si="1"/>
        <v>378.14766666666895</v>
      </c>
      <c r="N26" s="210">
        <f>SUMIFS(Data!$R:$R,Data!$D:$D,$A26)/3</f>
        <v>995.85266666666701</v>
      </c>
      <c r="O26" s="430">
        <f t="shared" si="2"/>
        <v>0.37972250245853184</v>
      </c>
    </row>
    <row r="27" spans="1:15" s="112" customFormat="1" ht="12" customHeight="1">
      <c r="A27" s="319" t="s">
        <v>40</v>
      </c>
      <c r="B27" s="197">
        <v>637.385760999995</v>
      </c>
      <c r="C27" s="258">
        <v>1349.418206000013</v>
      </c>
      <c r="D27" s="179">
        <v>1272.5650830000091</v>
      </c>
      <c r="E27" s="179">
        <v>718.82200000000898</v>
      </c>
      <c r="F27" s="179">
        <v>1326.0636833333419</v>
      </c>
      <c r="G27" s="179">
        <v>5063.3527653337323</v>
      </c>
      <c r="H27" s="435">
        <v>0.26189438990153774</v>
      </c>
      <c r="I27" s="197">
        <f>SUMIFS(Data!$M:$M,Data!$D:$D,$A27,Data!$C:$C,1)</f>
        <v>386.12500000000398</v>
      </c>
      <c r="J27" s="258">
        <f>SUMIFS(Data!$M:$M,Data!$D:$D,$A27,Data!$C:$C,2)</f>
        <v>710.01300000000197</v>
      </c>
      <c r="K27" s="179">
        <f>SUMIFS(Data!$M:$M,Data!$D:$D,$A27,Data!$C:$C,3)</f>
        <v>739.56899999999598</v>
      </c>
      <c r="L27" s="179">
        <f>SUMIFS(Data!$M:$M,Data!$D:$D,$A27,Data!$C:$C,4)</f>
        <v>752.02300000001298</v>
      </c>
      <c r="M27" s="179">
        <f t="shared" si="1"/>
        <v>862.57666666667149</v>
      </c>
      <c r="N27" s="179">
        <f>SUMIFS(Data!$R:$R,Data!$D:$D,$A27)/3</f>
        <v>3981.4326666670763</v>
      </c>
      <c r="O27" s="430">
        <f t="shared" si="2"/>
        <v>0.21664981901822511</v>
      </c>
    </row>
    <row r="28" spans="1:15" s="112" customFormat="1" ht="12" customHeight="1">
      <c r="A28" s="318" t="s">
        <v>19</v>
      </c>
      <c r="B28" s="194">
        <v>502.739293000001</v>
      </c>
      <c r="C28" s="259">
        <v>1721.0917550000299</v>
      </c>
      <c r="D28" s="210">
        <v>1516.2386390000399</v>
      </c>
      <c r="E28" s="210">
        <v>1148.6987060000099</v>
      </c>
      <c r="F28" s="210">
        <v>1629.5894643333604</v>
      </c>
      <c r="G28" s="210">
        <v>3137.5988803334108</v>
      </c>
      <c r="H28" s="435">
        <v>0.51937469590127949</v>
      </c>
      <c r="I28" s="194">
        <f>SUMIFS(Data!$M:$M,Data!$D:$D,$A28,Data!$C:$C,1)</f>
        <v>484.13921799999702</v>
      </c>
      <c r="J28" s="259">
        <f>SUMIFS(Data!$M:$M,Data!$D:$D,$A28,Data!$C:$C,2)</f>
        <v>1232.0654470000102</v>
      </c>
      <c r="K28" s="210">
        <f>SUMIFS(Data!$M:$M,Data!$D:$D,$A28,Data!$C:$C,3)</f>
        <v>1229.0587419999999</v>
      </c>
      <c r="L28" s="210">
        <f>SUMIFS(Data!$M:$M,Data!$D:$D,$A28,Data!$C:$C,4)</f>
        <v>1202.73211700003</v>
      </c>
      <c r="M28" s="210">
        <f t="shared" si="1"/>
        <v>1382.6651746666791</v>
      </c>
      <c r="N28" s="210">
        <f>SUMIFS(Data!$R:$R,Data!$D:$D,$A28)/3</f>
        <v>2861.5193310000827</v>
      </c>
      <c r="O28" s="430">
        <f t="shared" si="2"/>
        <v>0.48319267309770242</v>
      </c>
    </row>
    <row r="29" spans="1:15" s="112" customFormat="1" ht="12" customHeight="1">
      <c r="A29" s="319" t="s">
        <v>39</v>
      </c>
      <c r="B29" s="197">
        <v>1822.4580229999788</v>
      </c>
      <c r="C29" s="258">
        <v>4316.5093340001204</v>
      </c>
      <c r="D29" s="179">
        <v>4075.3829130001104</v>
      </c>
      <c r="E29" s="179">
        <v>3078.6370470000807</v>
      </c>
      <c r="F29" s="179">
        <v>4430.9957723334301</v>
      </c>
      <c r="G29" s="179">
        <v>11431.316862667392</v>
      </c>
      <c r="H29" s="435">
        <v>0.38761901411413574</v>
      </c>
      <c r="I29" s="197">
        <f>SUMIFS(Data!$M:$M,Data!$D:$D,$A29,Data!$C:$C,1)</f>
        <v>1558.491481999994</v>
      </c>
      <c r="J29" s="258">
        <f>SUMIFS(Data!$M:$M,Data!$D:$D,$A29,Data!$C:$C,2)</f>
        <v>3406.8699140001227</v>
      </c>
      <c r="K29" s="179">
        <f>SUMIFS(Data!$M:$M,Data!$D:$D,$A29,Data!$C:$C,3)</f>
        <v>3529.2420000000047</v>
      </c>
      <c r="L29" s="179">
        <f>SUMIFS(Data!$M:$M,Data!$D:$D,$A29,Data!$C:$C,4)</f>
        <v>3308.4000000000674</v>
      </c>
      <c r="M29" s="179">
        <f t="shared" si="1"/>
        <v>3934.3344653333966</v>
      </c>
      <c r="N29" s="179">
        <f>SUMIFS(Data!$R:$R,Data!$D:$D,$A29)/3</f>
        <v>10458.7617103341</v>
      </c>
      <c r="O29" s="430">
        <f>M29/N29</f>
        <v>0.37617593500059926</v>
      </c>
    </row>
    <row r="30" spans="1:15" s="112" customFormat="1" ht="12" customHeight="1">
      <c r="A30" s="318" t="s">
        <v>21</v>
      </c>
      <c r="B30" s="194">
        <v>625.53286499999797</v>
      </c>
      <c r="C30" s="259">
        <v>1240.1385380000299</v>
      </c>
      <c r="D30" s="210">
        <v>1130.6653200000101</v>
      </c>
      <c r="E30" s="210">
        <v>999.64544100002104</v>
      </c>
      <c r="F30" s="210">
        <v>1331.9940546666865</v>
      </c>
      <c r="G30" s="210">
        <v>3538.5250280002833</v>
      </c>
      <c r="H30" s="435">
        <v>0.37642634830236948</v>
      </c>
      <c r="I30" s="194">
        <f>SUMIFS(Data!$M:$M,Data!$D:$D,$A30,Data!$C:$C,1)</f>
        <v>671.23269700000799</v>
      </c>
      <c r="J30" s="259">
        <f>SUMIFS(Data!$M:$M,Data!$D:$D,$A30,Data!$C:$C,2)</f>
        <v>1116.6718980000401</v>
      </c>
      <c r="K30" s="210">
        <f>SUMIFS(Data!$M:$M,Data!$D:$D,$A30,Data!$C:$C,3)</f>
        <v>1046.7653270000401</v>
      </c>
      <c r="L30" s="210">
        <f>SUMIFS(Data!$M:$M,Data!$D:$D,$A30,Data!$C:$C,4)</f>
        <v>1059.94528500003</v>
      </c>
      <c r="M30" s="210">
        <f t="shared" si="1"/>
        <v>1298.2050690000394</v>
      </c>
      <c r="N30" s="210">
        <f>SUMIFS(Data!$R:$R,Data!$D:$D,$A30)/3</f>
        <v>3324.2295786669297</v>
      </c>
      <c r="O30" s="430">
        <f t="shared" si="2"/>
        <v>0.39052810231014212</v>
      </c>
    </row>
    <row r="31" spans="1:15" s="112" customFormat="1" ht="12" customHeight="1">
      <c r="A31" s="319" t="s">
        <v>22</v>
      </c>
      <c r="B31" s="197">
        <v>217.85310000000001</v>
      </c>
      <c r="C31" s="258">
        <v>1215.5054580000401</v>
      </c>
      <c r="D31" s="179">
        <v>1121.10557400004</v>
      </c>
      <c r="E31" s="179">
        <v>958.51903300002198</v>
      </c>
      <c r="F31" s="179">
        <v>1170.9943883333674</v>
      </c>
      <c r="G31" s="179">
        <v>3243.6584983335674</v>
      </c>
      <c r="H31" s="435">
        <v>0.36101038038836913</v>
      </c>
      <c r="I31" s="197">
        <f>SUMIFS(Data!$M:$M,Data!$D:$D,$A31,Data!$C:$C,1)</f>
        <v>142.306524</v>
      </c>
      <c r="J31" s="258">
        <f>SUMIFS(Data!$M:$M,Data!$D:$D,$A31,Data!$C:$C,2)</f>
        <v>964.16570500002103</v>
      </c>
      <c r="K31" s="179">
        <f>SUMIFS(Data!$M:$M,Data!$D:$D,$A31,Data!$C:$C,3)</f>
        <v>921.67908500001499</v>
      </c>
      <c r="L31" s="179">
        <f>SUMIFS(Data!$M:$M,Data!$D:$D,$A31,Data!$C:$C,4)</f>
        <v>946.06569100001195</v>
      </c>
      <c r="M31" s="179">
        <f t="shared" si="1"/>
        <v>991.40566833334935</v>
      </c>
      <c r="N31" s="179">
        <f>SUMIFS(Data!$R:$R,Data!$D:$D,$A31)/3</f>
        <v>2789.7924106668274</v>
      </c>
      <c r="O31" s="430">
        <f t="shared" si="2"/>
        <v>0.35536897460280192</v>
      </c>
    </row>
    <row r="32" spans="1:15" s="112" customFormat="1" ht="12" customHeight="1">
      <c r="A32" s="249" t="s">
        <v>23</v>
      </c>
      <c r="B32" s="194">
        <v>257.73289800000299</v>
      </c>
      <c r="C32" s="259">
        <v>791.75906200001702</v>
      </c>
      <c r="D32" s="210">
        <v>813.83909900002004</v>
      </c>
      <c r="E32" s="210">
        <v>678.01257300000498</v>
      </c>
      <c r="F32" s="210">
        <v>847.11454400001503</v>
      </c>
      <c r="G32" s="210">
        <v>3139.6655390002434</v>
      </c>
      <c r="H32" s="435">
        <v>0.26981044110506108</v>
      </c>
      <c r="I32" s="194">
        <f>SUMIFS(Data!$M:$M,Data!$D:$D,$A32,Data!$C:$C,1)</f>
        <v>282.919566000001</v>
      </c>
      <c r="J32" s="259">
        <f>SUMIFS(Data!$M:$M,Data!$D:$D,$A32,Data!$C:$C,2)</f>
        <v>768.49234100002195</v>
      </c>
      <c r="K32" s="210">
        <f>SUMIFS(Data!$M:$M,Data!$D:$D,$A32,Data!$C:$C,3)</f>
        <v>705.78578000001005</v>
      </c>
      <c r="L32" s="210">
        <f>SUMIFS(Data!$M:$M,Data!$D:$D,$A32,Data!$C:$C,4)</f>
        <v>674.06583800000203</v>
      </c>
      <c r="M32" s="210">
        <f t="shared" si="1"/>
        <v>810.42117500001166</v>
      </c>
      <c r="N32" s="210">
        <f>SUMIFS(Data!$R:$R,Data!$D:$D,$A32)/3</f>
        <v>2836.4502446668903</v>
      </c>
      <c r="O32" s="430">
        <f t="shared" si="2"/>
        <v>0.28571668990978077</v>
      </c>
    </row>
    <row r="33" spans="1:16" s="112" customFormat="1" ht="12" customHeight="1">
      <c r="A33" s="319" t="s">
        <v>38</v>
      </c>
      <c r="B33" s="197">
        <v>1131.41500000002</v>
      </c>
      <c r="C33" s="258">
        <v>3390.8120000000358</v>
      </c>
      <c r="D33" s="179">
        <v>3584.2409999999782</v>
      </c>
      <c r="E33" s="179">
        <v>2656.3190000000732</v>
      </c>
      <c r="F33" s="179">
        <v>3587.5956666667021</v>
      </c>
      <c r="G33" s="179">
        <v>10183.618666665934</v>
      </c>
      <c r="H33" s="435">
        <v>0.35229084906821861</v>
      </c>
      <c r="I33" s="197">
        <f>SUMIFS(Data!$M:$M,Data!$D:$D,$A33,Data!$C:$C,1)</f>
        <v>829.94900000000996</v>
      </c>
      <c r="J33" s="258">
        <f>SUMIFS(Data!$M:$M,Data!$D:$D,$A33,Data!$C:$C,2)</f>
        <v>2651.7570000001688</v>
      </c>
      <c r="K33" s="179">
        <f>SUMIFS(Data!$M:$M,Data!$D:$D,$A33,Data!$C:$C,3)</f>
        <v>2716.7080000000569</v>
      </c>
      <c r="L33" s="179">
        <f>SUMIFS(Data!$M:$M,Data!$D:$D,$A33,Data!$C:$C,4)</f>
        <v>2363.688000000077</v>
      </c>
      <c r="M33" s="179">
        <f t="shared" si="1"/>
        <v>2854.0340000001038</v>
      </c>
      <c r="N33" s="179">
        <f>SUMIFS(Data!$R:$R,Data!$D:$D,$A33)/3</f>
        <v>8231.7219999997524</v>
      </c>
      <c r="O33" s="430">
        <f t="shared" si="2"/>
        <v>0.34671166008766935</v>
      </c>
    </row>
    <row r="34" spans="1:16" s="112" customFormat="1" ht="12" customHeight="1">
      <c r="A34" s="318" t="s">
        <v>25</v>
      </c>
      <c r="B34" s="194">
        <v>509.87000000000387</v>
      </c>
      <c r="C34" s="259">
        <v>1236.8420000000199</v>
      </c>
      <c r="D34" s="210">
        <v>1211.5540000000201</v>
      </c>
      <c r="E34" s="210">
        <v>1150.355</v>
      </c>
      <c r="F34" s="210">
        <v>1369.5403333333479</v>
      </c>
      <c r="G34" s="210">
        <v>4194.9180000003262</v>
      </c>
      <c r="H34" s="435">
        <v>0.3264760677880334</v>
      </c>
      <c r="I34" s="194">
        <f>SUMIFS(Data!$M:$M,Data!$D:$D,$A34,Data!$C:$C,1)</f>
        <v>543.57600000000889</v>
      </c>
      <c r="J34" s="259">
        <f>SUMIFS(Data!$M:$M,Data!$D:$D,$A34,Data!$C:$C,2)</f>
        <v>1073.0930000000235</v>
      </c>
      <c r="K34" s="210">
        <f>SUMIFS(Data!$M:$M,Data!$D:$D,$A34,Data!$C:$C,3)</f>
        <v>1099.1350000000298</v>
      </c>
      <c r="L34" s="210">
        <f>SUMIFS(Data!$M:$M,Data!$D:$D,$A34,Data!$C:$C,4)</f>
        <v>1078.791999999987</v>
      </c>
      <c r="M34" s="210">
        <f t="shared" si="1"/>
        <v>1264.8653333333496</v>
      </c>
      <c r="N34" s="210">
        <f>SUMIFS(Data!$R:$R,Data!$D:$D,$A34)/3</f>
        <v>3856.9836666669762</v>
      </c>
      <c r="O34" s="430">
        <f t="shared" si="2"/>
        <v>0.32794158405819401</v>
      </c>
    </row>
    <row r="35" spans="1:16" s="112" customFormat="1" ht="12" customHeight="1">
      <c r="A35" s="319" t="s">
        <v>26</v>
      </c>
      <c r="B35" s="197">
        <v>122.87322399999999</v>
      </c>
      <c r="C35" s="258">
        <v>743.88566000000003</v>
      </c>
      <c r="D35" s="179">
        <v>711.71913600001005</v>
      </c>
      <c r="E35" s="179">
        <v>602.77923599999599</v>
      </c>
      <c r="F35" s="179">
        <v>727.08575200000212</v>
      </c>
      <c r="G35" s="179">
        <v>2253.6350636667808</v>
      </c>
      <c r="H35" s="435">
        <v>0.32262799053942481</v>
      </c>
      <c r="I35" s="197">
        <f>SUMIFS(Data!$M:$M,Data!$D:$D,$A35,Data!$C:$C,1)</f>
        <v>70.439909000000199</v>
      </c>
      <c r="J35" s="258">
        <f>SUMIFS(Data!$M:$M,Data!$D:$D,$A35,Data!$C:$C,2)</f>
        <v>555.55912499999397</v>
      </c>
      <c r="K35" s="179">
        <f>SUMIFS(Data!$M:$M,Data!$D:$D,$A35,Data!$C:$C,3)</f>
        <v>492.99260399999099</v>
      </c>
      <c r="L35" s="179">
        <f>SUMIFS(Data!$M:$M,Data!$D:$D,$A35,Data!$C:$C,4)</f>
        <v>486.39932199998901</v>
      </c>
      <c r="M35" s="179">
        <f t="shared" si="1"/>
        <v>535.13031999999146</v>
      </c>
      <c r="N35" s="179">
        <f>SUMIFS(Data!$R:$R,Data!$D:$D,$A35)/3</f>
        <v>1680.8890093334342</v>
      </c>
      <c r="O35" s="430">
        <f t="shared" si="2"/>
        <v>0.31836148432679701</v>
      </c>
    </row>
    <row r="36" spans="1:16" s="112" customFormat="1" ht="12" customHeight="1">
      <c r="A36" s="318" t="s">
        <v>27</v>
      </c>
      <c r="B36" s="194">
        <v>105.07321</v>
      </c>
      <c r="C36" s="259">
        <v>582.352644999993</v>
      </c>
      <c r="D36" s="210">
        <v>591.27264399999399</v>
      </c>
      <c r="E36" s="210">
        <v>482.93277199999301</v>
      </c>
      <c r="F36" s="210">
        <v>587.21042366665995</v>
      </c>
      <c r="G36" s="210">
        <v>2276.7886510001226</v>
      </c>
      <c r="H36" s="435">
        <v>0.25791169655062918</v>
      </c>
      <c r="I36" s="194">
        <f>SUMIFS(Data!$M:$M,Data!$D:$D,$A36,Data!$C:$C,1)</f>
        <v>132.61983599999999</v>
      </c>
      <c r="J36" s="259">
        <f>SUMIFS(Data!$M:$M,Data!$D:$D,$A36,Data!$C:$C,2)</f>
        <v>511.55271699999702</v>
      </c>
      <c r="K36" s="210">
        <f>SUMIFS(Data!$M:$M,Data!$D:$D,$A36,Data!$C:$C,3)</f>
        <v>522.11500000000399</v>
      </c>
      <c r="L36" s="210">
        <f>SUMIFS(Data!$M:$M,Data!$D:$D,$A36,Data!$C:$C,4)</f>
        <v>501.12300000001198</v>
      </c>
      <c r="M36" s="210">
        <f t="shared" si="1"/>
        <v>555.80351766667093</v>
      </c>
      <c r="N36" s="210">
        <f>SUMIFS(Data!$R:$R,Data!$D:$D,$A36)/3</f>
        <v>1994.2396443334601</v>
      </c>
      <c r="O36" s="430">
        <f t="shared" si="2"/>
        <v>0.27870447729086167</v>
      </c>
    </row>
    <row r="37" spans="1:16" s="112" customFormat="1" ht="12" customHeight="1">
      <c r="A37" s="319" t="s">
        <v>28</v>
      </c>
      <c r="B37" s="197">
        <v>163.37314899999998</v>
      </c>
      <c r="C37" s="258">
        <v>676.33268800000315</v>
      </c>
      <c r="D37" s="179">
        <v>687.85262000000193</v>
      </c>
      <c r="E37" s="179">
        <v>684.13935000000117</v>
      </c>
      <c r="F37" s="179">
        <v>737.23260233333542</v>
      </c>
      <c r="G37" s="179">
        <v>2202.6665680001383</v>
      </c>
      <c r="H37" s="435">
        <v>0.33470004631826289</v>
      </c>
      <c r="I37" s="197">
        <f>SUMIFS(Data!$M:$M,Data!$D:$D,$A37,Data!$C:$C,1)</f>
        <v>238.199737</v>
      </c>
      <c r="J37" s="258">
        <f>SUMIFS(Data!$M:$M,Data!$D:$D,$A37,Data!$C:$C,2)</f>
        <v>629.86605099999929</v>
      </c>
      <c r="K37" s="179">
        <f>SUMIFS(Data!$M:$M,Data!$D:$D,$A37,Data!$C:$C,3)</f>
        <v>581.23276299999839</v>
      </c>
      <c r="L37" s="179">
        <f>SUMIFS(Data!$M:$M,Data!$D:$D,$A37,Data!$C:$C,4)</f>
        <v>583.66617199999428</v>
      </c>
      <c r="M37" s="179">
        <f t="shared" si="1"/>
        <v>677.65490766666392</v>
      </c>
      <c r="N37" s="179">
        <f>SUMIFS(Data!$R:$R,Data!$D:$D,$A37)/3</f>
        <v>1586.0227723334103</v>
      </c>
      <c r="O37" s="430">
        <f t="shared" si="2"/>
        <v>0.42726682080968809</v>
      </c>
    </row>
    <row r="38" spans="1:16" s="112" customFormat="1" ht="12" customHeight="1" thickBot="1">
      <c r="A38" s="321" t="s">
        <v>29</v>
      </c>
      <c r="B38" s="242">
        <v>187.093085</v>
      </c>
      <c r="C38" s="261">
        <v>1197.73833100001</v>
      </c>
      <c r="D38" s="262">
        <v>1266.97838000003</v>
      </c>
      <c r="E38" s="262">
        <v>925.61229200001299</v>
      </c>
      <c r="F38" s="262">
        <v>1192.4740293333509</v>
      </c>
      <c r="G38" s="262">
        <v>3786.1957236669768</v>
      </c>
      <c r="H38" s="436">
        <v>0.31495308651884096</v>
      </c>
      <c r="I38" s="242">
        <f>SUMIFS(Data!$M:$M,Data!$D:$D,$A38,Data!$C:$C,1)</f>
        <v>176.57310799999999</v>
      </c>
      <c r="J38" s="261">
        <f>SUMIFS(Data!$M:$M,Data!$D:$D,$A38,Data!$C:$C,2)</f>
        <v>905.49230200002103</v>
      </c>
      <c r="K38" s="262">
        <f>SUMIFS(Data!$M:$M,Data!$D:$D,$A38,Data!$C:$C,3)</f>
        <v>951.63874000002102</v>
      </c>
      <c r="L38" s="262">
        <f>SUMIFS(Data!$M:$M,Data!$D:$D,$A38,Data!$C:$C,4)</f>
        <v>1003.37204000003</v>
      </c>
      <c r="M38" s="262">
        <f t="shared" si="1"/>
        <v>1012.358730000024</v>
      </c>
      <c r="N38" s="262">
        <f>SUMIFS(Data!$R:$R,Data!$D:$D,$A38)/3</f>
        <v>3223.8919716669529</v>
      </c>
      <c r="O38" s="431">
        <f t="shared" si="2"/>
        <v>0.31401757220685389</v>
      </c>
    </row>
    <row r="39" spans="1:16" s="112" customFormat="1" ht="12" customHeight="1" thickBot="1">
      <c r="A39" s="322" t="s">
        <v>32</v>
      </c>
      <c r="B39" s="234">
        <v>15496.34913700001</v>
      </c>
      <c r="C39" s="234">
        <v>41000.242270001007</v>
      </c>
      <c r="D39" s="234">
        <v>39571.009818001032</v>
      </c>
      <c r="E39" s="234">
        <v>31292.841266000793</v>
      </c>
      <c r="F39" s="234">
        <v>42453.480830334287</v>
      </c>
      <c r="G39" s="234">
        <v>115593.96806633571</v>
      </c>
      <c r="H39" s="437">
        <v>0.36726380745032977</v>
      </c>
      <c r="I39" s="234">
        <f>SUM(I9:I38)</f>
        <v>14043.516712000033</v>
      </c>
      <c r="J39" s="234">
        <f t="shared" ref="J39:N39" si="3">SUM(J9:J38)</f>
        <v>33094.79067100113</v>
      </c>
      <c r="K39" s="234">
        <f t="shared" si="3"/>
        <v>33380.905577000609</v>
      </c>
      <c r="L39" s="234">
        <f t="shared" si="3"/>
        <v>32063.420131000807</v>
      </c>
      <c r="M39" s="234">
        <f t="shared" si="3"/>
        <v>37527.544363667526</v>
      </c>
      <c r="N39" s="234">
        <f t="shared" si="3"/>
        <v>102017.58146467037</v>
      </c>
      <c r="O39" s="432">
        <f>M39/N39</f>
        <v>0.36785369565601456</v>
      </c>
    </row>
    <row r="40" spans="1:16" s="112" customFormat="1" ht="12" customHeight="1" thickTop="1">
      <c r="A40" s="108" t="s">
        <v>156</v>
      </c>
      <c r="B40" s="108"/>
      <c r="C40" s="108"/>
      <c r="D40" s="108"/>
      <c r="E40" s="108"/>
      <c r="F40" s="108"/>
      <c r="G40" s="108"/>
      <c r="H40" s="108"/>
      <c r="I40" s="108"/>
      <c r="J40" s="108"/>
      <c r="K40" s="108"/>
      <c r="L40" s="108"/>
      <c r="N40" s="108"/>
      <c r="O40" s="121" t="str">
        <f>Data!$W$1</f>
        <v>tdulany</v>
      </c>
    </row>
    <row r="41" spans="1:16" s="112" customFormat="1" ht="12" customHeight="1">
      <c r="A41" s="113" t="s">
        <v>572</v>
      </c>
      <c r="B41" s="108"/>
      <c r="C41" s="108"/>
      <c r="D41" s="108"/>
      <c r="E41" s="108"/>
      <c r="F41" s="108"/>
      <c r="G41" s="113"/>
      <c r="H41" s="108"/>
      <c r="I41" s="108"/>
      <c r="J41" s="108"/>
      <c r="K41" s="108"/>
      <c r="L41" s="108"/>
      <c r="N41" s="113"/>
      <c r="O41" s="109">
        <f>Data!$W$2</f>
        <v>44399</v>
      </c>
    </row>
    <row r="42" spans="1:16" s="108" customFormat="1" ht="12" customHeight="1">
      <c r="A42" s="108" t="s">
        <v>571</v>
      </c>
      <c r="G42" s="509"/>
      <c r="N42" s="509"/>
    </row>
    <row r="43" spans="1:16" s="108" customFormat="1" ht="12" customHeight="1">
      <c r="A43" s="510" t="s">
        <v>172</v>
      </c>
      <c r="B43" s="510"/>
      <c r="C43" s="510"/>
      <c r="D43" s="510"/>
      <c r="E43" s="510"/>
      <c r="F43" s="510"/>
      <c r="G43" s="510"/>
      <c r="H43" s="510"/>
      <c r="I43" s="510"/>
      <c r="J43" s="510"/>
      <c r="K43" s="510"/>
      <c r="L43" s="510"/>
      <c r="N43" s="510"/>
    </row>
    <row r="44" spans="1:16" s="108" customFormat="1" ht="12" customHeight="1">
      <c r="A44" s="510" t="s">
        <v>138</v>
      </c>
    </row>
    <row r="45" spans="1:16" s="108" customFormat="1" ht="12" customHeight="1">
      <c r="A45" s="510" t="s">
        <v>139</v>
      </c>
    </row>
    <row r="46" spans="1:16" s="108" customFormat="1" ht="10.199999999999999">
      <c r="A46" s="510" t="s">
        <v>137</v>
      </c>
      <c r="H46" s="511"/>
      <c r="O46" s="511"/>
    </row>
    <row r="47" spans="1:16" s="127" customFormat="1" ht="12" customHeight="1">
      <c r="A47" s="83"/>
      <c r="B47" s="83"/>
      <c r="C47" s="84"/>
      <c r="D47" s="84"/>
      <c r="E47" s="84"/>
      <c r="F47" s="84"/>
      <c r="G47" s="84"/>
      <c r="H47" s="128"/>
      <c r="I47" s="83"/>
      <c r="J47" s="84"/>
      <c r="K47" s="84"/>
      <c r="L47" s="84"/>
      <c r="M47" s="84"/>
      <c r="N47" s="84"/>
      <c r="O47" s="128"/>
      <c r="P47" s="128"/>
    </row>
    <row r="48" spans="1:16" s="127" customFormat="1" ht="12" customHeight="1">
      <c r="A48" s="7"/>
      <c r="B48" s="83"/>
      <c r="C48" s="84"/>
      <c r="D48" s="84"/>
      <c r="E48" s="84"/>
      <c r="F48" s="84"/>
      <c r="G48" s="84"/>
      <c r="H48" s="128"/>
      <c r="I48" s="83"/>
      <c r="J48" s="84"/>
      <c r="K48" s="84"/>
      <c r="L48" s="84"/>
      <c r="M48" s="84"/>
      <c r="N48" s="84"/>
      <c r="O48" s="128"/>
      <c r="P48" s="128"/>
    </row>
    <row r="49" spans="1:16" s="127" customFormat="1" ht="12" customHeight="1">
      <c r="A49" s="47" t="s">
        <v>130</v>
      </c>
      <c r="H49" s="216"/>
      <c r="J49" s="22"/>
      <c r="O49" s="216"/>
    </row>
    <row r="50" spans="1:16" s="127" customFormat="1" ht="12" customHeight="1" thickBot="1">
      <c r="A50" s="47" t="s">
        <v>78</v>
      </c>
      <c r="H50" s="216"/>
      <c r="J50" s="22"/>
      <c r="O50" s="216"/>
    </row>
    <row r="51" spans="1:16" s="127" customFormat="1" ht="12" customHeight="1">
      <c r="A51" s="274"/>
      <c r="B51" s="156" t="s">
        <v>641</v>
      </c>
      <c r="C51" s="156" t="s">
        <v>642</v>
      </c>
      <c r="D51" s="156" t="s">
        <v>643</v>
      </c>
      <c r="E51" s="156" t="s">
        <v>644</v>
      </c>
      <c r="F51" s="156" t="s">
        <v>186</v>
      </c>
      <c r="G51" s="156" t="s">
        <v>186</v>
      </c>
      <c r="H51" s="135" t="s">
        <v>186</v>
      </c>
      <c r="I51" s="156" t="str">
        <f>CONCATENATE("Summer ",MID(Data!$W$3,3,2))</f>
        <v>Summer 20</v>
      </c>
      <c r="J51" s="156" t="str">
        <f>CONCATENATE("Fall ",MID(Data!$W$3,3,2))</f>
        <v>Fall 20</v>
      </c>
      <c r="K51" s="156" t="str">
        <f>CONCATENATE("Winter ",MID(Data!$W$3,6,2))</f>
        <v>Winter 21</v>
      </c>
      <c r="L51" s="156" t="str">
        <f>CONCATENATE("Spring ",MID(Data!$W$3,6,2))</f>
        <v>Spring 21</v>
      </c>
      <c r="M51" s="157" t="str">
        <f>Data!$W$3</f>
        <v>2020-21</v>
      </c>
      <c r="N51" s="157" t="str">
        <f>Data!$W$3</f>
        <v>2020-21</v>
      </c>
      <c r="O51" s="130" t="str">
        <f>Data!$W$3</f>
        <v>2020-21</v>
      </c>
    </row>
    <row r="52" spans="1:16" s="127" customFormat="1" ht="12" customHeight="1" thickBot="1">
      <c r="A52" s="175" t="s">
        <v>711</v>
      </c>
      <c r="B52" s="165" t="s">
        <v>33</v>
      </c>
      <c r="C52" s="165" t="s">
        <v>33</v>
      </c>
      <c r="D52" s="165" t="s">
        <v>33</v>
      </c>
      <c r="E52" s="165" t="s">
        <v>33</v>
      </c>
      <c r="F52" s="165" t="s">
        <v>31</v>
      </c>
      <c r="G52" s="165" t="s">
        <v>128</v>
      </c>
      <c r="H52" s="136" t="s">
        <v>129</v>
      </c>
      <c r="I52" s="165" t="s">
        <v>33</v>
      </c>
      <c r="J52" s="165" t="s">
        <v>33</v>
      </c>
      <c r="K52" s="165" t="s">
        <v>33</v>
      </c>
      <c r="L52" s="165" t="s">
        <v>33</v>
      </c>
      <c r="M52" s="165" t="s">
        <v>31</v>
      </c>
      <c r="N52" s="165" t="s">
        <v>128</v>
      </c>
      <c r="O52" s="131" t="s">
        <v>129</v>
      </c>
    </row>
    <row r="53" spans="1:16" s="14" customFormat="1">
      <c r="A53" s="93" t="s">
        <v>81</v>
      </c>
      <c r="B53" s="194">
        <v>394.63946999999399</v>
      </c>
      <c r="C53" s="182">
        <v>719.67245000001105</v>
      </c>
      <c r="D53" s="182">
        <v>717.792518000011</v>
      </c>
      <c r="E53" s="182"/>
      <c r="F53" s="182"/>
      <c r="G53" s="182"/>
      <c r="H53" s="441"/>
      <c r="I53" s="194"/>
      <c r="J53" s="194"/>
      <c r="K53" s="194"/>
      <c r="L53" s="194"/>
      <c r="M53" s="182"/>
      <c r="N53" s="182"/>
      <c r="O53" s="439"/>
    </row>
    <row r="54" spans="1:16" s="14" customFormat="1">
      <c r="A54" s="94" t="s">
        <v>79</v>
      </c>
      <c r="B54" s="194">
        <v>242.74629100000101</v>
      </c>
      <c r="C54" s="196">
        <v>629.74575600000196</v>
      </c>
      <c r="D54" s="196">
        <v>554.77256499999805</v>
      </c>
      <c r="E54" s="196"/>
      <c r="F54" s="196"/>
      <c r="G54" s="196"/>
      <c r="H54" s="441"/>
      <c r="I54" s="194"/>
      <c r="J54" s="196"/>
      <c r="K54" s="196"/>
      <c r="L54" s="196"/>
      <c r="M54" s="196"/>
      <c r="N54" s="196"/>
      <c r="O54" s="439"/>
    </row>
    <row r="55" spans="1:16" s="14" customFormat="1">
      <c r="A55" s="171" t="s">
        <v>80</v>
      </c>
      <c r="B55" s="197">
        <v>637.385760999995</v>
      </c>
      <c r="C55" s="179">
        <v>1349.418206000013</v>
      </c>
      <c r="D55" s="179">
        <v>1272.5650830000091</v>
      </c>
      <c r="E55" s="179"/>
      <c r="F55" s="179"/>
      <c r="G55" s="179"/>
      <c r="H55" s="441"/>
      <c r="I55" s="197"/>
      <c r="J55" s="179"/>
      <c r="K55" s="179"/>
      <c r="L55" s="179"/>
      <c r="M55" s="179"/>
      <c r="N55" s="179"/>
      <c r="O55" s="439"/>
    </row>
    <row r="56" spans="1:16" s="14" customFormat="1">
      <c r="A56" s="94" t="s">
        <v>82</v>
      </c>
      <c r="B56" s="194">
        <v>763.40574600000002</v>
      </c>
      <c r="C56" s="196">
        <v>1741.3513740000701</v>
      </c>
      <c r="D56" s="196">
        <v>1700.38484600008</v>
      </c>
      <c r="E56" s="196">
        <v>1334.9184950000599</v>
      </c>
      <c r="F56" s="196">
        <v>1846.6868203334034</v>
      </c>
      <c r="G56" s="196">
        <v>4461.6835916670198</v>
      </c>
      <c r="H56" s="441">
        <v>0.41389909938535679</v>
      </c>
      <c r="I56" s="194">
        <f>SUMIFS(Data!$M:$M,Data!$E:$E,$A56,Data!$C:$C,1)</f>
        <v>710.69910900000798</v>
      </c>
      <c r="J56" s="196">
        <f>SUMIFS(Data!$M:$M,Data!$E:$E,$A56,Data!$C:$C,2)</f>
        <v>1216.5851790000299</v>
      </c>
      <c r="K56" s="196">
        <f>SUMIFS(Data!$M:$M,Data!$E:$E,$A56,Data!$C:$C,3)</f>
        <v>1313.97300000003</v>
      </c>
      <c r="L56" s="196">
        <f>SUMIFS(Data!$M:$M,Data!$E:$E,$A56,Data!$C:$C,4)</f>
        <v>1222.9030000000701</v>
      </c>
      <c r="M56" s="196">
        <f>(I56+J56+K56+L56)/3</f>
        <v>1488.0534293333794</v>
      </c>
      <c r="N56" s="196">
        <f>SUMIFS(Data!$R:$R,Data!$E:$E,$A56)/3</f>
        <v>3975.1673696670173</v>
      </c>
      <c r="O56" s="439">
        <f t="shared" ref="O56:O63" si="4">M56/N56</f>
        <v>0.37433730229528106</v>
      </c>
    </row>
    <row r="57" spans="1:16" s="14" customFormat="1">
      <c r="A57" s="94" t="s">
        <v>55</v>
      </c>
      <c r="B57" s="194">
        <v>509.46612799999002</v>
      </c>
      <c r="C57" s="182">
        <v>1342.4453500000402</v>
      </c>
      <c r="D57" s="182">
        <v>1236.99216400002</v>
      </c>
      <c r="E57" s="182">
        <v>1017.8456600000189</v>
      </c>
      <c r="F57" s="182">
        <v>1368.9164340000232</v>
      </c>
      <c r="G57" s="182">
        <v>3305.3788736668835</v>
      </c>
      <c r="H57" s="441">
        <v>0.41414811624344605</v>
      </c>
      <c r="I57" s="194">
        <f>SUMIFS(Data!$M:$M,Data!$E:$E,$A57,Data!$C:$C,1)</f>
        <v>493.79945299998798</v>
      </c>
      <c r="J57" s="182">
        <f>SUMIFS(Data!$M:$M,Data!$E:$E,$A57,Data!$C:$C,2)</f>
        <v>1205.4586890000601</v>
      </c>
      <c r="K57" s="182">
        <f>SUMIFS(Data!$M:$M,Data!$E:$E,$A57,Data!$C:$C,3)</f>
        <v>1206.7809999999799</v>
      </c>
      <c r="L57" s="182">
        <f>SUMIFS(Data!$M:$M,Data!$E:$E,$A57,Data!$C:$C,4)</f>
        <v>1096.37500000001</v>
      </c>
      <c r="M57" s="182">
        <f>(I57+J57+K57+L57)/3</f>
        <v>1334.1380473333459</v>
      </c>
      <c r="N57" s="182">
        <f>SUMIFS(Data!$R:$R,Data!$E:$E,$A57)/3</f>
        <v>3255.3694570001567</v>
      </c>
      <c r="O57" s="439">
        <f t="shared" si="4"/>
        <v>0.4098269228595523</v>
      </c>
    </row>
    <row r="58" spans="1:16" s="14" customFormat="1">
      <c r="A58" s="94" t="s">
        <v>44</v>
      </c>
      <c r="B58" s="194">
        <v>549.58614899998906</v>
      </c>
      <c r="C58" s="196">
        <v>1232.7126100000098</v>
      </c>
      <c r="D58" s="196">
        <v>1138.0059030000098</v>
      </c>
      <c r="E58" s="196">
        <v>725.87289200000203</v>
      </c>
      <c r="F58" s="196">
        <v>1215.3925180000035</v>
      </c>
      <c r="G58" s="196">
        <v>3664.25439733349</v>
      </c>
      <c r="H58" s="441">
        <v>0.33168890208181379</v>
      </c>
      <c r="I58" s="194">
        <f>SUMIFS(Data!$M:$M,Data!$E:$E,$A58,Data!$C:$C,1)</f>
        <v>353.99291999999798</v>
      </c>
      <c r="J58" s="196">
        <f>SUMIFS(Data!$M:$M,Data!$E:$E,$A58,Data!$C:$C,2)</f>
        <v>984.82604600003299</v>
      </c>
      <c r="K58" s="196">
        <f>SUMIFS(Data!$M:$M,Data!$E:$E,$A58,Data!$C:$C,3)</f>
        <v>1008.4879999999949</v>
      </c>
      <c r="L58" s="196">
        <f>SUMIFS(Data!$M:$M,Data!$E:$E,$A58,Data!$C:$C,4)</f>
        <v>989.12199999998802</v>
      </c>
      <c r="M58" s="196">
        <f>(I58+J58+K58+L58)/3</f>
        <v>1112.1429886666713</v>
      </c>
      <c r="N58" s="196">
        <f>SUMIFS(Data!$R:$R,Data!$E:$E,$A58)/3</f>
        <v>3228.2248836669273</v>
      </c>
      <c r="O58" s="439">
        <f t="shared" si="4"/>
        <v>0.34450604550306069</v>
      </c>
    </row>
    <row r="59" spans="1:16" s="14" customFormat="1">
      <c r="A59" s="94" t="s">
        <v>83</v>
      </c>
      <c r="B59" s="194">
        <v>0</v>
      </c>
      <c r="C59" s="182">
        <v>0</v>
      </c>
      <c r="D59" s="182">
        <v>0</v>
      </c>
      <c r="E59" s="182">
        <v>0</v>
      </c>
      <c r="F59" s="182">
        <v>0</v>
      </c>
      <c r="G59" s="182">
        <v>0</v>
      </c>
      <c r="H59" s="441">
        <v>0</v>
      </c>
      <c r="I59" s="194">
        <f>SUMIFS(Data!$M:$M,Data!$E:$E,$A59,Data!$C:$C,1)</f>
        <v>0</v>
      </c>
      <c r="J59" s="182">
        <f>SUMIFS(Data!$M:$M,Data!$E:$E,$A59,Data!$C:$C,2)</f>
        <v>0</v>
      </c>
      <c r="K59" s="182">
        <f>SUMIFS(Data!$M:$M,Data!$E:$E,$A59,Data!$C:$C,3)</f>
        <v>0</v>
      </c>
      <c r="L59" s="182">
        <f>SUMIFS(Data!$M:$M,Data!$E:$E,$A59,Data!$C:$C,4)</f>
        <v>0</v>
      </c>
      <c r="M59" s="182">
        <f>(I59+J59+K59+L59)/3</f>
        <v>0</v>
      </c>
      <c r="N59" s="182">
        <f>SUMIFS(Data!$R:$R,Data!$E:$E,$A59)/3</f>
        <v>0</v>
      </c>
      <c r="O59" s="439">
        <v>0</v>
      </c>
    </row>
    <row r="60" spans="1:16" s="14" customFormat="1">
      <c r="A60" s="171" t="s">
        <v>84</v>
      </c>
      <c r="B60" s="197">
        <v>1822.458022999979</v>
      </c>
      <c r="C60" s="198">
        <v>4316.5093340001204</v>
      </c>
      <c r="D60" s="198">
        <v>4075.38291300011</v>
      </c>
      <c r="E60" s="198">
        <v>3078.6370470000811</v>
      </c>
      <c r="F60" s="198">
        <v>4430.9957723334301</v>
      </c>
      <c r="G60" s="198">
        <v>11431.316862667394</v>
      </c>
      <c r="H60" s="441">
        <v>0.38761901411413568</v>
      </c>
      <c r="I60" s="197">
        <f>I56+I57+I58+I59</f>
        <v>1558.491481999994</v>
      </c>
      <c r="J60" s="198">
        <f t="shared" ref="J60:N60" si="5">J56+J57+J58+J59</f>
        <v>3406.8699140001227</v>
      </c>
      <c r="K60" s="198">
        <f t="shared" si="5"/>
        <v>3529.2420000000047</v>
      </c>
      <c r="L60" s="198">
        <f t="shared" si="5"/>
        <v>3308.4000000000683</v>
      </c>
      <c r="M60" s="198">
        <f t="shared" si="5"/>
        <v>3934.3344653333961</v>
      </c>
      <c r="N60" s="198">
        <f t="shared" si="5"/>
        <v>10458.761710334102</v>
      </c>
      <c r="O60" s="439">
        <f t="shared" si="4"/>
        <v>0.37617593500059915</v>
      </c>
    </row>
    <row r="61" spans="1:16" s="14" customFormat="1">
      <c r="A61" s="94" t="s">
        <v>38</v>
      </c>
      <c r="B61" s="194">
        <v>1100.30600000002</v>
      </c>
      <c r="C61" s="182">
        <v>2986.1150000000298</v>
      </c>
      <c r="D61" s="182">
        <v>3173.0049999999701</v>
      </c>
      <c r="E61" s="182">
        <v>2306.9830000000702</v>
      </c>
      <c r="F61" s="182">
        <v>3188.8030000000304</v>
      </c>
      <c r="G61" s="182">
        <v>6934.7063333322594</v>
      </c>
      <c r="H61" s="441">
        <v>0.45983244952605645</v>
      </c>
      <c r="I61" s="194">
        <f>SUMIFS(Data!$M:$M,Data!$E:$E,$A61,Data!$C:$C,1)</f>
        <v>802.57400000000996</v>
      </c>
      <c r="J61" s="182">
        <f>SUMIFS(Data!$M:$M,Data!$E:$E,$A61,Data!$C:$C,2)</f>
        <v>2247.7380000001599</v>
      </c>
      <c r="K61" s="182">
        <f>SUMIFS(Data!$M:$M,Data!$E:$E,$A61,Data!$C:$C,3)</f>
        <v>2325.8990000000499</v>
      </c>
      <c r="L61" s="182">
        <f>SUMIFS(Data!$M:$M,Data!$E:$E,$A61,Data!$C:$C,4)</f>
        <v>2001.1910000000701</v>
      </c>
      <c r="M61" s="182">
        <f>(I61+J61+K61+L61)/3</f>
        <v>2459.1340000000964</v>
      </c>
      <c r="N61" s="182">
        <f>SUMIFS(Data!$R:$R,Data!$E:$E,$A61)/3</f>
        <v>5596.7356666660971</v>
      </c>
      <c r="O61" s="439">
        <f t="shared" si="4"/>
        <v>0.43938719754920474</v>
      </c>
    </row>
    <row r="62" spans="1:16" s="14" customFormat="1">
      <c r="A62" s="94" t="s">
        <v>85</v>
      </c>
      <c r="B62" s="194">
        <v>31.108999999999899</v>
      </c>
      <c r="C62" s="196">
        <v>404.69700000000603</v>
      </c>
      <c r="D62" s="196">
        <v>411.236000000008</v>
      </c>
      <c r="E62" s="196">
        <v>349.33600000000303</v>
      </c>
      <c r="F62" s="196">
        <v>398.79266666667235</v>
      </c>
      <c r="G62" s="196">
        <v>3248.9123333336752</v>
      </c>
      <c r="H62" s="441">
        <v>0.12274651506446631</v>
      </c>
      <c r="I62" s="194">
        <f>SUMIFS(Data!$M:$M,Data!$E:$E,$A62,Data!$C:$C,1)</f>
        <v>27.375</v>
      </c>
      <c r="J62" s="196">
        <f>SUMIFS(Data!$M:$M,Data!$E:$E,$A62,Data!$C:$C,2)</f>
        <v>404.01900000000899</v>
      </c>
      <c r="K62" s="196">
        <f>SUMIFS(Data!$M:$M,Data!$E:$E,$A62,Data!$C:$C,3)</f>
        <v>390.80900000000702</v>
      </c>
      <c r="L62" s="196">
        <f>SUMIFS(Data!$M:$M,Data!$E:$E,$A62,Data!$C:$C,4)</f>
        <v>362.49700000000701</v>
      </c>
      <c r="M62" s="196">
        <f>(I62+J62+K62+L62)/3</f>
        <v>394.90000000000765</v>
      </c>
      <c r="N62" s="196">
        <f>SUMIFS(Data!$R:$R,Data!$E:$E,$A62)/3</f>
        <v>2634.9863333336543</v>
      </c>
      <c r="O62" s="439">
        <f t="shared" si="4"/>
        <v>0.14986794997923186</v>
      </c>
    </row>
    <row r="63" spans="1:16" s="14" customFormat="1" ht="13.8" thickBot="1">
      <c r="A63" s="172" t="s">
        <v>86</v>
      </c>
      <c r="B63" s="199">
        <v>1131.41500000002</v>
      </c>
      <c r="C63" s="200">
        <v>3390.8120000000358</v>
      </c>
      <c r="D63" s="200">
        <v>3584.2409999999782</v>
      </c>
      <c r="E63" s="200">
        <v>2656.3190000000732</v>
      </c>
      <c r="F63" s="200">
        <v>3587.5956666667025</v>
      </c>
      <c r="G63" s="200">
        <v>10183.618666665934</v>
      </c>
      <c r="H63" s="442">
        <v>0.35229084906821861</v>
      </c>
      <c r="I63" s="199">
        <f>I61+I62</f>
        <v>829.94900000000996</v>
      </c>
      <c r="J63" s="200">
        <f t="shared" ref="J63:N63" si="6">J61+J62</f>
        <v>2651.7570000001688</v>
      </c>
      <c r="K63" s="200">
        <f t="shared" si="6"/>
        <v>2716.7080000000569</v>
      </c>
      <c r="L63" s="200">
        <f t="shared" si="6"/>
        <v>2363.688000000077</v>
      </c>
      <c r="M63" s="200">
        <f>M61+M62</f>
        <v>2854.0340000001042</v>
      </c>
      <c r="N63" s="200">
        <f t="shared" si="6"/>
        <v>8231.7219999997506</v>
      </c>
      <c r="O63" s="440">
        <f t="shared" si="4"/>
        <v>0.34671166008766946</v>
      </c>
    </row>
    <row r="64" spans="1:16" s="14" customFormat="1" ht="13.8">
      <c r="A64" s="14" t="s">
        <v>710</v>
      </c>
      <c r="H64" s="110"/>
      <c r="J64" s="21"/>
      <c r="P64" s="15"/>
    </row>
    <row r="65" spans="1:15" s="112" customFormat="1" ht="12" customHeight="1">
      <c r="A65" s="113"/>
      <c r="B65" s="84"/>
      <c r="C65" s="84"/>
      <c r="D65" s="84"/>
      <c r="E65" s="84"/>
      <c r="F65" s="84"/>
      <c r="G65" s="113"/>
      <c r="H65" s="84"/>
      <c r="I65" s="84"/>
      <c r="J65" s="84"/>
      <c r="K65" s="84"/>
      <c r="L65" s="84"/>
      <c r="M65" s="84"/>
      <c r="N65" s="113"/>
      <c r="O65" s="84"/>
    </row>
  </sheetData>
  <pageMargins left="0.7" right="0.7" top="0.75" bottom="0.75" header="0.3" footer="0.3"/>
  <pageSetup scale="79" orientation="landscape" r:id="rId1"/>
  <headerFooter>
    <oddFooter>&amp;CPage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6"/>
  <sheetViews>
    <sheetView showGridLines="0" topLeftCell="A3" zoomScaleNormal="100" workbookViewId="0">
      <selection activeCell="E55" sqref="E55"/>
    </sheetView>
  </sheetViews>
  <sheetFormatPr defaultColWidth="9.109375" defaultRowHeight="13.2"/>
  <cols>
    <col min="1" max="1" width="24.33203125" style="114" customWidth="1"/>
    <col min="2" max="2" width="7.88671875" style="114" customWidth="1"/>
    <col min="3" max="3" width="7.5546875" style="114" bestFit="1" customWidth="1"/>
    <col min="4" max="4" width="10.33203125" style="114" customWidth="1"/>
    <col min="5" max="5" width="8.6640625" style="114" bestFit="1" customWidth="1"/>
    <col min="6" max="6" width="14" style="114" bestFit="1" customWidth="1"/>
    <col min="7" max="7" width="10.33203125" style="114" bestFit="1" customWidth="1"/>
    <col min="8" max="8" width="11.33203125" style="114" bestFit="1" customWidth="1"/>
    <col min="9" max="9" width="7.88671875" style="114" customWidth="1"/>
    <col min="10" max="10" width="7.5546875" style="114" bestFit="1" customWidth="1"/>
    <col min="11" max="11" width="10.33203125" style="114" bestFit="1" customWidth="1"/>
    <col min="12" max="12" width="7.5546875" style="114" bestFit="1" customWidth="1"/>
    <col min="13" max="13" width="14" style="114" bestFit="1" customWidth="1"/>
    <col min="14" max="14" width="10.33203125" style="114" bestFit="1" customWidth="1"/>
    <col min="15" max="15" width="11.33203125" style="114" bestFit="1" customWidth="1"/>
    <col min="16" max="16" width="9.109375" style="114" customWidth="1"/>
    <col min="17" max="16384" width="9.109375" style="114"/>
  </cols>
  <sheetData>
    <row r="1" spans="1:15" ht="13.8">
      <c r="A1" s="331" t="s">
        <v>142</v>
      </c>
      <c r="G1" s="422"/>
      <c r="N1" s="422"/>
    </row>
    <row r="2" spans="1:15">
      <c r="A2" s="70" t="s">
        <v>47</v>
      </c>
    </row>
    <row r="3" spans="1:15">
      <c r="A3" s="86" t="str">
        <f>CONCATENATE("For Academic Year ",Data!$W$3)</f>
        <v>For Academic Year 2020-21</v>
      </c>
    </row>
    <row r="6" spans="1:15" s="112" customFormat="1" ht="12" customHeight="1" thickBot="1">
      <c r="A6" s="86"/>
      <c r="B6" s="86" t="s">
        <v>141</v>
      </c>
      <c r="C6" s="86"/>
      <c r="D6" s="86"/>
      <c r="E6" s="86"/>
      <c r="F6" s="86"/>
      <c r="G6" s="117"/>
      <c r="H6" s="86"/>
      <c r="I6" s="117" t="str">
        <f>_xlfn.CONCAT("As of ",IF(Data!W5=1,"Summer",IF(Data!W5=2,"Fall",IF(Data!W5=3,"Winter",IF(Data!W5=4,"Spring"))))," quarter")</f>
        <v>As of Spring quarter</v>
      </c>
      <c r="J6" s="117"/>
      <c r="K6" s="86"/>
      <c r="L6" s="86"/>
      <c r="M6" s="86"/>
      <c r="O6" s="86"/>
    </row>
    <row r="7" spans="1:15" s="112" customFormat="1" ht="12" customHeight="1">
      <c r="A7" s="236"/>
      <c r="B7" s="156" t="s">
        <v>186</v>
      </c>
      <c r="C7" s="156" t="s">
        <v>186</v>
      </c>
      <c r="D7" s="156" t="s">
        <v>186</v>
      </c>
      <c r="E7" s="156" t="s">
        <v>186</v>
      </c>
      <c r="F7" s="156" t="s">
        <v>186</v>
      </c>
      <c r="G7" s="156" t="s">
        <v>186</v>
      </c>
      <c r="H7" s="278" t="s">
        <v>186</v>
      </c>
      <c r="I7" s="156" t="str">
        <f>Data!$W$3</f>
        <v>2020-21</v>
      </c>
      <c r="J7" s="156" t="str">
        <f>Data!$W$3</f>
        <v>2020-21</v>
      </c>
      <c r="K7" s="156" t="str">
        <f>Data!$W$3</f>
        <v>2020-21</v>
      </c>
      <c r="L7" s="156" t="str">
        <f>Data!$W$3</f>
        <v>2020-21</v>
      </c>
      <c r="M7" s="156" t="str">
        <f>Data!$W$3</f>
        <v>2020-21</v>
      </c>
      <c r="N7" s="156" t="str">
        <f>Data!$W$3</f>
        <v>2020-21</v>
      </c>
      <c r="O7" s="102" t="str">
        <f>Data!$W$3</f>
        <v>2020-21</v>
      </c>
    </row>
    <row r="8" spans="1:15" s="112" customFormat="1" ht="12" customHeight="1" thickBot="1">
      <c r="A8" s="176" t="s">
        <v>0</v>
      </c>
      <c r="B8" s="66" t="s">
        <v>146</v>
      </c>
      <c r="C8" s="66" t="s">
        <v>147</v>
      </c>
      <c r="D8" s="66" t="s">
        <v>160</v>
      </c>
      <c r="E8" s="66" t="s">
        <v>140</v>
      </c>
      <c r="F8" s="66" t="s">
        <v>161</v>
      </c>
      <c r="G8" s="66" t="s">
        <v>128</v>
      </c>
      <c r="H8" s="276" t="s">
        <v>129</v>
      </c>
      <c r="I8" s="66" t="s">
        <v>146</v>
      </c>
      <c r="J8" s="66" t="s">
        <v>147</v>
      </c>
      <c r="K8" s="66" t="s">
        <v>160</v>
      </c>
      <c r="L8" s="66" t="s">
        <v>140</v>
      </c>
      <c r="M8" s="66" t="s">
        <v>161</v>
      </c>
      <c r="N8" s="66" t="s">
        <v>128</v>
      </c>
      <c r="O8" s="317" t="s">
        <v>129</v>
      </c>
    </row>
    <row r="9" spans="1:15" s="112" customFormat="1" ht="12" customHeight="1">
      <c r="A9" s="320" t="s">
        <v>1</v>
      </c>
      <c r="B9" s="323">
        <v>0</v>
      </c>
      <c r="C9" s="323">
        <v>29.222193000000001</v>
      </c>
      <c r="D9" s="323">
        <v>978.27888466666957</v>
      </c>
      <c r="E9" s="323">
        <v>52.966600000000092</v>
      </c>
      <c r="F9" s="324">
        <v>1049.8010216666733</v>
      </c>
      <c r="G9" s="324">
        <v>3016.6455290000972</v>
      </c>
      <c r="H9" s="425">
        <v>0.34800277711602468</v>
      </c>
      <c r="I9" s="323">
        <f>SUMIFS(Data!$P:$P,Data!$D:$D,"Bates")/3</f>
        <v>0</v>
      </c>
      <c r="J9" s="323">
        <f>SUMIFS(Data!$O:$O,Data!$D:$D,"Bates")/3</f>
        <v>24.777753000000001</v>
      </c>
      <c r="K9" s="323">
        <f>SUMIFS(Data!$N:$N,Data!$D:$D,"Bates")/3</f>
        <v>932.05445166668244</v>
      </c>
      <c r="L9" s="323">
        <f>SUMIFS(Data!$Q:$Q,Data!$D:$D,"Bates")/3</f>
        <v>75.555484666666956</v>
      </c>
      <c r="M9" s="323">
        <f>SUMIFS(Data!$M:$M,Data!$D:$D,"Bates")/3</f>
        <v>1025.609918333357</v>
      </c>
      <c r="N9" s="323">
        <f>SUMIFS(Data!$R:$R,Data!$D:$D,"Bates")/3</f>
        <v>2511.4060480000571</v>
      </c>
      <c r="O9" s="429">
        <f>M9/N9</f>
        <v>0.40838076309886057</v>
      </c>
    </row>
    <row r="10" spans="1:15" s="112" customFormat="1" ht="12" customHeight="1">
      <c r="A10" s="318" t="s">
        <v>2</v>
      </c>
      <c r="B10" s="194">
        <v>354.24406666666437</v>
      </c>
      <c r="C10" s="259">
        <v>738.75511999999128</v>
      </c>
      <c r="D10" s="210">
        <v>877.7946886666823</v>
      </c>
      <c r="E10" s="210">
        <v>619.46597299999939</v>
      </c>
      <c r="F10" s="210">
        <v>2402.3711630001535</v>
      </c>
      <c r="G10" s="210">
        <v>7052.4136679982767</v>
      </c>
      <c r="H10" s="426">
        <v>0.3406452423375827</v>
      </c>
      <c r="I10" s="194">
        <f>SUMIFS(Data!$P:$P,Data!$D:$D,$A10)/3</f>
        <v>436.36620133332644</v>
      </c>
      <c r="J10" s="259">
        <f>SUMIFS(Data!$O:$O,Data!$D:$D,$A10)/3</f>
        <v>710.53293799998471</v>
      </c>
      <c r="K10" s="210">
        <f>SUMIFS(Data!$N:$N,Data!$D:$D,$A10)/3</f>
        <v>983.75459966669314</v>
      </c>
      <c r="L10" s="210">
        <f>SUMIFS(Data!$Q:$Q,Data!$D:$D,$A10)/3</f>
        <v>610.71038333333001</v>
      </c>
      <c r="M10" s="210">
        <f>SUMIFS(Data!$M:$M,Data!$D:$D,$A10)/3</f>
        <v>2493.5977240001653</v>
      </c>
      <c r="N10" s="210">
        <f>SUMIFS(Data!$R:$R,Data!$D:$D,$A10)/3</f>
        <v>7063.7247636652401</v>
      </c>
      <c r="O10" s="430">
        <f t="shared" ref="O10:O38" si="0">M10/N10</f>
        <v>0.35301456489738453</v>
      </c>
    </row>
    <row r="11" spans="1:15" s="112" customFormat="1" ht="12" customHeight="1">
      <c r="A11" s="319" t="s">
        <v>3</v>
      </c>
      <c r="B11" s="197">
        <v>16.377762999999998</v>
      </c>
      <c r="C11" s="258">
        <v>71.151039666666875</v>
      </c>
      <c r="D11" s="179">
        <v>679.68807399999434</v>
      </c>
      <c r="E11" s="179">
        <v>78.882151333333439</v>
      </c>
      <c r="F11" s="179">
        <v>826.90349033333541</v>
      </c>
      <c r="G11" s="179">
        <v>1710.3425323334134</v>
      </c>
      <c r="H11" s="426">
        <v>0.48347244759515762</v>
      </c>
      <c r="I11" s="197">
        <f>SUMIFS(Data!$P:$P,Data!$D:$D,$A11)/3</f>
        <v>33.555522000000032</v>
      </c>
      <c r="J11" s="258">
        <f>SUMIFS(Data!$O:$O,Data!$D:$D,$A11)/3</f>
        <v>57.617720000000098</v>
      </c>
      <c r="K11" s="179">
        <f>SUMIFS(Data!$N:$N,Data!$D:$D,$A11)/3</f>
        <v>664.02142533332403</v>
      </c>
      <c r="L11" s="179">
        <f>SUMIFS(Data!$Q:$Q,Data!$D:$D,$A11)/3</f>
        <v>71.999936666666727</v>
      </c>
      <c r="M11" s="179">
        <f>SUMIFS(Data!$M:$M,Data!$D:$D,$A11)/3</f>
        <v>812.46572999999671</v>
      </c>
      <c r="N11" s="179">
        <f>SUMIFS(Data!$R:$R,Data!$D:$D,$A11)/3</f>
        <v>1581.1982726667284</v>
      </c>
      <c r="O11" s="430">
        <f t="shared" si="0"/>
        <v>0.5138291282280204</v>
      </c>
    </row>
    <row r="12" spans="1:15" s="112" customFormat="1" ht="12" customHeight="1">
      <c r="A12" s="318" t="s">
        <v>4</v>
      </c>
      <c r="B12" s="194">
        <v>0</v>
      </c>
      <c r="C12" s="259">
        <v>68.333265000000196</v>
      </c>
      <c r="D12" s="210">
        <v>190.03760566666665</v>
      </c>
      <c r="E12" s="210">
        <v>139.56871466666701</v>
      </c>
      <c r="F12" s="210">
        <v>395.49514333333167</v>
      </c>
      <c r="G12" s="210">
        <v>1445.6983306667228</v>
      </c>
      <c r="H12" s="426">
        <v>0.27356685343265108</v>
      </c>
      <c r="I12" s="194">
        <f>SUMIFS(Data!$P:$P,Data!$D:$D,$A12)/3</f>
        <v>0</v>
      </c>
      <c r="J12" s="259">
        <f>SUMIFS(Data!$O:$O,Data!$D:$D,$A12)/3</f>
        <v>60.222162000000168</v>
      </c>
      <c r="K12" s="210">
        <f>SUMIFS(Data!$N:$N,Data!$D:$D,$A12)/3</f>
        <v>141.255410333333</v>
      </c>
      <c r="L12" s="210">
        <f>SUMIFS(Data!$Q:$Q,Data!$D:$D,$A12)/3</f>
        <v>91.6799166666666</v>
      </c>
      <c r="M12" s="210">
        <f>SUMIFS(Data!$M:$M,Data!$D:$D,$A12)/3</f>
        <v>290.82415799999899</v>
      </c>
      <c r="N12" s="210">
        <f>SUMIFS(Data!$R:$R,Data!$D:$D,$A12)/3</f>
        <v>1214.2607996667241</v>
      </c>
      <c r="O12" s="430">
        <f t="shared" si="0"/>
        <v>0.23950716195385782</v>
      </c>
    </row>
    <row r="13" spans="1:15" s="112" customFormat="1" ht="12" customHeight="1">
      <c r="A13" s="319" t="s">
        <v>5</v>
      </c>
      <c r="B13" s="197">
        <v>21.688647</v>
      </c>
      <c r="C13" s="258">
        <v>256.79318166666872</v>
      </c>
      <c r="D13" s="179">
        <v>150.22365066666671</v>
      </c>
      <c r="E13" s="179">
        <v>125.12706333333331</v>
      </c>
      <c r="F13" s="179">
        <v>532.14389566666466</v>
      </c>
      <c r="G13" s="179">
        <v>1572.895799666737</v>
      </c>
      <c r="H13" s="426">
        <v>0.33832113721672763</v>
      </c>
      <c r="I13" s="197">
        <f>SUMIFS(Data!$P:$P,Data!$D:$D,$A13)/3</f>
        <v>26.952999999999935</v>
      </c>
      <c r="J13" s="258">
        <f>SUMIFS(Data!$O:$O,Data!$D:$D,$A13)/3</f>
        <v>205.38733333333289</v>
      </c>
      <c r="K13" s="179">
        <f>SUMIFS(Data!$N:$N,Data!$D:$D,$A13)/3</f>
        <v>95.824999999999648</v>
      </c>
      <c r="L13" s="179">
        <f>SUMIFS(Data!$Q:$Q,Data!$D:$D,$A13)/3</f>
        <v>97.646999999999892</v>
      </c>
      <c r="M13" s="179">
        <f>SUMIFS(Data!$M:$M,Data!$D:$D,$A13)/3</f>
        <v>415.28966666667134</v>
      </c>
      <c r="N13" s="179">
        <f>SUMIFS(Data!$R:$R,Data!$D:$D,$A13)/3</f>
        <v>1287.7766666666778</v>
      </c>
      <c r="O13" s="430">
        <f t="shared" si="0"/>
        <v>0.32248578299032266</v>
      </c>
    </row>
    <row r="14" spans="1:15" s="112" customFormat="1" ht="12" customHeight="1">
      <c r="A14" s="318" t="s">
        <v>6</v>
      </c>
      <c r="B14" s="194">
        <v>163.79984266666699</v>
      </c>
      <c r="C14" s="259">
        <v>89.155478333333576</v>
      </c>
      <c r="D14" s="210">
        <v>256.68865000000108</v>
      </c>
      <c r="E14" s="210">
        <v>202.65755933333335</v>
      </c>
      <c r="F14" s="210">
        <v>689.52377533333436</v>
      </c>
      <c r="G14" s="210">
        <v>1767.5757540000884</v>
      </c>
      <c r="H14" s="426">
        <v>0.39009574202006159</v>
      </c>
      <c r="I14" s="194">
        <f>SUMIFS(Data!$P:$P,Data!$D:$D,$A14)/3</f>
        <v>151.49405966666666</v>
      </c>
      <c r="J14" s="259">
        <f>SUMIFS(Data!$O:$O,Data!$D:$D,$A14)/3</f>
        <v>0</v>
      </c>
      <c r="K14" s="210">
        <f>SUMIFS(Data!$N:$N,Data!$D:$D,$A14)/3</f>
        <v>193.94792766666635</v>
      </c>
      <c r="L14" s="210">
        <f>SUMIFS(Data!$Q:$Q,Data!$D:$D,$A14)/3</f>
        <v>149.80959499999969</v>
      </c>
      <c r="M14" s="210">
        <f>SUMIFS(Data!$M:$M,Data!$D:$D,$A14)/3</f>
        <v>489.58802933333772</v>
      </c>
      <c r="N14" s="210">
        <f>SUMIFS(Data!$R:$R,Data!$D:$D,$A14)/3</f>
        <v>1509.3837703333909</v>
      </c>
      <c r="O14" s="430">
        <f t="shared" si="0"/>
        <v>0.32436285519699082</v>
      </c>
    </row>
    <row r="15" spans="1:15" s="112" customFormat="1" ht="12" customHeight="1">
      <c r="A15" s="319" t="s">
        <v>7</v>
      </c>
      <c r="B15" s="197">
        <v>104.3981999999999</v>
      </c>
      <c r="C15" s="258">
        <v>317.76282666666663</v>
      </c>
      <c r="D15" s="179">
        <v>726.29534200000705</v>
      </c>
      <c r="E15" s="179">
        <v>553.39666466666256</v>
      </c>
      <c r="F15" s="179">
        <v>1654.5088333334263</v>
      </c>
      <c r="G15" s="179">
        <v>5251.271761666384</v>
      </c>
      <c r="H15" s="426">
        <v>0.31506821745755575</v>
      </c>
      <c r="I15" s="197">
        <f>SUMIFS(Data!$P:$P,Data!$D:$D,$A15)/3</f>
        <v>133.69133333333266</v>
      </c>
      <c r="J15" s="258">
        <f>SUMIFS(Data!$O:$O,Data!$D:$D,$A15)/3</f>
        <v>270.70599999999865</v>
      </c>
      <c r="K15" s="179">
        <f>SUMIFS(Data!$N:$N,Data!$D:$D,$A15)/3</f>
        <v>697.21533333334401</v>
      </c>
      <c r="L15" s="179">
        <f>SUMIFS(Data!$Q:$Q,Data!$D:$D,$A15)/3</f>
        <v>364.29500000000138</v>
      </c>
      <c r="M15" s="179">
        <f>SUMIFS(Data!$M:$M,Data!$D:$D,$A15)/3</f>
        <v>1403.4783333333919</v>
      </c>
      <c r="N15" s="179">
        <f>SUMIFS(Data!$R:$R,Data!$D:$D,$A15)/3</f>
        <v>4297.2233333335707</v>
      </c>
      <c r="O15" s="430">
        <f t="shared" si="0"/>
        <v>0.32660120837718798</v>
      </c>
    </row>
    <row r="16" spans="1:15" s="112" customFormat="1" ht="12" customHeight="1">
      <c r="A16" s="318" t="s">
        <v>8</v>
      </c>
      <c r="B16" s="194">
        <v>15.777762000000001</v>
      </c>
      <c r="C16" s="259">
        <v>33.444410999999995</v>
      </c>
      <c r="D16" s="210">
        <v>878.53221666666207</v>
      </c>
      <c r="E16" s="210">
        <v>285.96658700000165</v>
      </c>
      <c r="F16" s="210">
        <v>1213.7209766666747</v>
      </c>
      <c r="G16" s="210">
        <v>3667.462520666837</v>
      </c>
      <c r="H16" s="426">
        <v>0.33094298028326946</v>
      </c>
      <c r="I16" s="194">
        <f>SUMIFS(Data!$P:$P,Data!$D:$D,$A16)/3</f>
        <v>27.777749999999997</v>
      </c>
      <c r="J16" s="259">
        <f>SUMIFS(Data!$O:$O,Data!$D:$D,$A16)/3</f>
        <v>29.999970000000001</v>
      </c>
      <c r="K16" s="210">
        <f>SUMIFS(Data!$N:$N,Data!$D:$D,$A16)/3</f>
        <v>741.43230999998593</v>
      </c>
      <c r="L16" s="210">
        <f>SUMIFS(Data!$Q:$Q,Data!$D:$D,$A16)/3</f>
        <v>272.45983533333367</v>
      </c>
      <c r="M16" s="210">
        <f>SUMIFS(Data!$M:$M,Data!$D:$D,$A16)/3</f>
        <v>1062.447652333323</v>
      </c>
      <c r="N16" s="210">
        <f>SUMIFS(Data!$R:$R,Data!$D:$D,$A16)/3</f>
        <v>3028.6497646668363</v>
      </c>
      <c r="O16" s="430">
        <f t="shared" si="0"/>
        <v>0.35079911342941189</v>
      </c>
    </row>
    <row r="17" spans="1:15" s="112" customFormat="1" ht="12" customHeight="1">
      <c r="A17" s="319" t="s">
        <v>9</v>
      </c>
      <c r="B17" s="197">
        <v>174.31974566666676</v>
      </c>
      <c r="C17" s="258">
        <v>370.77736566666471</v>
      </c>
      <c r="D17" s="179">
        <v>836.09013133334668</v>
      </c>
      <c r="E17" s="179">
        <v>344.24180366666565</v>
      </c>
      <c r="F17" s="179">
        <v>1516.451559000061</v>
      </c>
      <c r="G17" s="179">
        <v>4585.0395026668002</v>
      </c>
      <c r="H17" s="426">
        <v>0.33073903902421037</v>
      </c>
      <c r="I17" s="197">
        <f>SUMIFS(Data!$P:$P,Data!$D:$D,$A17)/3</f>
        <v>185.24418833333377</v>
      </c>
      <c r="J17" s="258">
        <f>SUMIFS(Data!$O:$O,Data!$D:$D,$A17)/3</f>
        <v>424.24402766666299</v>
      </c>
      <c r="K17" s="179">
        <f>SUMIFS(Data!$N:$N,Data!$D:$D,$A17)/3</f>
        <v>821.22570833335374</v>
      </c>
      <c r="L17" s="179">
        <f>SUMIFS(Data!$Q:$Q,Data!$D:$D,$A17)/3</f>
        <v>249.55067699999927</v>
      </c>
      <c r="M17" s="179">
        <f>SUMIFS(Data!$M:$M,Data!$D:$D,$A17)/3</f>
        <v>1465.8871160000563</v>
      </c>
      <c r="N17" s="179">
        <f>SUMIFS(Data!$R:$R,Data!$D:$D,$A17)/3</f>
        <v>4337.6398830001835</v>
      </c>
      <c r="O17" s="430">
        <f t="shared" si="0"/>
        <v>0.33794578515959167</v>
      </c>
    </row>
    <row r="18" spans="1:15" s="112" customFormat="1" ht="12" customHeight="1">
      <c r="A18" s="318" t="s">
        <v>10</v>
      </c>
      <c r="B18" s="194">
        <v>21.777755999999997</v>
      </c>
      <c r="C18" s="259">
        <v>363.3996856666667</v>
      </c>
      <c r="D18" s="210">
        <v>442.8772763333273</v>
      </c>
      <c r="E18" s="210">
        <v>734.24368800000468</v>
      </c>
      <c r="F18" s="210">
        <v>1541.9650930000535</v>
      </c>
      <c r="G18" s="210">
        <v>4137.8310373336271</v>
      </c>
      <c r="H18" s="426">
        <v>0.37265056960703713</v>
      </c>
      <c r="I18" s="194">
        <f>SUMIFS(Data!$P:$P,Data!$D:$D,$A18)/3</f>
        <v>15.880325999999998</v>
      </c>
      <c r="J18" s="259">
        <f>SUMIFS(Data!$O:$O,Data!$D:$D,$A18)/3</f>
        <v>370.56518133333498</v>
      </c>
      <c r="K18" s="210">
        <f>SUMIFS(Data!$N:$N,Data!$D:$D,$A18)/3</f>
        <v>415.18634266666635</v>
      </c>
      <c r="L18" s="210">
        <f>SUMIFS(Data!$Q:$Q,Data!$D:$D,$A18)/3</f>
        <v>629.82485166666572</v>
      </c>
      <c r="M18" s="210">
        <f>SUMIFS(Data!$M:$M,Data!$D:$D,$A18)/3</f>
        <v>1410.4446013333707</v>
      </c>
      <c r="N18" s="210">
        <f>SUMIFS(Data!$R:$R,Data!$D:$D,$A18)/3</f>
        <v>3825.8066466669002</v>
      </c>
      <c r="O18" s="430">
        <f t="shared" si="0"/>
        <v>0.36866593939402847</v>
      </c>
    </row>
    <row r="19" spans="1:15" s="112" customFormat="1" ht="12" customHeight="1">
      <c r="A19" s="319" t="s">
        <v>11</v>
      </c>
      <c r="B19" s="197">
        <v>0</v>
      </c>
      <c r="C19" s="258">
        <v>617.01040166666371</v>
      </c>
      <c r="D19" s="179">
        <v>814.00367400000107</v>
      </c>
      <c r="E19" s="179">
        <v>615.59942233333391</v>
      </c>
      <c r="F19" s="179">
        <v>2013.9468640000632</v>
      </c>
      <c r="G19" s="179">
        <v>4949.7391580003414</v>
      </c>
      <c r="H19" s="426">
        <v>0.40687939297667619</v>
      </c>
      <c r="I19" s="197">
        <f>SUMIFS(Data!$P:$P,Data!$D:$D,$A19)/3</f>
        <v>0</v>
      </c>
      <c r="J19" s="258">
        <f>SUMIFS(Data!$O:$O,Data!$D:$D,$A19)/3</f>
        <v>637.9637216666631</v>
      </c>
      <c r="K19" s="179">
        <f>SUMIFS(Data!$N:$N,Data!$D:$D,$A19)/3</f>
        <v>783.75257266666506</v>
      </c>
      <c r="L19" s="179">
        <f>SUMIFS(Data!$Q:$Q,Data!$D:$D,$A19)/3</f>
        <v>467.20844966666505</v>
      </c>
      <c r="M19" s="179">
        <f>SUMIFS(Data!$M:$M,Data!$D:$D,$A19)/3</f>
        <v>1845.7025650000576</v>
      </c>
      <c r="N19" s="179">
        <f>SUMIFS(Data!$R:$R,Data!$D:$D,$A19)/3</f>
        <v>4787.03707566711</v>
      </c>
      <c r="O19" s="430">
        <f t="shared" si="0"/>
        <v>0.3855626216855329</v>
      </c>
    </row>
    <row r="20" spans="1:15" s="112" customFormat="1" ht="12" customHeight="1">
      <c r="A20" s="318" t="s">
        <v>12</v>
      </c>
      <c r="B20" s="194">
        <v>68.222141000000178</v>
      </c>
      <c r="C20" s="259">
        <v>70.64437766666687</v>
      </c>
      <c r="D20" s="210">
        <v>172.170911666666</v>
      </c>
      <c r="E20" s="210">
        <v>146.91092066666627</v>
      </c>
      <c r="F20" s="210">
        <v>457.948350999995</v>
      </c>
      <c r="G20" s="210">
        <v>1294.4030096667268</v>
      </c>
      <c r="H20" s="426">
        <v>0.35379116672318622</v>
      </c>
      <c r="I20" s="194">
        <f>SUMIFS(Data!$P:$P,Data!$D:$D,$A20)/3</f>
        <v>71.555474666666839</v>
      </c>
      <c r="J20" s="259">
        <f>SUMIFS(Data!$O:$O,Data!$D:$D,$A20)/3</f>
        <v>40.177739333333399</v>
      </c>
      <c r="K20" s="210">
        <f>SUMIFS(Data!$N:$N,Data!$D:$D,$A20)/3</f>
        <v>141.49760833333301</v>
      </c>
      <c r="L20" s="210">
        <f>SUMIFS(Data!$Q:$Q,Data!$D:$D,$A20)/3</f>
        <v>119.34428166666673</v>
      </c>
      <c r="M20" s="210">
        <f>SUMIFS(Data!$M:$M,Data!$D:$D,$A20)/3</f>
        <v>372.57510399999677</v>
      </c>
      <c r="N20" s="210">
        <f>SUMIFS(Data!$R:$R,Data!$D:$D,$A20)/3</f>
        <v>1078.5810496667152</v>
      </c>
      <c r="O20" s="430">
        <f t="shared" si="0"/>
        <v>0.34543078993935933</v>
      </c>
    </row>
    <row r="21" spans="1:15" s="112" customFormat="1" ht="12" customHeight="1">
      <c r="A21" s="319" t="s">
        <v>13</v>
      </c>
      <c r="B21" s="197">
        <v>293.52192166666902</v>
      </c>
      <c r="C21" s="258">
        <v>350.95529733333564</v>
      </c>
      <c r="D21" s="179">
        <v>807.7746983333426</v>
      </c>
      <c r="E21" s="179">
        <v>831.6775189999986</v>
      </c>
      <c r="F21" s="179">
        <v>2125.7073723334088</v>
      </c>
      <c r="G21" s="179">
        <v>5105.1087220001309</v>
      </c>
      <c r="H21" s="426">
        <v>0.41638826675185436</v>
      </c>
      <c r="I21" s="197">
        <f>SUMIFS(Data!$P:$P,Data!$D:$D,$A21)/3</f>
        <v>337.1818650000007</v>
      </c>
      <c r="J21" s="258">
        <f>SUMIFS(Data!$O:$O,Data!$D:$D,$A21)/3</f>
        <v>330.91086400000239</v>
      </c>
      <c r="K21" s="179">
        <f>SUMIFS(Data!$N:$N,Data!$D:$D,$A21)/3</f>
        <v>826.38801533334379</v>
      </c>
      <c r="L21" s="179">
        <f>SUMIFS(Data!$Q:$Q,Data!$D:$D,$A21)/3</f>
        <v>554.27760499999795</v>
      </c>
      <c r="M21" s="179">
        <f>SUMIFS(Data!$M:$M,Data!$D:$D,$A21)/3</f>
        <v>1875.469639000062</v>
      </c>
      <c r="N21" s="179">
        <f>SUMIFS(Data!$R:$R,Data!$D:$D,$A21)/3</f>
        <v>4572.797986000357</v>
      </c>
      <c r="O21" s="430">
        <f t="shared" si="0"/>
        <v>0.41013612338481192</v>
      </c>
    </row>
    <row r="22" spans="1:15" s="112" customFormat="1" ht="12" customHeight="1">
      <c r="A22" s="318" t="s">
        <v>14</v>
      </c>
      <c r="B22" s="194">
        <v>136.82207000000002</v>
      </c>
      <c r="C22" s="259">
        <v>267.22195700000265</v>
      </c>
      <c r="D22" s="210">
        <v>497.46612033332667</v>
      </c>
      <c r="E22" s="210">
        <v>1760.5031756666679</v>
      </c>
      <c r="F22" s="210">
        <v>2605.2133850000801</v>
      </c>
      <c r="G22" s="210">
        <v>5161.2728666666999</v>
      </c>
      <c r="H22" s="426">
        <v>0.504761800490235</v>
      </c>
      <c r="I22" s="194">
        <f>SUMIFS(Data!$P:$P,Data!$D:$D,$A22)/3</f>
        <v>163.10882233333299</v>
      </c>
      <c r="J22" s="259">
        <f>SUMIFS(Data!$O:$O,Data!$D:$D,$A22)/3</f>
        <v>262.82976933333333</v>
      </c>
      <c r="K22" s="210">
        <f>SUMIFS(Data!$N:$N,Data!$D:$D,$A22)/3</f>
        <v>435.36915666666931</v>
      </c>
      <c r="L22" s="210">
        <f>SUMIFS(Data!$Q:$Q,Data!$D:$D,$A22)/3</f>
        <v>1769.748630666664</v>
      </c>
      <c r="M22" s="210">
        <f>SUMIFS(Data!$M:$M,Data!$D:$D,$A22)/3</f>
        <v>2564.2290690000464</v>
      </c>
      <c r="N22" s="210">
        <f>SUMIFS(Data!$R:$R,Data!$D:$D,$A22)/3</f>
        <v>5002.0189750001537</v>
      </c>
      <c r="O22" s="430">
        <f t="shared" si="0"/>
        <v>0.51263881281057466</v>
      </c>
    </row>
    <row r="23" spans="1:15" s="112" customFormat="1" ht="12" customHeight="1">
      <c r="A23" s="319" t="s">
        <v>15</v>
      </c>
      <c r="B23" s="197">
        <v>178.310863333333</v>
      </c>
      <c r="C23" s="258">
        <v>109.22211300000021</v>
      </c>
      <c r="D23" s="179">
        <v>721.52132699998981</v>
      </c>
      <c r="E23" s="179">
        <v>525.91988000000094</v>
      </c>
      <c r="F23" s="179">
        <v>1444.552110333362</v>
      </c>
      <c r="G23" s="179">
        <v>2586.5462820001235</v>
      </c>
      <c r="H23" s="426">
        <v>0.5584868596344309</v>
      </c>
      <c r="I23" s="197">
        <f>SUMIFS(Data!$P:$P,Data!$D:$D,$A23)/3</f>
        <v>209.44415500000068</v>
      </c>
      <c r="J23" s="258">
        <f>SUMIFS(Data!$O:$O,Data!$D:$D,$A23)/3</f>
        <v>115.44432900000014</v>
      </c>
      <c r="K23" s="179">
        <f>SUMIFS(Data!$N:$N,Data!$D:$D,$A23)/3</f>
        <v>712.34136699998862</v>
      </c>
      <c r="L23" s="179">
        <f>SUMIFS(Data!$Q:$Q,Data!$D:$D,$A23)/3</f>
        <v>315.05099799999834</v>
      </c>
      <c r="M23" s="179">
        <f>SUMIFS(Data!$M:$M,Data!$D:$D,$A23)/3</f>
        <v>1240.081029666703</v>
      </c>
      <c r="N23" s="179">
        <f>SUMIFS(Data!$R:$R,Data!$D:$D,$A23)/3</f>
        <v>2423.8907566667835</v>
      </c>
      <c r="O23" s="430">
        <f t="shared" si="0"/>
        <v>0.51160764001262249</v>
      </c>
    </row>
    <row r="24" spans="1:15" s="112" customFormat="1" ht="12" customHeight="1">
      <c r="A24" s="318" t="s">
        <v>16</v>
      </c>
      <c r="B24" s="194">
        <v>21.595537666666662</v>
      </c>
      <c r="C24" s="259">
        <v>54.970522333333328</v>
      </c>
      <c r="D24" s="210">
        <v>270.11445100000009</v>
      </c>
      <c r="E24" s="210">
        <v>600.75581466666483</v>
      </c>
      <c r="F24" s="210">
        <v>944.65988266667171</v>
      </c>
      <c r="G24" s="210">
        <v>2278.89671400015</v>
      </c>
      <c r="H24" s="426">
        <v>0.41452509754534206</v>
      </c>
      <c r="I24" s="194">
        <f>SUMIFS(Data!$P:$P,Data!$D:$D,$A24)/3</f>
        <v>40.337333333333298</v>
      </c>
      <c r="J24" s="259">
        <f>SUMIFS(Data!$O:$O,Data!$D:$D,$A24)/3</f>
        <v>44.690666666666566</v>
      </c>
      <c r="K24" s="210">
        <f>SUMIFS(Data!$N:$N,Data!$D:$D,$A24)/3</f>
        <v>226.46599999999899</v>
      </c>
      <c r="L24" s="210">
        <f>SUMIFS(Data!$Q:$Q,Data!$D:$D,$A24)/3</f>
        <v>495.22033333333326</v>
      </c>
      <c r="M24" s="210">
        <f>SUMIFS(Data!$M:$M,Data!$D:$D,$A24)/3</f>
        <v>806.15933333333669</v>
      </c>
      <c r="N24" s="210">
        <f>SUMIFS(Data!$R:$R,Data!$D:$D,$A24)/3</f>
        <v>1933.7356666668065</v>
      </c>
      <c r="O24" s="430">
        <f t="shared" si="0"/>
        <v>0.41689220881100003</v>
      </c>
    </row>
    <row r="25" spans="1:15" s="112" customFormat="1" ht="12" customHeight="1">
      <c r="A25" s="319" t="s">
        <v>17</v>
      </c>
      <c r="B25" s="197">
        <v>47.317432999999902</v>
      </c>
      <c r="C25" s="258">
        <v>374.96987266666935</v>
      </c>
      <c r="D25" s="179">
        <v>1019.4137050000104</v>
      </c>
      <c r="E25" s="179">
        <v>161.09198933333332</v>
      </c>
      <c r="F25" s="179">
        <v>1588.579785000067</v>
      </c>
      <c r="G25" s="179">
        <v>4321.2162273336535</v>
      </c>
      <c r="H25" s="426">
        <v>0.3676233035855922</v>
      </c>
      <c r="I25" s="197">
        <f>SUMIFS(Data!$P:$P,Data!$D:$D,$A25)/3</f>
        <v>83.747666666666333</v>
      </c>
      <c r="J25" s="258">
        <f>SUMIFS(Data!$O:$O,Data!$D:$D,$A25)/3</f>
        <v>319.66566666666591</v>
      </c>
      <c r="K25" s="179">
        <f>SUMIFS(Data!$N:$N,Data!$D:$D,$A25)/3</f>
        <v>894.06466666668587</v>
      </c>
      <c r="L25" s="179">
        <f>SUMIFS(Data!$Q:$Q,Data!$D:$D,$A25)/3</f>
        <v>122.59933333333322</v>
      </c>
      <c r="M25" s="179">
        <f>SUMIFS(Data!$M:$M,Data!$D:$D,$A25)/3</f>
        <v>1396.0920000000331</v>
      </c>
      <c r="N25" s="179">
        <f>SUMIFS(Data!$R:$R,Data!$D:$D,$A25)/3</f>
        <v>3740.6623333336006</v>
      </c>
      <c r="O25" s="430">
        <f t="shared" si="0"/>
        <v>0.37322053572150815</v>
      </c>
    </row>
    <row r="26" spans="1:15" s="112" customFormat="1" ht="12" customHeight="1">
      <c r="A26" s="318" t="s">
        <v>18</v>
      </c>
      <c r="B26" s="194">
        <v>40.568634666666732</v>
      </c>
      <c r="C26" s="259">
        <v>50.738854666666732</v>
      </c>
      <c r="D26" s="210">
        <v>230.22322333333372</v>
      </c>
      <c r="E26" s="210">
        <v>192.23336666666623</v>
      </c>
      <c r="F26" s="210">
        <v>512.09741433333136</v>
      </c>
      <c r="G26" s="210">
        <v>1237.6684040000339</v>
      </c>
      <c r="H26" s="426">
        <v>0.41375978628708482</v>
      </c>
      <c r="I26" s="194">
        <f>SUMIFS(Data!$P:$P,Data!$D:$D,$A26)/3</f>
        <v>25.219333333333299</v>
      </c>
      <c r="J26" s="259">
        <f>SUMIFS(Data!$O:$O,Data!$D:$D,$A26)/3</f>
        <v>44.378333333333238</v>
      </c>
      <c r="K26" s="210">
        <f>SUMIFS(Data!$N:$N,Data!$D:$D,$A26)/3</f>
        <v>190.54400000000001</v>
      </c>
      <c r="L26" s="210">
        <f>SUMIFS(Data!$Q:$Q,Data!$D:$D,$A26)/3</f>
        <v>119.78200000000004</v>
      </c>
      <c r="M26" s="210">
        <f>SUMIFS(Data!$M:$M,Data!$D:$D,$A26)/3</f>
        <v>378.14766666666895</v>
      </c>
      <c r="N26" s="210">
        <f>SUMIFS(Data!$R:$R,Data!$D:$D,$A26)/3</f>
        <v>995.85266666666701</v>
      </c>
      <c r="O26" s="430">
        <f t="shared" si="0"/>
        <v>0.37972250245853184</v>
      </c>
    </row>
    <row r="27" spans="1:15" s="112" customFormat="1" ht="12" customHeight="1">
      <c r="A27" s="319" t="s">
        <v>40</v>
      </c>
      <c r="B27" s="197">
        <v>136.03635333333298</v>
      </c>
      <c r="C27" s="258">
        <v>409.82184533333702</v>
      </c>
      <c r="D27" s="179">
        <v>444.90058500000265</v>
      </c>
      <c r="E27" s="179">
        <v>414.90236833333273</v>
      </c>
      <c r="F27" s="179">
        <v>1326.0636833333419</v>
      </c>
      <c r="G27" s="179">
        <v>5063.3527653337323</v>
      </c>
      <c r="H27" s="426">
        <v>0.26189438990153774</v>
      </c>
      <c r="I27" s="197">
        <f>SUMIFS(Data!$P:$P,Data!$D:$D,$A27)/3</f>
        <v>155.26133333333362</v>
      </c>
      <c r="J27" s="258">
        <f>SUMIFS(Data!$O:$O,Data!$D:$D,$A27)/3</f>
        <v>0</v>
      </c>
      <c r="K27" s="179">
        <f>SUMIFS(Data!$N:$N,Data!$D:$D,$A27)/3</f>
        <v>431.4480000000064</v>
      </c>
      <c r="L27" s="179">
        <f>SUMIFS(Data!$Q:$Q,Data!$D:$D,$A27)/3</f>
        <v>358.30933333333769</v>
      </c>
      <c r="M27" s="179">
        <f>SUMIFS(Data!$M:$M,Data!$D:$D,$A27)/3</f>
        <v>862.57666666667149</v>
      </c>
      <c r="N27" s="179">
        <f>SUMIFS(Data!$R:$R,Data!$D:$D,$A27)/3</f>
        <v>3981.4326666670763</v>
      </c>
      <c r="O27" s="430">
        <f t="shared" si="0"/>
        <v>0.21664981901822511</v>
      </c>
    </row>
    <row r="28" spans="1:15" s="112" customFormat="1" ht="12" customHeight="1">
      <c r="A28" s="318" t="s">
        <v>19</v>
      </c>
      <c r="B28" s="194">
        <v>52.331059666666796</v>
      </c>
      <c r="C28" s="259">
        <v>31.888857000000002</v>
      </c>
      <c r="D28" s="210">
        <v>549.50611699999399</v>
      </c>
      <c r="E28" s="210">
        <v>1015.5278563333291</v>
      </c>
      <c r="F28" s="210">
        <v>1629.5894643333602</v>
      </c>
      <c r="G28" s="210">
        <v>3137.5988803334108</v>
      </c>
      <c r="H28" s="426">
        <v>0.51937469590127949</v>
      </c>
      <c r="I28" s="194">
        <f>SUMIFS(Data!$P:$P,Data!$D:$D,$A28)/3</f>
        <v>49.777721333333432</v>
      </c>
      <c r="J28" s="259">
        <f>SUMIFS(Data!$O:$O,Data!$D:$D,$A28)/3</f>
        <v>27.666639000000004</v>
      </c>
      <c r="K28" s="210">
        <f>SUMIFS(Data!$N:$N,Data!$D:$D,$A28)/3</f>
        <v>494.0394206666586</v>
      </c>
      <c r="L28" s="210">
        <f>SUMIFS(Data!$Q:$Q,Data!$D:$D,$A28)/3</f>
        <v>836.29247300000361</v>
      </c>
      <c r="M28" s="210">
        <f>SUMIFS(Data!$M:$M,Data!$D:$D,$A28)/3</f>
        <v>1382.6651746666787</v>
      </c>
      <c r="N28" s="210">
        <f>SUMIFS(Data!$R:$R,Data!$D:$D,$A28)/3</f>
        <v>2861.5193310000827</v>
      </c>
      <c r="O28" s="430">
        <f t="shared" si="0"/>
        <v>0.48319267309770225</v>
      </c>
    </row>
    <row r="29" spans="1:15" s="112" customFormat="1" ht="12" customHeight="1">
      <c r="A29" s="319" t="s">
        <v>39</v>
      </c>
      <c r="B29" s="197">
        <v>368.33286000000038</v>
      </c>
      <c r="C29" s="258">
        <v>1049.5767956666662</v>
      </c>
      <c r="D29" s="179">
        <v>1520.2073313333324</v>
      </c>
      <c r="E29" s="179">
        <v>1750.0339786666711</v>
      </c>
      <c r="F29" s="179">
        <v>4430.995772333431</v>
      </c>
      <c r="G29" s="179">
        <v>11431.316862667392</v>
      </c>
      <c r="H29" s="426">
        <v>0.38761901411413585</v>
      </c>
      <c r="I29" s="197">
        <f>SUMIFS(Data!$P:$P,Data!$D:$D,$A29)/3</f>
        <v>406.05882866666542</v>
      </c>
      <c r="J29" s="258">
        <f>SUMIFS(Data!$O:$O,Data!$D:$D,$A29)/3</f>
        <v>1036.8374390000042</v>
      </c>
      <c r="K29" s="179">
        <f>SUMIFS(Data!$N:$N,Data!$D:$D,$A29)/3</f>
        <v>1405.4967223333272</v>
      </c>
      <c r="L29" s="179">
        <f>SUMIFS(Data!$Q:$Q,Data!$D:$D,$A29)/3</f>
        <v>1321.2834609999989</v>
      </c>
      <c r="M29" s="179">
        <f>SUMIFS(Data!$M:$M,Data!$D:$D,$A29)/3</f>
        <v>3934.3344653333957</v>
      </c>
      <c r="N29" s="179">
        <f>SUMIFS(Data!$R:$R,Data!$D:$D,$A29)/3</f>
        <v>10458.7617103341</v>
      </c>
      <c r="O29" s="430">
        <f t="shared" si="0"/>
        <v>0.37617593500059915</v>
      </c>
    </row>
    <row r="30" spans="1:15" s="112" customFormat="1" ht="12" customHeight="1">
      <c r="A30" s="318" t="s">
        <v>21</v>
      </c>
      <c r="B30" s="194">
        <v>0</v>
      </c>
      <c r="C30" s="259">
        <v>315.82180633333473</v>
      </c>
      <c r="D30" s="210">
        <v>674.5148463333303</v>
      </c>
      <c r="E30" s="210">
        <v>373.32403700000071</v>
      </c>
      <c r="F30" s="210">
        <v>1331.9940546666865</v>
      </c>
      <c r="G30" s="210">
        <v>3538.5250280002833</v>
      </c>
      <c r="H30" s="426">
        <v>0.37642634830236948</v>
      </c>
      <c r="I30" s="194">
        <f>SUMIFS(Data!$P:$P,Data!$D:$D,$A30)/3</f>
        <v>0</v>
      </c>
      <c r="J30" s="259">
        <f>SUMIFS(Data!$O:$O,Data!$D:$D,$A30)/3</f>
        <v>352.53285200000272</v>
      </c>
      <c r="K30" s="210">
        <f>SUMIFS(Data!$N:$N,Data!$D:$D,$A30)/3</f>
        <v>627.67263499999501</v>
      </c>
      <c r="L30" s="210">
        <f>SUMIFS(Data!$Q:$Q,Data!$D:$D,$A30)/3</f>
        <v>348.11066300000101</v>
      </c>
      <c r="M30" s="210">
        <f>SUMIFS(Data!$M:$M,Data!$D:$D,$A30)/3</f>
        <v>1298.2050690000394</v>
      </c>
      <c r="N30" s="210">
        <f>SUMIFS(Data!$R:$R,Data!$D:$D,$A30)/3</f>
        <v>3324.2295786669297</v>
      </c>
      <c r="O30" s="430">
        <f t="shared" si="0"/>
        <v>0.39052810231014212</v>
      </c>
    </row>
    <row r="31" spans="1:15" s="112" customFormat="1" ht="12" customHeight="1">
      <c r="A31" s="319" t="s">
        <v>22</v>
      </c>
      <c r="B31" s="197">
        <v>42.933290000000063</v>
      </c>
      <c r="C31" s="258">
        <v>183.57756533333404</v>
      </c>
      <c r="D31" s="179">
        <v>623.7016919999943</v>
      </c>
      <c r="E31" s="179">
        <v>322.89294999999726</v>
      </c>
      <c r="F31" s="179">
        <v>1170.9943883333674</v>
      </c>
      <c r="G31" s="179">
        <v>3243.6584983335674</v>
      </c>
      <c r="H31" s="426">
        <v>0.36101038038836913</v>
      </c>
      <c r="I31" s="197">
        <f>SUMIFS(Data!$P:$P,Data!$D:$D,$A31)/3</f>
        <v>31.288858000000001</v>
      </c>
      <c r="J31" s="258">
        <f>SUMIFS(Data!$O:$O,Data!$D:$D,$A31)/3</f>
        <v>160.99980866666667</v>
      </c>
      <c r="K31" s="179">
        <f>SUMIFS(Data!$N:$N,Data!$D:$D,$A31)/3</f>
        <v>547.75505199999031</v>
      </c>
      <c r="L31" s="179">
        <f>SUMIFS(Data!$Q:$Q,Data!$D:$D,$A31)/3</f>
        <v>253.80639166666461</v>
      </c>
      <c r="M31" s="179">
        <f>SUMIFS(Data!$M:$M,Data!$D:$D,$A31)/3</f>
        <v>991.40566833334935</v>
      </c>
      <c r="N31" s="179">
        <f>SUMIFS(Data!$R:$R,Data!$D:$D,$A31)/3</f>
        <v>2789.7924106668274</v>
      </c>
      <c r="O31" s="430">
        <f t="shared" si="0"/>
        <v>0.35536897460280192</v>
      </c>
    </row>
    <row r="32" spans="1:15" s="112" customFormat="1" ht="12" customHeight="1">
      <c r="A32" s="249" t="s">
        <v>23</v>
      </c>
      <c r="B32" s="194">
        <v>0</v>
      </c>
      <c r="C32" s="259">
        <v>219.04422500000169</v>
      </c>
      <c r="D32" s="210">
        <v>382.35299599999775</v>
      </c>
      <c r="E32" s="210">
        <v>245.71732299999894</v>
      </c>
      <c r="F32" s="210">
        <v>847.11454400001503</v>
      </c>
      <c r="G32" s="210">
        <v>3139.6655390002434</v>
      </c>
      <c r="H32" s="426">
        <v>0.26981044110506108</v>
      </c>
      <c r="I32" s="194">
        <f>SUMIFS(Data!$P:$P,Data!$D:$D,$A32)/3</f>
        <v>0</v>
      </c>
      <c r="J32" s="259">
        <f>SUMIFS(Data!$O:$O,Data!$D:$D,$A32)/3</f>
        <v>207.76868000000101</v>
      </c>
      <c r="K32" s="210">
        <f>SUMIFS(Data!$N:$N,Data!$D:$D,$A32)/3</f>
        <v>363.39301466666666</v>
      </c>
      <c r="L32" s="210">
        <f>SUMIFS(Data!$Q:$Q,Data!$D:$D,$A32)/3</f>
        <v>239.25948033333361</v>
      </c>
      <c r="M32" s="210">
        <f>SUMIFS(Data!$M:$M,Data!$D:$D,$A32)/3</f>
        <v>810.42117500001166</v>
      </c>
      <c r="N32" s="210">
        <f>SUMIFS(Data!$R:$R,Data!$D:$D,$A32)/3</f>
        <v>2836.4502446668903</v>
      </c>
      <c r="O32" s="430">
        <f t="shared" si="0"/>
        <v>0.28571668990978077</v>
      </c>
    </row>
    <row r="33" spans="1:16" s="112" customFormat="1" ht="12" customHeight="1">
      <c r="A33" s="319" t="s">
        <v>38</v>
      </c>
      <c r="B33" s="197">
        <v>63.278666666666538</v>
      </c>
      <c r="C33" s="258">
        <v>225.96433333333246</v>
      </c>
      <c r="D33" s="179">
        <v>1769.4043333334146</v>
      </c>
      <c r="E33" s="179">
        <v>1554.376</v>
      </c>
      <c r="F33" s="179">
        <v>3587.5956666667021</v>
      </c>
      <c r="G33" s="179">
        <v>10183.618666665934</v>
      </c>
      <c r="H33" s="426">
        <v>0.35229084906821861</v>
      </c>
      <c r="I33" s="197">
        <f>SUMIFS(Data!$P:$P,Data!$D:$D,$A33)/3</f>
        <v>63.571666666666566</v>
      </c>
      <c r="J33" s="258">
        <f>SUMIFS(Data!$O:$O,Data!$D:$D,$A33)/3</f>
        <v>231.23533333333219</v>
      </c>
      <c r="K33" s="179">
        <f>SUMIFS(Data!$N:$N,Data!$D:$D,$A33)/3</f>
        <v>1643.2436666667243</v>
      </c>
      <c r="L33" s="179">
        <f>SUMIFS(Data!$Q:$Q,Data!$D:$D,$A33)/3</f>
        <v>945.92200000000196</v>
      </c>
      <c r="M33" s="179">
        <f>SUMIFS(Data!$M:$M,Data!$D:$D,$A33)/3</f>
        <v>2854.0340000001038</v>
      </c>
      <c r="N33" s="179">
        <f>SUMIFS(Data!$R:$R,Data!$D:$D,$A33)/3</f>
        <v>8231.7219999997524</v>
      </c>
      <c r="O33" s="430">
        <f t="shared" si="0"/>
        <v>0.34671166008766935</v>
      </c>
    </row>
    <row r="34" spans="1:16" s="112" customFormat="1" ht="12" customHeight="1">
      <c r="A34" s="318" t="s">
        <v>25</v>
      </c>
      <c r="B34" s="194">
        <v>69.733333333333135</v>
      </c>
      <c r="C34" s="259">
        <v>414.94466666666631</v>
      </c>
      <c r="D34" s="210">
        <v>552.47400000000209</v>
      </c>
      <c r="E34" s="210">
        <v>369.08666666666801</v>
      </c>
      <c r="F34" s="210">
        <v>1369.5403333333481</v>
      </c>
      <c r="G34" s="210">
        <v>4194.9180000003262</v>
      </c>
      <c r="H34" s="426">
        <v>0.32647606778803345</v>
      </c>
      <c r="I34" s="194">
        <f>SUMIFS(Data!$P:$P,Data!$D:$D,$A34)/3</f>
        <v>76.882333333333136</v>
      </c>
      <c r="J34" s="259">
        <f>SUMIFS(Data!$O:$O,Data!$D:$D,$A34)/3</f>
        <v>398.90366666666642</v>
      </c>
      <c r="K34" s="210">
        <f>SUMIFS(Data!$N:$N,Data!$D:$D,$A34)/3</f>
        <v>523.5986666666663</v>
      </c>
      <c r="L34" s="210">
        <f>SUMIFS(Data!$Q:$Q,Data!$D:$D,$A34)/3</f>
        <v>295.00799999999936</v>
      </c>
      <c r="M34" s="210">
        <f>SUMIFS(Data!$M:$M,Data!$D:$D,$A34)/3</f>
        <v>1264.8653333333496</v>
      </c>
      <c r="N34" s="210">
        <f>SUMIFS(Data!$R:$R,Data!$D:$D,$A34)/3</f>
        <v>3856.9836666669762</v>
      </c>
      <c r="O34" s="430">
        <f t="shared" si="0"/>
        <v>0.32794158405819401</v>
      </c>
    </row>
    <row r="35" spans="1:16" s="112" customFormat="1" ht="12" customHeight="1">
      <c r="A35" s="319" t="s">
        <v>26</v>
      </c>
      <c r="B35" s="197">
        <v>18.211088333333333</v>
      </c>
      <c r="C35" s="258">
        <v>58.977719666666871</v>
      </c>
      <c r="D35" s="179">
        <v>514.84817299999099</v>
      </c>
      <c r="E35" s="179">
        <v>135.91543766666675</v>
      </c>
      <c r="F35" s="179">
        <v>727.08575200000212</v>
      </c>
      <c r="G35" s="179">
        <v>2253.6350636667808</v>
      </c>
      <c r="H35" s="426">
        <v>0.32262799053942481</v>
      </c>
      <c r="I35" s="197">
        <f>SUMIFS(Data!$P:$P,Data!$D:$D,$A35)/3</f>
        <v>28.622184666666666</v>
      </c>
      <c r="J35" s="258">
        <f>SUMIFS(Data!$O:$O,Data!$D:$D,$A35)/3</f>
        <v>43.688845333333404</v>
      </c>
      <c r="K35" s="179">
        <f>SUMIFS(Data!$N:$N,Data!$D:$D,$A35)/3</f>
        <v>397.25049899999334</v>
      </c>
      <c r="L35" s="179">
        <f>SUMIFS(Data!$Q:$Q,Data!$D:$D,$A35)/3</f>
        <v>65.702124333333543</v>
      </c>
      <c r="M35" s="179">
        <f>SUMIFS(Data!$M:$M,Data!$D:$D,$A35)/3</f>
        <v>535.13031999999146</v>
      </c>
      <c r="N35" s="179">
        <f>SUMIFS(Data!$R:$R,Data!$D:$D,$A35)/3</f>
        <v>1680.8890093334342</v>
      </c>
      <c r="O35" s="430">
        <f t="shared" si="0"/>
        <v>0.31836148432679701</v>
      </c>
    </row>
    <row r="36" spans="1:16" s="112" customFormat="1" ht="12" customHeight="1">
      <c r="A36" s="318" t="s">
        <v>27</v>
      </c>
      <c r="B36" s="194">
        <v>17.466645666666661</v>
      </c>
      <c r="C36" s="259">
        <v>145.04430433333334</v>
      </c>
      <c r="D36" s="210">
        <v>289.24628666666666</v>
      </c>
      <c r="E36" s="210">
        <v>152.91983266666668</v>
      </c>
      <c r="F36" s="210">
        <v>587.21042366665995</v>
      </c>
      <c r="G36" s="210">
        <v>2276.7886510001226</v>
      </c>
      <c r="H36" s="426">
        <v>0.25791169655062918</v>
      </c>
      <c r="I36" s="194">
        <f>SUMIFS(Data!$P:$P,Data!$D:$D,$A36)/3</f>
        <v>25.81376366666667</v>
      </c>
      <c r="J36" s="259">
        <f>SUMIFS(Data!$O:$O,Data!$D:$D,$A36)/3</f>
        <v>128.01972266666655</v>
      </c>
      <c r="K36" s="210">
        <f>SUMIFS(Data!$N:$N,Data!$D:$D,$A36)/3</f>
        <v>268.142869666666</v>
      </c>
      <c r="L36" s="210">
        <f>SUMIFS(Data!$Q:$Q,Data!$D:$D,$A36)/3</f>
        <v>156.88625966666666</v>
      </c>
      <c r="M36" s="210">
        <f>SUMIFS(Data!$M:$M,Data!$D:$D,$A36)/3</f>
        <v>555.80351766667093</v>
      </c>
      <c r="N36" s="210">
        <f>SUMIFS(Data!$R:$R,Data!$D:$D,$A36)/3</f>
        <v>1994.2396443334601</v>
      </c>
      <c r="O36" s="430">
        <f t="shared" si="0"/>
        <v>0.27870447729086167</v>
      </c>
    </row>
    <row r="37" spans="1:16" s="112" customFormat="1" ht="12" customHeight="1">
      <c r="A37" s="319" t="s">
        <v>28</v>
      </c>
      <c r="B37" s="197">
        <v>18.555537000000001</v>
      </c>
      <c r="C37" s="258">
        <v>284.33304100000146</v>
      </c>
      <c r="D37" s="179">
        <v>311.041930333332</v>
      </c>
      <c r="E37" s="179">
        <v>171.52426800000032</v>
      </c>
      <c r="F37" s="179">
        <v>737.23260233333542</v>
      </c>
      <c r="G37" s="179">
        <v>2202.6665680001383</v>
      </c>
      <c r="H37" s="426">
        <v>0.33470004631826289</v>
      </c>
      <c r="I37" s="197">
        <f>SUMIFS(Data!$P:$P,Data!$D:$D,$A37)/3</f>
        <v>34.333299000000032</v>
      </c>
      <c r="J37" s="258">
        <f>SUMIFS(Data!$O:$O,Data!$D:$D,$A37)/3</f>
        <v>284.8219336666682</v>
      </c>
      <c r="K37" s="179">
        <f>SUMIFS(Data!$N:$N,Data!$D:$D,$A37)/3</f>
        <v>296.04863800000061</v>
      </c>
      <c r="L37" s="179">
        <f>SUMIFS(Data!$Q:$Q,Data!$D:$D,$A37)/3</f>
        <v>110.56209999999983</v>
      </c>
      <c r="M37" s="179">
        <f>SUMIFS(Data!$M:$M,Data!$D:$D,$A37)/3</f>
        <v>677.65490766666392</v>
      </c>
      <c r="N37" s="179">
        <f>SUMIFS(Data!$R:$R,Data!$D:$D,$A37)/3</f>
        <v>1586.0227723334103</v>
      </c>
      <c r="O37" s="430">
        <f t="shared" si="0"/>
        <v>0.42726682080968809</v>
      </c>
    </row>
    <row r="38" spans="1:16" s="112" customFormat="1" ht="12" customHeight="1" thickBot="1">
      <c r="A38" s="321" t="s">
        <v>29</v>
      </c>
      <c r="B38" s="242">
        <v>147.02203899999998</v>
      </c>
      <c r="C38" s="261">
        <v>181.99981766666733</v>
      </c>
      <c r="D38" s="262">
        <v>337.08624433333006</v>
      </c>
      <c r="E38" s="262">
        <v>577.12139499999228</v>
      </c>
      <c r="F38" s="262">
        <v>1192.4740293333509</v>
      </c>
      <c r="G38" s="262">
        <v>3786.1957236669768</v>
      </c>
      <c r="H38" s="427">
        <v>0.31495308651884096</v>
      </c>
      <c r="I38" s="242">
        <f>SUMIFS(Data!$P:$P,Data!$D:$D,$A38)/3</f>
        <v>170.44424033333266</v>
      </c>
      <c r="J38" s="261">
        <f>SUMIFS(Data!$O:$O,Data!$D:$D,$A38)/3</f>
        <v>160.68872833333373</v>
      </c>
      <c r="K38" s="262">
        <f>SUMIFS(Data!$N:$N,Data!$D:$D,$A38)/3</f>
        <v>339.388471666665</v>
      </c>
      <c r="L38" s="262">
        <f>SUMIFS(Data!$Q:$Q,Data!$D:$D,$A38)/3</f>
        <v>398.90385999999444</v>
      </c>
      <c r="M38" s="262">
        <f>SUMIFS(Data!$M:$M,Data!$D:$D,$A38)/3</f>
        <v>1012.358730000024</v>
      </c>
      <c r="N38" s="262">
        <f>SUMIFS(Data!$R:$R,Data!$D:$D,$A38)/3</f>
        <v>3223.8919716669529</v>
      </c>
      <c r="O38" s="431">
        <f t="shared" si="0"/>
        <v>0.31401757220685389</v>
      </c>
    </row>
    <row r="39" spans="1:16" s="112" customFormat="1" ht="12" customHeight="1" thickBot="1">
      <c r="A39" s="322" t="s">
        <v>32</v>
      </c>
      <c r="B39" s="234">
        <v>2592.6432573333336</v>
      </c>
      <c r="C39" s="234">
        <v>7755.5229403333396</v>
      </c>
      <c r="D39" s="234">
        <v>18518.479166000088</v>
      </c>
      <c r="E39" s="234">
        <v>15054.551006666659</v>
      </c>
      <c r="F39" s="234">
        <v>42453.48083033428</v>
      </c>
      <c r="G39" s="234">
        <v>115593.96806633571</v>
      </c>
      <c r="H39" s="428">
        <v>0.36726380745032972</v>
      </c>
      <c r="I39" s="234">
        <f>SUM(I9:I38)</f>
        <v>2983.6112599999915</v>
      </c>
      <c r="J39" s="234">
        <f t="shared" ref="J39:N39" si="1">SUM(J9:J38)</f>
        <v>6983.2778239999861</v>
      </c>
      <c r="K39" s="234">
        <f t="shared" si="1"/>
        <v>17233.819552000088</v>
      </c>
      <c r="L39" s="234">
        <f t="shared" si="1"/>
        <v>11906.810458333324</v>
      </c>
      <c r="M39" s="234">
        <f t="shared" si="1"/>
        <v>37527.544363667526</v>
      </c>
      <c r="N39" s="234">
        <f t="shared" si="1"/>
        <v>102017.58146467037</v>
      </c>
      <c r="O39" s="432">
        <f>M39/N39</f>
        <v>0.36785369565601456</v>
      </c>
    </row>
    <row r="40" spans="1:16" s="112" customFormat="1" ht="12" customHeight="1" thickTop="1">
      <c r="A40" s="108" t="s">
        <v>156</v>
      </c>
      <c r="B40" s="108"/>
      <c r="C40" s="108"/>
      <c r="D40" s="108"/>
      <c r="E40" s="108"/>
      <c r="F40" s="108"/>
      <c r="G40" s="108"/>
      <c r="H40" s="108"/>
      <c r="I40" s="108"/>
      <c r="J40" s="108"/>
      <c r="K40" s="108"/>
      <c r="L40" s="108"/>
      <c r="N40" s="108"/>
      <c r="O40" s="121" t="str">
        <f>Data!$W$1</f>
        <v>tdulany</v>
      </c>
    </row>
    <row r="41" spans="1:16" s="112" customFormat="1" ht="12" customHeight="1">
      <c r="A41" s="113" t="s">
        <v>574</v>
      </c>
      <c r="B41" s="108"/>
      <c r="C41" s="108"/>
      <c r="D41" s="108"/>
      <c r="E41" s="108"/>
      <c r="F41" s="108"/>
      <c r="G41" s="108"/>
      <c r="H41" s="108"/>
      <c r="I41" s="108"/>
      <c r="J41" s="108"/>
      <c r="K41" s="108"/>
      <c r="L41" s="108"/>
      <c r="N41" s="108"/>
      <c r="O41" s="109">
        <f>Data!$W$2</f>
        <v>44399</v>
      </c>
    </row>
    <row r="42" spans="1:16" s="112" customFormat="1" ht="12" customHeight="1">
      <c r="A42" s="438" t="s">
        <v>148</v>
      </c>
      <c r="B42" s="108"/>
      <c r="C42" s="108"/>
      <c r="D42" s="108"/>
      <c r="E42" s="108"/>
      <c r="F42" s="108"/>
      <c r="G42" s="113"/>
      <c r="H42" s="108"/>
      <c r="I42" s="108"/>
      <c r="J42" s="108"/>
      <c r="K42" s="108"/>
      <c r="L42" s="108"/>
      <c r="N42" s="113"/>
      <c r="O42" s="109"/>
    </row>
    <row r="43" spans="1:16" s="112" customFormat="1" ht="12" customHeight="1">
      <c r="A43" s="108" t="s">
        <v>571</v>
      </c>
      <c r="G43" s="70"/>
      <c r="N43" s="70"/>
    </row>
    <row r="44" spans="1:16" s="112" customFormat="1" ht="12" customHeight="1">
      <c r="A44" s="510" t="s">
        <v>172</v>
      </c>
      <c r="B44" s="108"/>
      <c r="C44" s="108"/>
      <c r="D44" s="108"/>
      <c r="E44" s="108"/>
      <c r="F44" s="108"/>
      <c r="G44" s="108"/>
      <c r="H44" s="108"/>
      <c r="I44" s="108"/>
      <c r="J44" s="108"/>
      <c r="K44" s="108"/>
      <c r="L44" s="108"/>
      <c r="M44" s="108"/>
      <c r="N44" s="108"/>
      <c r="O44" s="108"/>
    </row>
    <row r="45" spans="1:16" s="112" customFormat="1" ht="12" customHeight="1">
      <c r="A45" s="510" t="s">
        <v>138</v>
      </c>
      <c r="B45" s="108"/>
      <c r="C45" s="108"/>
      <c r="D45" s="108"/>
      <c r="E45" s="108"/>
      <c r="F45" s="108"/>
      <c r="H45" s="108"/>
      <c r="I45" s="108"/>
      <c r="J45" s="108"/>
      <c r="K45" s="108"/>
      <c r="L45" s="108"/>
      <c r="M45" s="108"/>
      <c r="O45" s="108"/>
    </row>
    <row r="46" spans="1:16" ht="12" customHeight="1">
      <c r="A46" s="510" t="s">
        <v>139</v>
      </c>
      <c r="B46" s="336"/>
      <c r="C46" s="336"/>
      <c r="D46" s="336"/>
      <c r="E46" s="336"/>
      <c r="F46" s="336"/>
      <c r="G46" s="335"/>
      <c r="H46" s="336"/>
      <c r="I46" s="336"/>
      <c r="J46" s="336"/>
      <c r="K46" s="336"/>
      <c r="L46" s="336"/>
      <c r="N46" s="335"/>
    </row>
    <row r="47" spans="1:16">
      <c r="A47" s="510" t="s">
        <v>137</v>
      </c>
      <c r="G47" s="112"/>
      <c r="H47" s="115"/>
      <c r="N47" s="112"/>
      <c r="O47" s="115"/>
    </row>
    <row r="48" spans="1:16" s="127" customFormat="1" ht="12" customHeight="1">
      <c r="A48" s="83"/>
      <c r="B48" s="83"/>
      <c r="C48" s="84"/>
      <c r="D48" s="84"/>
      <c r="E48" s="84"/>
      <c r="F48" s="84"/>
      <c r="G48" s="84"/>
      <c r="H48" s="128"/>
      <c r="I48" s="83"/>
      <c r="J48" s="84"/>
      <c r="K48" s="84"/>
      <c r="L48" s="84"/>
      <c r="M48" s="84"/>
      <c r="N48" s="84"/>
      <c r="O48" s="128"/>
      <c r="P48" s="128"/>
    </row>
    <row r="49" spans="1:16" s="127" customFormat="1" ht="12" customHeight="1">
      <c r="A49" s="7"/>
      <c r="B49" s="83"/>
      <c r="C49" s="84"/>
      <c r="D49" s="84"/>
      <c r="E49" s="84"/>
      <c r="F49" s="84"/>
      <c r="G49" s="84"/>
      <c r="H49" s="128"/>
      <c r="I49" s="83"/>
      <c r="J49" s="84"/>
      <c r="K49" s="84"/>
      <c r="L49" s="84"/>
      <c r="M49" s="84"/>
      <c r="N49" s="84"/>
      <c r="O49" s="128"/>
      <c r="P49" s="128"/>
    </row>
    <row r="50" spans="1:16" s="127" customFormat="1" ht="12" customHeight="1">
      <c r="A50" s="47" t="s">
        <v>142</v>
      </c>
      <c r="H50" s="216"/>
      <c r="J50" s="22"/>
      <c r="O50" s="216"/>
    </row>
    <row r="51" spans="1:16" s="127" customFormat="1" ht="12" customHeight="1" thickBot="1">
      <c r="A51" s="47" t="s">
        <v>78</v>
      </c>
      <c r="H51" s="216"/>
      <c r="I51" s="47" t="str">
        <f>I6</f>
        <v>As of Spring quarter</v>
      </c>
      <c r="J51" s="22"/>
      <c r="O51" s="216"/>
    </row>
    <row r="52" spans="1:16" s="127" customFormat="1" ht="12" customHeight="1">
      <c r="A52" s="274"/>
      <c r="B52" s="156" t="s">
        <v>186</v>
      </c>
      <c r="C52" s="156" t="s">
        <v>186</v>
      </c>
      <c r="D52" s="156" t="s">
        <v>186</v>
      </c>
      <c r="E52" s="156" t="s">
        <v>186</v>
      </c>
      <c r="F52" s="156" t="s">
        <v>186</v>
      </c>
      <c r="G52" s="156" t="s">
        <v>186</v>
      </c>
      <c r="H52" s="135" t="s">
        <v>186</v>
      </c>
      <c r="I52" s="156" t="str">
        <f>Data!$W$3</f>
        <v>2020-21</v>
      </c>
      <c r="J52" s="156" t="str">
        <f>Data!$W$3</f>
        <v>2020-21</v>
      </c>
      <c r="K52" s="156" t="str">
        <f>Data!$W$3</f>
        <v>2020-21</v>
      </c>
      <c r="L52" s="156" t="str">
        <f>Data!$W$3</f>
        <v>2020-21</v>
      </c>
      <c r="M52" s="157" t="str">
        <f>Data!$W$3</f>
        <v>2020-21</v>
      </c>
      <c r="N52" s="157" t="str">
        <f>Data!$W$3</f>
        <v>2020-21</v>
      </c>
      <c r="O52" s="130" t="str">
        <f>Data!$W$3</f>
        <v>2020-21</v>
      </c>
    </row>
    <row r="53" spans="1:16" s="127" customFormat="1" ht="12" customHeight="1" thickBot="1">
      <c r="A53" s="175" t="s">
        <v>711</v>
      </c>
      <c r="B53" s="165" t="s">
        <v>146</v>
      </c>
      <c r="C53" s="165" t="s">
        <v>147</v>
      </c>
      <c r="D53" s="165" t="s">
        <v>160</v>
      </c>
      <c r="E53" s="165" t="s">
        <v>140</v>
      </c>
      <c r="F53" s="165" t="s">
        <v>161</v>
      </c>
      <c r="G53" s="165" t="s">
        <v>128</v>
      </c>
      <c r="H53" s="136" t="s">
        <v>129</v>
      </c>
      <c r="I53" s="165" t="s">
        <v>146</v>
      </c>
      <c r="J53" s="165" t="s">
        <v>147</v>
      </c>
      <c r="K53" s="165" t="s">
        <v>160</v>
      </c>
      <c r="L53" s="165" t="s">
        <v>140</v>
      </c>
      <c r="M53" s="165" t="s">
        <v>161</v>
      </c>
      <c r="N53" s="165" t="s">
        <v>128</v>
      </c>
      <c r="O53" s="131" t="s">
        <v>129</v>
      </c>
    </row>
    <row r="54" spans="1:16" s="14" customFormat="1">
      <c r="A54" s="93" t="s">
        <v>81</v>
      </c>
      <c r="B54" s="194"/>
      <c r="C54" s="182"/>
      <c r="D54" s="182"/>
      <c r="E54" s="182"/>
      <c r="F54" s="182"/>
      <c r="G54" s="182"/>
      <c r="H54" s="441"/>
      <c r="I54" s="194"/>
      <c r="J54" s="194"/>
      <c r="K54" s="194"/>
      <c r="L54" s="194"/>
      <c r="M54" s="194"/>
      <c r="N54" s="194"/>
      <c r="O54" s="439"/>
    </row>
    <row r="55" spans="1:16" s="14" customFormat="1">
      <c r="A55" s="94" t="s">
        <v>79</v>
      </c>
      <c r="B55" s="194"/>
      <c r="C55" s="196"/>
      <c r="D55" s="196"/>
      <c r="E55" s="196"/>
      <c r="F55" s="196"/>
      <c r="G55" s="196"/>
      <c r="H55" s="441"/>
      <c r="I55" s="194"/>
      <c r="J55" s="196"/>
      <c r="K55" s="196"/>
      <c r="L55" s="196"/>
      <c r="M55" s="196"/>
      <c r="N55" s="196"/>
      <c r="O55" s="439"/>
    </row>
    <row r="56" spans="1:16" s="14" customFormat="1">
      <c r="A56" s="171" t="s">
        <v>80</v>
      </c>
      <c r="B56" s="197"/>
      <c r="C56" s="179"/>
      <c r="D56" s="179"/>
      <c r="E56" s="179"/>
      <c r="F56" s="179"/>
      <c r="G56" s="179"/>
      <c r="H56" s="441"/>
      <c r="I56" s="197"/>
      <c r="J56" s="179"/>
      <c r="K56" s="179"/>
      <c r="L56" s="179"/>
      <c r="M56" s="179"/>
      <c r="N56" s="179"/>
      <c r="O56" s="439"/>
    </row>
    <row r="57" spans="1:16" s="14" customFormat="1">
      <c r="A57" s="94" t="s">
        <v>82</v>
      </c>
      <c r="B57" s="194">
        <v>159.11750666666634</v>
      </c>
      <c r="C57" s="196">
        <v>381.4218693333334</v>
      </c>
      <c r="D57" s="196">
        <v>677.8923953333333</v>
      </c>
      <c r="E57" s="196">
        <v>767.34370100000524</v>
      </c>
      <c r="F57" s="196">
        <v>1846.6868203334034</v>
      </c>
      <c r="G57" s="196">
        <v>4461.6835916670198</v>
      </c>
      <c r="H57" s="441">
        <v>0.41389909938535679</v>
      </c>
      <c r="I57" s="194">
        <f>SUMIFS(Data!$P:$P,Data!$E:$E,$A57)/3</f>
        <v>154.29158266666602</v>
      </c>
      <c r="J57" s="196">
        <f>SUMIFS(Data!$O:$O,Data!$E:$E,$A57)/3</f>
        <v>367.1414003333357</v>
      </c>
      <c r="K57" s="196">
        <f>SUMIFS(Data!$N:$N,Data!$E:$E,$A57)/3</f>
        <v>630.60683133332896</v>
      </c>
      <c r="L57" s="196">
        <f>SUMIFS(Data!$Q:$Q,Data!$E:$E,$A57)/3</f>
        <v>472.07797699999998</v>
      </c>
      <c r="M57" s="196">
        <f>SUMIFS(Data!$M:$M,Data!$E:$E,$A57)/3</f>
        <v>1488.0534293333794</v>
      </c>
      <c r="N57" s="196">
        <f>SUMIFS(Data!$R:$R,Data!$E:$E,$A57)/3</f>
        <v>3975.1673696670173</v>
      </c>
      <c r="O57" s="439">
        <f t="shared" ref="O57:O64" si="2">M57/N57</f>
        <v>0.37433730229528106</v>
      </c>
    </row>
    <row r="58" spans="1:16" s="14" customFormat="1">
      <c r="A58" s="94" t="s">
        <v>55</v>
      </c>
      <c r="B58" s="194">
        <v>163.23761766666735</v>
      </c>
      <c r="C58" s="182">
        <v>426.26626066666472</v>
      </c>
      <c r="D58" s="182">
        <v>373.26633933333477</v>
      </c>
      <c r="E58" s="182">
        <v>476.14614633333503</v>
      </c>
      <c r="F58" s="182">
        <v>1368.9164340000227</v>
      </c>
      <c r="G58" s="182">
        <v>3305.3788736668835</v>
      </c>
      <c r="H58" s="441">
        <v>0.41414811624344589</v>
      </c>
      <c r="I58" s="194">
        <f>SUMIFS(Data!$P:$P,Data!$E:$E,$A58)/3</f>
        <v>202.71037433333265</v>
      </c>
      <c r="J58" s="182">
        <f>SUMIFS(Data!$O:$O,Data!$E:$E,$A58)/3</f>
        <v>430.43158533333468</v>
      </c>
      <c r="K58" s="182">
        <f>SUMIFS(Data!$N:$N,Data!$E:$E,$A58)/3</f>
        <v>335.65997466666698</v>
      </c>
      <c r="L58" s="182">
        <f>SUMIFS(Data!$Q:$Q,Data!$E:$E,$A58)/3</f>
        <v>434.474861333332</v>
      </c>
      <c r="M58" s="182">
        <f>SUMIFS(Data!$M:$M,Data!$E:$E,$A58)/3</f>
        <v>1334.1380473333459</v>
      </c>
      <c r="N58" s="182">
        <f>SUMIFS(Data!$R:$R,Data!$E:$E,$A58)/3</f>
        <v>3255.3694570001567</v>
      </c>
      <c r="O58" s="439">
        <f t="shared" si="2"/>
        <v>0.4098269228595523</v>
      </c>
    </row>
    <row r="59" spans="1:16" s="14" customFormat="1">
      <c r="A59" s="94" t="s">
        <v>44</v>
      </c>
      <c r="B59" s="194">
        <v>45.977735666666661</v>
      </c>
      <c r="C59" s="196">
        <v>241.88866566666832</v>
      </c>
      <c r="D59" s="196">
        <v>469.04859666666448</v>
      </c>
      <c r="E59" s="196">
        <v>506.54413133333065</v>
      </c>
      <c r="F59" s="196">
        <v>1215.3925180000035</v>
      </c>
      <c r="G59" s="196">
        <v>3664.25439733349</v>
      </c>
      <c r="H59" s="441">
        <v>0.33168890208181379</v>
      </c>
      <c r="I59" s="194">
        <f>SUMIFS(Data!$P:$P,Data!$E:$E,$A59)/3</f>
        <v>49.056871666666773</v>
      </c>
      <c r="J59" s="196">
        <f>SUMIFS(Data!$O:$O,Data!$E:$E,$A59)/3</f>
        <v>239.26445333333368</v>
      </c>
      <c r="K59" s="196">
        <f>SUMIFS(Data!$N:$N,Data!$E:$E,$A59)/3</f>
        <v>439.22991633333135</v>
      </c>
      <c r="L59" s="196">
        <f>SUMIFS(Data!$Q:$Q,Data!$E:$E,$A59)/3</f>
        <v>414.73062266666699</v>
      </c>
      <c r="M59" s="196">
        <f>SUMIFS(Data!$M:$M,Data!$E:$E,$A59)/3</f>
        <v>1112.1429886666713</v>
      </c>
      <c r="N59" s="196">
        <f>SUMIFS(Data!$R:$R,Data!$E:$E,$A59)/3</f>
        <v>3228.2248836669273</v>
      </c>
      <c r="O59" s="439">
        <f t="shared" si="2"/>
        <v>0.34450604550306069</v>
      </c>
    </row>
    <row r="60" spans="1:16" s="14" customFormat="1">
      <c r="A60" s="94" t="s">
        <v>83</v>
      </c>
      <c r="B60" s="194">
        <v>0</v>
      </c>
      <c r="C60" s="182">
        <v>0</v>
      </c>
      <c r="D60" s="182">
        <v>0</v>
      </c>
      <c r="E60" s="182">
        <v>0</v>
      </c>
      <c r="F60" s="182">
        <v>0</v>
      </c>
      <c r="G60" s="182">
        <v>0</v>
      </c>
      <c r="H60" s="441">
        <v>0</v>
      </c>
      <c r="I60" s="194">
        <f>SUMIFS(Data!$P:$P,Data!$E:$E,$A60)/3</f>
        <v>0</v>
      </c>
      <c r="J60" s="182">
        <f>SUMIFS(Data!$O:$O,Data!$E:$E,$A60)/3</f>
        <v>0</v>
      </c>
      <c r="K60" s="182">
        <f>SUMIFS(Data!$N:$N,Data!$E:$E,$A60)/3</f>
        <v>0</v>
      </c>
      <c r="L60" s="182">
        <f>SUMIFS(Data!$Q:$Q,Data!$E:$E,$A60)/3</f>
        <v>0</v>
      </c>
      <c r="M60" s="182">
        <f>SUMIFS(Data!$M:$M,Data!$E:$E,$A60)/3</f>
        <v>0</v>
      </c>
      <c r="N60" s="182">
        <f>SUMIFS(Data!$R:$R,Data!$E:$E,$A60)/3</f>
        <v>0</v>
      </c>
      <c r="O60" s="439">
        <v>0</v>
      </c>
    </row>
    <row r="61" spans="1:16" s="14" customFormat="1">
      <c r="A61" s="171" t="s">
        <v>84</v>
      </c>
      <c r="B61" s="197">
        <v>368.33286000000038</v>
      </c>
      <c r="C61" s="198">
        <v>1049.5767956666664</v>
      </c>
      <c r="D61" s="198">
        <v>1520.2073313333326</v>
      </c>
      <c r="E61" s="198">
        <v>1750.0339786666709</v>
      </c>
      <c r="F61" s="198">
        <v>4430.9957723334292</v>
      </c>
      <c r="G61" s="198">
        <v>11431.316862667394</v>
      </c>
      <c r="H61" s="441">
        <v>0.38761901411413563</v>
      </c>
      <c r="I61" s="197">
        <f>I57+I58+I59+I60</f>
        <v>406.05882866666548</v>
      </c>
      <c r="J61" s="198">
        <f t="shared" ref="J61:N61" si="3">J57+J58+J59+J60</f>
        <v>1036.837439000004</v>
      </c>
      <c r="K61" s="198">
        <f t="shared" si="3"/>
        <v>1405.4967223333274</v>
      </c>
      <c r="L61" s="198">
        <f t="shared" si="3"/>
        <v>1321.2834609999989</v>
      </c>
      <c r="M61" s="198">
        <f t="shared" si="3"/>
        <v>3934.3344653333961</v>
      </c>
      <c r="N61" s="198">
        <f t="shared" si="3"/>
        <v>10458.761710334102</v>
      </c>
      <c r="O61" s="439">
        <f t="shared" si="2"/>
        <v>0.37617593500059915</v>
      </c>
    </row>
    <row r="62" spans="1:16" s="14" customFormat="1">
      <c r="A62" s="94" t="s">
        <v>38</v>
      </c>
      <c r="B62" s="194">
        <v>18.434666666666669</v>
      </c>
      <c r="C62" s="182">
        <v>72.371999999999801</v>
      </c>
      <c r="D62" s="182">
        <v>1562.0550000000821</v>
      </c>
      <c r="E62" s="182">
        <v>1554.376</v>
      </c>
      <c r="F62" s="182">
        <v>3188.8030000000304</v>
      </c>
      <c r="G62" s="182">
        <v>6934.7063333322594</v>
      </c>
      <c r="H62" s="441">
        <v>0.45983244952605645</v>
      </c>
      <c r="I62" s="194">
        <f>SUMIFS(Data!$P:$P,Data!$E:$E,$A62)/3</f>
        <v>21.502666666666666</v>
      </c>
      <c r="J62" s="182">
        <f>SUMIFS(Data!$O:$O,Data!$E:$E,$A62)/3</f>
        <v>67.376999999999853</v>
      </c>
      <c r="K62" s="182">
        <f>SUMIFS(Data!$N:$N,Data!$E:$E,$A62)/3</f>
        <v>1445.8350000000582</v>
      </c>
      <c r="L62" s="182">
        <f>SUMIFS(Data!$Q:$Q,Data!$E:$E,$A62)/3</f>
        <v>945.92200000000196</v>
      </c>
      <c r="M62" s="182">
        <f>SUMIFS(Data!$M:$M,Data!$E:$E,$A62)/3</f>
        <v>2459.1340000000969</v>
      </c>
      <c r="N62" s="182">
        <f>SUMIFS(Data!$R:$R,Data!$E:$E,$A62)/3</f>
        <v>5596.7356666660971</v>
      </c>
      <c r="O62" s="439">
        <f t="shared" si="2"/>
        <v>0.4393871975492048</v>
      </c>
    </row>
    <row r="63" spans="1:16" s="14" customFormat="1">
      <c r="A63" s="94" t="s">
        <v>85</v>
      </c>
      <c r="B63" s="194">
        <v>44.843999999999873</v>
      </c>
      <c r="C63" s="196">
        <v>153.59233333333268</v>
      </c>
      <c r="D63" s="196">
        <v>207.34933333333265</v>
      </c>
      <c r="E63" s="196">
        <v>0</v>
      </c>
      <c r="F63" s="196">
        <v>398.79266666667235</v>
      </c>
      <c r="G63" s="196">
        <v>3248.9123333336752</v>
      </c>
      <c r="H63" s="441">
        <v>0.12274651506446631</v>
      </c>
      <c r="I63" s="194">
        <f>SUMIFS(Data!$P:$P,Data!$E:$E,$A63)/3</f>
        <v>42.068999999999896</v>
      </c>
      <c r="J63" s="196">
        <f>SUMIFS(Data!$O:$O,Data!$E:$E,$A63)/3</f>
        <v>163.85833333333233</v>
      </c>
      <c r="K63" s="196">
        <f>SUMIFS(Data!$N:$N,Data!$E:$E,$A63)/3</f>
        <v>197.40866666666568</v>
      </c>
      <c r="L63" s="196">
        <f>SUMIFS(Data!$Q:$Q,Data!$E:$E,$A63)/3</f>
        <v>0</v>
      </c>
      <c r="M63" s="196">
        <f>SUMIFS(Data!$M:$M,Data!$E:$E,$A63)/3</f>
        <v>394.90000000000765</v>
      </c>
      <c r="N63" s="196">
        <f>SUMIFS(Data!$R:$R,Data!$E:$E,$A63)/3</f>
        <v>2634.9863333336543</v>
      </c>
      <c r="O63" s="439">
        <f t="shared" si="2"/>
        <v>0.14986794997923186</v>
      </c>
    </row>
    <row r="64" spans="1:16" s="14" customFormat="1" ht="13.8" thickBot="1">
      <c r="A64" s="172" t="s">
        <v>86</v>
      </c>
      <c r="B64" s="199">
        <v>63.278666666666538</v>
      </c>
      <c r="C64" s="200">
        <v>225.96433333333249</v>
      </c>
      <c r="D64" s="200">
        <v>1769.4043333334148</v>
      </c>
      <c r="E64" s="200">
        <v>1554.376</v>
      </c>
      <c r="F64" s="200">
        <v>3587.5956666667025</v>
      </c>
      <c r="G64" s="200">
        <v>10183.618666665934</v>
      </c>
      <c r="H64" s="442">
        <v>0.35229084906821861</v>
      </c>
      <c r="I64" s="199">
        <f>I62+I63</f>
        <v>63.571666666666559</v>
      </c>
      <c r="J64" s="200">
        <f t="shared" ref="J64:N64" si="4">J62+J63</f>
        <v>231.23533333333216</v>
      </c>
      <c r="K64" s="200">
        <f t="shared" si="4"/>
        <v>1643.243666666724</v>
      </c>
      <c r="L64" s="200">
        <f t="shared" si="4"/>
        <v>945.92200000000196</v>
      </c>
      <c r="M64" s="200">
        <f t="shared" si="4"/>
        <v>2854.0340000001047</v>
      </c>
      <c r="N64" s="200">
        <f t="shared" si="4"/>
        <v>8231.7219999997506</v>
      </c>
      <c r="O64" s="440">
        <f t="shared" si="2"/>
        <v>0.34671166008766952</v>
      </c>
    </row>
    <row r="65" spans="1:16" s="14" customFormat="1" ht="13.8">
      <c r="A65" s="14" t="s">
        <v>710</v>
      </c>
      <c r="H65" s="110"/>
      <c r="J65" s="21"/>
      <c r="P65" s="15"/>
    </row>
    <row r="66" spans="1:16" s="112" customFormat="1" ht="12" customHeight="1">
      <c r="A66" s="113"/>
      <c r="B66" s="84"/>
      <c r="C66" s="84"/>
      <c r="D66" s="84"/>
      <c r="E66" s="84"/>
      <c r="F66" s="84"/>
      <c r="G66" s="113"/>
      <c r="H66" s="84"/>
      <c r="I66" s="84"/>
      <c r="J66" s="84"/>
      <c r="K66" s="84"/>
      <c r="L66" s="84"/>
      <c r="M66" s="84"/>
      <c r="N66" s="113"/>
      <c r="O66" s="84"/>
    </row>
  </sheetData>
  <pageMargins left="0.7" right="0.7" top="0.75" bottom="0.75" header="0.3" footer="0.3"/>
  <pageSetup scale="76" orientation="landscape" r:id="rId1"/>
  <headerFooter>
    <oddFooter>&amp;CPage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16"/>
  <sheetViews>
    <sheetView workbookViewId="0"/>
  </sheetViews>
  <sheetFormatPr defaultRowHeight="13.2"/>
  <cols>
    <col min="1" max="1" width="9.109375" style="496"/>
    <col min="2" max="2" width="36.33203125" style="396" bestFit="1" customWidth="1"/>
  </cols>
  <sheetData>
    <row r="1" spans="1:4" ht="13.8">
      <c r="A1" s="331" t="s">
        <v>409</v>
      </c>
    </row>
    <row r="2" spans="1:4">
      <c r="A2" s="70" t="s">
        <v>47</v>
      </c>
    </row>
    <row r="3" spans="1:4">
      <c r="A3" s="86" t="str">
        <f>CONCATENATE("For Academic Year ",Data!$W$3)</f>
        <v>For Academic Year 2020-21</v>
      </c>
    </row>
    <row r="4" spans="1:4">
      <c r="D4" s="86"/>
    </row>
    <row r="5" spans="1:4">
      <c r="D5" s="70"/>
    </row>
    <row r="6" spans="1:4">
      <c r="A6" s="495" t="s">
        <v>42</v>
      </c>
      <c r="B6" s="497" t="s">
        <v>188</v>
      </c>
    </row>
    <row r="7" spans="1:4">
      <c r="A7" s="496" t="s">
        <v>299</v>
      </c>
      <c r="B7" s="396" t="s">
        <v>189</v>
      </c>
    </row>
    <row r="8" spans="1:4">
      <c r="A8" s="496" t="s">
        <v>300</v>
      </c>
      <c r="B8" s="396" t="s">
        <v>190</v>
      </c>
    </row>
    <row r="9" spans="1:4">
      <c r="A9" s="496" t="s">
        <v>301</v>
      </c>
      <c r="B9" s="396" t="s">
        <v>191</v>
      </c>
    </row>
    <row r="10" spans="1:4">
      <c r="A10" s="496" t="s">
        <v>302</v>
      </c>
      <c r="B10" s="396" t="s">
        <v>192</v>
      </c>
    </row>
    <row r="11" spans="1:4">
      <c r="A11" s="496" t="s">
        <v>303</v>
      </c>
      <c r="B11" s="396" t="s">
        <v>193</v>
      </c>
    </row>
    <row r="12" spans="1:4">
      <c r="A12" s="496" t="s">
        <v>304</v>
      </c>
      <c r="B12" s="396" t="s">
        <v>194</v>
      </c>
    </row>
    <row r="13" spans="1:4">
      <c r="A13" s="496" t="s">
        <v>305</v>
      </c>
      <c r="B13" s="396" t="s">
        <v>195</v>
      </c>
    </row>
    <row r="14" spans="1:4">
      <c r="A14" s="496" t="s">
        <v>306</v>
      </c>
      <c r="B14" s="396" t="s">
        <v>196</v>
      </c>
    </row>
    <row r="15" spans="1:4">
      <c r="A15" s="496" t="s">
        <v>307</v>
      </c>
      <c r="B15" s="396" t="s">
        <v>197</v>
      </c>
    </row>
    <row r="16" spans="1:4">
      <c r="A16" s="496" t="s">
        <v>308</v>
      </c>
      <c r="B16" s="396" t="s">
        <v>198</v>
      </c>
    </row>
    <row r="17" spans="1:2">
      <c r="A17" s="496" t="s">
        <v>309</v>
      </c>
      <c r="B17" s="396" t="s">
        <v>199</v>
      </c>
    </row>
    <row r="18" spans="1:2">
      <c r="A18" s="496" t="s">
        <v>310</v>
      </c>
      <c r="B18" s="396" t="s">
        <v>200</v>
      </c>
    </row>
    <row r="19" spans="1:2">
      <c r="A19" s="496" t="s">
        <v>311</v>
      </c>
      <c r="B19" s="396" t="s">
        <v>201</v>
      </c>
    </row>
    <row r="20" spans="1:2">
      <c r="A20" s="496" t="s">
        <v>312</v>
      </c>
      <c r="B20" s="396" t="s">
        <v>202</v>
      </c>
    </row>
    <row r="21" spans="1:2">
      <c r="A21" s="496" t="s">
        <v>313</v>
      </c>
      <c r="B21" s="396" t="s">
        <v>203</v>
      </c>
    </row>
    <row r="22" spans="1:2">
      <c r="A22" s="496" t="s">
        <v>314</v>
      </c>
      <c r="B22" s="396" t="s">
        <v>204</v>
      </c>
    </row>
    <row r="23" spans="1:2">
      <c r="A23" s="496" t="s">
        <v>315</v>
      </c>
      <c r="B23" s="396" t="s">
        <v>205</v>
      </c>
    </row>
    <row r="24" spans="1:2">
      <c r="A24" s="496" t="s">
        <v>316</v>
      </c>
      <c r="B24" s="396" t="s">
        <v>206</v>
      </c>
    </row>
    <row r="25" spans="1:2">
      <c r="A25" s="496" t="s">
        <v>317</v>
      </c>
      <c r="B25" s="396" t="s">
        <v>207</v>
      </c>
    </row>
    <row r="26" spans="1:2">
      <c r="A26" s="496" t="s">
        <v>318</v>
      </c>
      <c r="B26" s="396" t="s">
        <v>208</v>
      </c>
    </row>
    <row r="27" spans="1:2">
      <c r="A27" s="496" t="s">
        <v>319</v>
      </c>
      <c r="B27" s="396" t="s">
        <v>209</v>
      </c>
    </row>
    <row r="28" spans="1:2">
      <c r="A28" s="496" t="s">
        <v>320</v>
      </c>
      <c r="B28" s="396" t="s">
        <v>210</v>
      </c>
    </row>
    <row r="29" spans="1:2">
      <c r="A29" s="496" t="s">
        <v>321</v>
      </c>
      <c r="B29" s="396" t="s">
        <v>211</v>
      </c>
    </row>
    <row r="30" spans="1:2">
      <c r="A30" s="496" t="s">
        <v>322</v>
      </c>
      <c r="B30" s="396" t="s">
        <v>212</v>
      </c>
    </row>
    <row r="31" spans="1:2">
      <c r="A31" s="496" t="s">
        <v>323</v>
      </c>
      <c r="B31" s="396" t="s">
        <v>213</v>
      </c>
    </row>
    <row r="32" spans="1:2">
      <c r="A32" s="496" t="s">
        <v>324</v>
      </c>
      <c r="B32" s="396" t="s">
        <v>214</v>
      </c>
    </row>
    <row r="33" spans="1:2">
      <c r="A33" s="496" t="s">
        <v>325</v>
      </c>
      <c r="B33" s="396" t="s">
        <v>215</v>
      </c>
    </row>
    <row r="34" spans="1:2">
      <c r="A34" s="496" t="s">
        <v>326</v>
      </c>
      <c r="B34" s="396" t="s">
        <v>216</v>
      </c>
    </row>
    <row r="35" spans="1:2">
      <c r="A35" s="496" t="s">
        <v>327</v>
      </c>
      <c r="B35" s="396" t="s">
        <v>217</v>
      </c>
    </row>
    <row r="36" spans="1:2">
      <c r="A36" s="496" t="s">
        <v>328</v>
      </c>
      <c r="B36" s="396" t="s">
        <v>218</v>
      </c>
    </row>
    <row r="37" spans="1:2">
      <c r="A37" s="496" t="s">
        <v>329</v>
      </c>
      <c r="B37" s="396" t="s">
        <v>219</v>
      </c>
    </row>
    <row r="38" spans="1:2">
      <c r="A38" s="496" t="s">
        <v>330</v>
      </c>
      <c r="B38" s="396" t="s">
        <v>220</v>
      </c>
    </row>
    <row r="39" spans="1:2">
      <c r="A39" s="496" t="s">
        <v>331</v>
      </c>
      <c r="B39" s="396" t="s">
        <v>221</v>
      </c>
    </row>
    <row r="40" spans="1:2">
      <c r="A40" s="496" t="s">
        <v>332</v>
      </c>
      <c r="B40" s="396" t="s">
        <v>222</v>
      </c>
    </row>
    <row r="41" spans="1:2">
      <c r="A41" s="496" t="s">
        <v>333</v>
      </c>
      <c r="B41" s="396" t="s">
        <v>223</v>
      </c>
    </row>
    <row r="42" spans="1:2">
      <c r="A42" s="496" t="s">
        <v>334</v>
      </c>
      <c r="B42" s="396" t="s">
        <v>224</v>
      </c>
    </row>
    <row r="43" spans="1:2">
      <c r="A43" s="496" t="s">
        <v>335</v>
      </c>
      <c r="B43" s="396" t="s">
        <v>225</v>
      </c>
    </row>
    <row r="44" spans="1:2">
      <c r="A44" s="496" t="s">
        <v>336</v>
      </c>
      <c r="B44" s="396" t="s">
        <v>226</v>
      </c>
    </row>
    <row r="45" spans="1:2">
      <c r="A45" s="496" t="s">
        <v>337</v>
      </c>
      <c r="B45" s="396" t="s">
        <v>227</v>
      </c>
    </row>
    <row r="46" spans="1:2">
      <c r="A46" s="496" t="s">
        <v>338</v>
      </c>
      <c r="B46" s="396" t="s">
        <v>228</v>
      </c>
    </row>
    <row r="47" spans="1:2">
      <c r="A47" s="496" t="s">
        <v>339</v>
      </c>
      <c r="B47" s="396" t="s">
        <v>229</v>
      </c>
    </row>
    <row r="48" spans="1:2">
      <c r="A48" s="496" t="s">
        <v>340</v>
      </c>
      <c r="B48" s="396" t="s">
        <v>230</v>
      </c>
    </row>
    <row r="49" spans="1:2">
      <c r="A49" s="496" t="s">
        <v>341</v>
      </c>
      <c r="B49" s="396" t="s">
        <v>231</v>
      </c>
    </row>
    <row r="50" spans="1:2">
      <c r="A50" s="496" t="s">
        <v>342</v>
      </c>
      <c r="B50" s="396" t="s">
        <v>232</v>
      </c>
    </row>
    <row r="51" spans="1:2">
      <c r="A51" s="496" t="s">
        <v>343</v>
      </c>
      <c r="B51" s="396" t="s">
        <v>233</v>
      </c>
    </row>
    <row r="52" spans="1:2">
      <c r="A52" s="496" t="s">
        <v>344</v>
      </c>
      <c r="B52" s="396" t="s">
        <v>234</v>
      </c>
    </row>
    <row r="53" spans="1:2">
      <c r="A53" s="496" t="s">
        <v>345</v>
      </c>
      <c r="B53" s="396" t="s">
        <v>235</v>
      </c>
    </row>
    <row r="54" spans="1:2">
      <c r="A54" s="496" t="s">
        <v>346</v>
      </c>
      <c r="B54" s="396" t="s">
        <v>236</v>
      </c>
    </row>
    <row r="55" spans="1:2">
      <c r="A55" s="496" t="s">
        <v>347</v>
      </c>
      <c r="B55" s="396" t="s">
        <v>237</v>
      </c>
    </row>
    <row r="56" spans="1:2">
      <c r="A56" s="496" t="s">
        <v>348</v>
      </c>
      <c r="B56" s="396" t="s">
        <v>238</v>
      </c>
    </row>
    <row r="57" spans="1:2">
      <c r="A57" s="496" t="s">
        <v>349</v>
      </c>
      <c r="B57" s="396" t="s">
        <v>239</v>
      </c>
    </row>
    <row r="58" spans="1:2">
      <c r="A58" s="496" t="s">
        <v>350</v>
      </c>
      <c r="B58" s="396" t="s">
        <v>240</v>
      </c>
    </row>
    <row r="59" spans="1:2">
      <c r="A59" s="496" t="s">
        <v>351</v>
      </c>
      <c r="B59" s="396" t="s">
        <v>241</v>
      </c>
    </row>
    <row r="60" spans="1:2">
      <c r="A60" s="496" t="s">
        <v>352</v>
      </c>
      <c r="B60" s="396" t="s">
        <v>242</v>
      </c>
    </row>
    <row r="61" spans="1:2">
      <c r="A61" s="496" t="s">
        <v>353</v>
      </c>
      <c r="B61" s="396" t="s">
        <v>243</v>
      </c>
    </row>
    <row r="62" spans="1:2">
      <c r="A62" s="496" t="s">
        <v>354</v>
      </c>
      <c r="B62" s="396" t="s">
        <v>244</v>
      </c>
    </row>
    <row r="63" spans="1:2">
      <c r="A63" s="496" t="s">
        <v>355</v>
      </c>
      <c r="B63" s="396" t="s">
        <v>245</v>
      </c>
    </row>
    <row r="64" spans="1:2">
      <c r="A64" s="496" t="s">
        <v>356</v>
      </c>
      <c r="B64" s="396" t="s">
        <v>246</v>
      </c>
    </row>
    <row r="65" spans="1:2">
      <c r="A65" s="496" t="s">
        <v>357</v>
      </c>
      <c r="B65" s="396" t="s">
        <v>247</v>
      </c>
    </row>
    <row r="66" spans="1:2">
      <c r="A66" s="496" t="s">
        <v>358</v>
      </c>
      <c r="B66" s="396" t="s">
        <v>248</v>
      </c>
    </row>
    <row r="67" spans="1:2">
      <c r="A67" s="496" t="s">
        <v>359</v>
      </c>
      <c r="B67" s="396" t="s">
        <v>249</v>
      </c>
    </row>
    <row r="68" spans="1:2">
      <c r="A68" s="496" t="s">
        <v>360</v>
      </c>
      <c r="B68" s="396" t="s">
        <v>250</v>
      </c>
    </row>
    <row r="69" spans="1:2">
      <c r="A69" s="496" t="s">
        <v>361</v>
      </c>
      <c r="B69" s="396" t="s">
        <v>251</v>
      </c>
    </row>
    <row r="70" spans="1:2">
      <c r="A70" s="496" t="s">
        <v>362</v>
      </c>
      <c r="B70" s="396" t="s">
        <v>252</v>
      </c>
    </row>
    <row r="71" spans="1:2">
      <c r="A71" s="496" t="s">
        <v>363</v>
      </c>
      <c r="B71" s="396" t="s">
        <v>253</v>
      </c>
    </row>
    <row r="72" spans="1:2">
      <c r="A72" s="496" t="s">
        <v>364</v>
      </c>
      <c r="B72" s="396" t="s">
        <v>254</v>
      </c>
    </row>
    <row r="73" spans="1:2">
      <c r="A73" s="496" t="s">
        <v>365</v>
      </c>
      <c r="B73" s="396" t="s">
        <v>255</v>
      </c>
    </row>
    <row r="74" spans="1:2">
      <c r="A74" s="496" t="s">
        <v>366</v>
      </c>
      <c r="B74" s="396" t="s">
        <v>256</v>
      </c>
    </row>
    <row r="75" spans="1:2">
      <c r="A75" s="496" t="s">
        <v>367</v>
      </c>
      <c r="B75" s="396" t="s">
        <v>257</v>
      </c>
    </row>
    <row r="76" spans="1:2">
      <c r="A76" s="496" t="s">
        <v>368</v>
      </c>
      <c r="B76" s="396" t="s">
        <v>258</v>
      </c>
    </row>
    <row r="77" spans="1:2">
      <c r="A77" s="496" t="s">
        <v>369</v>
      </c>
      <c r="B77" s="396" t="s">
        <v>259</v>
      </c>
    </row>
    <row r="78" spans="1:2">
      <c r="A78" s="496" t="s">
        <v>370</v>
      </c>
      <c r="B78" s="396" t="s">
        <v>260</v>
      </c>
    </row>
    <row r="79" spans="1:2">
      <c r="A79" s="496" t="s">
        <v>371</v>
      </c>
      <c r="B79" s="396" t="s">
        <v>261</v>
      </c>
    </row>
    <row r="80" spans="1:2">
      <c r="A80" s="496" t="s">
        <v>372</v>
      </c>
      <c r="B80" s="396" t="s">
        <v>262</v>
      </c>
    </row>
    <row r="81" spans="1:2">
      <c r="A81" s="496" t="s">
        <v>373</v>
      </c>
      <c r="B81" s="396" t="s">
        <v>263</v>
      </c>
    </row>
    <row r="82" spans="1:2">
      <c r="A82" s="496" t="s">
        <v>374</v>
      </c>
      <c r="B82" s="396" t="s">
        <v>264</v>
      </c>
    </row>
    <row r="83" spans="1:2">
      <c r="A83" s="496" t="s">
        <v>375</v>
      </c>
      <c r="B83" s="396" t="s">
        <v>265</v>
      </c>
    </row>
    <row r="84" spans="1:2">
      <c r="A84" s="496" t="s">
        <v>376</v>
      </c>
      <c r="B84" s="396" t="s">
        <v>266</v>
      </c>
    </row>
    <row r="85" spans="1:2">
      <c r="A85" s="496" t="s">
        <v>377</v>
      </c>
      <c r="B85" s="396" t="s">
        <v>267</v>
      </c>
    </row>
    <row r="86" spans="1:2">
      <c r="A86" s="496" t="s">
        <v>378</v>
      </c>
      <c r="B86" s="396" t="s">
        <v>268</v>
      </c>
    </row>
    <row r="87" spans="1:2">
      <c r="A87" s="496" t="s">
        <v>379</v>
      </c>
      <c r="B87" s="396" t="s">
        <v>269</v>
      </c>
    </row>
    <row r="88" spans="1:2">
      <c r="A88" s="496" t="s">
        <v>380</v>
      </c>
      <c r="B88" s="396" t="s">
        <v>270</v>
      </c>
    </row>
    <row r="89" spans="1:2">
      <c r="A89" s="496" t="s">
        <v>381</v>
      </c>
      <c r="B89" s="396" t="s">
        <v>271</v>
      </c>
    </row>
    <row r="90" spans="1:2">
      <c r="A90" s="496" t="s">
        <v>382</v>
      </c>
      <c r="B90" s="396" t="s">
        <v>272</v>
      </c>
    </row>
    <row r="91" spans="1:2">
      <c r="A91" s="496" t="s">
        <v>383</v>
      </c>
      <c r="B91" s="396" t="s">
        <v>273</v>
      </c>
    </row>
    <row r="92" spans="1:2">
      <c r="A92" s="496" t="s">
        <v>384</v>
      </c>
      <c r="B92" s="396" t="s">
        <v>274</v>
      </c>
    </row>
    <row r="93" spans="1:2">
      <c r="A93" s="496" t="s">
        <v>385</v>
      </c>
      <c r="B93" s="396" t="s">
        <v>275</v>
      </c>
    </row>
    <row r="94" spans="1:2">
      <c r="A94" s="496" t="s">
        <v>386</v>
      </c>
      <c r="B94" s="396" t="s">
        <v>276</v>
      </c>
    </row>
    <row r="95" spans="1:2">
      <c r="A95" s="496" t="s">
        <v>387</v>
      </c>
      <c r="B95" s="396" t="s">
        <v>277</v>
      </c>
    </row>
    <row r="96" spans="1:2">
      <c r="A96" s="496" t="s">
        <v>388</v>
      </c>
      <c r="B96" s="396" t="s">
        <v>278</v>
      </c>
    </row>
    <row r="97" spans="1:2">
      <c r="A97" s="496" t="s">
        <v>389</v>
      </c>
      <c r="B97" s="396" t="s">
        <v>279</v>
      </c>
    </row>
    <row r="98" spans="1:2">
      <c r="A98" s="496" t="s">
        <v>390</v>
      </c>
      <c r="B98" s="396" t="s">
        <v>280</v>
      </c>
    </row>
    <row r="99" spans="1:2">
      <c r="A99" s="496" t="s">
        <v>391</v>
      </c>
      <c r="B99" s="396" t="s">
        <v>281</v>
      </c>
    </row>
    <row r="100" spans="1:2">
      <c r="A100" s="496" t="s">
        <v>392</v>
      </c>
      <c r="B100" s="396" t="s">
        <v>282</v>
      </c>
    </row>
    <row r="101" spans="1:2">
      <c r="A101" s="496" t="s">
        <v>393</v>
      </c>
      <c r="B101" s="396" t="s">
        <v>283</v>
      </c>
    </row>
    <row r="102" spans="1:2">
      <c r="A102" s="496" t="s">
        <v>394</v>
      </c>
      <c r="B102" s="396" t="s">
        <v>284</v>
      </c>
    </row>
    <row r="103" spans="1:2">
      <c r="A103" s="496" t="s">
        <v>395</v>
      </c>
      <c r="B103" s="396" t="s">
        <v>285</v>
      </c>
    </row>
    <row r="104" spans="1:2">
      <c r="A104" s="496" t="s">
        <v>396</v>
      </c>
      <c r="B104" s="396" t="s">
        <v>286</v>
      </c>
    </row>
    <row r="105" spans="1:2">
      <c r="A105" s="496" t="s">
        <v>397</v>
      </c>
      <c r="B105" s="396" t="s">
        <v>287</v>
      </c>
    </row>
    <row r="106" spans="1:2">
      <c r="A106" s="496" t="s">
        <v>398</v>
      </c>
      <c r="B106" s="396" t="s">
        <v>288</v>
      </c>
    </row>
    <row r="107" spans="1:2">
      <c r="A107" s="496" t="s">
        <v>399</v>
      </c>
      <c r="B107" s="396" t="s">
        <v>289</v>
      </c>
    </row>
    <row r="108" spans="1:2">
      <c r="A108" s="496" t="s">
        <v>400</v>
      </c>
      <c r="B108" s="396" t="s">
        <v>290</v>
      </c>
    </row>
    <row r="109" spans="1:2">
      <c r="A109" s="496" t="s">
        <v>401</v>
      </c>
      <c r="B109" s="396" t="s">
        <v>291</v>
      </c>
    </row>
    <row r="110" spans="1:2">
      <c r="A110" s="496" t="s">
        <v>402</v>
      </c>
      <c r="B110" s="396" t="s">
        <v>292</v>
      </c>
    </row>
    <row r="111" spans="1:2">
      <c r="A111" s="496" t="s">
        <v>403</v>
      </c>
      <c r="B111" s="396" t="s">
        <v>293</v>
      </c>
    </row>
    <row r="112" spans="1:2">
      <c r="A112" s="496" t="s">
        <v>404</v>
      </c>
      <c r="B112" s="396" t="s">
        <v>294</v>
      </c>
    </row>
    <row r="113" spans="1:2">
      <c r="A113" s="496" t="s">
        <v>405</v>
      </c>
      <c r="B113" s="396" t="s">
        <v>295</v>
      </c>
    </row>
    <row r="114" spans="1:2">
      <c r="A114" s="496" t="s">
        <v>406</v>
      </c>
      <c r="B114" s="396" t="s">
        <v>296</v>
      </c>
    </row>
    <row r="115" spans="1:2">
      <c r="A115" s="496" t="s">
        <v>407</v>
      </c>
      <c r="B115" s="396" t="s">
        <v>297</v>
      </c>
    </row>
    <row r="116" spans="1:2">
      <c r="A116" s="496" t="s">
        <v>408</v>
      </c>
      <c r="B116" s="396" t="s">
        <v>298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522"/>
  <sheetViews>
    <sheetView workbookViewId="0"/>
  </sheetViews>
  <sheetFormatPr defaultRowHeight="13.2"/>
  <cols>
    <col min="1" max="1" width="16.44140625" style="496" customWidth="1"/>
    <col min="2" max="2" width="20.33203125" style="496" bestFit="1" customWidth="1"/>
    <col min="3" max="3" width="9.88671875" style="496" bestFit="1" customWidth="1"/>
    <col min="4" max="4" width="21.88671875" style="496" bestFit="1" customWidth="1"/>
    <col min="5" max="5" width="26.109375" bestFit="1" customWidth="1"/>
  </cols>
  <sheetData>
    <row r="1" spans="1:5" ht="13.8">
      <c r="A1" s="492" t="s">
        <v>410</v>
      </c>
    </row>
    <row r="2" spans="1:5">
      <c r="A2" s="493" t="s">
        <v>47</v>
      </c>
    </row>
    <row r="3" spans="1:5">
      <c r="A3" s="494" t="str">
        <f>CONCATENATE("For Academic Year ",Data!$W$3)</f>
        <v>For Academic Year 2020-21</v>
      </c>
    </row>
    <row r="4" spans="1:5">
      <c r="A4" s="496" t="s">
        <v>591</v>
      </c>
    </row>
    <row r="5" spans="1:5">
      <c r="A5" s="496" t="s">
        <v>590</v>
      </c>
    </row>
    <row r="7" spans="1:5">
      <c r="A7" s="495" t="s">
        <v>411</v>
      </c>
      <c r="B7" s="495" t="s">
        <v>585</v>
      </c>
      <c r="C7" s="495" t="s">
        <v>412</v>
      </c>
      <c r="D7" s="495" t="s">
        <v>413</v>
      </c>
      <c r="E7" s="495" t="s">
        <v>589</v>
      </c>
    </row>
    <row r="8" spans="1:5">
      <c r="A8" s="496" t="s">
        <v>414</v>
      </c>
      <c r="B8" s="496" t="s">
        <v>1</v>
      </c>
      <c r="C8" s="496" t="s">
        <v>428</v>
      </c>
      <c r="D8" s="496" t="s">
        <v>429</v>
      </c>
      <c r="E8" t="s">
        <v>586</v>
      </c>
    </row>
    <row r="9" spans="1:5">
      <c r="A9" s="496" t="s">
        <v>414</v>
      </c>
      <c r="B9" s="496" t="s">
        <v>1</v>
      </c>
      <c r="C9" s="496" t="s">
        <v>428</v>
      </c>
      <c r="D9" s="496" t="s">
        <v>430</v>
      </c>
      <c r="E9" t="s">
        <v>586</v>
      </c>
    </row>
    <row r="10" spans="1:5">
      <c r="A10" s="496" t="s">
        <v>414</v>
      </c>
      <c r="B10" s="496" t="s">
        <v>1</v>
      </c>
      <c r="C10" s="496" t="s">
        <v>428</v>
      </c>
      <c r="D10" s="496" t="s">
        <v>431</v>
      </c>
      <c r="E10" t="s">
        <v>586</v>
      </c>
    </row>
    <row r="11" spans="1:5">
      <c r="A11" s="496" t="s">
        <v>414</v>
      </c>
      <c r="B11" s="496" t="s">
        <v>1</v>
      </c>
      <c r="C11" s="496" t="s">
        <v>428</v>
      </c>
      <c r="D11" s="496" t="s">
        <v>467</v>
      </c>
      <c r="E11" t="s">
        <v>586</v>
      </c>
    </row>
    <row r="12" spans="1:5">
      <c r="A12" s="496" t="s">
        <v>414</v>
      </c>
      <c r="B12" s="496" t="s">
        <v>1</v>
      </c>
      <c r="C12" s="496" t="s">
        <v>428</v>
      </c>
      <c r="D12" s="496" t="s">
        <v>468</v>
      </c>
      <c r="E12" t="s">
        <v>586</v>
      </c>
    </row>
    <row r="13" spans="1:5">
      <c r="A13" s="496" t="s">
        <v>414</v>
      </c>
      <c r="B13" s="496" t="s">
        <v>1</v>
      </c>
      <c r="C13" s="496" t="s">
        <v>428</v>
      </c>
      <c r="D13" s="496" t="s">
        <v>469</v>
      </c>
      <c r="E13" t="s">
        <v>586</v>
      </c>
    </row>
    <row r="14" spans="1:5">
      <c r="A14" s="496" t="s">
        <v>414</v>
      </c>
      <c r="B14" s="496" t="s">
        <v>1</v>
      </c>
      <c r="C14" s="496" t="s">
        <v>415</v>
      </c>
      <c r="D14" s="496" t="s">
        <v>472</v>
      </c>
      <c r="E14" t="s">
        <v>586</v>
      </c>
    </row>
    <row r="15" spans="1:5">
      <c r="A15" s="496" t="s">
        <v>414</v>
      </c>
      <c r="B15" s="496" t="s">
        <v>1</v>
      </c>
      <c r="C15" s="496" t="s">
        <v>415</v>
      </c>
      <c r="D15" s="496" t="s">
        <v>436</v>
      </c>
      <c r="E15" t="s">
        <v>586</v>
      </c>
    </row>
    <row r="16" spans="1:5">
      <c r="A16" s="496" t="s">
        <v>414</v>
      </c>
      <c r="B16" s="496" t="s">
        <v>1</v>
      </c>
      <c r="C16" s="496" t="s">
        <v>415</v>
      </c>
      <c r="D16" s="496" t="s">
        <v>418</v>
      </c>
      <c r="E16" t="s">
        <v>586</v>
      </c>
    </row>
    <row r="17" spans="1:5">
      <c r="A17" s="496" t="s">
        <v>414</v>
      </c>
      <c r="B17" s="496" t="s">
        <v>1</v>
      </c>
      <c r="C17" s="496" t="s">
        <v>415</v>
      </c>
      <c r="D17" s="496" t="s">
        <v>420</v>
      </c>
      <c r="E17" t="s">
        <v>586</v>
      </c>
    </row>
    <row r="18" spans="1:5">
      <c r="A18" s="496" t="s">
        <v>414</v>
      </c>
      <c r="B18" s="496" t="s">
        <v>1</v>
      </c>
      <c r="C18" s="496" t="s">
        <v>415</v>
      </c>
      <c r="D18" s="496" t="s">
        <v>479</v>
      </c>
      <c r="E18" t="s">
        <v>586</v>
      </c>
    </row>
    <row r="19" spans="1:5">
      <c r="A19" s="496" t="s">
        <v>414</v>
      </c>
      <c r="B19" s="496" t="s">
        <v>1</v>
      </c>
      <c r="C19" s="496" t="s">
        <v>415</v>
      </c>
      <c r="D19" s="496" t="s">
        <v>422</v>
      </c>
      <c r="E19" t="s">
        <v>586</v>
      </c>
    </row>
    <row r="20" spans="1:5">
      <c r="A20" s="496" t="s">
        <v>414</v>
      </c>
      <c r="B20" s="496" t="s">
        <v>1</v>
      </c>
      <c r="C20" s="496" t="s">
        <v>415</v>
      </c>
      <c r="D20" s="496" t="s">
        <v>423</v>
      </c>
      <c r="E20" t="s">
        <v>586</v>
      </c>
    </row>
    <row r="21" spans="1:5">
      <c r="A21" s="496" t="s">
        <v>414</v>
      </c>
      <c r="B21" s="496" t="s">
        <v>1</v>
      </c>
      <c r="C21" s="496" t="s">
        <v>415</v>
      </c>
      <c r="D21" s="496" t="s">
        <v>455</v>
      </c>
      <c r="E21" t="s">
        <v>586</v>
      </c>
    </row>
    <row r="22" spans="1:5">
      <c r="A22" s="496" t="s">
        <v>414</v>
      </c>
      <c r="B22" s="496" t="s">
        <v>1</v>
      </c>
      <c r="C22" s="496" t="s">
        <v>415</v>
      </c>
      <c r="D22" s="496" t="s">
        <v>416</v>
      </c>
      <c r="E22" t="s">
        <v>586</v>
      </c>
    </row>
    <row r="23" spans="1:5">
      <c r="A23" s="496" t="s">
        <v>414</v>
      </c>
      <c r="B23" s="496" t="s">
        <v>1</v>
      </c>
      <c r="C23" s="496" t="s">
        <v>415</v>
      </c>
      <c r="D23" s="496" t="s">
        <v>437</v>
      </c>
      <c r="E23" t="s">
        <v>586</v>
      </c>
    </row>
    <row r="24" spans="1:5">
      <c r="A24" s="496" t="s">
        <v>414</v>
      </c>
      <c r="B24" s="496" t="s">
        <v>1</v>
      </c>
      <c r="C24" s="496" t="s">
        <v>415</v>
      </c>
      <c r="D24" s="496" t="s">
        <v>438</v>
      </c>
      <c r="E24" t="s">
        <v>586</v>
      </c>
    </row>
    <row r="25" spans="1:5">
      <c r="A25" s="496" t="s">
        <v>414</v>
      </c>
      <c r="B25" s="496" t="s">
        <v>1</v>
      </c>
      <c r="C25" s="496" t="s">
        <v>415</v>
      </c>
      <c r="D25" s="496" t="s">
        <v>473</v>
      </c>
      <c r="E25" t="s">
        <v>586</v>
      </c>
    </row>
    <row r="26" spans="1:5">
      <c r="A26" s="496" t="s">
        <v>414</v>
      </c>
      <c r="B26" s="496" t="s">
        <v>1</v>
      </c>
      <c r="C26" s="496" t="s">
        <v>415</v>
      </c>
      <c r="D26" s="496" t="s">
        <v>474</v>
      </c>
      <c r="E26" t="s">
        <v>586</v>
      </c>
    </row>
    <row r="27" spans="1:5">
      <c r="A27" s="496" t="s">
        <v>414</v>
      </c>
      <c r="B27" s="496" t="s">
        <v>1</v>
      </c>
      <c r="C27" s="496" t="s">
        <v>415</v>
      </c>
      <c r="D27" s="496" t="s">
        <v>475</v>
      </c>
      <c r="E27" t="s">
        <v>586</v>
      </c>
    </row>
    <row r="28" spans="1:5">
      <c r="A28" s="496" t="s">
        <v>414</v>
      </c>
      <c r="B28" s="496" t="s">
        <v>1</v>
      </c>
      <c r="C28" s="496" t="s">
        <v>415</v>
      </c>
      <c r="D28" s="496" t="s">
        <v>480</v>
      </c>
      <c r="E28" t="s">
        <v>586</v>
      </c>
    </row>
    <row r="29" spans="1:5">
      <c r="A29" s="496" t="s">
        <v>414</v>
      </c>
      <c r="B29" s="496" t="s">
        <v>1</v>
      </c>
      <c r="C29" s="496" t="s">
        <v>415</v>
      </c>
      <c r="D29" s="496" t="s">
        <v>481</v>
      </c>
      <c r="E29" t="s">
        <v>586</v>
      </c>
    </row>
    <row r="30" spans="1:5">
      <c r="A30" s="496" t="s">
        <v>414</v>
      </c>
      <c r="B30" s="496" t="s">
        <v>1</v>
      </c>
      <c r="C30" s="496" t="s">
        <v>415</v>
      </c>
      <c r="D30" s="496" t="s">
        <v>482</v>
      </c>
      <c r="E30" t="s">
        <v>586</v>
      </c>
    </row>
    <row r="31" spans="1:5">
      <c r="A31" s="496" t="s">
        <v>414</v>
      </c>
      <c r="B31" s="496" t="s">
        <v>1</v>
      </c>
      <c r="C31" s="496" t="s">
        <v>415</v>
      </c>
      <c r="D31" s="496" t="s">
        <v>439</v>
      </c>
      <c r="E31" t="s">
        <v>586</v>
      </c>
    </row>
    <row r="32" spans="1:5">
      <c r="A32" s="496" t="s">
        <v>414</v>
      </c>
      <c r="B32" s="496" t="s">
        <v>1</v>
      </c>
      <c r="C32" s="496" t="s">
        <v>415</v>
      </c>
      <c r="D32" s="496" t="s">
        <v>440</v>
      </c>
      <c r="E32" t="s">
        <v>586</v>
      </c>
    </row>
    <row r="33" spans="1:5">
      <c r="A33" s="496" t="s">
        <v>414</v>
      </c>
      <c r="B33" s="496" t="s">
        <v>1</v>
      </c>
      <c r="C33" s="496" t="s">
        <v>415</v>
      </c>
      <c r="D33" s="496" t="s">
        <v>441</v>
      </c>
      <c r="E33" t="s">
        <v>586</v>
      </c>
    </row>
    <row r="34" spans="1:5">
      <c r="A34" s="496" t="s">
        <v>414</v>
      </c>
      <c r="B34" s="496" t="s">
        <v>1</v>
      </c>
      <c r="C34" s="496" t="s">
        <v>417</v>
      </c>
      <c r="D34" s="496" t="s">
        <v>477</v>
      </c>
      <c r="E34" t="s">
        <v>586</v>
      </c>
    </row>
    <row r="35" spans="1:5">
      <c r="A35" s="496" t="s">
        <v>414</v>
      </c>
      <c r="B35" s="496" t="s">
        <v>1</v>
      </c>
      <c r="C35" s="496" t="s">
        <v>417</v>
      </c>
      <c r="D35" s="496" t="s">
        <v>418</v>
      </c>
      <c r="E35" t="s">
        <v>586</v>
      </c>
    </row>
    <row r="36" spans="1:5">
      <c r="A36" s="496" t="s">
        <v>414</v>
      </c>
      <c r="B36" s="496" t="s">
        <v>1</v>
      </c>
      <c r="C36" s="496" t="s">
        <v>443</v>
      </c>
      <c r="D36" s="496" t="s">
        <v>587</v>
      </c>
      <c r="E36" t="s">
        <v>586</v>
      </c>
    </row>
    <row r="37" spans="1:5">
      <c r="A37" s="496" t="s">
        <v>414</v>
      </c>
      <c r="B37" s="496" t="s">
        <v>1</v>
      </c>
      <c r="C37" s="496" t="s">
        <v>443</v>
      </c>
      <c r="D37" s="496" t="s">
        <v>504</v>
      </c>
      <c r="E37" t="s">
        <v>586</v>
      </c>
    </row>
    <row r="38" spans="1:5">
      <c r="A38" s="496" t="s">
        <v>414</v>
      </c>
      <c r="B38" s="496" t="s">
        <v>1</v>
      </c>
      <c r="C38" s="496" t="s">
        <v>443</v>
      </c>
      <c r="D38" s="496" t="s">
        <v>523</v>
      </c>
      <c r="E38" t="s">
        <v>586</v>
      </c>
    </row>
    <row r="39" spans="1:5">
      <c r="A39" s="496" t="s">
        <v>414</v>
      </c>
      <c r="B39" s="496" t="s">
        <v>1</v>
      </c>
      <c r="C39" s="496" t="s">
        <v>443</v>
      </c>
      <c r="D39" s="496" t="s">
        <v>444</v>
      </c>
      <c r="E39" t="s">
        <v>586</v>
      </c>
    </row>
    <row r="40" spans="1:5">
      <c r="A40" s="496" t="s">
        <v>414</v>
      </c>
      <c r="B40" s="496" t="s">
        <v>1</v>
      </c>
      <c r="C40" s="496" t="s">
        <v>443</v>
      </c>
      <c r="D40" s="496" t="s">
        <v>458</v>
      </c>
      <c r="E40" t="s">
        <v>586</v>
      </c>
    </row>
    <row r="41" spans="1:5">
      <c r="A41" s="496" t="s">
        <v>414</v>
      </c>
      <c r="B41" s="496" t="s">
        <v>1</v>
      </c>
      <c r="C41" s="496" t="s">
        <v>443</v>
      </c>
      <c r="D41" s="496" t="s">
        <v>459</v>
      </c>
      <c r="E41" t="s">
        <v>586</v>
      </c>
    </row>
    <row r="42" spans="1:5">
      <c r="A42" s="496" t="s">
        <v>414</v>
      </c>
      <c r="B42" s="496" t="s">
        <v>1</v>
      </c>
      <c r="C42" s="496" t="s">
        <v>443</v>
      </c>
      <c r="D42" s="496" t="s">
        <v>460</v>
      </c>
      <c r="E42" t="s">
        <v>586</v>
      </c>
    </row>
    <row r="43" spans="1:5">
      <c r="A43" s="496" t="s">
        <v>414</v>
      </c>
      <c r="B43" s="496" t="s">
        <v>1</v>
      </c>
      <c r="C43" s="496" t="s">
        <v>443</v>
      </c>
      <c r="D43" s="496" t="s">
        <v>445</v>
      </c>
      <c r="E43" t="s">
        <v>586</v>
      </c>
    </row>
    <row r="44" spans="1:5">
      <c r="A44" s="496" t="s">
        <v>414</v>
      </c>
      <c r="B44" s="496" t="s">
        <v>1</v>
      </c>
      <c r="C44" s="496" t="s">
        <v>443</v>
      </c>
      <c r="D44" s="496" t="s">
        <v>446</v>
      </c>
      <c r="E44" t="s">
        <v>586</v>
      </c>
    </row>
    <row r="45" spans="1:5">
      <c r="A45" s="496" t="s">
        <v>414</v>
      </c>
      <c r="B45" s="496" t="s">
        <v>1</v>
      </c>
      <c r="C45" s="496" t="s">
        <v>443</v>
      </c>
      <c r="D45" s="496" t="s">
        <v>447</v>
      </c>
      <c r="E45" t="s">
        <v>586</v>
      </c>
    </row>
    <row r="46" spans="1:5">
      <c r="A46" s="496" t="s">
        <v>414</v>
      </c>
      <c r="B46" s="496" t="s">
        <v>1</v>
      </c>
      <c r="C46" s="496" t="s">
        <v>443</v>
      </c>
      <c r="D46" s="496" t="s">
        <v>448</v>
      </c>
      <c r="E46" t="s">
        <v>586</v>
      </c>
    </row>
    <row r="47" spans="1:5">
      <c r="A47" s="496" t="s">
        <v>414</v>
      </c>
      <c r="B47" s="496" t="s">
        <v>1</v>
      </c>
      <c r="C47" s="496" t="s">
        <v>443</v>
      </c>
      <c r="D47" s="496" t="s">
        <v>449</v>
      </c>
      <c r="E47" t="s">
        <v>586</v>
      </c>
    </row>
    <row r="48" spans="1:5">
      <c r="A48" s="496" t="s">
        <v>414</v>
      </c>
      <c r="B48" s="496" t="s">
        <v>1</v>
      </c>
      <c r="C48" s="496" t="s">
        <v>419</v>
      </c>
      <c r="D48" s="496" t="s">
        <v>418</v>
      </c>
      <c r="E48" t="s">
        <v>586</v>
      </c>
    </row>
    <row r="49" spans="1:5">
      <c r="A49" s="496" t="s">
        <v>414</v>
      </c>
      <c r="B49" s="496" t="s">
        <v>1</v>
      </c>
      <c r="C49" s="496" t="s">
        <v>419</v>
      </c>
      <c r="D49" s="496" t="s">
        <v>420</v>
      </c>
      <c r="E49" t="s">
        <v>586</v>
      </c>
    </row>
    <row r="50" spans="1:5">
      <c r="A50" s="496" t="s">
        <v>414</v>
      </c>
      <c r="B50" s="496" t="s">
        <v>1</v>
      </c>
      <c r="C50" s="496" t="s">
        <v>419</v>
      </c>
      <c r="D50" s="496" t="s">
        <v>511</v>
      </c>
      <c r="E50" t="s">
        <v>586</v>
      </c>
    </row>
    <row r="51" spans="1:5">
      <c r="A51" s="496" t="s">
        <v>414</v>
      </c>
      <c r="B51" s="496" t="s">
        <v>1</v>
      </c>
      <c r="C51" s="496" t="s">
        <v>419</v>
      </c>
      <c r="D51" s="496" t="s">
        <v>421</v>
      </c>
      <c r="E51" t="s">
        <v>588</v>
      </c>
    </row>
    <row r="52" spans="1:5">
      <c r="A52" s="496" t="s">
        <v>414</v>
      </c>
      <c r="B52" s="496" t="s">
        <v>1</v>
      </c>
      <c r="C52" s="496" t="s">
        <v>419</v>
      </c>
      <c r="D52" s="496" t="s">
        <v>422</v>
      </c>
      <c r="E52" t="s">
        <v>586</v>
      </c>
    </row>
    <row r="53" spans="1:5">
      <c r="A53" s="496" t="s">
        <v>414</v>
      </c>
      <c r="B53" s="496" t="s">
        <v>1</v>
      </c>
      <c r="C53" s="496" t="s">
        <v>419</v>
      </c>
      <c r="D53" s="496" t="s">
        <v>423</v>
      </c>
      <c r="E53" t="s">
        <v>586</v>
      </c>
    </row>
    <row r="54" spans="1:5">
      <c r="A54" s="496" t="s">
        <v>414</v>
      </c>
      <c r="B54" s="496" t="s">
        <v>1</v>
      </c>
      <c r="C54" s="496" t="s">
        <v>419</v>
      </c>
      <c r="D54" s="496" t="s">
        <v>455</v>
      </c>
      <c r="E54" t="s">
        <v>586</v>
      </c>
    </row>
    <row r="55" spans="1:5">
      <c r="A55" s="496" t="s">
        <v>414</v>
      </c>
      <c r="B55" s="496" t="s">
        <v>1</v>
      </c>
      <c r="C55" s="496" t="s">
        <v>419</v>
      </c>
      <c r="D55" s="496" t="s">
        <v>438</v>
      </c>
      <c r="E55" t="s">
        <v>586</v>
      </c>
    </row>
    <row r="56" spans="1:5">
      <c r="A56" s="496" t="s">
        <v>414</v>
      </c>
      <c r="B56" s="496" t="s">
        <v>1</v>
      </c>
      <c r="C56" s="496" t="s">
        <v>419</v>
      </c>
      <c r="D56" s="496" t="s">
        <v>456</v>
      </c>
      <c r="E56" t="s">
        <v>586</v>
      </c>
    </row>
    <row r="57" spans="1:5">
      <c r="A57" s="496" t="s">
        <v>414</v>
      </c>
      <c r="B57" s="496" t="s">
        <v>1</v>
      </c>
      <c r="C57" s="496" t="s">
        <v>419</v>
      </c>
      <c r="D57" s="496" t="s">
        <v>476</v>
      </c>
      <c r="E57" t="s">
        <v>586</v>
      </c>
    </row>
    <row r="58" spans="1:5">
      <c r="A58" s="496" t="s">
        <v>414</v>
      </c>
      <c r="B58" s="496" t="s">
        <v>1</v>
      </c>
      <c r="C58" s="496" t="s">
        <v>461</v>
      </c>
      <c r="D58" s="496" t="s">
        <v>444</v>
      </c>
      <c r="E58" t="s">
        <v>586</v>
      </c>
    </row>
    <row r="59" spans="1:5">
      <c r="A59" s="496" t="s">
        <v>414</v>
      </c>
      <c r="B59" s="496" t="s">
        <v>1</v>
      </c>
      <c r="C59" s="496" t="s">
        <v>461</v>
      </c>
      <c r="D59" s="496" t="s">
        <v>462</v>
      </c>
      <c r="E59" t="s">
        <v>586</v>
      </c>
    </row>
    <row r="60" spans="1:5">
      <c r="A60" s="496" t="s">
        <v>414</v>
      </c>
      <c r="B60" s="496" t="s">
        <v>1</v>
      </c>
      <c r="C60" s="496" t="s">
        <v>461</v>
      </c>
      <c r="D60" s="496" t="s">
        <v>463</v>
      </c>
      <c r="E60" t="s">
        <v>586</v>
      </c>
    </row>
    <row r="61" spans="1:5">
      <c r="A61" s="496" t="s">
        <v>414</v>
      </c>
      <c r="B61" s="496" t="s">
        <v>1</v>
      </c>
      <c r="C61" s="496" t="s">
        <v>461</v>
      </c>
      <c r="D61" s="496" t="s">
        <v>489</v>
      </c>
      <c r="E61" t="s">
        <v>586</v>
      </c>
    </row>
    <row r="62" spans="1:5">
      <c r="A62" s="496" t="s">
        <v>414</v>
      </c>
      <c r="B62" s="496" t="s">
        <v>1</v>
      </c>
      <c r="C62" s="496" t="s">
        <v>461</v>
      </c>
      <c r="D62" s="496" t="s">
        <v>490</v>
      </c>
      <c r="E62" t="s">
        <v>586</v>
      </c>
    </row>
    <row r="63" spans="1:5">
      <c r="A63" s="496" t="s">
        <v>414</v>
      </c>
      <c r="B63" s="496" t="s">
        <v>1</v>
      </c>
      <c r="C63" s="496" t="s">
        <v>461</v>
      </c>
      <c r="D63" s="496" t="s">
        <v>491</v>
      </c>
      <c r="E63" t="s">
        <v>586</v>
      </c>
    </row>
    <row r="64" spans="1:5">
      <c r="A64" s="496" t="s">
        <v>414</v>
      </c>
      <c r="B64" s="496" t="s">
        <v>1</v>
      </c>
      <c r="C64" s="496" t="s">
        <v>461</v>
      </c>
      <c r="D64" s="496" t="s">
        <v>492</v>
      </c>
      <c r="E64" t="s">
        <v>586</v>
      </c>
    </row>
    <row r="65" spans="1:5">
      <c r="A65" s="496" t="s">
        <v>414</v>
      </c>
      <c r="B65" s="496" t="s">
        <v>1</v>
      </c>
      <c r="C65" s="496" t="s">
        <v>461</v>
      </c>
      <c r="D65" s="496" t="s">
        <v>493</v>
      </c>
      <c r="E65" t="s">
        <v>586</v>
      </c>
    </row>
    <row r="66" spans="1:5">
      <c r="A66" s="496" t="s">
        <v>414</v>
      </c>
      <c r="B66" s="496" t="s">
        <v>1</v>
      </c>
      <c r="C66" s="496" t="s">
        <v>461</v>
      </c>
      <c r="D66" s="496" t="s">
        <v>494</v>
      </c>
      <c r="E66" t="s">
        <v>586</v>
      </c>
    </row>
    <row r="67" spans="1:5">
      <c r="A67" s="496" t="s">
        <v>414</v>
      </c>
      <c r="B67" s="496" t="s">
        <v>1</v>
      </c>
      <c r="C67" s="496" t="s">
        <v>461</v>
      </c>
      <c r="D67" s="496" t="s">
        <v>467</v>
      </c>
      <c r="E67" t="s">
        <v>586</v>
      </c>
    </row>
    <row r="68" spans="1:5">
      <c r="A68" s="496" t="s">
        <v>414</v>
      </c>
      <c r="B68" s="496" t="s">
        <v>1</v>
      </c>
      <c r="C68" s="496" t="s">
        <v>461</v>
      </c>
      <c r="D68" s="496" t="s">
        <v>468</v>
      </c>
      <c r="E68" t="s">
        <v>586</v>
      </c>
    </row>
    <row r="69" spans="1:5">
      <c r="A69" s="496" t="s">
        <v>414</v>
      </c>
      <c r="B69" s="496" t="s">
        <v>1</v>
      </c>
      <c r="C69" s="496" t="s">
        <v>461</v>
      </c>
      <c r="D69" s="496" t="s">
        <v>469</v>
      </c>
      <c r="E69" t="s">
        <v>586</v>
      </c>
    </row>
    <row r="70" spans="1:5">
      <c r="A70" s="496" t="s">
        <v>414</v>
      </c>
      <c r="B70" s="496" t="s">
        <v>1</v>
      </c>
      <c r="C70" s="496" t="s">
        <v>461</v>
      </c>
      <c r="D70" s="496" t="s">
        <v>495</v>
      </c>
      <c r="E70" t="s">
        <v>586</v>
      </c>
    </row>
    <row r="71" spans="1:5">
      <c r="A71" s="496" t="s">
        <v>414</v>
      </c>
      <c r="B71" s="496" t="s">
        <v>1</v>
      </c>
      <c r="C71" s="496" t="s">
        <v>461</v>
      </c>
      <c r="D71" s="496" t="s">
        <v>496</v>
      </c>
      <c r="E71" t="s">
        <v>586</v>
      </c>
    </row>
    <row r="72" spans="1:5">
      <c r="A72" s="496" t="s">
        <v>414</v>
      </c>
      <c r="B72" s="496" t="s">
        <v>1</v>
      </c>
      <c r="C72" s="496" t="s">
        <v>461</v>
      </c>
      <c r="D72" s="496" t="s">
        <v>497</v>
      </c>
      <c r="E72" t="s">
        <v>586</v>
      </c>
    </row>
    <row r="73" spans="1:5">
      <c r="A73" s="496" t="s">
        <v>414</v>
      </c>
      <c r="B73" s="496" t="s">
        <v>1</v>
      </c>
      <c r="C73" s="496" t="s">
        <v>461</v>
      </c>
      <c r="D73" s="496" t="s">
        <v>473</v>
      </c>
      <c r="E73" t="s">
        <v>586</v>
      </c>
    </row>
    <row r="74" spans="1:5">
      <c r="A74" s="496" t="s">
        <v>414</v>
      </c>
      <c r="B74" s="496" t="s">
        <v>1</v>
      </c>
      <c r="C74" s="496" t="s">
        <v>461</v>
      </c>
      <c r="D74" s="496" t="s">
        <v>474</v>
      </c>
      <c r="E74" t="s">
        <v>586</v>
      </c>
    </row>
    <row r="75" spans="1:5">
      <c r="A75" s="496" t="s">
        <v>414</v>
      </c>
      <c r="B75" s="496" t="s">
        <v>1</v>
      </c>
      <c r="C75" s="496" t="s">
        <v>461</v>
      </c>
      <c r="D75" s="496" t="s">
        <v>475</v>
      </c>
      <c r="E75" t="s">
        <v>586</v>
      </c>
    </row>
    <row r="76" spans="1:5">
      <c r="A76" s="496" t="s">
        <v>424</v>
      </c>
      <c r="B76" s="496" t="s">
        <v>2</v>
      </c>
      <c r="C76" s="496" t="s">
        <v>425</v>
      </c>
      <c r="D76" s="496" t="s">
        <v>426</v>
      </c>
      <c r="E76" t="s">
        <v>588</v>
      </c>
    </row>
    <row r="77" spans="1:5">
      <c r="A77" s="496" t="s">
        <v>424</v>
      </c>
      <c r="B77" s="496" t="s">
        <v>2</v>
      </c>
      <c r="C77" s="496" t="s">
        <v>425</v>
      </c>
      <c r="D77" s="496" t="s">
        <v>427</v>
      </c>
      <c r="E77" t="s">
        <v>588</v>
      </c>
    </row>
    <row r="78" spans="1:5">
      <c r="A78" s="496" t="s">
        <v>424</v>
      </c>
      <c r="B78" s="496" t="s">
        <v>2</v>
      </c>
      <c r="C78" s="496" t="s">
        <v>428</v>
      </c>
      <c r="D78" s="496" t="s">
        <v>429</v>
      </c>
      <c r="E78" t="s">
        <v>586</v>
      </c>
    </row>
    <row r="79" spans="1:5">
      <c r="A79" s="496" t="s">
        <v>424</v>
      </c>
      <c r="B79" s="496" t="s">
        <v>2</v>
      </c>
      <c r="C79" s="496" t="s">
        <v>428</v>
      </c>
      <c r="D79" s="496" t="s">
        <v>430</v>
      </c>
      <c r="E79" t="s">
        <v>586</v>
      </c>
    </row>
    <row r="80" spans="1:5">
      <c r="A80" s="496" t="s">
        <v>424</v>
      </c>
      <c r="B80" s="496" t="s">
        <v>2</v>
      </c>
      <c r="C80" s="496" t="s">
        <v>428</v>
      </c>
      <c r="D80" s="496" t="s">
        <v>431</v>
      </c>
      <c r="E80" t="s">
        <v>586</v>
      </c>
    </row>
    <row r="81" spans="1:5">
      <c r="A81" s="496" t="s">
        <v>424</v>
      </c>
      <c r="B81" s="496" t="s">
        <v>2</v>
      </c>
      <c r="C81" s="496" t="s">
        <v>428</v>
      </c>
      <c r="D81" s="496" t="s">
        <v>467</v>
      </c>
      <c r="E81" t="s">
        <v>586</v>
      </c>
    </row>
    <row r="82" spans="1:5">
      <c r="A82" s="496" t="s">
        <v>424</v>
      </c>
      <c r="B82" s="496" t="s">
        <v>2</v>
      </c>
      <c r="C82" s="496" t="s">
        <v>428</v>
      </c>
      <c r="D82" s="496" t="s">
        <v>468</v>
      </c>
      <c r="E82" t="s">
        <v>586</v>
      </c>
    </row>
    <row r="83" spans="1:5">
      <c r="A83" s="496" t="s">
        <v>424</v>
      </c>
      <c r="B83" s="496" t="s">
        <v>2</v>
      </c>
      <c r="C83" s="496" t="s">
        <v>428</v>
      </c>
      <c r="D83" s="496" t="s">
        <v>469</v>
      </c>
      <c r="E83" t="s">
        <v>586</v>
      </c>
    </row>
    <row r="84" spans="1:5">
      <c r="A84" s="496" t="s">
        <v>424</v>
      </c>
      <c r="B84" s="496" t="s">
        <v>2</v>
      </c>
      <c r="C84" s="496" t="s">
        <v>432</v>
      </c>
      <c r="D84" s="496" t="s">
        <v>433</v>
      </c>
      <c r="E84" t="s">
        <v>588</v>
      </c>
    </row>
    <row r="85" spans="1:5">
      <c r="A85" s="496" t="s">
        <v>424</v>
      </c>
      <c r="B85" s="496" t="s">
        <v>2</v>
      </c>
      <c r="C85" s="496" t="s">
        <v>432</v>
      </c>
      <c r="D85" s="496" t="s">
        <v>434</v>
      </c>
      <c r="E85" t="s">
        <v>588</v>
      </c>
    </row>
    <row r="86" spans="1:5">
      <c r="A86" s="496" t="s">
        <v>424</v>
      </c>
      <c r="B86" s="496" t="s">
        <v>2</v>
      </c>
      <c r="C86" s="496" t="s">
        <v>432</v>
      </c>
      <c r="D86" s="496" t="s">
        <v>435</v>
      </c>
      <c r="E86" t="s">
        <v>588</v>
      </c>
    </row>
    <row r="87" spans="1:5">
      <c r="A87" s="496" t="s">
        <v>424</v>
      </c>
      <c r="B87" s="496" t="s">
        <v>2</v>
      </c>
      <c r="C87" s="496" t="s">
        <v>415</v>
      </c>
      <c r="D87" s="496" t="s">
        <v>472</v>
      </c>
      <c r="E87" t="s">
        <v>586</v>
      </c>
    </row>
    <row r="88" spans="1:5">
      <c r="A88" s="496" t="s">
        <v>424</v>
      </c>
      <c r="B88" s="496" t="s">
        <v>2</v>
      </c>
      <c r="C88" s="496" t="s">
        <v>415</v>
      </c>
      <c r="D88" s="496" t="s">
        <v>436</v>
      </c>
      <c r="E88" t="s">
        <v>586</v>
      </c>
    </row>
    <row r="89" spans="1:5">
      <c r="A89" s="496" t="s">
        <v>424</v>
      </c>
      <c r="B89" s="496" t="s">
        <v>2</v>
      </c>
      <c r="C89" s="496" t="s">
        <v>415</v>
      </c>
      <c r="D89" s="496" t="s">
        <v>418</v>
      </c>
      <c r="E89" t="s">
        <v>586</v>
      </c>
    </row>
    <row r="90" spans="1:5">
      <c r="A90" s="496" t="s">
        <v>424</v>
      </c>
      <c r="B90" s="496" t="s">
        <v>2</v>
      </c>
      <c r="C90" s="496" t="s">
        <v>415</v>
      </c>
      <c r="D90" s="496" t="s">
        <v>420</v>
      </c>
      <c r="E90" t="s">
        <v>586</v>
      </c>
    </row>
    <row r="91" spans="1:5">
      <c r="A91" s="496" t="s">
        <v>424</v>
      </c>
      <c r="B91" s="496" t="s">
        <v>2</v>
      </c>
      <c r="C91" s="496" t="s">
        <v>415</v>
      </c>
      <c r="D91" s="496" t="s">
        <v>479</v>
      </c>
      <c r="E91" t="s">
        <v>586</v>
      </c>
    </row>
    <row r="92" spans="1:5">
      <c r="A92" s="496" t="s">
        <v>424</v>
      </c>
      <c r="B92" s="496" t="s">
        <v>2</v>
      </c>
      <c r="C92" s="496" t="s">
        <v>415</v>
      </c>
      <c r="D92" s="496" t="s">
        <v>422</v>
      </c>
      <c r="E92" t="s">
        <v>586</v>
      </c>
    </row>
    <row r="93" spans="1:5">
      <c r="A93" s="496" t="s">
        <v>424</v>
      </c>
      <c r="B93" s="496" t="s">
        <v>2</v>
      </c>
      <c r="C93" s="496" t="s">
        <v>415</v>
      </c>
      <c r="D93" s="496" t="s">
        <v>423</v>
      </c>
      <c r="E93" t="s">
        <v>586</v>
      </c>
    </row>
    <row r="94" spans="1:5">
      <c r="A94" s="496" t="s">
        <v>424</v>
      </c>
      <c r="B94" s="496" t="s">
        <v>2</v>
      </c>
      <c r="C94" s="496" t="s">
        <v>415</v>
      </c>
      <c r="D94" s="496" t="s">
        <v>455</v>
      </c>
      <c r="E94" t="s">
        <v>586</v>
      </c>
    </row>
    <row r="95" spans="1:5">
      <c r="A95" s="496" t="s">
        <v>424</v>
      </c>
      <c r="B95" s="496" t="s">
        <v>2</v>
      </c>
      <c r="C95" s="496" t="s">
        <v>415</v>
      </c>
      <c r="D95" s="496" t="s">
        <v>416</v>
      </c>
      <c r="E95" t="s">
        <v>586</v>
      </c>
    </row>
    <row r="96" spans="1:5">
      <c r="A96" s="496" t="s">
        <v>424</v>
      </c>
      <c r="B96" s="496" t="s">
        <v>2</v>
      </c>
      <c r="C96" s="496" t="s">
        <v>415</v>
      </c>
      <c r="D96" s="496" t="s">
        <v>437</v>
      </c>
      <c r="E96" t="s">
        <v>586</v>
      </c>
    </row>
    <row r="97" spans="1:5">
      <c r="A97" s="496" t="s">
        <v>424</v>
      </c>
      <c r="B97" s="496" t="s">
        <v>2</v>
      </c>
      <c r="C97" s="496" t="s">
        <v>415</v>
      </c>
      <c r="D97" s="496" t="s">
        <v>438</v>
      </c>
      <c r="E97" t="s">
        <v>586</v>
      </c>
    </row>
    <row r="98" spans="1:5">
      <c r="A98" s="496" t="s">
        <v>424</v>
      </c>
      <c r="B98" s="496" t="s">
        <v>2</v>
      </c>
      <c r="C98" s="496" t="s">
        <v>415</v>
      </c>
      <c r="D98" s="496" t="s">
        <v>473</v>
      </c>
      <c r="E98" t="s">
        <v>586</v>
      </c>
    </row>
    <row r="99" spans="1:5">
      <c r="A99" s="496" t="s">
        <v>424</v>
      </c>
      <c r="B99" s="496" t="s">
        <v>2</v>
      </c>
      <c r="C99" s="496" t="s">
        <v>415</v>
      </c>
      <c r="D99" s="496" t="s">
        <v>474</v>
      </c>
      <c r="E99" t="s">
        <v>586</v>
      </c>
    </row>
    <row r="100" spans="1:5">
      <c r="A100" s="496" t="s">
        <v>424</v>
      </c>
      <c r="B100" s="496" t="s">
        <v>2</v>
      </c>
      <c r="C100" s="496" t="s">
        <v>415</v>
      </c>
      <c r="D100" s="496" t="s">
        <v>475</v>
      </c>
      <c r="E100" t="s">
        <v>586</v>
      </c>
    </row>
    <row r="101" spans="1:5">
      <c r="A101" s="496" t="s">
        <v>424</v>
      </c>
      <c r="B101" s="496" t="s">
        <v>2</v>
      </c>
      <c r="C101" s="496" t="s">
        <v>415</v>
      </c>
      <c r="D101" s="496" t="s">
        <v>480</v>
      </c>
      <c r="E101" t="s">
        <v>586</v>
      </c>
    </row>
    <row r="102" spans="1:5">
      <c r="A102" s="496" t="s">
        <v>424</v>
      </c>
      <c r="B102" s="496" t="s">
        <v>2</v>
      </c>
      <c r="C102" s="496" t="s">
        <v>415</v>
      </c>
      <c r="D102" s="496" t="s">
        <v>481</v>
      </c>
      <c r="E102" t="s">
        <v>586</v>
      </c>
    </row>
    <row r="103" spans="1:5">
      <c r="A103" s="496" t="s">
        <v>424</v>
      </c>
      <c r="B103" s="496" t="s">
        <v>2</v>
      </c>
      <c r="C103" s="496" t="s">
        <v>415</v>
      </c>
      <c r="D103" s="496" t="s">
        <v>482</v>
      </c>
      <c r="E103" t="s">
        <v>586</v>
      </c>
    </row>
    <row r="104" spans="1:5">
      <c r="A104" s="496" t="s">
        <v>424</v>
      </c>
      <c r="B104" s="496" t="s">
        <v>2</v>
      </c>
      <c r="C104" s="496" t="s">
        <v>415</v>
      </c>
      <c r="D104" s="496" t="s">
        <v>439</v>
      </c>
      <c r="E104" t="s">
        <v>586</v>
      </c>
    </row>
    <row r="105" spans="1:5">
      <c r="A105" s="496" t="s">
        <v>424</v>
      </c>
      <c r="B105" s="496" t="s">
        <v>2</v>
      </c>
      <c r="C105" s="496" t="s">
        <v>415</v>
      </c>
      <c r="D105" s="496" t="s">
        <v>440</v>
      </c>
      <c r="E105" t="s">
        <v>586</v>
      </c>
    </row>
    <row r="106" spans="1:5">
      <c r="A106" s="496" t="s">
        <v>424</v>
      </c>
      <c r="B106" s="496" t="s">
        <v>2</v>
      </c>
      <c r="C106" s="496" t="s">
        <v>415</v>
      </c>
      <c r="D106" s="496" t="s">
        <v>441</v>
      </c>
      <c r="E106" t="s">
        <v>586</v>
      </c>
    </row>
    <row r="107" spans="1:5">
      <c r="A107" s="496" t="s">
        <v>424</v>
      </c>
      <c r="B107" s="496" t="s">
        <v>2</v>
      </c>
      <c r="C107" s="496" t="s">
        <v>442</v>
      </c>
      <c r="D107" s="496" t="s">
        <v>429</v>
      </c>
      <c r="E107" t="s">
        <v>588</v>
      </c>
    </row>
    <row r="108" spans="1:5">
      <c r="A108" s="496" t="s">
        <v>424</v>
      </c>
      <c r="B108" s="496" t="s">
        <v>2</v>
      </c>
      <c r="C108" s="496" t="s">
        <v>442</v>
      </c>
      <c r="D108" s="496" t="s">
        <v>430</v>
      </c>
      <c r="E108" t="s">
        <v>588</v>
      </c>
    </row>
    <row r="109" spans="1:5">
      <c r="A109" s="496" t="s">
        <v>424</v>
      </c>
      <c r="B109" s="496" t="s">
        <v>2</v>
      </c>
      <c r="C109" s="496" t="s">
        <v>417</v>
      </c>
      <c r="D109" s="496" t="s">
        <v>477</v>
      </c>
      <c r="E109" t="s">
        <v>586</v>
      </c>
    </row>
    <row r="110" spans="1:5">
      <c r="A110" s="496" t="s">
        <v>424</v>
      </c>
      <c r="B110" s="496" t="s">
        <v>2</v>
      </c>
      <c r="C110" s="496" t="s">
        <v>417</v>
      </c>
      <c r="D110" s="496" t="s">
        <v>418</v>
      </c>
      <c r="E110" t="s">
        <v>586</v>
      </c>
    </row>
    <row r="111" spans="1:5">
      <c r="A111" s="496" t="s">
        <v>424</v>
      </c>
      <c r="B111" s="496" t="s">
        <v>2</v>
      </c>
      <c r="C111" s="496" t="s">
        <v>443</v>
      </c>
      <c r="D111" s="496" t="s">
        <v>587</v>
      </c>
      <c r="E111" t="s">
        <v>586</v>
      </c>
    </row>
    <row r="112" spans="1:5">
      <c r="A112" s="496" t="s">
        <v>424</v>
      </c>
      <c r="B112" s="496" t="s">
        <v>2</v>
      </c>
      <c r="C112" s="496" t="s">
        <v>443</v>
      </c>
      <c r="D112" s="496" t="s">
        <v>504</v>
      </c>
      <c r="E112" t="s">
        <v>586</v>
      </c>
    </row>
    <row r="113" spans="1:5">
      <c r="A113" s="496" t="s">
        <v>424</v>
      </c>
      <c r="B113" s="496" t="s">
        <v>2</v>
      </c>
      <c r="C113" s="496" t="s">
        <v>443</v>
      </c>
      <c r="D113" s="496" t="s">
        <v>523</v>
      </c>
      <c r="E113" t="s">
        <v>586</v>
      </c>
    </row>
    <row r="114" spans="1:5">
      <c r="A114" s="496" t="s">
        <v>424</v>
      </c>
      <c r="B114" s="496" t="s">
        <v>2</v>
      </c>
      <c r="C114" s="496" t="s">
        <v>443</v>
      </c>
      <c r="D114" s="496" t="s">
        <v>444</v>
      </c>
      <c r="E114" t="s">
        <v>586</v>
      </c>
    </row>
    <row r="115" spans="1:5">
      <c r="A115" s="496" t="s">
        <v>424</v>
      </c>
      <c r="B115" s="496" t="s">
        <v>2</v>
      </c>
      <c r="C115" s="496" t="s">
        <v>443</v>
      </c>
      <c r="D115" s="496" t="s">
        <v>458</v>
      </c>
      <c r="E115" t="s">
        <v>586</v>
      </c>
    </row>
    <row r="116" spans="1:5">
      <c r="A116" s="496" t="s">
        <v>424</v>
      </c>
      <c r="B116" s="496" t="s">
        <v>2</v>
      </c>
      <c r="C116" s="496" t="s">
        <v>443</v>
      </c>
      <c r="D116" s="496" t="s">
        <v>459</v>
      </c>
      <c r="E116" t="s">
        <v>586</v>
      </c>
    </row>
    <row r="117" spans="1:5">
      <c r="A117" s="496" t="s">
        <v>424</v>
      </c>
      <c r="B117" s="496" t="s">
        <v>2</v>
      </c>
      <c r="C117" s="496" t="s">
        <v>443</v>
      </c>
      <c r="D117" s="496" t="s">
        <v>460</v>
      </c>
      <c r="E117" t="s">
        <v>586</v>
      </c>
    </row>
    <row r="118" spans="1:5">
      <c r="A118" s="496" t="s">
        <v>424</v>
      </c>
      <c r="B118" s="496" t="s">
        <v>2</v>
      </c>
      <c r="C118" s="496" t="s">
        <v>443</v>
      </c>
      <c r="D118" s="496" t="s">
        <v>445</v>
      </c>
      <c r="E118" t="s">
        <v>586</v>
      </c>
    </row>
    <row r="119" spans="1:5">
      <c r="A119" s="496" t="s">
        <v>424</v>
      </c>
      <c r="B119" s="496" t="s">
        <v>2</v>
      </c>
      <c r="C119" s="496" t="s">
        <v>443</v>
      </c>
      <c r="D119" s="496" t="s">
        <v>446</v>
      </c>
      <c r="E119" t="s">
        <v>586</v>
      </c>
    </row>
    <row r="120" spans="1:5">
      <c r="A120" s="496" t="s">
        <v>424</v>
      </c>
      <c r="B120" s="496" t="s">
        <v>2</v>
      </c>
      <c r="C120" s="496" t="s">
        <v>443</v>
      </c>
      <c r="D120" s="496" t="s">
        <v>447</v>
      </c>
      <c r="E120" t="s">
        <v>586</v>
      </c>
    </row>
    <row r="121" spans="1:5">
      <c r="A121" s="496" t="s">
        <v>424</v>
      </c>
      <c r="B121" s="496" t="s">
        <v>2</v>
      </c>
      <c r="C121" s="496" t="s">
        <v>443</v>
      </c>
      <c r="D121" s="496" t="s">
        <v>448</v>
      </c>
      <c r="E121" t="s">
        <v>586</v>
      </c>
    </row>
    <row r="122" spans="1:5">
      <c r="A122" s="496" t="s">
        <v>424</v>
      </c>
      <c r="B122" s="496" t="s">
        <v>2</v>
      </c>
      <c r="C122" s="496" t="s">
        <v>443</v>
      </c>
      <c r="D122" s="496" t="s">
        <v>449</v>
      </c>
      <c r="E122" t="s">
        <v>586</v>
      </c>
    </row>
    <row r="123" spans="1:5">
      <c r="A123" s="496" t="s">
        <v>424</v>
      </c>
      <c r="B123" s="496" t="s">
        <v>2</v>
      </c>
      <c r="C123" s="496" t="s">
        <v>450</v>
      </c>
      <c r="D123" s="496" t="s">
        <v>451</v>
      </c>
      <c r="E123" t="s">
        <v>588</v>
      </c>
    </row>
    <row r="124" spans="1:5">
      <c r="A124" s="496" t="s">
        <v>424</v>
      </c>
      <c r="B124" s="496" t="s">
        <v>2</v>
      </c>
      <c r="C124" s="496" t="s">
        <v>450</v>
      </c>
      <c r="D124" s="496" t="s">
        <v>452</v>
      </c>
      <c r="E124" t="s">
        <v>588</v>
      </c>
    </row>
    <row r="125" spans="1:5">
      <c r="A125" s="496" t="s">
        <v>424</v>
      </c>
      <c r="B125" s="496" t="s">
        <v>2</v>
      </c>
      <c r="C125" s="496" t="s">
        <v>450</v>
      </c>
      <c r="D125" s="496" t="s">
        <v>453</v>
      </c>
      <c r="E125" t="s">
        <v>588</v>
      </c>
    </row>
    <row r="126" spans="1:5">
      <c r="A126" s="496" t="s">
        <v>424</v>
      </c>
      <c r="B126" s="496" t="s">
        <v>2</v>
      </c>
      <c r="C126" s="496" t="s">
        <v>450</v>
      </c>
      <c r="D126" s="496" t="s">
        <v>454</v>
      </c>
      <c r="E126" t="s">
        <v>588</v>
      </c>
    </row>
    <row r="127" spans="1:5">
      <c r="A127" s="496" t="s">
        <v>424</v>
      </c>
      <c r="B127" s="496" t="s">
        <v>2</v>
      </c>
      <c r="C127" s="496" t="s">
        <v>419</v>
      </c>
      <c r="D127" s="496" t="s">
        <v>418</v>
      </c>
      <c r="E127" t="s">
        <v>586</v>
      </c>
    </row>
    <row r="128" spans="1:5">
      <c r="A128" s="496" t="s">
        <v>424</v>
      </c>
      <c r="B128" s="496" t="s">
        <v>2</v>
      </c>
      <c r="C128" s="496" t="s">
        <v>419</v>
      </c>
      <c r="D128" s="496" t="s">
        <v>420</v>
      </c>
      <c r="E128" t="s">
        <v>586</v>
      </c>
    </row>
    <row r="129" spans="1:5">
      <c r="A129" s="496" t="s">
        <v>424</v>
      </c>
      <c r="B129" s="496" t="s">
        <v>2</v>
      </c>
      <c r="C129" s="496" t="s">
        <v>419</v>
      </c>
      <c r="D129" s="496" t="s">
        <v>511</v>
      </c>
      <c r="E129" t="s">
        <v>586</v>
      </c>
    </row>
    <row r="130" spans="1:5">
      <c r="A130" s="496" t="s">
        <v>424</v>
      </c>
      <c r="B130" s="496" t="s">
        <v>2</v>
      </c>
      <c r="C130" s="496" t="s">
        <v>419</v>
      </c>
      <c r="D130" s="496" t="s">
        <v>422</v>
      </c>
      <c r="E130" t="s">
        <v>586</v>
      </c>
    </row>
    <row r="131" spans="1:5">
      <c r="A131" s="496" t="s">
        <v>424</v>
      </c>
      <c r="B131" s="496" t="s">
        <v>2</v>
      </c>
      <c r="C131" s="496" t="s">
        <v>419</v>
      </c>
      <c r="D131" s="496" t="s">
        <v>423</v>
      </c>
      <c r="E131" t="s">
        <v>586</v>
      </c>
    </row>
    <row r="132" spans="1:5">
      <c r="A132" s="496" t="s">
        <v>424</v>
      </c>
      <c r="B132" s="496" t="s">
        <v>2</v>
      </c>
      <c r="C132" s="496" t="s">
        <v>419</v>
      </c>
      <c r="D132" s="496" t="s">
        <v>455</v>
      </c>
      <c r="E132" t="s">
        <v>586</v>
      </c>
    </row>
    <row r="133" spans="1:5">
      <c r="A133" s="496" t="s">
        <v>424</v>
      </c>
      <c r="B133" s="496" t="s">
        <v>2</v>
      </c>
      <c r="C133" s="496" t="s">
        <v>419</v>
      </c>
      <c r="D133" s="496" t="s">
        <v>438</v>
      </c>
      <c r="E133" t="s">
        <v>586</v>
      </c>
    </row>
    <row r="134" spans="1:5">
      <c r="A134" s="496" t="s">
        <v>424</v>
      </c>
      <c r="B134" s="496" t="s">
        <v>2</v>
      </c>
      <c r="C134" s="496" t="s">
        <v>419</v>
      </c>
      <c r="D134" s="496" t="s">
        <v>456</v>
      </c>
      <c r="E134" t="s">
        <v>586</v>
      </c>
    </row>
    <row r="135" spans="1:5">
      <c r="A135" s="496" t="s">
        <v>424</v>
      </c>
      <c r="B135" s="496" t="s">
        <v>2</v>
      </c>
      <c r="C135" s="496" t="s">
        <v>419</v>
      </c>
      <c r="D135" s="496" t="s">
        <v>476</v>
      </c>
      <c r="E135" t="s">
        <v>586</v>
      </c>
    </row>
    <row r="136" spans="1:5">
      <c r="A136" s="496" t="s">
        <v>424</v>
      </c>
      <c r="B136" s="496" t="s">
        <v>2</v>
      </c>
      <c r="C136" s="496" t="s">
        <v>457</v>
      </c>
      <c r="D136" s="496" t="s">
        <v>458</v>
      </c>
      <c r="E136" t="s">
        <v>588</v>
      </c>
    </row>
    <row r="137" spans="1:5">
      <c r="A137" s="496" t="s">
        <v>424</v>
      </c>
      <c r="B137" s="496" t="s">
        <v>2</v>
      </c>
      <c r="C137" s="496" t="s">
        <v>457</v>
      </c>
      <c r="D137" s="496" t="s">
        <v>459</v>
      </c>
      <c r="E137" t="s">
        <v>588</v>
      </c>
    </row>
    <row r="138" spans="1:5">
      <c r="A138" s="496" t="s">
        <v>424</v>
      </c>
      <c r="B138" s="496" t="s">
        <v>2</v>
      </c>
      <c r="C138" s="496" t="s">
        <v>457</v>
      </c>
      <c r="D138" s="496" t="s">
        <v>460</v>
      </c>
      <c r="E138" t="s">
        <v>588</v>
      </c>
    </row>
    <row r="139" spans="1:5">
      <c r="A139" s="496" t="s">
        <v>424</v>
      </c>
      <c r="B139" s="496" t="s">
        <v>2</v>
      </c>
      <c r="C139" s="496" t="s">
        <v>457</v>
      </c>
      <c r="D139" s="496" t="s">
        <v>449</v>
      </c>
      <c r="E139" t="s">
        <v>588</v>
      </c>
    </row>
    <row r="140" spans="1:5">
      <c r="A140" s="496" t="s">
        <v>424</v>
      </c>
      <c r="B140" s="496" t="s">
        <v>2</v>
      </c>
      <c r="C140" s="496" t="s">
        <v>461</v>
      </c>
      <c r="D140" s="496" t="s">
        <v>444</v>
      </c>
      <c r="E140" t="s">
        <v>586</v>
      </c>
    </row>
    <row r="141" spans="1:5">
      <c r="A141" s="496" t="s">
        <v>424</v>
      </c>
      <c r="B141" s="496" t="s">
        <v>2</v>
      </c>
      <c r="C141" s="496" t="s">
        <v>461</v>
      </c>
      <c r="D141" s="496" t="s">
        <v>462</v>
      </c>
      <c r="E141" t="s">
        <v>586</v>
      </c>
    </row>
    <row r="142" spans="1:5">
      <c r="A142" s="496" t="s">
        <v>424</v>
      </c>
      <c r="B142" s="496" t="s">
        <v>2</v>
      </c>
      <c r="C142" s="496" t="s">
        <v>461</v>
      </c>
      <c r="D142" s="496" t="s">
        <v>463</v>
      </c>
      <c r="E142" t="s">
        <v>586</v>
      </c>
    </row>
    <row r="143" spans="1:5">
      <c r="A143" s="496" t="s">
        <v>424</v>
      </c>
      <c r="B143" s="496" t="s">
        <v>2</v>
      </c>
      <c r="C143" s="496" t="s">
        <v>461</v>
      </c>
      <c r="D143" s="496" t="s">
        <v>489</v>
      </c>
      <c r="E143" t="s">
        <v>586</v>
      </c>
    </row>
    <row r="144" spans="1:5">
      <c r="A144" s="496" t="s">
        <v>424</v>
      </c>
      <c r="B144" s="496" t="s">
        <v>2</v>
      </c>
      <c r="C144" s="496" t="s">
        <v>461</v>
      </c>
      <c r="D144" s="496" t="s">
        <v>490</v>
      </c>
      <c r="E144" t="s">
        <v>586</v>
      </c>
    </row>
    <row r="145" spans="1:5">
      <c r="A145" s="496" t="s">
        <v>424</v>
      </c>
      <c r="B145" s="496" t="s">
        <v>2</v>
      </c>
      <c r="C145" s="496" t="s">
        <v>461</v>
      </c>
      <c r="D145" s="496" t="s">
        <v>491</v>
      </c>
      <c r="E145" t="s">
        <v>586</v>
      </c>
    </row>
    <row r="146" spans="1:5">
      <c r="A146" s="496" t="s">
        <v>424</v>
      </c>
      <c r="B146" s="496" t="s">
        <v>2</v>
      </c>
      <c r="C146" s="496" t="s">
        <v>461</v>
      </c>
      <c r="D146" s="496" t="s">
        <v>492</v>
      </c>
      <c r="E146" t="s">
        <v>586</v>
      </c>
    </row>
    <row r="147" spans="1:5">
      <c r="A147" s="496" t="s">
        <v>424</v>
      </c>
      <c r="B147" s="496" t="s">
        <v>2</v>
      </c>
      <c r="C147" s="496" t="s">
        <v>461</v>
      </c>
      <c r="D147" s="496" t="s">
        <v>493</v>
      </c>
      <c r="E147" t="s">
        <v>586</v>
      </c>
    </row>
    <row r="148" spans="1:5">
      <c r="A148" s="496" t="s">
        <v>424</v>
      </c>
      <c r="B148" s="496" t="s">
        <v>2</v>
      </c>
      <c r="C148" s="496" t="s">
        <v>461</v>
      </c>
      <c r="D148" s="496" t="s">
        <v>494</v>
      </c>
      <c r="E148" t="s">
        <v>586</v>
      </c>
    </row>
    <row r="149" spans="1:5">
      <c r="A149" s="496" t="s">
        <v>424</v>
      </c>
      <c r="B149" s="496" t="s">
        <v>2</v>
      </c>
      <c r="C149" s="496" t="s">
        <v>461</v>
      </c>
      <c r="D149" s="496" t="s">
        <v>467</v>
      </c>
      <c r="E149" t="s">
        <v>586</v>
      </c>
    </row>
    <row r="150" spans="1:5">
      <c r="A150" s="496" t="s">
        <v>424</v>
      </c>
      <c r="B150" s="496" t="s">
        <v>2</v>
      </c>
      <c r="C150" s="496" t="s">
        <v>461</v>
      </c>
      <c r="D150" s="496" t="s">
        <v>468</v>
      </c>
      <c r="E150" t="s">
        <v>586</v>
      </c>
    </row>
    <row r="151" spans="1:5">
      <c r="A151" s="496" t="s">
        <v>424</v>
      </c>
      <c r="B151" s="496" t="s">
        <v>2</v>
      </c>
      <c r="C151" s="496" t="s">
        <v>461</v>
      </c>
      <c r="D151" s="496" t="s">
        <v>469</v>
      </c>
      <c r="E151" t="s">
        <v>586</v>
      </c>
    </row>
    <row r="152" spans="1:5">
      <c r="A152" s="496" t="s">
        <v>424</v>
      </c>
      <c r="B152" s="496" t="s">
        <v>2</v>
      </c>
      <c r="C152" s="496" t="s">
        <v>461</v>
      </c>
      <c r="D152" s="496" t="s">
        <v>495</v>
      </c>
      <c r="E152" t="s">
        <v>586</v>
      </c>
    </row>
    <row r="153" spans="1:5">
      <c r="A153" s="496" t="s">
        <v>424</v>
      </c>
      <c r="B153" s="496" t="s">
        <v>2</v>
      </c>
      <c r="C153" s="496" t="s">
        <v>461</v>
      </c>
      <c r="D153" s="496" t="s">
        <v>496</v>
      </c>
      <c r="E153" t="s">
        <v>586</v>
      </c>
    </row>
    <row r="154" spans="1:5">
      <c r="A154" s="496" t="s">
        <v>424</v>
      </c>
      <c r="B154" s="496" t="s">
        <v>2</v>
      </c>
      <c r="C154" s="496" t="s">
        <v>461</v>
      </c>
      <c r="D154" s="496" t="s">
        <v>497</v>
      </c>
      <c r="E154" t="s">
        <v>586</v>
      </c>
    </row>
    <row r="155" spans="1:5">
      <c r="A155" s="496" t="s">
        <v>424</v>
      </c>
      <c r="B155" s="496" t="s">
        <v>2</v>
      </c>
      <c r="C155" s="496" t="s">
        <v>461</v>
      </c>
      <c r="D155" s="496" t="s">
        <v>473</v>
      </c>
      <c r="E155" t="s">
        <v>586</v>
      </c>
    </row>
    <row r="156" spans="1:5">
      <c r="A156" s="496" t="s">
        <v>424</v>
      </c>
      <c r="B156" s="496" t="s">
        <v>2</v>
      </c>
      <c r="C156" s="496" t="s">
        <v>461</v>
      </c>
      <c r="D156" s="496" t="s">
        <v>474</v>
      </c>
      <c r="E156" t="s">
        <v>586</v>
      </c>
    </row>
    <row r="157" spans="1:5">
      <c r="A157" s="496" t="s">
        <v>424</v>
      </c>
      <c r="B157" s="496" t="s">
        <v>2</v>
      </c>
      <c r="C157" s="496" t="s">
        <v>461</v>
      </c>
      <c r="D157" s="496" t="s">
        <v>475</v>
      </c>
      <c r="E157" t="s">
        <v>586</v>
      </c>
    </row>
    <row r="158" spans="1:5">
      <c r="A158" s="496" t="s">
        <v>464</v>
      </c>
      <c r="B158" s="496" t="s">
        <v>3</v>
      </c>
      <c r="C158" s="496" t="s">
        <v>428</v>
      </c>
      <c r="D158" s="496" t="s">
        <v>429</v>
      </c>
      <c r="E158" t="s">
        <v>586</v>
      </c>
    </row>
    <row r="159" spans="1:5">
      <c r="A159" s="496" t="s">
        <v>464</v>
      </c>
      <c r="B159" s="496" t="s">
        <v>3</v>
      </c>
      <c r="C159" s="496" t="s">
        <v>428</v>
      </c>
      <c r="D159" s="496" t="s">
        <v>430</v>
      </c>
      <c r="E159" t="s">
        <v>586</v>
      </c>
    </row>
    <row r="160" spans="1:5">
      <c r="A160" s="496" t="s">
        <v>464</v>
      </c>
      <c r="B160" s="496" t="s">
        <v>3</v>
      </c>
      <c r="C160" s="496" t="s">
        <v>428</v>
      </c>
      <c r="D160" s="496" t="s">
        <v>431</v>
      </c>
      <c r="E160" t="s">
        <v>586</v>
      </c>
    </row>
    <row r="161" spans="1:5">
      <c r="A161" s="496" t="s">
        <v>464</v>
      </c>
      <c r="B161" s="496" t="s">
        <v>3</v>
      </c>
      <c r="C161" s="496" t="s">
        <v>428</v>
      </c>
      <c r="D161" s="496" t="s">
        <v>467</v>
      </c>
      <c r="E161" t="s">
        <v>586</v>
      </c>
    </row>
    <row r="162" spans="1:5">
      <c r="A162" s="496" t="s">
        <v>464</v>
      </c>
      <c r="B162" s="496" t="s">
        <v>3</v>
      </c>
      <c r="C162" s="496" t="s">
        <v>428</v>
      </c>
      <c r="D162" s="496" t="s">
        <v>468</v>
      </c>
      <c r="E162" t="s">
        <v>586</v>
      </c>
    </row>
    <row r="163" spans="1:5">
      <c r="A163" s="496" t="s">
        <v>464</v>
      </c>
      <c r="B163" s="496" t="s">
        <v>3</v>
      </c>
      <c r="C163" s="496" t="s">
        <v>428</v>
      </c>
      <c r="D163" s="496" t="s">
        <v>469</v>
      </c>
      <c r="E163" t="s">
        <v>586</v>
      </c>
    </row>
    <row r="164" spans="1:5">
      <c r="A164" s="496" t="s">
        <v>464</v>
      </c>
      <c r="B164" s="496" t="s">
        <v>3</v>
      </c>
      <c r="C164" s="496" t="s">
        <v>415</v>
      </c>
      <c r="D164" s="496" t="s">
        <v>472</v>
      </c>
      <c r="E164" t="s">
        <v>586</v>
      </c>
    </row>
    <row r="165" spans="1:5">
      <c r="A165" s="496" t="s">
        <v>464</v>
      </c>
      <c r="B165" s="496" t="s">
        <v>3</v>
      </c>
      <c r="C165" s="496" t="s">
        <v>415</v>
      </c>
      <c r="D165" s="496" t="s">
        <v>436</v>
      </c>
      <c r="E165" t="s">
        <v>586</v>
      </c>
    </row>
    <row r="166" spans="1:5">
      <c r="A166" s="496" t="s">
        <v>464</v>
      </c>
      <c r="B166" s="496" t="s">
        <v>3</v>
      </c>
      <c r="C166" s="496" t="s">
        <v>415</v>
      </c>
      <c r="D166" s="496" t="s">
        <v>418</v>
      </c>
      <c r="E166" t="s">
        <v>586</v>
      </c>
    </row>
    <row r="167" spans="1:5">
      <c r="A167" s="496" t="s">
        <v>464</v>
      </c>
      <c r="B167" s="496" t="s">
        <v>3</v>
      </c>
      <c r="C167" s="496" t="s">
        <v>415</v>
      </c>
      <c r="D167" s="496" t="s">
        <v>420</v>
      </c>
      <c r="E167" t="s">
        <v>586</v>
      </c>
    </row>
    <row r="168" spans="1:5">
      <c r="A168" s="496" t="s">
        <v>464</v>
      </c>
      <c r="B168" s="496" t="s">
        <v>3</v>
      </c>
      <c r="C168" s="496" t="s">
        <v>415</v>
      </c>
      <c r="D168" s="496" t="s">
        <v>479</v>
      </c>
      <c r="E168" t="s">
        <v>586</v>
      </c>
    </row>
    <row r="169" spans="1:5">
      <c r="A169" s="496" t="s">
        <v>464</v>
      </c>
      <c r="B169" s="496" t="s">
        <v>3</v>
      </c>
      <c r="C169" s="496" t="s">
        <v>415</v>
      </c>
      <c r="D169" s="496" t="s">
        <v>422</v>
      </c>
      <c r="E169" t="s">
        <v>586</v>
      </c>
    </row>
    <row r="170" spans="1:5">
      <c r="A170" s="496" t="s">
        <v>464</v>
      </c>
      <c r="B170" s="496" t="s">
        <v>3</v>
      </c>
      <c r="C170" s="496" t="s">
        <v>415</v>
      </c>
      <c r="D170" s="496" t="s">
        <v>423</v>
      </c>
      <c r="E170" t="s">
        <v>586</v>
      </c>
    </row>
    <row r="171" spans="1:5">
      <c r="A171" s="496" t="s">
        <v>464</v>
      </c>
      <c r="B171" s="496" t="s">
        <v>3</v>
      </c>
      <c r="C171" s="496" t="s">
        <v>415</v>
      </c>
      <c r="D171" s="496" t="s">
        <v>455</v>
      </c>
      <c r="E171" t="s">
        <v>586</v>
      </c>
    </row>
    <row r="172" spans="1:5">
      <c r="A172" s="496" t="s">
        <v>464</v>
      </c>
      <c r="B172" s="496" t="s">
        <v>3</v>
      </c>
      <c r="C172" s="496" t="s">
        <v>415</v>
      </c>
      <c r="D172" s="496" t="s">
        <v>416</v>
      </c>
      <c r="E172" t="s">
        <v>586</v>
      </c>
    </row>
    <row r="173" spans="1:5">
      <c r="A173" s="496" t="s">
        <v>464</v>
      </c>
      <c r="B173" s="496" t="s">
        <v>3</v>
      </c>
      <c r="C173" s="496" t="s">
        <v>415</v>
      </c>
      <c r="D173" s="496" t="s">
        <v>437</v>
      </c>
      <c r="E173" t="s">
        <v>586</v>
      </c>
    </row>
    <row r="174" spans="1:5">
      <c r="A174" s="496" t="s">
        <v>464</v>
      </c>
      <c r="B174" s="496" t="s">
        <v>3</v>
      </c>
      <c r="C174" s="496" t="s">
        <v>415</v>
      </c>
      <c r="D174" s="496" t="s">
        <v>438</v>
      </c>
      <c r="E174" t="s">
        <v>586</v>
      </c>
    </row>
    <row r="175" spans="1:5">
      <c r="A175" s="496" t="s">
        <v>464</v>
      </c>
      <c r="B175" s="496" t="s">
        <v>3</v>
      </c>
      <c r="C175" s="496" t="s">
        <v>415</v>
      </c>
      <c r="D175" s="496" t="s">
        <v>473</v>
      </c>
      <c r="E175" t="s">
        <v>586</v>
      </c>
    </row>
    <row r="176" spans="1:5">
      <c r="A176" s="496" t="s">
        <v>464</v>
      </c>
      <c r="B176" s="496" t="s">
        <v>3</v>
      </c>
      <c r="C176" s="496" t="s">
        <v>415</v>
      </c>
      <c r="D176" s="496" t="s">
        <v>474</v>
      </c>
      <c r="E176" t="s">
        <v>586</v>
      </c>
    </row>
    <row r="177" spans="1:5">
      <c r="A177" s="496" t="s">
        <v>464</v>
      </c>
      <c r="B177" s="496" t="s">
        <v>3</v>
      </c>
      <c r="C177" s="496" t="s">
        <v>415</v>
      </c>
      <c r="D177" s="496" t="s">
        <v>475</v>
      </c>
      <c r="E177" t="s">
        <v>586</v>
      </c>
    </row>
    <row r="178" spans="1:5">
      <c r="A178" s="496" t="s">
        <v>464</v>
      </c>
      <c r="B178" s="496" t="s">
        <v>3</v>
      </c>
      <c r="C178" s="496" t="s">
        <v>415</v>
      </c>
      <c r="D178" s="496" t="s">
        <v>480</v>
      </c>
      <c r="E178" t="s">
        <v>586</v>
      </c>
    </row>
    <row r="179" spans="1:5">
      <c r="A179" s="496" t="s">
        <v>464</v>
      </c>
      <c r="B179" s="496" t="s">
        <v>3</v>
      </c>
      <c r="C179" s="496" t="s">
        <v>415</v>
      </c>
      <c r="D179" s="496" t="s">
        <v>481</v>
      </c>
      <c r="E179" t="s">
        <v>586</v>
      </c>
    </row>
    <row r="180" spans="1:5">
      <c r="A180" s="496" t="s">
        <v>464</v>
      </c>
      <c r="B180" s="496" t="s">
        <v>3</v>
      </c>
      <c r="C180" s="496" t="s">
        <v>415</v>
      </c>
      <c r="D180" s="496" t="s">
        <v>482</v>
      </c>
      <c r="E180" t="s">
        <v>586</v>
      </c>
    </row>
    <row r="181" spans="1:5">
      <c r="A181" s="496" t="s">
        <v>464</v>
      </c>
      <c r="B181" s="496" t="s">
        <v>3</v>
      </c>
      <c r="C181" s="496" t="s">
        <v>415</v>
      </c>
      <c r="D181" s="496" t="s">
        <v>439</v>
      </c>
      <c r="E181" t="s">
        <v>586</v>
      </c>
    </row>
    <row r="182" spans="1:5">
      <c r="A182" s="496" t="s">
        <v>464</v>
      </c>
      <c r="B182" s="496" t="s">
        <v>3</v>
      </c>
      <c r="C182" s="496" t="s">
        <v>415</v>
      </c>
      <c r="D182" s="496" t="s">
        <v>440</v>
      </c>
      <c r="E182" t="s">
        <v>586</v>
      </c>
    </row>
    <row r="183" spans="1:5">
      <c r="A183" s="496" t="s">
        <v>464</v>
      </c>
      <c r="B183" s="496" t="s">
        <v>3</v>
      </c>
      <c r="C183" s="496" t="s">
        <v>415</v>
      </c>
      <c r="D183" s="496" t="s">
        <v>441</v>
      </c>
      <c r="E183" t="s">
        <v>586</v>
      </c>
    </row>
    <row r="184" spans="1:5">
      <c r="A184" s="496" t="s">
        <v>464</v>
      </c>
      <c r="B184" s="496" t="s">
        <v>3</v>
      </c>
      <c r="C184" s="496" t="s">
        <v>417</v>
      </c>
      <c r="D184" s="496" t="s">
        <v>477</v>
      </c>
      <c r="E184" t="s">
        <v>586</v>
      </c>
    </row>
    <row r="185" spans="1:5">
      <c r="A185" s="496" t="s">
        <v>464</v>
      </c>
      <c r="B185" s="496" t="s">
        <v>3</v>
      </c>
      <c r="C185" s="496" t="s">
        <v>417</v>
      </c>
      <c r="D185" s="496" t="s">
        <v>418</v>
      </c>
      <c r="E185" t="s">
        <v>586</v>
      </c>
    </row>
    <row r="186" spans="1:5">
      <c r="A186" s="496" t="s">
        <v>464</v>
      </c>
      <c r="B186" s="496" t="s">
        <v>3</v>
      </c>
      <c r="C186" s="496" t="s">
        <v>465</v>
      </c>
      <c r="D186" s="496" t="s">
        <v>466</v>
      </c>
      <c r="E186" t="s">
        <v>588</v>
      </c>
    </row>
    <row r="187" spans="1:5">
      <c r="A187" s="496" t="s">
        <v>464</v>
      </c>
      <c r="B187" s="496" t="s">
        <v>3</v>
      </c>
      <c r="C187" s="496" t="s">
        <v>443</v>
      </c>
      <c r="D187" s="496" t="s">
        <v>587</v>
      </c>
      <c r="E187" t="s">
        <v>586</v>
      </c>
    </row>
    <row r="188" spans="1:5">
      <c r="A188" s="496" t="s">
        <v>464</v>
      </c>
      <c r="B188" s="496" t="s">
        <v>3</v>
      </c>
      <c r="C188" s="496" t="s">
        <v>443</v>
      </c>
      <c r="D188" s="496" t="s">
        <v>504</v>
      </c>
      <c r="E188" t="s">
        <v>586</v>
      </c>
    </row>
    <row r="189" spans="1:5">
      <c r="A189" s="496" t="s">
        <v>464</v>
      </c>
      <c r="B189" s="496" t="s">
        <v>3</v>
      </c>
      <c r="C189" s="496" t="s">
        <v>443</v>
      </c>
      <c r="D189" s="496" t="s">
        <v>523</v>
      </c>
      <c r="E189" t="s">
        <v>586</v>
      </c>
    </row>
    <row r="190" spans="1:5">
      <c r="A190" s="496" t="s">
        <v>464</v>
      </c>
      <c r="B190" s="496" t="s">
        <v>3</v>
      </c>
      <c r="C190" s="496" t="s">
        <v>443</v>
      </c>
      <c r="D190" s="496" t="s">
        <v>444</v>
      </c>
      <c r="E190" t="s">
        <v>586</v>
      </c>
    </row>
    <row r="191" spans="1:5">
      <c r="A191" s="496" t="s">
        <v>464</v>
      </c>
      <c r="B191" s="496" t="s">
        <v>3</v>
      </c>
      <c r="C191" s="496" t="s">
        <v>443</v>
      </c>
      <c r="D191" s="496" t="s">
        <v>458</v>
      </c>
      <c r="E191" t="s">
        <v>586</v>
      </c>
    </row>
    <row r="192" spans="1:5">
      <c r="A192" s="496" t="s">
        <v>464</v>
      </c>
      <c r="B192" s="496" t="s">
        <v>3</v>
      </c>
      <c r="C192" s="496" t="s">
        <v>443</v>
      </c>
      <c r="D192" s="496" t="s">
        <v>459</v>
      </c>
      <c r="E192" t="s">
        <v>586</v>
      </c>
    </row>
    <row r="193" spans="1:5">
      <c r="A193" s="496" t="s">
        <v>464</v>
      </c>
      <c r="B193" s="496" t="s">
        <v>3</v>
      </c>
      <c r="C193" s="496" t="s">
        <v>443</v>
      </c>
      <c r="D193" s="496" t="s">
        <v>460</v>
      </c>
      <c r="E193" t="s">
        <v>586</v>
      </c>
    </row>
    <row r="194" spans="1:5">
      <c r="A194" s="496" t="s">
        <v>464</v>
      </c>
      <c r="B194" s="496" t="s">
        <v>3</v>
      </c>
      <c r="C194" s="496" t="s">
        <v>443</v>
      </c>
      <c r="D194" s="496" t="s">
        <v>445</v>
      </c>
      <c r="E194" t="s">
        <v>586</v>
      </c>
    </row>
    <row r="195" spans="1:5">
      <c r="A195" s="496" t="s">
        <v>464</v>
      </c>
      <c r="B195" s="496" t="s">
        <v>3</v>
      </c>
      <c r="C195" s="496" t="s">
        <v>443</v>
      </c>
      <c r="D195" s="496" t="s">
        <v>446</v>
      </c>
      <c r="E195" t="s">
        <v>586</v>
      </c>
    </row>
    <row r="196" spans="1:5">
      <c r="A196" s="496" t="s">
        <v>464</v>
      </c>
      <c r="B196" s="496" t="s">
        <v>3</v>
      </c>
      <c r="C196" s="496" t="s">
        <v>443</v>
      </c>
      <c r="D196" s="496" t="s">
        <v>447</v>
      </c>
      <c r="E196" t="s">
        <v>586</v>
      </c>
    </row>
    <row r="197" spans="1:5">
      <c r="A197" s="496" t="s">
        <v>464</v>
      </c>
      <c r="B197" s="496" t="s">
        <v>3</v>
      </c>
      <c r="C197" s="496" t="s">
        <v>443</v>
      </c>
      <c r="D197" s="496" t="s">
        <v>448</v>
      </c>
      <c r="E197" t="s">
        <v>586</v>
      </c>
    </row>
    <row r="198" spans="1:5">
      <c r="A198" s="496" t="s">
        <v>464</v>
      </c>
      <c r="B198" s="496" t="s">
        <v>3</v>
      </c>
      <c r="C198" s="496" t="s">
        <v>443</v>
      </c>
      <c r="D198" s="496" t="s">
        <v>449</v>
      </c>
      <c r="E198" t="s">
        <v>586</v>
      </c>
    </row>
    <row r="199" spans="1:5">
      <c r="A199" s="496" t="s">
        <v>464</v>
      </c>
      <c r="B199" s="496" t="s">
        <v>3</v>
      </c>
      <c r="C199" s="496" t="s">
        <v>419</v>
      </c>
      <c r="D199" s="496" t="s">
        <v>418</v>
      </c>
      <c r="E199" t="s">
        <v>586</v>
      </c>
    </row>
    <row r="200" spans="1:5">
      <c r="A200" s="496" t="s">
        <v>464</v>
      </c>
      <c r="B200" s="496" t="s">
        <v>3</v>
      </c>
      <c r="C200" s="496" t="s">
        <v>419</v>
      </c>
      <c r="D200" s="496" t="s">
        <v>420</v>
      </c>
      <c r="E200" t="s">
        <v>586</v>
      </c>
    </row>
    <row r="201" spans="1:5">
      <c r="A201" s="496" t="s">
        <v>464</v>
      </c>
      <c r="B201" s="496" t="s">
        <v>3</v>
      </c>
      <c r="C201" s="496" t="s">
        <v>419</v>
      </c>
      <c r="D201" s="496" t="s">
        <v>511</v>
      </c>
      <c r="E201" t="s">
        <v>586</v>
      </c>
    </row>
    <row r="202" spans="1:5">
      <c r="A202" s="496" t="s">
        <v>464</v>
      </c>
      <c r="B202" s="496" t="s">
        <v>3</v>
      </c>
      <c r="C202" s="496" t="s">
        <v>419</v>
      </c>
      <c r="D202" s="496" t="s">
        <v>421</v>
      </c>
      <c r="E202" t="s">
        <v>588</v>
      </c>
    </row>
    <row r="203" spans="1:5">
      <c r="A203" s="496" t="s">
        <v>464</v>
      </c>
      <c r="B203" s="496" t="s">
        <v>3</v>
      </c>
      <c r="C203" s="496" t="s">
        <v>419</v>
      </c>
      <c r="D203" s="496" t="s">
        <v>422</v>
      </c>
      <c r="E203" t="s">
        <v>586</v>
      </c>
    </row>
    <row r="204" spans="1:5">
      <c r="A204" s="496" t="s">
        <v>464</v>
      </c>
      <c r="B204" s="496" t="s">
        <v>3</v>
      </c>
      <c r="C204" s="496" t="s">
        <v>419</v>
      </c>
      <c r="D204" s="496" t="s">
        <v>423</v>
      </c>
      <c r="E204" t="s">
        <v>586</v>
      </c>
    </row>
    <row r="205" spans="1:5">
      <c r="A205" s="496" t="s">
        <v>464</v>
      </c>
      <c r="B205" s="496" t="s">
        <v>3</v>
      </c>
      <c r="C205" s="496" t="s">
        <v>419</v>
      </c>
      <c r="D205" s="496" t="s">
        <v>455</v>
      </c>
      <c r="E205" t="s">
        <v>586</v>
      </c>
    </row>
    <row r="206" spans="1:5">
      <c r="A206" s="496" t="s">
        <v>464</v>
      </c>
      <c r="B206" s="496" t="s">
        <v>3</v>
      </c>
      <c r="C206" s="496" t="s">
        <v>419</v>
      </c>
      <c r="D206" s="496" t="s">
        <v>438</v>
      </c>
      <c r="E206" t="s">
        <v>586</v>
      </c>
    </row>
    <row r="207" spans="1:5">
      <c r="A207" s="496" t="s">
        <v>464</v>
      </c>
      <c r="B207" s="496" t="s">
        <v>3</v>
      </c>
      <c r="C207" s="496" t="s">
        <v>419</v>
      </c>
      <c r="D207" s="496" t="s">
        <v>456</v>
      </c>
      <c r="E207" t="s">
        <v>586</v>
      </c>
    </row>
    <row r="208" spans="1:5">
      <c r="A208" s="496" t="s">
        <v>464</v>
      </c>
      <c r="B208" s="496" t="s">
        <v>3</v>
      </c>
      <c r="C208" s="496" t="s">
        <v>419</v>
      </c>
      <c r="D208" s="496" t="s">
        <v>476</v>
      </c>
      <c r="E208" t="s">
        <v>586</v>
      </c>
    </row>
    <row r="209" spans="1:5">
      <c r="A209" s="496" t="s">
        <v>464</v>
      </c>
      <c r="B209" s="496" t="s">
        <v>3</v>
      </c>
      <c r="C209" s="496" t="s">
        <v>461</v>
      </c>
      <c r="D209" s="496" t="s">
        <v>444</v>
      </c>
      <c r="E209" t="s">
        <v>586</v>
      </c>
    </row>
    <row r="210" spans="1:5">
      <c r="A210" s="496" t="s">
        <v>464</v>
      </c>
      <c r="B210" s="496" t="s">
        <v>3</v>
      </c>
      <c r="C210" s="496" t="s">
        <v>461</v>
      </c>
      <c r="D210" s="496" t="s">
        <v>462</v>
      </c>
      <c r="E210" t="s">
        <v>586</v>
      </c>
    </row>
    <row r="211" spans="1:5">
      <c r="A211" s="496" t="s">
        <v>464</v>
      </c>
      <c r="B211" s="496" t="s">
        <v>3</v>
      </c>
      <c r="C211" s="496" t="s">
        <v>461</v>
      </c>
      <c r="D211" s="496" t="s">
        <v>463</v>
      </c>
      <c r="E211" t="s">
        <v>586</v>
      </c>
    </row>
    <row r="212" spans="1:5">
      <c r="A212" s="496" t="s">
        <v>464</v>
      </c>
      <c r="B212" s="496" t="s">
        <v>3</v>
      </c>
      <c r="C212" s="496" t="s">
        <v>461</v>
      </c>
      <c r="D212" s="496" t="s">
        <v>489</v>
      </c>
      <c r="E212" t="s">
        <v>586</v>
      </c>
    </row>
    <row r="213" spans="1:5">
      <c r="A213" s="496" t="s">
        <v>464</v>
      </c>
      <c r="B213" s="496" t="s">
        <v>3</v>
      </c>
      <c r="C213" s="496" t="s">
        <v>461</v>
      </c>
      <c r="D213" s="496" t="s">
        <v>490</v>
      </c>
      <c r="E213" t="s">
        <v>586</v>
      </c>
    </row>
    <row r="214" spans="1:5">
      <c r="A214" s="496" t="s">
        <v>464</v>
      </c>
      <c r="B214" s="496" t="s">
        <v>3</v>
      </c>
      <c r="C214" s="496" t="s">
        <v>461</v>
      </c>
      <c r="D214" s="496" t="s">
        <v>491</v>
      </c>
      <c r="E214" t="s">
        <v>586</v>
      </c>
    </row>
    <row r="215" spans="1:5">
      <c r="A215" s="496" t="s">
        <v>464</v>
      </c>
      <c r="B215" s="496" t="s">
        <v>3</v>
      </c>
      <c r="C215" s="496" t="s">
        <v>461</v>
      </c>
      <c r="D215" s="496" t="s">
        <v>492</v>
      </c>
      <c r="E215" t="s">
        <v>586</v>
      </c>
    </row>
    <row r="216" spans="1:5">
      <c r="A216" s="496" t="s">
        <v>464</v>
      </c>
      <c r="B216" s="496" t="s">
        <v>3</v>
      </c>
      <c r="C216" s="496" t="s">
        <v>461</v>
      </c>
      <c r="D216" s="496" t="s">
        <v>493</v>
      </c>
      <c r="E216" t="s">
        <v>586</v>
      </c>
    </row>
    <row r="217" spans="1:5">
      <c r="A217" s="496" t="s">
        <v>464</v>
      </c>
      <c r="B217" s="496" t="s">
        <v>3</v>
      </c>
      <c r="C217" s="496" t="s">
        <v>461</v>
      </c>
      <c r="D217" s="496" t="s">
        <v>494</v>
      </c>
      <c r="E217" t="s">
        <v>586</v>
      </c>
    </row>
    <row r="218" spans="1:5">
      <c r="A218" s="496" t="s">
        <v>464</v>
      </c>
      <c r="B218" s="496" t="s">
        <v>3</v>
      </c>
      <c r="C218" s="496" t="s">
        <v>461</v>
      </c>
      <c r="D218" s="496" t="s">
        <v>467</v>
      </c>
      <c r="E218" t="s">
        <v>586</v>
      </c>
    </row>
    <row r="219" spans="1:5">
      <c r="A219" s="496" t="s">
        <v>464</v>
      </c>
      <c r="B219" s="496" t="s">
        <v>3</v>
      </c>
      <c r="C219" s="496" t="s">
        <v>461</v>
      </c>
      <c r="D219" s="496" t="s">
        <v>468</v>
      </c>
      <c r="E219" t="s">
        <v>586</v>
      </c>
    </row>
    <row r="220" spans="1:5">
      <c r="A220" s="496" t="s">
        <v>464</v>
      </c>
      <c r="B220" s="496" t="s">
        <v>3</v>
      </c>
      <c r="C220" s="496" t="s">
        <v>461</v>
      </c>
      <c r="D220" s="496" t="s">
        <v>469</v>
      </c>
      <c r="E220" t="s">
        <v>586</v>
      </c>
    </row>
    <row r="221" spans="1:5">
      <c r="A221" s="496" t="s">
        <v>464</v>
      </c>
      <c r="B221" s="496" t="s">
        <v>3</v>
      </c>
      <c r="C221" s="496" t="s">
        <v>461</v>
      </c>
      <c r="D221" s="496" t="s">
        <v>495</v>
      </c>
      <c r="E221" t="s">
        <v>586</v>
      </c>
    </row>
    <row r="222" spans="1:5">
      <c r="A222" s="496" t="s">
        <v>464</v>
      </c>
      <c r="B222" s="496" t="s">
        <v>3</v>
      </c>
      <c r="C222" s="496" t="s">
        <v>461</v>
      </c>
      <c r="D222" s="496" t="s">
        <v>496</v>
      </c>
      <c r="E222" t="s">
        <v>586</v>
      </c>
    </row>
    <row r="223" spans="1:5">
      <c r="A223" s="496" t="s">
        <v>464</v>
      </c>
      <c r="B223" s="496" t="s">
        <v>3</v>
      </c>
      <c r="C223" s="496" t="s">
        <v>461</v>
      </c>
      <c r="D223" s="496" t="s">
        <v>497</v>
      </c>
      <c r="E223" t="s">
        <v>586</v>
      </c>
    </row>
    <row r="224" spans="1:5">
      <c r="A224" s="496" t="s">
        <v>464</v>
      </c>
      <c r="B224" s="496" t="s">
        <v>3</v>
      </c>
      <c r="C224" s="496" t="s">
        <v>461</v>
      </c>
      <c r="D224" s="496" t="s">
        <v>473</v>
      </c>
      <c r="E224" t="s">
        <v>586</v>
      </c>
    </row>
    <row r="225" spans="1:5">
      <c r="A225" s="496" t="s">
        <v>464</v>
      </c>
      <c r="B225" s="496" t="s">
        <v>3</v>
      </c>
      <c r="C225" s="496" t="s">
        <v>461</v>
      </c>
      <c r="D225" s="496" t="s">
        <v>474</v>
      </c>
      <c r="E225" t="s">
        <v>586</v>
      </c>
    </row>
    <row r="226" spans="1:5">
      <c r="A226" s="496" t="s">
        <v>464</v>
      </c>
      <c r="B226" s="496" t="s">
        <v>3</v>
      </c>
      <c r="C226" s="496" t="s">
        <v>461</v>
      </c>
      <c r="D226" s="496" t="s">
        <v>475</v>
      </c>
      <c r="E226" t="s">
        <v>586</v>
      </c>
    </row>
    <row r="227" spans="1:5">
      <c r="A227" s="496" t="s">
        <v>466</v>
      </c>
      <c r="B227" s="496" t="s">
        <v>4</v>
      </c>
      <c r="C227" s="496" t="s">
        <v>428</v>
      </c>
      <c r="D227" s="496" t="s">
        <v>429</v>
      </c>
      <c r="E227" t="s">
        <v>586</v>
      </c>
    </row>
    <row r="228" spans="1:5">
      <c r="A228" s="496" t="s">
        <v>466</v>
      </c>
      <c r="B228" s="496" t="s">
        <v>4</v>
      </c>
      <c r="C228" s="496" t="s">
        <v>428</v>
      </c>
      <c r="D228" s="496" t="s">
        <v>430</v>
      </c>
      <c r="E228" t="s">
        <v>586</v>
      </c>
    </row>
    <row r="229" spans="1:5">
      <c r="A229" s="496" t="s">
        <v>466</v>
      </c>
      <c r="B229" s="496" t="s">
        <v>4</v>
      </c>
      <c r="C229" s="496" t="s">
        <v>428</v>
      </c>
      <c r="D229" s="496" t="s">
        <v>431</v>
      </c>
      <c r="E229" t="s">
        <v>586</v>
      </c>
    </row>
    <row r="230" spans="1:5">
      <c r="A230" s="496" t="s">
        <v>466</v>
      </c>
      <c r="B230" s="496" t="s">
        <v>4</v>
      </c>
      <c r="C230" s="496" t="s">
        <v>428</v>
      </c>
      <c r="D230" s="496" t="s">
        <v>467</v>
      </c>
      <c r="E230" t="s">
        <v>586</v>
      </c>
    </row>
    <row r="231" spans="1:5">
      <c r="A231" s="496" t="s">
        <v>466</v>
      </c>
      <c r="B231" s="496" t="s">
        <v>4</v>
      </c>
      <c r="C231" s="496" t="s">
        <v>428</v>
      </c>
      <c r="D231" s="496" t="s">
        <v>468</v>
      </c>
      <c r="E231" t="s">
        <v>586</v>
      </c>
    </row>
    <row r="232" spans="1:5">
      <c r="A232" s="496" t="s">
        <v>466</v>
      </c>
      <c r="B232" s="496" t="s">
        <v>4</v>
      </c>
      <c r="C232" s="496" t="s">
        <v>428</v>
      </c>
      <c r="D232" s="496" t="s">
        <v>469</v>
      </c>
      <c r="E232" t="s">
        <v>586</v>
      </c>
    </row>
    <row r="233" spans="1:5">
      <c r="A233" s="496" t="s">
        <v>466</v>
      </c>
      <c r="B233" s="496" t="s">
        <v>4</v>
      </c>
      <c r="C233" s="496" t="s">
        <v>415</v>
      </c>
      <c r="D233" s="496" t="s">
        <v>472</v>
      </c>
      <c r="E233" t="s">
        <v>586</v>
      </c>
    </row>
    <row r="234" spans="1:5">
      <c r="A234" s="496" t="s">
        <v>466</v>
      </c>
      <c r="B234" s="496" t="s">
        <v>4</v>
      </c>
      <c r="C234" s="496" t="s">
        <v>415</v>
      </c>
      <c r="D234" s="496" t="s">
        <v>436</v>
      </c>
      <c r="E234" t="s">
        <v>586</v>
      </c>
    </row>
    <row r="235" spans="1:5">
      <c r="A235" s="496" t="s">
        <v>466</v>
      </c>
      <c r="B235" s="496" t="s">
        <v>4</v>
      </c>
      <c r="C235" s="496" t="s">
        <v>415</v>
      </c>
      <c r="D235" s="496" t="s">
        <v>418</v>
      </c>
      <c r="E235" t="s">
        <v>586</v>
      </c>
    </row>
    <row r="236" spans="1:5">
      <c r="A236" s="496" t="s">
        <v>466</v>
      </c>
      <c r="B236" s="496" t="s">
        <v>4</v>
      </c>
      <c r="C236" s="496" t="s">
        <v>415</v>
      </c>
      <c r="D236" s="496" t="s">
        <v>420</v>
      </c>
      <c r="E236" t="s">
        <v>586</v>
      </c>
    </row>
    <row r="237" spans="1:5">
      <c r="A237" s="496" t="s">
        <v>466</v>
      </c>
      <c r="B237" s="496" t="s">
        <v>4</v>
      </c>
      <c r="C237" s="496" t="s">
        <v>415</v>
      </c>
      <c r="D237" s="496" t="s">
        <v>479</v>
      </c>
      <c r="E237" t="s">
        <v>586</v>
      </c>
    </row>
    <row r="238" spans="1:5">
      <c r="A238" s="496" t="s">
        <v>466</v>
      </c>
      <c r="B238" s="496" t="s">
        <v>4</v>
      </c>
      <c r="C238" s="496" t="s">
        <v>415</v>
      </c>
      <c r="D238" s="496" t="s">
        <v>422</v>
      </c>
      <c r="E238" t="s">
        <v>586</v>
      </c>
    </row>
    <row r="239" spans="1:5">
      <c r="A239" s="496" t="s">
        <v>466</v>
      </c>
      <c r="B239" s="496" t="s">
        <v>4</v>
      </c>
      <c r="C239" s="496" t="s">
        <v>415</v>
      </c>
      <c r="D239" s="496" t="s">
        <v>423</v>
      </c>
      <c r="E239" t="s">
        <v>586</v>
      </c>
    </row>
    <row r="240" spans="1:5">
      <c r="A240" s="496" t="s">
        <v>466</v>
      </c>
      <c r="B240" s="496" t="s">
        <v>4</v>
      </c>
      <c r="C240" s="496" t="s">
        <v>415</v>
      </c>
      <c r="D240" s="496" t="s">
        <v>455</v>
      </c>
      <c r="E240" t="s">
        <v>586</v>
      </c>
    </row>
    <row r="241" spans="1:5">
      <c r="A241" s="496" t="s">
        <v>466</v>
      </c>
      <c r="B241" s="496" t="s">
        <v>4</v>
      </c>
      <c r="C241" s="496" t="s">
        <v>415</v>
      </c>
      <c r="D241" s="496" t="s">
        <v>416</v>
      </c>
      <c r="E241" t="s">
        <v>586</v>
      </c>
    </row>
    <row r="242" spans="1:5">
      <c r="A242" s="496" t="s">
        <v>466</v>
      </c>
      <c r="B242" s="496" t="s">
        <v>4</v>
      </c>
      <c r="C242" s="496" t="s">
        <v>415</v>
      </c>
      <c r="D242" s="496" t="s">
        <v>437</v>
      </c>
      <c r="E242" t="s">
        <v>586</v>
      </c>
    </row>
    <row r="243" spans="1:5">
      <c r="A243" s="496" t="s">
        <v>466</v>
      </c>
      <c r="B243" s="496" t="s">
        <v>4</v>
      </c>
      <c r="C243" s="496" t="s">
        <v>415</v>
      </c>
      <c r="D243" s="496" t="s">
        <v>438</v>
      </c>
      <c r="E243" t="s">
        <v>586</v>
      </c>
    </row>
    <row r="244" spans="1:5">
      <c r="A244" s="496" t="s">
        <v>466</v>
      </c>
      <c r="B244" s="496" t="s">
        <v>4</v>
      </c>
      <c r="C244" s="496" t="s">
        <v>415</v>
      </c>
      <c r="D244" s="496" t="s">
        <v>473</v>
      </c>
      <c r="E244" t="s">
        <v>586</v>
      </c>
    </row>
    <row r="245" spans="1:5">
      <c r="A245" s="496" t="s">
        <v>466</v>
      </c>
      <c r="B245" s="496" t="s">
        <v>4</v>
      </c>
      <c r="C245" s="496" t="s">
        <v>415</v>
      </c>
      <c r="D245" s="496" t="s">
        <v>474</v>
      </c>
      <c r="E245" t="s">
        <v>586</v>
      </c>
    </row>
    <row r="246" spans="1:5">
      <c r="A246" s="496" t="s">
        <v>466</v>
      </c>
      <c r="B246" s="496" t="s">
        <v>4</v>
      </c>
      <c r="C246" s="496" t="s">
        <v>415</v>
      </c>
      <c r="D246" s="496" t="s">
        <v>475</v>
      </c>
      <c r="E246" t="s">
        <v>586</v>
      </c>
    </row>
    <row r="247" spans="1:5">
      <c r="A247" s="496" t="s">
        <v>466</v>
      </c>
      <c r="B247" s="496" t="s">
        <v>4</v>
      </c>
      <c r="C247" s="496" t="s">
        <v>415</v>
      </c>
      <c r="D247" s="496" t="s">
        <v>480</v>
      </c>
      <c r="E247" t="s">
        <v>586</v>
      </c>
    </row>
    <row r="248" spans="1:5">
      <c r="A248" s="496" t="s">
        <v>466</v>
      </c>
      <c r="B248" s="496" t="s">
        <v>4</v>
      </c>
      <c r="C248" s="496" t="s">
        <v>415</v>
      </c>
      <c r="D248" s="496" t="s">
        <v>481</v>
      </c>
      <c r="E248" t="s">
        <v>586</v>
      </c>
    </row>
    <row r="249" spans="1:5">
      <c r="A249" s="496" t="s">
        <v>466</v>
      </c>
      <c r="B249" s="496" t="s">
        <v>4</v>
      </c>
      <c r="C249" s="496" t="s">
        <v>415</v>
      </c>
      <c r="D249" s="496" t="s">
        <v>482</v>
      </c>
      <c r="E249" t="s">
        <v>586</v>
      </c>
    </row>
    <row r="250" spans="1:5">
      <c r="A250" s="496" t="s">
        <v>466</v>
      </c>
      <c r="B250" s="496" t="s">
        <v>4</v>
      </c>
      <c r="C250" s="496" t="s">
        <v>415</v>
      </c>
      <c r="D250" s="496" t="s">
        <v>439</v>
      </c>
      <c r="E250" t="s">
        <v>586</v>
      </c>
    </row>
    <row r="251" spans="1:5">
      <c r="A251" s="496" t="s">
        <v>466</v>
      </c>
      <c r="B251" s="496" t="s">
        <v>4</v>
      </c>
      <c r="C251" s="496" t="s">
        <v>415</v>
      </c>
      <c r="D251" s="496" t="s">
        <v>440</v>
      </c>
      <c r="E251" t="s">
        <v>586</v>
      </c>
    </row>
    <row r="252" spans="1:5">
      <c r="A252" s="496" t="s">
        <v>466</v>
      </c>
      <c r="B252" s="496" t="s">
        <v>4</v>
      </c>
      <c r="C252" s="496" t="s">
        <v>415</v>
      </c>
      <c r="D252" s="496" t="s">
        <v>441</v>
      </c>
      <c r="E252" t="s">
        <v>586</v>
      </c>
    </row>
    <row r="253" spans="1:5">
      <c r="A253" s="496" t="s">
        <v>466</v>
      </c>
      <c r="B253" s="496" t="s">
        <v>4</v>
      </c>
      <c r="C253" s="496" t="s">
        <v>417</v>
      </c>
      <c r="D253" s="496" t="s">
        <v>477</v>
      </c>
      <c r="E253" t="s">
        <v>586</v>
      </c>
    </row>
    <row r="254" spans="1:5">
      <c r="A254" s="496" t="s">
        <v>466</v>
      </c>
      <c r="B254" s="496" t="s">
        <v>4</v>
      </c>
      <c r="C254" s="496" t="s">
        <v>417</v>
      </c>
      <c r="D254" s="496" t="s">
        <v>418</v>
      </c>
      <c r="E254" t="s">
        <v>586</v>
      </c>
    </row>
    <row r="255" spans="1:5">
      <c r="A255" s="496" t="s">
        <v>466</v>
      </c>
      <c r="B255" s="496" t="s">
        <v>4</v>
      </c>
      <c r="C255" s="496" t="s">
        <v>443</v>
      </c>
      <c r="D255" s="496" t="s">
        <v>587</v>
      </c>
      <c r="E255" t="s">
        <v>586</v>
      </c>
    </row>
    <row r="256" spans="1:5">
      <c r="A256" s="496" t="s">
        <v>466</v>
      </c>
      <c r="B256" s="496" t="s">
        <v>4</v>
      </c>
      <c r="C256" s="496" t="s">
        <v>443</v>
      </c>
      <c r="D256" s="496" t="s">
        <v>504</v>
      </c>
      <c r="E256" t="s">
        <v>586</v>
      </c>
    </row>
    <row r="257" spans="1:5">
      <c r="A257" s="496" t="s">
        <v>466</v>
      </c>
      <c r="B257" s="496" t="s">
        <v>4</v>
      </c>
      <c r="C257" s="496" t="s">
        <v>443</v>
      </c>
      <c r="D257" s="496" t="s">
        <v>523</v>
      </c>
      <c r="E257" t="s">
        <v>586</v>
      </c>
    </row>
    <row r="258" spans="1:5">
      <c r="A258" s="496" t="s">
        <v>466</v>
      </c>
      <c r="B258" s="496" t="s">
        <v>4</v>
      </c>
      <c r="C258" s="496" t="s">
        <v>443</v>
      </c>
      <c r="D258" s="496" t="s">
        <v>444</v>
      </c>
      <c r="E258" t="s">
        <v>586</v>
      </c>
    </row>
    <row r="259" spans="1:5">
      <c r="A259" s="496" t="s">
        <v>466</v>
      </c>
      <c r="B259" s="496" t="s">
        <v>4</v>
      </c>
      <c r="C259" s="496" t="s">
        <v>443</v>
      </c>
      <c r="D259" s="496" t="s">
        <v>458</v>
      </c>
      <c r="E259" t="s">
        <v>586</v>
      </c>
    </row>
    <row r="260" spans="1:5">
      <c r="A260" s="496" t="s">
        <v>466</v>
      </c>
      <c r="B260" s="496" t="s">
        <v>4</v>
      </c>
      <c r="C260" s="496" t="s">
        <v>443</v>
      </c>
      <c r="D260" s="496" t="s">
        <v>459</v>
      </c>
      <c r="E260" t="s">
        <v>586</v>
      </c>
    </row>
    <row r="261" spans="1:5">
      <c r="A261" s="496" t="s">
        <v>466</v>
      </c>
      <c r="B261" s="496" t="s">
        <v>4</v>
      </c>
      <c r="C261" s="496" t="s">
        <v>443</v>
      </c>
      <c r="D261" s="496" t="s">
        <v>460</v>
      </c>
      <c r="E261" t="s">
        <v>586</v>
      </c>
    </row>
    <row r="262" spans="1:5">
      <c r="A262" s="496" t="s">
        <v>466</v>
      </c>
      <c r="B262" s="496" t="s">
        <v>4</v>
      </c>
      <c r="C262" s="496" t="s">
        <v>443</v>
      </c>
      <c r="D262" s="496" t="s">
        <v>445</v>
      </c>
      <c r="E262" t="s">
        <v>586</v>
      </c>
    </row>
    <row r="263" spans="1:5">
      <c r="A263" s="496" t="s">
        <v>466</v>
      </c>
      <c r="B263" s="496" t="s">
        <v>4</v>
      </c>
      <c r="C263" s="496" t="s">
        <v>443</v>
      </c>
      <c r="D263" s="496" t="s">
        <v>446</v>
      </c>
      <c r="E263" t="s">
        <v>586</v>
      </c>
    </row>
    <row r="264" spans="1:5">
      <c r="A264" s="496" t="s">
        <v>466</v>
      </c>
      <c r="B264" s="496" t="s">
        <v>4</v>
      </c>
      <c r="C264" s="496" t="s">
        <v>443</v>
      </c>
      <c r="D264" s="496" t="s">
        <v>447</v>
      </c>
      <c r="E264" t="s">
        <v>586</v>
      </c>
    </row>
    <row r="265" spans="1:5">
      <c r="A265" s="496" t="s">
        <v>466</v>
      </c>
      <c r="B265" s="496" t="s">
        <v>4</v>
      </c>
      <c r="C265" s="496" t="s">
        <v>443</v>
      </c>
      <c r="D265" s="496" t="s">
        <v>448</v>
      </c>
      <c r="E265" t="s">
        <v>586</v>
      </c>
    </row>
    <row r="266" spans="1:5">
      <c r="A266" s="496" t="s">
        <v>466</v>
      </c>
      <c r="B266" s="496" t="s">
        <v>4</v>
      </c>
      <c r="C266" s="496" t="s">
        <v>443</v>
      </c>
      <c r="D266" s="496" t="s">
        <v>449</v>
      </c>
      <c r="E266" t="s">
        <v>586</v>
      </c>
    </row>
    <row r="267" spans="1:5">
      <c r="A267" s="496" t="s">
        <v>466</v>
      </c>
      <c r="B267" s="496" t="s">
        <v>4</v>
      </c>
      <c r="C267" s="496" t="s">
        <v>450</v>
      </c>
      <c r="D267" s="496" t="s">
        <v>470</v>
      </c>
      <c r="E267" t="s">
        <v>588</v>
      </c>
    </row>
    <row r="268" spans="1:5">
      <c r="A268" s="496" t="s">
        <v>466</v>
      </c>
      <c r="B268" s="496" t="s">
        <v>4</v>
      </c>
      <c r="C268" s="496" t="s">
        <v>419</v>
      </c>
      <c r="D268" s="496" t="s">
        <v>418</v>
      </c>
      <c r="E268" t="s">
        <v>586</v>
      </c>
    </row>
    <row r="269" spans="1:5">
      <c r="A269" s="496" t="s">
        <v>466</v>
      </c>
      <c r="B269" s="496" t="s">
        <v>4</v>
      </c>
      <c r="C269" s="496" t="s">
        <v>419</v>
      </c>
      <c r="D269" s="496" t="s">
        <v>420</v>
      </c>
      <c r="E269" t="s">
        <v>586</v>
      </c>
    </row>
    <row r="270" spans="1:5">
      <c r="A270" s="496" t="s">
        <v>466</v>
      </c>
      <c r="B270" s="496" t="s">
        <v>4</v>
      </c>
      <c r="C270" s="496" t="s">
        <v>419</v>
      </c>
      <c r="D270" s="496" t="s">
        <v>511</v>
      </c>
      <c r="E270" t="s">
        <v>586</v>
      </c>
    </row>
    <row r="271" spans="1:5">
      <c r="A271" s="496" t="s">
        <v>466</v>
      </c>
      <c r="B271" s="496" t="s">
        <v>4</v>
      </c>
      <c r="C271" s="496" t="s">
        <v>419</v>
      </c>
      <c r="D271" s="496" t="s">
        <v>421</v>
      </c>
      <c r="E271" t="s">
        <v>588</v>
      </c>
    </row>
    <row r="272" spans="1:5">
      <c r="A272" s="496" t="s">
        <v>466</v>
      </c>
      <c r="B272" s="496" t="s">
        <v>4</v>
      </c>
      <c r="C272" s="496" t="s">
        <v>419</v>
      </c>
      <c r="D272" s="496" t="s">
        <v>422</v>
      </c>
      <c r="E272" t="s">
        <v>586</v>
      </c>
    </row>
    <row r="273" spans="1:5">
      <c r="A273" s="496" t="s">
        <v>466</v>
      </c>
      <c r="B273" s="496" t="s">
        <v>4</v>
      </c>
      <c r="C273" s="496" t="s">
        <v>419</v>
      </c>
      <c r="D273" s="496" t="s">
        <v>423</v>
      </c>
      <c r="E273" t="s">
        <v>586</v>
      </c>
    </row>
    <row r="274" spans="1:5">
      <c r="A274" s="496" t="s">
        <v>466</v>
      </c>
      <c r="B274" s="496" t="s">
        <v>4</v>
      </c>
      <c r="C274" s="496" t="s">
        <v>419</v>
      </c>
      <c r="D274" s="496" t="s">
        <v>455</v>
      </c>
      <c r="E274" t="s">
        <v>586</v>
      </c>
    </row>
    <row r="275" spans="1:5">
      <c r="A275" s="496" t="s">
        <v>466</v>
      </c>
      <c r="B275" s="496" t="s">
        <v>4</v>
      </c>
      <c r="C275" s="496" t="s">
        <v>419</v>
      </c>
      <c r="D275" s="496" t="s">
        <v>438</v>
      </c>
      <c r="E275" t="s">
        <v>586</v>
      </c>
    </row>
    <row r="276" spans="1:5">
      <c r="A276" s="496" t="s">
        <v>466</v>
      </c>
      <c r="B276" s="496" t="s">
        <v>4</v>
      </c>
      <c r="C276" s="496" t="s">
        <v>419</v>
      </c>
      <c r="D276" s="496" t="s">
        <v>456</v>
      </c>
      <c r="E276" t="s">
        <v>586</v>
      </c>
    </row>
    <row r="277" spans="1:5">
      <c r="A277" s="496" t="s">
        <v>466</v>
      </c>
      <c r="B277" s="496" t="s">
        <v>4</v>
      </c>
      <c r="C277" s="496" t="s">
        <v>419</v>
      </c>
      <c r="D277" s="496" t="s">
        <v>476</v>
      </c>
      <c r="E277" t="s">
        <v>586</v>
      </c>
    </row>
    <row r="278" spans="1:5">
      <c r="A278" s="496" t="s">
        <v>466</v>
      </c>
      <c r="B278" s="496" t="s">
        <v>4</v>
      </c>
      <c r="C278" s="496" t="s">
        <v>461</v>
      </c>
      <c r="D278" s="496" t="s">
        <v>444</v>
      </c>
      <c r="E278" t="s">
        <v>586</v>
      </c>
    </row>
    <row r="279" spans="1:5">
      <c r="A279" s="496" t="s">
        <v>466</v>
      </c>
      <c r="B279" s="496" t="s">
        <v>4</v>
      </c>
      <c r="C279" s="496" t="s">
        <v>461</v>
      </c>
      <c r="D279" s="496" t="s">
        <v>462</v>
      </c>
      <c r="E279" t="s">
        <v>586</v>
      </c>
    </row>
    <row r="280" spans="1:5">
      <c r="A280" s="496" t="s">
        <v>466</v>
      </c>
      <c r="B280" s="496" t="s">
        <v>4</v>
      </c>
      <c r="C280" s="496" t="s">
        <v>461</v>
      </c>
      <c r="D280" s="496" t="s">
        <v>463</v>
      </c>
      <c r="E280" t="s">
        <v>586</v>
      </c>
    </row>
    <row r="281" spans="1:5">
      <c r="A281" s="496" t="s">
        <v>466</v>
      </c>
      <c r="B281" s="496" t="s">
        <v>4</v>
      </c>
      <c r="C281" s="496" t="s">
        <v>461</v>
      </c>
      <c r="D281" s="496" t="s">
        <v>489</v>
      </c>
      <c r="E281" t="s">
        <v>586</v>
      </c>
    </row>
    <row r="282" spans="1:5">
      <c r="A282" s="496" t="s">
        <v>466</v>
      </c>
      <c r="B282" s="496" t="s">
        <v>4</v>
      </c>
      <c r="C282" s="496" t="s">
        <v>461</v>
      </c>
      <c r="D282" s="496" t="s">
        <v>490</v>
      </c>
      <c r="E282" t="s">
        <v>586</v>
      </c>
    </row>
    <row r="283" spans="1:5">
      <c r="A283" s="496" t="s">
        <v>466</v>
      </c>
      <c r="B283" s="496" t="s">
        <v>4</v>
      </c>
      <c r="C283" s="496" t="s">
        <v>461</v>
      </c>
      <c r="D283" s="496" t="s">
        <v>491</v>
      </c>
      <c r="E283" t="s">
        <v>586</v>
      </c>
    </row>
    <row r="284" spans="1:5">
      <c r="A284" s="496" t="s">
        <v>466</v>
      </c>
      <c r="B284" s="496" t="s">
        <v>4</v>
      </c>
      <c r="C284" s="496" t="s">
        <v>461</v>
      </c>
      <c r="D284" s="496" t="s">
        <v>492</v>
      </c>
      <c r="E284" t="s">
        <v>586</v>
      </c>
    </row>
    <row r="285" spans="1:5">
      <c r="A285" s="496" t="s">
        <v>466</v>
      </c>
      <c r="B285" s="496" t="s">
        <v>4</v>
      </c>
      <c r="C285" s="496" t="s">
        <v>461</v>
      </c>
      <c r="D285" s="496" t="s">
        <v>493</v>
      </c>
      <c r="E285" t="s">
        <v>586</v>
      </c>
    </row>
    <row r="286" spans="1:5">
      <c r="A286" s="496" t="s">
        <v>466</v>
      </c>
      <c r="B286" s="496" t="s">
        <v>4</v>
      </c>
      <c r="C286" s="496" t="s">
        <v>461</v>
      </c>
      <c r="D286" s="496" t="s">
        <v>494</v>
      </c>
      <c r="E286" t="s">
        <v>586</v>
      </c>
    </row>
    <row r="287" spans="1:5">
      <c r="A287" s="496" t="s">
        <v>466</v>
      </c>
      <c r="B287" s="496" t="s">
        <v>4</v>
      </c>
      <c r="C287" s="496" t="s">
        <v>461</v>
      </c>
      <c r="D287" s="496" t="s">
        <v>467</v>
      </c>
      <c r="E287" t="s">
        <v>586</v>
      </c>
    </row>
    <row r="288" spans="1:5">
      <c r="A288" s="496" t="s">
        <v>466</v>
      </c>
      <c r="B288" s="496" t="s">
        <v>4</v>
      </c>
      <c r="C288" s="496" t="s">
        <v>461</v>
      </c>
      <c r="D288" s="496" t="s">
        <v>468</v>
      </c>
      <c r="E288" t="s">
        <v>586</v>
      </c>
    </row>
    <row r="289" spans="1:5">
      <c r="A289" s="496" t="s">
        <v>466</v>
      </c>
      <c r="B289" s="496" t="s">
        <v>4</v>
      </c>
      <c r="C289" s="496" t="s">
        <v>461</v>
      </c>
      <c r="D289" s="496" t="s">
        <v>469</v>
      </c>
      <c r="E289" t="s">
        <v>586</v>
      </c>
    </row>
    <row r="290" spans="1:5">
      <c r="A290" s="496" t="s">
        <v>466</v>
      </c>
      <c r="B290" s="496" t="s">
        <v>4</v>
      </c>
      <c r="C290" s="496" t="s">
        <v>461</v>
      </c>
      <c r="D290" s="496" t="s">
        <v>495</v>
      </c>
      <c r="E290" t="s">
        <v>586</v>
      </c>
    </row>
    <row r="291" spans="1:5">
      <c r="A291" s="496" t="s">
        <v>466</v>
      </c>
      <c r="B291" s="496" t="s">
        <v>4</v>
      </c>
      <c r="C291" s="496" t="s">
        <v>461</v>
      </c>
      <c r="D291" s="496" t="s">
        <v>496</v>
      </c>
      <c r="E291" t="s">
        <v>586</v>
      </c>
    </row>
    <row r="292" spans="1:5">
      <c r="A292" s="496" t="s">
        <v>466</v>
      </c>
      <c r="B292" s="496" t="s">
        <v>4</v>
      </c>
      <c r="C292" s="496" t="s">
        <v>461</v>
      </c>
      <c r="D292" s="496" t="s">
        <v>497</v>
      </c>
      <c r="E292" t="s">
        <v>586</v>
      </c>
    </row>
    <row r="293" spans="1:5">
      <c r="A293" s="496" t="s">
        <v>466</v>
      </c>
      <c r="B293" s="496" t="s">
        <v>4</v>
      </c>
      <c r="C293" s="496" t="s">
        <v>461</v>
      </c>
      <c r="D293" s="496" t="s">
        <v>473</v>
      </c>
      <c r="E293" t="s">
        <v>586</v>
      </c>
    </row>
    <row r="294" spans="1:5">
      <c r="A294" s="496" t="s">
        <v>466</v>
      </c>
      <c r="B294" s="496" t="s">
        <v>4</v>
      </c>
      <c r="C294" s="496" t="s">
        <v>461</v>
      </c>
      <c r="D294" s="496" t="s">
        <v>474</v>
      </c>
      <c r="E294" t="s">
        <v>586</v>
      </c>
    </row>
    <row r="295" spans="1:5">
      <c r="A295" s="496" t="s">
        <v>466</v>
      </c>
      <c r="B295" s="496" t="s">
        <v>4</v>
      </c>
      <c r="C295" s="496" t="s">
        <v>461</v>
      </c>
      <c r="D295" s="496" t="s">
        <v>475</v>
      </c>
      <c r="E295" t="s">
        <v>586</v>
      </c>
    </row>
    <row r="296" spans="1:5">
      <c r="A296" s="496" t="s">
        <v>471</v>
      </c>
      <c r="B296" s="496" t="s">
        <v>5</v>
      </c>
      <c r="C296" s="496" t="s">
        <v>428</v>
      </c>
      <c r="D296" s="496" t="s">
        <v>429</v>
      </c>
      <c r="E296" t="s">
        <v>586</v>
      </c>
    </row>
    <row r="297" spans="1:5">
      <c r="A297" s="496" t="s">
        <v>471</v>
      </c>
      <c r="B297" s="496" t="s">
        <v>5</v>
      </c>
      <c r="C297" s="496" t="s">
        <v>428</v>
      </c>
      <c r="D297" s="496" t="s">
        <v>430</v>
      </c>
      <c r="E297" t="s">
        <v>586</v>
      </c>
    </row>
    <row r="298" spans="1:5">
      <c r="A298" s="496" t="s">
        <v>471</v>
      </c>
      <c r="B298" s="496" t="s">
        <v>5</v>
      </c>
      <c r="C298" s="496" t="s">
        <v>428</v>
      </c>
      <c r="D298" s="496" t="s">
        <v>431</v>
      </c>
      <c r="E298" t="s">
        <v>586</v>
      </c>
    </row>
    <row r="299" spans="1:5">
      <c r="A299" s="496" t="s">
        <v>471</v>
      </c>
      <c r="B299" s="496" t="s">
        <v>5</v>
      </c>
      <c r="C299" s="496" t="s">
        <v>428</v>
      </c>
      <c r="D299" s="496" t="s">
        <v>467</v>
      </c>
      <c r="E299" t="s">
        <v>586</v>
      </c>
    </row>
    <row r="300" spans="1:5">
      <c r="A300" s="496" t="s">
        <v>471</v>
      </c>
      <c r="B300" s="496" t="s">
        <v>5</v>
      </c>
      <c r="C300" s="496" t="s">
        <v>428</v>
      </c>
      <c r="D300" s="496" t="s">
        <v>468</v>
      </c>
      <c r="E300" t="s">
        <v>586</v>
      </c>
    </row>
    <row r="301" spans="1:5">
      <c r="A301" s="496" t="s">
        <v>471</v>
      </c>
      <c r="B301" s="496" t="s">
        <v>5</v>
      </c>
      <c r="C301" s="496" t="s">
        <v>428</v>
      </c>
      <c r="D301" s="496" t="s">
        <v>469</v>
      </c>
      <c r="E301" t="s">
        <v>586</v>
      </c>
    </row>
    <row r="302" spans="1:5">
      <c r="A302" s="496" t="s">
        <v>471</v>
      </c>
      <c r="B302" s="496" t="s">
        <v>5</v>
      </c>
      <c r="C302" s="496" t="s">
        <v>432</v>
      </c>
      <c r="D302" s="496" t="s">
        <v>456</v>
      </c>
      <c r="E302" t="s">
        <v>588</v>
      </c>
    </row>
    <row r="303" spans="1:5">
      <c r="A303" s="496" t="s">
        <v>471</v>
      </c>
      <c r="B303" s="496" t="s">
        <v>5</v>
      </c>
      <c r="C303" s="496" t="s">
        <v>432</v>
      </c>
      <c r="D303" s="496" t="s">
        <v>454</v>
      </c>
      <c r="E303" t="s">
        <v>588</v>
      </c>
    </row>
    <row r="304" spans="1:5">
      <c r="A304" s="496" t="s">
        <v>471</v>
      </c>
      <c r="B304" s="496" t="s">
        <v>5</v>
      </c>
      <c r="C304" s="496" t="s">
        <v>415</v>
      </c>
      <c r="D304" s="496" t="s">
        <v>472</v>
      </c>
      <c r="E304" t="s">
        <v>586</v>
      </c>
    </row>
    <row r="305" spans="1:5">
      <c r="A305" s="496" t="s">
        <v>471</v>
      </c>
      <c r="B305" s="496" t="s">
        <v>5</v>
      </c>
      <c r="C305" s="496" t="s">
        <v>415</v>
      </c>
      <c r="D305" s="496" t="s">
        <v>436</v>
      </c>
      <c r="E305" t="s">
        <v>586</v>
      </c>
    </row>
    <row r="306" spans="1:5">
      <c r="A306" s="496" t="s">
        <v>471</v>
      </c>
      <c r="B306" s="496" t="s">
        <v>5</v>
      </c>
      <c r="C306" s="496" t="s">
        <v>415</v>
      </c>
      <c r="D306" s="496" t="s">
        <v>418</v>
      </c>
      <c r="E306" t="s">
        <v>586</v>
      </c>
    </row>
    <row r="307" spans="1:5">
      <c r="A307" s="496" t="s">
        <v>471</v>
      </c>
      <c r="B307" s="496" t="s">
        <v>5</v>
      </c>
      <c r="C307" s="496" t="s">
        <v>415</v>
      </c>
      <c r="D307" s="496" t="s">
        <v>420</v>
      </c>
      <c r="E307" t="s">
        <v>586</v>
      </c>
    </row>
    <row r="308" spans="1:5">
      <c r="A308" s="496" t="s">
        <v>471</v>
      </c>
      <c r="B308" s="496" t="s">
        <v>5</v>
      </c>
      <c r="C308" s="496" t="s">
        <v>415</v>
      </c>
      <c r="D308" s="496" t="s">
        <v>479</v>
      </c>
      <c r="E308" t="s">
        <v>586</v>
      </c>
    </row>
    <row r="309" spans="1:5">
      <c r="A309" s="496" t="s">
        <v>471</v>
      </c>
      <c r="B309" s="496" t="s">
        <v>5</v>
      </c>
      <c r="C309" s="496" t="s">
        <v>415</v>
      </c>
      <c r="D309" s="496" t="s">
        <v>422</v>
      </c>
      <c r="E309" t="s">
        <v>586</v>
      </c>
    </row>
    <row r="310" spans="1:5">
      <c r="A310" s="496" t="s">
        <v>471</v>
      </c>
      <c r="B310" s="496" t="s">
        <v>5</v>
      </c>
      <c r="C310" s="496" t="s">
        <v>415</v>
      </c>
      <c r="D310" s="496" t="s">
        <v>423</v>
      </c>
      <c r="E310" t="s">
        <v>586</v>
      </c>
    </row>
    <row r="311" spans="1:5">
      <c r="A311" s="496" t="s">
        <v>471</v>
      </c>
      <c r="B311" s="496" t="s">
        <v>5</v>
      </c>
      <c r="C311" s="496" t="s">
        <v>415</v>
      </c>
      <c r="D311" s="496" t="s">
        <v>455</v>
      </c>
      <c r="E311" t="s">
        <v>586</v>
      </c>
    </row>
    <row r="312" spans="1:5">
      <c r="A312" s="496" t="s">
        <v>471</v>
      </c>
      <c r="B312" s="496" t="s">
        <v>5</v>
      </c>
      <c r="C312" s="496" t="s">
        <v>415</v>
      </c>
      <c r="D312" s="496" t="s">
        <v>416</v>
      </c>
      <c r="E312" t="s">
        <v>586</v>
      </c>
    </row>
    <row r="313" spans="1:5">
      <c r="A313" s="496" t="s">
        <v>471</v>
      </c>
      <c r="B313" s="496" t="s">
        <v>5</v>
      </c>
      <c r="C313" s="496" t="s">
        <v>415</v>
      </c>
      <c r="D313" s="496" t="s">
        <v>437</v>
      </c>
      <c r="E313" t="s">
        <v>586</v>
      </c>
    </row>
    <row r="314" spans="1:5">
      <c r="A314" s="496" t="s">
        <v>471</v>
      </c>
      <c r="B314" s="496" t="s">
        <v>5</v>
      </c>
      <c r="C314" s="496" t="s">
        <v>415</v>
      </c>
      <c r="D314" s="496" t="s">
        <v>438</v>
      </c>
      <c r="E314" t="s">
        <v>586</v>
      </c>
    </row>
    <row r="315" spans="1:5">
      <c r="A315" s="496" t="s">
        <v>471</v>
      </c>
      <c r="B315" s="496" t="s">
        <v>5</v>
      </c>
      <c r="C315" s="496" t="s">
        <v>415</v>
      </c>
      <c r="D315" s="496" t="s">
        <v>473</v>
      </c>
      <c r="E315" t="s">
        <v>586</v>
      </c>
    </row>
    <row r="316" spans="1:5">
      <c r="A316" s="496" t="s">
        <v>471</v>
      </c>
      <c r="B316" s="496" t="s">
        <v>5</v>
      </c>
      <c r="C316" s="496" t="s">
        <v>415</v>
      </c>
      <c r="D316" s="496" t="s">
        <v>474</v>
      </c>
      <c r="E316" t="s">
        <v>586</v>
      </c>
    </row>
    <row r="317" spans="1:5">
      <c r="A317" s="496" t="s">
        <v>471</v>
      </c>
      <c r="B317" s="496" t="s">
        <v>5</v>
      </c>
      <c r="C317" s="496" t="s">
        <v>415</v>
      </c>
      <c r="D317" s="496" t="s">
        <v>475</v>
      </c>
      <c r="E317" t="s">
        <v>586</v>
      </c>
    </row>
    <row r="318" spans="1:5">
      <c r="A318" s="496" t="s">
        <v>471</v>
      </c>
      <c r="B318" s="496" t="s">
        <v>5</v>
      </c>
      <c r="C318" s="496" t="s">
        <v>415</v>
      </c>
      <c r="D318" s="496" t="s">
        <v>480</v>
      </c>
      <c r="E318" t="s">
        <v>586</v>
      </c>
    </row>
    <row r="319" spans="1:5">
      <c r="A319" s="496" t="s">
        <v>471</v>
      </c>
      <c r="B319" s="496" t="s">
        <v>5</v>
      </c>
      <c r="C319" s="496" t="s">
        <v>415</v>
      </c>
      <c r="D319" s="496" t="s">
        <v>481</v>
      </c>
      <c r="E319" t="s">
        <v>586</v>
      </c>
    </row>
    <row r="320" spans="1:5">
      <c r="A320" s="496" t="s">
        <v>471</v>
      </c>
      <c r="B320" s="496" t="s">
        <v>5</v>
      </c>
      <c r="C320" s="496" t="s">
        <v>415</v>
      </c>
      <c r="D320" s="496" t="s">
        <v>482</v>
      </c>
      <c r="E320" t="s">
        <v>586</v>
      </c>
    </row>
    <row r="321" spans="1:5">
      <c r="A321" s="496" t="s">
        <v>471</v>
      </c>
      <c r="B321" s="496" t="s">
        <v>5</v>
      </c>
      <c r="C321" s="496" t="s">
        <v>415</v>
      </c>
      <c r="D321" s="496" t="s">
        <v>439</v>
      </c>
      <c r="E321" t="s">
        <v>586</v>
      </c>
    </row>
    <row r="322" spans="1:5">
      <c r="A322" s="496" t="s">
        <v>471</v>
      </c>
      <c r="B322" s="496" t="s">
        <v>5</v>
      </c>
      <c r="C322" s="496" t="s">
        <v>415</v>
      </c>
      <c r="D322" s="496" t="s">
        <v>440</v>
      </c>
      <c r="E322" t="s">
        <v>586</v>
      </c>
    </row>
    <row r="323" spans="1:5">
      <c r="A323" s="496" t="s">
        <v>471</v>
      </c>
      <c r="B323" s="496" t="s">
        <v>5</v>
      </c>
      <c r="C323" s="496" t="s">
        <v>415</v>
      </c>
      <c r="D323" s="496" t="s">
        <v>441</v>
      </c>
      <c r="E323" t="s">
        <v>586</v>
      </c>
    </row>
    <row r="324" spans="1:5">
      <c r="A324" s="496" t="s">
        <v>471</v>
      </c>
      <c r="B324" s="496" t="s">
        <v>5</v>
      </c>
      <c r="C324" s="496" t="s">
        <v>417</v>
      </c>
      <c r="D324" s="496" t="s">
        <v>477</v>
      </c>
      <c r="E324" t="s">
        <v>586</v>
      </c>
    </row>
    <row r="325" spans="1:5">
      <c r="A325" s="496" t="s">
        <v>471</v>
      </c>
      <c r="B325" s="496" t="s">
        <v>5</v>
      </c>
      <c r="C325" s="496" t="s">
        <v>417</v>
      </c>
      <c r="D325" s="496" t="s">
        <v>418</v>
      </c>
      <c r="E325" t="s">
        <v>586</v>
      </c>
    </row>
    <row r="326" spans="1:5">
      <c r="A326" s="496" t="s">
        <v>471</v>
      </c>
      <c r="B326" s="496" t="s">
        <v>5</v>
      </c>
      <c r="C326" s="496" t="s">
        <v>443</v>
      </c>
      <c r="D326" s="496" t="s">
        <v>587</v>
      </c>
      <c r="E326" t="s">
        <v>586</v>
      </c>
    </row>
    <row r="327" spans="1:5">
      <c r="A327" s="496" t="s">
        <v>471</v>
      </c>
      <c r="B327" s="496" t="s">
        <v>5</v>
      </c>
      <c r="C327" s="496" t="s">
        <v>443</v>
      </c>
      <c r="D327" s="496" t="s">
        <v>504</v>
      </c>
      <c r="E327" t="s">
        <v>586</v>
      </c>
    </row>
    <row r="328" spans="1:5">
      <c r="A328" s="496" t="s">
        <v>471</v>
      </c>
      <c r="B328" s="496" t="s">
        <v>5</v>
      </c>
      <c r="C328" s="496" t="s">
        <v>443</v>
      </c>
      <c r="D328" s="496" t="s">
        <v>523</v>
      </c>
      <c r="E328" t="s">
        <v>586</v>
      </c>
    </row>
    <row r="329" spans="1:5">
      <c r="A329" s="496" t="s">
        <v>471</v>
      </c>
      <c r="B329" s="496" t="s">
        <v>5</v>
      </c>
      <c r="C329" s="496" t="s">
        <v>443</v>
      </c>
      <c r="D329" s="496" t="s">
        <v>444</v>
      </c>
      <c r="E329" t="s">
        <v>586</v>
      </c>
    </row>
    <row r="330" spans="1:5">
      <c r="A330" s="496" t="s">
        <v>471</v>
      </c>
      <c r="B330" s="496" t="s">
        <v>5</v>
      </c>
      <c r="C330" s="496" t="s">
        <v>443</v>
      </c>
      <c r="D330" s="496" t="s">
        <v>458</v>
      </c>
      <c r="E330" t="s">
        <v>586</v>
      </c>
    </row>
    <row r="331" spans="1:5">
      <c r="A331" s="496" t="s">
        <v>471</v>
      </c>
      <c r="B331" s="496" t="s">
        <v>5</v>
      </c>
      <c r="C331" s="496" t="s">
        <v>443</v>
      </c>
      <c r="D331" s="496" t="s">
        <v>459</v>
      </c>
      <c r="E331" t="s">
        <v>586</v>
      </c>
    </row>
    <row r="332" spans="1:5">
      <c r="A332" s="496" t="s">
        <v>471</v>
      </c>
      <c r="B332" s="496" t="s">
        <v>5</v>
      </c>
      <c r="C332" s="496" t="s">
        <v>443</v>
      </c>
      <c r="D332" s="496" t="s">
        <v>460</v>
      </c>
      <c r="E332" t="s">
        <v>586</v>
      </c>
    </row>
    <row r="333" spans="1:5">
      <c r="A333" s="496" t="s">
        <v>471</v>
      </c>
      <c r="B333" s="496" t="s">
        <v>5</v>
      </c>
      <c r="C333" s="496" t="s">
        <v>443</v>
      </c>
      <c r="D333" s="496" t="s">
        <v>445</v>
      </c>
      <c r="E333" t="s">
        <v>586</v>
      </c>
    </row>
    <row r="334" spans="1:5">
      <c r="A334" s="496" t="s">
        <v>471</v>
      </c>
      <c r="B334" s="496" t="s">
        <v>5</v>
      </c>
      <c r="C334" s="496" t="s">
        <v>443</v>
      </c>
      <c r="D334" s="496" t="s">
        <v>446</v>
      </c>
      <c r="E334" t="s">
        <v>586</v>
      </c>
    </row>
    <row r="335" spans="1:5">
      <c r="A335" s="496" t="s">
        <v>471</v>
      </c>
      <c r="B335" s="496" t="s">
        <v>5</v>
      </c>
      <c r="C335" s="496" t="s">
        <v>443</v>
      </c>
      <c r="D335" s="496" t="s">
        <v>447</v>
      </c>
      <c r="E335" t="s">
        <v>586</v>
      </c>
    </row>
    <row r="336" spans="1:5">
      <c r="A336" s="496" t="s">
        <v>471</v>
      </c>
      <c r="B336" s="496" t="s">
        <v>5</v>
      </c>
      <c r="C336" s="496" t="s">
        <v>443</v>
      </c>
      <c r="D336" s="496" t="s">
        <v>448</v>
      </c>
      <c r="E336" t="s">
        <v>586</v>
      </c>
    </row>
    <row r="337" spans="1:5">
      <c r="A337" s="496" t="s">
        <v>471</v>
      </c>
      <c r="B337" s="496" t="s">
        <v>5</v>
      </c>
      <c r="C337" s="496" t="s">
        <v>443</v>
      </c>
      <c r="D337" s="496" t="s">
        <v>449</v>
      </c>
      <c r="E337" t="s">
        <v>586</v>
      </c>
    </row>
    <row r="338" spans="1:5">
      <c r="A338" s="496" t="s">
        <v>471</v>
      </c>
      <c r="B338" s="496" t="s">
        <v>5</v>
      </c>
      <c r="C338" s="496" t="s">
        <v>419</v>
      </c>
      <c r="D338" s="496" t="s">
        <v>418</v>
      </c>
      <c r="E338" t="s">
        <v>586</v>
      </c>
    </row>
    <row r="339" spans="1:5">
      <c r="A339" s="496" t="s">
        <v>471</v>
      </c>
      <c r="B339" s="496" t="s">
        <v>5</v>
      </c>
      <c r="C339" s="496" t="s">
        <v>419</v>
      </c>
      <c r="D339" s="496" t="s">
        <v>420</v>
      </c>
      <c r="E339" t="s">
        <v>586</v>
      </c>
    </row>
    <row r="340" spans="1:5">
      <c r="A340" s="496" t="s">
        <v>471</v>
      </c>
      <c r="B340" s="496" t="s">
        <v>5</v>
      </c>
      <c r="C340" s="496" t="s">
        <v>419</v>
      </c>
      <c r="D340" s="496" t="s">
        <v>511</v>
      </c>
      <c r="E340" t="s">
        <v>586</v>
      </c>
    </row>
    <row r="341" spans="1:5">
      <c r="A341" s="496" t="s">
        <v>471</v>
      </c>
      <c r="B341" s="496" t="s">
        <v>5</v>
      </c>
      <c r="C341" s="496" t="s">
        <v>419</v>
      </c>
      <c r="D341" s="496" t="s">
        <v>421</v>
      </c>
      <c r="E341" t="s">
        <v>588</v>
      </c>
    </row>
    <row r="342" spans="1:5">
      <c r="A342" s="496" t="s">
        <v>471</v>
      </c>
      <c r="B342" s="496" t="s">
        <v>5</v>
      </c>
      <c r="C342" s="496" t="s">
        <v>419</v>
      </c>
      <c r="D342" s="496" t="s">
        <v>422</v>
      </c>
      <c r="E342" t="s">
        <v>586</v>
      </c>
    </row>
    <row r="343" spans="1:5">
      <c r="A343" s="496" t="s">
        <v>471</v>
      </c>
      <c r="B343" s="496" t="s">
        <v>5</v>
      </c>
      <c r="C343" s="496" t="s">
        <v>419</v>
      </c>
      <c r="D343" s="496" t="s">
        <v>423</v>
      </c>
      <c r="E343" t="s">
        <v>586</v>
      </c>
    </row>
    <row r="344" spans="1:5">
      <c r="A344" s="496" t="s">
        <v>471</v>
      </c>
      <c r="B344" s="496" t="s">
        <v>5</v>
      </c>
      <c r="C344" s="496" t="s">
        <v>419</v>
      </c>
      <c r="D344" s="496" t="s">
        <v>455</v>
      </c>
      <c r="E344" t="s">
        <v>586</v>
      </c>
    </row>
    <row r="345" spans="1:5">
      <c r="A345" s="496" t="s">
        <v>471</v>
      </c>
      <c r="B345" s="496" t="s">
        <v>5</v>
      </c>
      <c r="C345" s="496" t="s">
        <v>419</v>
      </c>
      <c r="D345" s="496" t="s">
        <v>438</v>
      </c>
      <c r="E345" t="s">
        <v>586</v>
      </c>
    </row>
    <row r="346" spans="1:5">
      <c r="A346" s="496" t="s">
        <v>471</v>
      </c>
      <c r="B346" s="496" t="s">
        <v>5</v>
      </c>
      <c r="C346" s="496" t="s">
        <v>419</v>
      </c>
      <c r="D346" s="496" t="s">
        <v>456</v>
      </c>
      <c r="E346" t="s">
        <v>586</v>
      </c>
    </row>
    <row r="347" spans="1:5">
      <c r="A347" s="496" t="s">
        <v>471</v>
      </c>
      <c r="B347" s="496" t="s">
        <v>5</v>
      </c>
      <c r="C347" s="496" t="s">
        <v>419</v>
      </c>
      <c r="D347" s="496" t="s">
        <v>476</v>
      </c>
      <c r="E347" t="s">
        <v>586</v>
      </c>
    </row>
    <row r="348" spans="1:5">
      <c r="A348" s="496" t="s">
        <v>471</v>
      </c>
      <c r="B348" s="496" t="s">
        <v>5</v>
      </c>
      <c r="C348" s="496" t="s">
        <v>461</v>
      </c>
      <c r="D348" s="496" t="s">
        <v>444</v>
      </c>
      <c r="E348" t="s">
        <v>586</v>
      </c>
    </row>
    <row r="349" spans="1:5">
      <c r="A349" s="496" t="s">
        <v>471</v>
      </c>
      <c r="B349" s="496" t="s">
        <v>5</v>
      </c>
      <c r="C349" s="496" t="s">
        <v>461</v>
      </c>
      <c r="D349" s="496" t="s">
        <v>462</v>
      </c>
      <c r="E349" t="s">
        <v>586</v>
      </c>
    </row>
    <row r="350" spans="1:5">
      <c r="A350" s="496" t="s">
        <v>471</v>
      </c>
      <c r="B350" s="496" t="s">
        <v>5</v>
      </c>
      <c r="C350" s="496" t="s">
        <v>461</v>
      </c>
      <c r="D350" s="496" t="s">
        <v>463</v>
      </c>
      <c r="E350" t="s">
        <v>586</v>
      </c>
    </row>
    <row r="351" spans="1:5">
      <c r="A351" s="496" t="s">
        <v>471</v>
      </c>
      <c r="B351" s="496" t="s">
        <v>5</v>
      </c>
      <c r="C351" s="496" t="s">
        <v>461</v>
      </c>
      <c r="D351" s="496" t="s">
        <v>489</v>
      </c>
      <c r="E351" t="s">
        <v>586</v>
      </c>
    </row>
    <row r="352" spans="1:5">
      <c r="A352" s="496" t="s">
        <v>471</v>
      </c>
      <c r="B352" s="496" t="s">
        <v>5</v>
      </c>
      <c r="C352" s="496" t="s">
        <v>461</v>
      </c>
      <c r="D352" s="496" t="s">
        <v>490</v>
      </c>
      <c r="E352" t="s">
        <v>586</v>
      </c>
    </row>
    <row r="353" spans="1:5">
      <c r="A353" s="496" t="s">
        <v>471</v>
      </c>
      <c r="B353" s="496" t="s">
        <v>5</v>
      </c>
      <c r="C353" s="496" t="s">
        <v>461</v>
      </c>
      <c r="D353" s="496" t="s">
        <v>491</v>
      </c>
      <c r="E353" t="s">
        <v>586</v>
      </c>
    </row>
    <row r="354" spans="1:5">
      <c r="A354" s="496" t="s">
        <v>471</v>
      </c>
      <c r="B354" s="496" t="s">
        <v>5</v>
      </c>
      <c r="C354" s="496" t="s">
        <v>461</v>
      </c>
      <c r="D354" s="496" t="s">
        <v>492</v>
      </c>
      <c r="E354" t="s">
        <v>586</v>
      </c>
    </row>
    <row r="355" spans="1:5">
      <c r="A355" s="496" t="s">
        <v>471</v>
      </c>
      <c r="B355" s="496" t="s">
        <v>5</v>
      </c>
      <c r="C355" s="496" t="s">
        <v>461</v>
      </c>
      <c r="D355" s="496" t="s">
        <v>493</v>
      </c>
      <c r="E355" t="s">
        <v>586</v>
      </c>
    </row>
    <row r="356" spans="1:5">
      <c r="A356" s="496" t="s">
        <v>471</v>
      </c>
      <c r="B356" s="496" t="s">
        <v>5</v>
      </c>
      <c r="C356" s="496" t="s">
        <v>461</v>
      </c>
      <c r="D356" s="496" t="s">
        <v>494</v>
      </c>
      <c r="E356" t="s">
        <v>586</v>
      </c>
    </row>
    <row r="357" spans="1:5">
      <c r="A357" s="496" t="s">
        <v>471</v>
      </c>
      <c r="B357" s="496" t="s">
        <v>5</v>
      </c>
      <c r="C357" s="496" t="s">
        <v>461</v>
      </c>
      <c r="D357" s="496" t="s">
        <v>467</v>
      </c>
      <c r="E357" t="s">
        <v>586</v>
      </c>
    </row>
    <row r="358" spans="1:5">
      <c r="A358" s="496" t="s">
        <v>471</v>
      </c>
      <c r="B358" s="496" t="s">
        <v>5</v>
      </c>
      <c r="C358" s="496" t="s">
        <v>461</v>
      </c>
      <c r="D358" s="496" t="s">
        <v>468</v>
      </c>
      <c r="E358" t="s">
        <v>586</v>
      </c>
    </row>
    <row r="359" spans="1:5">
      <c r="A359" s="496" t="s">
        <v>471</v>
      </c>
      <c r="B359" s="496" t="s">
        <v>5</v>
      </c>
      <c r="C359" s="496" t="s">
        <v>461</v>
      </c>
      <c r="D359" s="496" t="s">
        <v>469</v>
      </c>
      <c r="E359" t="s">
        <v>586</v>
      </c>
    </row>
    <row r="360" spans="1:5">
      <c r="A360" s="496" t="s">
        <v>471</v>
      </c>
      <c r="B360" s="496" t="s">
        <v>5</v>
      </c>
      <c r="C360" s="496" t="s">
        <v>461</v>
      </c>
      <c r="D360" s="496" t="s">
        <v>495</v>
      </c>
      <c r="E360" t="s">
        <v>586</v>
      </c>
    </row>
    <row r="361" spans="1:5">
      <c r="A361" s="496" t="s">
        <v>471</v>
      </c>
      <c r="B361" s="496" t="s">
        <v>5</v>
      </c>
      <c r="C361" s="496" t="s">
        <v>461</v>
      </c>
      <c r="D361" s="496" t="s">
        <v>496</v>
      </c>
      <c r="E361" t="s">
        <v>586</v>
      </c>
    </row>
    <row r="362" spans="1:5">
      <c r="A362" s="496" t="s">
        <v>471</v>
      </c>
      <c r="B362" s="496" t="s">
        <v>5</v>
      </c>
      <c r="C362" s="496" t="s">
        <v>461</v>
      </c>
      <c r="D362" s="496" t="s">
        <v>497</v>
      </c>
      <c r="E362" t="s">
        <v>586</v>
      </c>
    </row>
    <row r="363" spans="1:5">
      <c r="A363" s="496" t="s">
        <v>471</v>
      </c>
      <c r="B363" s="496" t="s">
        <v>5</v>
      </c>
      <c r="C363" s="496" t="s">
        <v>461</v>
      </c>
      <c r="D363" s="496" t="s">
        <v>473</v>
      </c>
      <c r="E363" t="s">
        <v>586</v>
      </c>
    </row>
    <row r="364" spans="1:5">
      <c r="A364" s="496" t="s">
        <v>471</v>
      </c>
      <c r="B364" s="496" t="s">
        <v>5</v>
      </c>
      <c r="C364" s="496" t="s">
        <v>461</v>
      </c>
      <c r="D364" s="496" t="s">
        <v>474</v>
      </c>
      <c r="E364" t="s">
        <v>586</v>
      </c>
    </row>
    <row r="365" spans="1:5">
      <c r="A365" s="496" t="s">
        <v>471</v>
      </c>
      <c r="B365" s="496" t="s">
        <v>5</v>
      </c>
      <c r="C365" s="496" t="s">
        <v>461</v>
      </c>
      <c r="D365" s="496" t="s">
        <v>475</v>
      </c>
      <c r="E365" t="s">
        <v>586</v>
      </c>
    </row>
    <row r="366" spans="1:5">
      <c r="A366" s="496" t="s">
        <v>458</v>
      </c>
      <c r="B366" s="496" t="s">
        <v>6</v>
      </c>
      <c r="C366" s="496" t="s">
        <v>428</v>
      </c>
      <c r="D366" s="496" t="s">
        <v>429</v>
      </c>
      <c r="E366" t="s">
        <v>586</v>
      </c>
    </row>
    <row r="367" spans="1:5">
      <c r="A367" s="496" t="s">
        <v>458</v>
      </c>
      <c r="B367" s="496" t="s">
        <v>6</v>
      </c>
      <c r="C367" s="496" t="s">
        <v>428</v>
      </c>
      <c r="D367" s="496" t="s">
        <v>430</v>
      </c>
      <c r="E367" t="s">
        <v>586</v>
      </c>
    </row>
    <row r="368" spans="1:5">
      <c r="A368" s="496" t="s">
        <v>458</v>
      </c>
      <c r="B368" s="496" t="s">
        <v>6</v>
      </c>
      <c r="C368" s="496" t="s">
        <v>428</v>
      </c>
      <c r="D368" s="496" t="s">
        <v>431</v>
      </c>
      <c r="E368" t="s">
        <v>586</v>
      </c>
    </row>
    <row r="369" spans="1:5">
      <c r="A369" s="496" t="s">
        <v>458</v>
      </c>
      <c r="B369" s="496" t="s">
        <v>6</v>
      </c>
      <c r="C369" s="496" t="s">
        <v>428</v>
      </c>
      <c r="D369" s="496" t="s">
        <v>467</v>
      </c>
      <c r="E369" t="s">
        <v>586</v>
      </c>
    </row>
    <row r="370" spans="1:5">
      <c r="A370" s="496" t="s">
        <v>458</v>
      </c>
      <c r="B370" s="496" t="s">
        <v>6</v>
      </c>
      <c r="C370" s="496" t="s">
        <v>428</v>
      </c>
      <c r="D370" s="496" t="s">
        <v>468</v>
      </c>
      <c r="E370" t="s">
        <v>586</v>
      </c>
    </row>
    <row r="371" spans="1:5">
      <c r="A371" s="496" t="s">
        <v>458</v>
      </c>
      <c r="B371" s="496" t="s">
        <v>6</v>
      </c>
      <c r="C371" s="496" t="s">
        <v>428</v>
      </c>
      <c r="D371" s="496" t="s">
        <v>469</v>
      </c>
      <c r="E371" t="s">
        <v>586</v>
      </c>
    </row>
    <row r="372" spans="1:5">
      <c r="A372" s="496" t="s">
        <v>458</v>
      </c>
      <c r="B372" s="496" t="s">
        <v>6</v>
      </c>
      <c r="C372" s="496" t="s">
        <v>415</v>
      </c>
      <c r="D372" s="496" t="s">
        <v>472</v>
      </c>
      <c r="E372" t="s">
        <v>586</v>
      </c>
    </row>
    <row r="373" spans="1:5">
      <c r="A373" s="496" t="s">
        <v>458</v>
      </c>
      <c r="B373" s="496" t="s">
        <v>6</v>
      </c>
      <c r="C373" s="496" t="s">
        <v>415</v>
      </c>
      <c r="D373" s="496" t="s">
        <v>436</v>
      </c>
      <c r="E373" t="s">
        <v>586</v>
      </c>
    </row>
    <row r="374" spans="1:5">
      <c r="A374" s="496" t="s">
        <v>458</v>
      </c>
      <c r="B374" s="496" t="s">
        <v>6</v>
      </c>
      <c r="C374" s="496" t="s">
        <v>415</v>
      </c>
      <c r="D374" s="496" t="s">
        <v>418</v>
      </c>
      <c r="E374" t="s">
        <v>586</v>
      </c>
    </row>
    <row r="375" spans="1:5">
      <c r="A375" s="496" t="s">
        <v>458</v>
      </c>
      <c r="B375" s="496" t="s">
        <v>6</v>
      </c>
      <c r="C375" s="496" t="s">
        <v>415</v>
      </c>
      <c r="D375" s="496" t="s">
        <v>420</v>
      </c>
      <c r="E375" t="s">
        <v>586</v>
      </c>
    </row>
    <row r="376" spans="1:5">
      <c r="A376" s="496" t="s">
        <v>458</v>
      </c>
      <c r="B376" s="496" t="s">
        <v>6</v>
      </c>
      <c r="C376" s="496" t="s">
        <v>415</v>
      </c>
      <c r="D376" s="496" t="s">
        <v>479</v>
      </c>
      <c r="E376" t="s">
        <v>586</v>
      </c>
    </row>
    <row r="377" spans="1:5">
      <c r="A377" s="496" t="s">
        <v>458</v>
      </c>
      <c r="B377" s="496" t="s">
        <v>6</v>
      </c>
      <c r="C377" s="496" t="s">
        <v>415</v>
      </c>
      <c r="D377" s="496" t="s">
        <v>422</v>
      </c>
      <c r="E377" t="s">
        <v>586</v>
      </c>
    </row>
    <row r="378" spans="1:5">
      <c r="A378" s="496" t="s">
        <v>458</v>
      </c>
      <c r="B378" s="496" t="s">
        <v>6</v>
      </c>
      <c r="C378" s="496" t="s">
        <v>415</v>
      </c>
      <c r="D378" s="496" t="s">
        <v>423</v>
      </c>
      <c r="E378" t="s">
        <v>586</v>
      </c>
    </row>
    <row r="379" spans="1:5">
      <c r="A379" s="496" t="s">
        <v>458</v>
      </c>
      <c r="B379" s="496" t="s">
        <v>6</v>
      </c>
      <c r="C379" s="496" t="s">
        <v>415</v>
      </c>
      <c r="D379" s="496" t="s">
        <v>455</v>
      </c>
      <c r="E379" t="s">
        <v>586</v>
      </c>
    </row>
    <row r="380" spans="1:5">
      <c r="A380" s="496" t="s">
        <v>458</v>
      </c>
      <c r="B380" s="496" t="s">
        <v>6</v>
      </c>
      <c r="C380" s="496" t="s">
        <v>415</v>
      </c>
      <c r="D380" s="496" t="s">
        <v>416</v>
      </c>
      <c r="E380" t="s">
        <v>586</v>
      </c>
    </row>
    <row r="381" spans="1:5">
      <c r="A381" s="496" t="s">
        <v>458</v>
      </c>
      <c r="B381" s="496" t="s">
        <v>6</v>
      </c>
      <c r="C381" s="496" t="s">
        <v>415</v>
      </c>
      <c r="D381" s="496" t="s">
        <v>437</v>
      </c>
      <c r="E381" t="s">
        <v>586</v>
      </c>
    </row>
    <row r="382" spans="1:5">
      <c r="A382" s="496" t="s">
        <v>458</v>
      </c>
      <c r="B382" s="496" t="s">
        <v>6</v>
      </c>
      <c r="C382" s="496" t="s">
        <v>415</v>
      </c>
      <c r="D382" s="496" t="s">
        <v>438</v>
      </c>
      <c r="E382" t="s">
        <v>586</v>
      </c>
    </row>
    <row r="383" spans="1:5">
      <c r="A383" s="496" t="s">
        <v>458</v>
      </c>
      <c r="B383" s="496" t="s">
        <v>6</v>
      </c>
      <c r="C383" s="496" t="s">
        <v>415</v>
      </c>
      <c r="D383" s="496" t="s">
        <v>473</v>
      </c>
      <c r="E383" t="s">
        <v>586</v>
      </c>
    </row>
    <row r="384" spans="1:5">
      <c r="A384" s="496" t="s">
        <v>458</v>
      </c>
      <c r="B384" s="496" t="s">
        <v>6</v>
      </c>
      <c r="C384" s="496" t="s">
        <v>415</v>
      </c>
      <c r="D384" s="496" t="s">
        <v>474</v>
      </c>
      <c r="E384" t="s">
        <v>586</v>
      </c>
    </row>
    <row r="385" spans="1:5">
      <c r="A385" s="496" t="s">
        <v>458</v>
      </c>
      <c r="B385" s="496" t="s">
        <v>6</v>
      </c>
      <c r="C385" s="496" t="s">
        <v>415</v>
      </c>
      <c r="D385" s="496" t="s">
        <v>475</v>
      </c>
      <c r="E385" t="s">
        <v>586</v>
      </c>
    </row>
    <row r="386" spans="1:5">
      <c r="A386" s="496" t="s">
        <v>458</v>
      </c>
      <c r="B386" s="496" t="s">
        <v>6</v>
      </c>
      <c r="C386" s="496" t="s">
        <v>415</v>
      </c>
      <c r="D386" s="496" t="s">
        <v>480</v>
      </c>
      <c r="E386" t="s">
        <v>586</v>
      </c>
    </row>
    <row r="387" spans="1:5">
      <c r="A387" s="496" t="s">
        <v>458</v>
      </c>
      <c r="B387" s="496" t="s">
        <v>6</v>
      </c>
      <c r="C387" s="496" t="s">
        <v>415</v>
      </c>
      <c r="D387" s="496" t="s">
        <v>481</v>
      </c>
      <c r="E387" t="s">
        <v>586</v>
      </c>
    </row>
    <row r="388" spans="1:5">
      <c r="A388" s="496" t="s">
        <v>458</v>
      </c>
      <c r="B388" s="496" t="s">
        <v>6</v>
      </c>
      <c r="C388" s="496" t="s">
        <v>415</v>
      </c>
      <c r="D388" s="496" t="s">
        <v>482</v>
      </c>
      <c r="E388" t="s">
        <v>586</v>
      </c>
    </row>
    <row r="389" spans="1:5">
      <c r="A389" s="496" t="s">
        <v>458</v>
      </c>
      <c r="B389" s="496" t="s">
        <v>6</v>
      </c>
      <c r="C389" s="496" t="s">
        <v>415</v>
      </c>
      <c r="D389" s="496" t="s">
        <v>439</v>
      </c>
      <c r="E389" t="s">
        <v>586</v>
      </c>
    </row>
    <row r="390" spans="1:5">
      <c r="A390" s="496" t="s">
        <v>458</v>
      </c>
      <c r="B390" s="496" t="s">
        <v>6</v>
      </c>
      <c r="C390" s="496" t="s">
        <v>415</v>
      </c>
      <c r="D390" s="496" t="s">
        <v>440</v>
      </c>
      <c r="E390" t="s">
        <v>586</v>
      </c>
    </row>
    <row r="391" spans="1:5">
      <c r="A391" s="496" t="s">
        <v>458</v>
      </c>
      <c r="B391" s="496" t="s">
        <v>6</v>
      </c>
      <c r="C391" s="496" t="s">
        <v>415</v>
      </c>
      <c r="D391" s="496" t="s">
        <v>441</v>
      </c>
      <c r="E391" t="s">
        <v>586</v>
      </c>
    </row>
    <row r="392" spans="1:5">
      <c r="A392" s="496" t="s">
        <v>458</v>
      </c>
      <c r="B392" s="496" t="s">
        <v>6</v>
      </c>
      <c r="C392" s="496" t="s">
        <v>417</v>
      </c>
      <c r="D392" s="496" t="s">
        <v>477</v>
      </c>
      <c r="E392" t="s">
        <v>586</v>
      </c>
    </row>
    <row r="393" spans="1:5">
      <c r="A393" s="496" t="s">
        <v>458</v>
      </c>
      <c r="B393" s="496" t="s">
        <v>6</v>
      </c>
      <c r="C393" s="496" t="s">
        <v>417</v>
      </c>
      <c r="D393" s="496" t="s">
        <v>418</v>
      </c>
      <c r="E393" t="s">
        <v>586</v>
      </c>
    </row>
    <row r="394" spans="1:5">
      <c r="A394" s="496" t="s">
        <v>458</v>
      </c>
      <c r="B394" s="496" t="s">
        <v>6</v>
      </c>
      <c r="C394" s="496" t="s">
        <v>465</v>
      </c>
      <c r="D394" s="496" t="s">
        <v>478</v>
      </c>
      <c r="E394" t="s">
        <v>588</v>
      </c>
    </row>
    <row r="395" spans="1:5">
      <c r="A395" s="496" t="s">
        <v>458</v>
      </c>
      <c r="B395" s="496" t="s">
        <v>6</v>
      </c>
      <c r="C395" s="496" t="s">
        <v>443</v>
      </c>
      <c r="D395" s="496" t="s">
        <v>587</v>
      </c>
      <c r="E395" t="s">
        <v>586</v>
      </c>
    </row>
    <row r="396" spans="1:5">
      <c r="A396" s="496" t="s">
        <v>458</v>
      </c>
      <c r="B396" s="496" t="s">
        <v>6</v>
      </c>
      <c r="C396" s="496" t="s">
        <v>443</v>
      </c>
      <c r="D396" s="496" t="s">
        <v>504</v>
      </c>
      <c r="E396" t="s">
        <v>586</v>
      </c>
    </row>
    <row r="397" spans="1:5">
      <c r="A397" s="496" t="s">
        <v>458</v>
      </c>
      <c r="B397" s="496" t="s">
        <v>6</v>
      </c>
      <c r="C397" s="496" t="s">
        <v>443</v>
      </c>
      <c r="D397" s="496" t="s">
        <v>523</v>
      </c>
      <c r="E397" t="s">
        <v>586</v>
      </c>
    </row>
    <row r="398" spans="1:5">
      <c r="A398" s="496" t="s">
        <v>458</v>
      </c>
      <c r="B398" s="496" t="s">
        <v>6</v>
      </c>
      <c r="C398" s="496" t="s">
        <v>443</v>
      </c>
      <c r="D398" s="496" t="s">
        <v>444</v>
      </c>
      <c r="E398" t="s">
        <v>586</v>
      </c>
    </row>
    <row r="399" spans="1:5">
      <c r="A399" s="496" t="s">
        <v>458</v>
      </c>
      <c r="B399" s="496" t="s">
        <v>6</v>
      </c>
      <c r="C399" s="496" t="s">
        <v>443</v>
      </c>
      <c r="D399" s="496" t="s">
        <v>458</v>
      </c>
      <c r="E399" t="s">
        <v>586</v>
      </c>
    </row>
    <row r="400" spans="1:5">
      <c r="A400" s="496" t="s">
        <v>458</v>
      </c>
      <c r="B400" s="496" t="s">
        <v>6</v>
      </c>
      <c r="C400" s="496" t="s">
        <v>443</v>
      </c>
      <c r="D400" s="496" t="s">
        <v>459</v>
      </c>
      <c r="E400" t="s">
        <v>586</v>
      </c>
    </row>
    <row r="401" spans="1:5">
      <c r="A401" s="496" t="s">
        <v>458</v>
      </c>
      <c r="B401" s="496" t="s">
        <v>6</v>
      </c>
      <c r="C401" s="496" t="s">
        <v>443</v>
      </c>
      <c r="D401" s="496" t="s">
        <v>460</v>
      </c>
      <c r="E401" t="s">
        <v>586</v>
      </c>
    </row>
    <row r="402" spans="1:5">
      <c r="A402" s="496" t="s">
        <v>458</v>
      </c>
      <c r="B402" s="496" t="s">
        <v>6</v>
      </c>
      <c r="C402" s="496" t="s">
        <v>443</v>
      </c>
      <c r="D402" s="496" t="s">
        <v>445</v>
      </c>
      <c r="E402" t="s">
        <v>586</v>
      </c>
    </row>
    <row r="403" spans="1:5">
      <c r="A403" s="496" t="s">
        <v>458</v>
      </c>
      <c r="B403" s="496" t="s">
        <v>6</v>
      </c>
      <c r="C403" s="496" t="s">
        <v>443</v>
      </c>
      <c r="D403" s="496" t="s">
        <v>446</v>
      </c>
      <c r="E403" t="s">
        <v>586</v>
      </c>
    </row>
    <row r="404" spans="1:5">
      <c r="A404" s="496" t="s">
        <v>458</v>
      </c>
      <c r="B404" s="496" t="s">
        <v>6</v>
      </c>
      <c r="C404" s="496" t="s">
        <v>443</v>
      </c>
      <c r="D404" s="496" t="s">
        <v>447</v>
      </c>
      <c r="E404" t="s">
        <v>586</v>
      </c>
    </row>
    <row r="405" spans="1:5">
      <c r="A405" s="496" t="s">
        <v>458</v>
      </c>
      <c r="B405" s="496" t="s">
        <v>6</v>
      </c>
      <c r="C405" s="496" t="s">
        <v>443</v>
      </c>
      <c r="D405" s="496" t="s">
        <v>448</v>
      </c>
      <c r="E405" t="s">
        <v>586</v>
      </c>
    </row>
    <row r="406" spans="1:5">
      <c r="A406" s="496" t="s">
        <v>458</v>
      </c>
      <c r="B406" s="496" t="s">
        <v>6</v>
      </c>
      <c r="C406" s="496" t="s">
        <v>443</v>
      </c>
      <c r="D406" s="496" t="s">
        <v>449</v>
      </c>
      <c r="E406" t="s">
        <v>586</v>
      </c>
    </row>
    <row r="407" spans="1:5">
      <c r="A407" s="496" t="s">
        <v>458</v>
      </c>
      <c r="B407" s="496" t="s">
        <v>6</v>
      </c>
      <c r="C407" s="496" t="s">
        <v>450</v>
      </c>
      <c r="D407" s="496" t="s">
        <v>430</v>
      </c>
      <c r="E407" t="s">
        <v>588</v>
      </c>
    </row>
    <row r="408" spans="1:5">
      <c r="A408" s="496" t="s">
        <v>458</v>
      </c>
      <c r="B408" s="496" t="s">
        <v>6</v>
      </c>
      <c r="C408" s="496" t="s">
        <v>450</v>
      </c>
      <c r="D408" s="496" t="s">
        <v>476</v>
      </c>
      <c r="E408" t="s">
        <v>588</v>
      </c>
    </row>
    <row r="409" spans="1:5">
      <c r="A409" s="496" t="s">
        <v>458</v>
      </c>
      <c r="B409" s="496" t="s">
        <v>6</v>
      </c>
      <c r="C409" s="496" t="s">
        <v>419</v>
      </c>
      <c r="D409" s="496" t="s">
        <v>418</v>
      </c>
      <c r="E409" t="s">
        <v>586</v>
      </c>
    </row>
    <row r="410" spans="1:5">
      <c r="A410" s="496" t="s">
        <v>458</v>
      </c>
      <c r="B410" s="496" t="s">
        <v>6</v>
      </c>
      <c r="C410" s="496" t="s">
        <v>419</v>
      </c>
      <c r="D410" s="496" t="s">
        <v>420</v>
      </c>
      <c r="E410" t="s">
        <v>586</v>
      </c>
    </row>
    <row r="411" spans="1:5">
      <c r="A411" s="496" t="s">
        <v>458</v>
      </c>
      <c r="B411" s="496" t="s">
        <v>6</v>
      </c>
      <c r="C411" s="496" t="s">
        <v>419</v>
      </c>
      <c r="D411" s="496" t="s">
        <v>511</v>
      </c>
      <c r="E411" t="s">
        <v>586</v>
      </c>
    </row>
    <row r="412" spans="1:5">
      <c r="A412" s="496" t="s">
        <v>458</v>
      </c>
      <c r="B412" s="496" t="s">
        <v>6</v>
      </c>
      <c r="C412" s="496" t="s">
        <v>419</v>
      </c>
      <c r="D412" s="496" t="s">
        <v>421</v>
      </c>
      <c r="E412" t="s">
        <v>588</v>
      </c>
    </row>
    <row r="413" spans="1:5">
      <c r="A413" s="496" t="s">
        <v>458</v>
      </c>
      <c r="B413" s="496" t="s">
        <v>6</v>
      </c>
      <c r="C413" s="496" t="s">
        <v>419</v>
      </c>
      <c r="D413" s="496" t="s">
        <v>422</v>
      </c>
      <c r="E413" t="s">
        <v>586</v>
      </c>
    </row>
    <row r="414" spans="1:5">
      <c r="A414" s="496" t="s">
        <v>458</v>
      </c>
      <c r="B414" s="496" t="s">
        <v>6</v>
      </c>
      <c r="C414" s="496" t="s">
        <v>419</v>
      </c>
      <c r="D414" s="496" t="s">
        <v>423</v>
      </c>
      <c r="E414" t="s">
        <v>586</v>
      </c>
    </row>
    <row r="415" spans="1:5">
      <c r="A415" s="496" t="s">
        <v>458</v>
      </c>
      <c r="B415" s="496" t="s">
        <v>6</v>
      </c>
      <c r="C415" s="496" t="s">
        <v>419</v>
      </c>
      <c r="D415" s="496" t="s">
        <v>455</v>
      </c>
      <c r="E415" t="s">
        <v>586</v>
      </c>
    </row>
    <row r="416" spans="1:5">
      <c r="A416" s="496" t="s">
        <v>458</v>
      </c>
      <c r="B416" s="496" t="s">
        <v>6</v>
      </c>
      <c r="C416" s="496" t="s">
        <v>419</v>
      </c>
      <c r="D416" s="496" t="s">
        <v>438</v>
      </c>
      <c r="E416" t="s">
        <v>586</v>
      </c>
    </row>
    <row r="417" spans="1:5">
      <c r="A417" s="496" t="s">
        <v>458</v>
      </c>
      <c r="B417" s="496" t="s">
        <v>6</v>
      </c>
      <c r="C417" s="496" t="s">
        <v>419</v>
      </c>
      <c r="D417" s="496" t="s">
        <v>456</v>
      </c>
      <c r="E417" t="s">
        <v>586</v>
      </c>
    </row>
    <row r="418" spans="1:5">
      <c r="A418" s="496" t="s">
        <v>458</v>
      </c>
      <c r="B418" s="496" t="s">
        <v>6</v>
      </c>
      <c r="C418" s="496" t="s">
        <v>419</v>
      </c>
      <c r="D418" s="496" t="s">
        <v>476</v>
      </c>
      <c r="E418" t="s">
        <v>586</v>
      </c>
    </row>
    <row r="419" spans="1:5">
      <c r="A419" s="496" t="s">
        <v>458</v>
      </c>
      <c r="B419" s="496" t="s">
        <v>6</v>
      </c>
      <c r="C419" s="496" t="s">
        <v>461</v>
      </c>
      <c r="D419" s="496" t="s">
        <v>444</v>
      </c>
      <c r="E419" t="s">
        <v>586</v>
      </c>
    </row>
    <row r="420" spans="1:5">
      <c r="A420" s="496" t="s">
        <v>458</v>
      </c>
      <c r="B420" s="496" t="s">
        <v>6</v>
      </c>
      <c r="C420" s="496" t="s">
        <v>461</v>
      </c>
      <c r="D420" s="496" t="s">
        <v>462</v>
      </c>
      <c r="E420" t="s">
        <v>586</v>
      </c>
    </row>
    <row r="421" spans="1:5">
      <c r="A421" s="496" t="s">
        <v>458</v>
      </c>
      <c r="B421" s="496" t="s">
        <v>6</v>
      </c>
      <c r="C421" s="496" t="s">
        <v>461</v>
      </c>
      <c r="D421" s="496" t="s">
        <v>463</v>
      </c>
      <c r="E421" t="s">
        <v>586</v>
      </c>
    </row>
    <row r="422" spans="1:5">
      <c r="A422" s="496" t="s">
        <v>458</v>
      </c>
      <c r="B422" s="496" t="s">
        <v>6</v>
      </c>
      <c r="C422" s="496" t="s">
        <v>461</v>
      </c>
      <c r="D422" s="496" t="s">
        <v>489</v>
      </c>
      <c r="E422" t="s">
        <v>586</v>
      </c>
    </row>
    <row r="423" spans="1:5">
      <c r="A423" s="496" t="s">
        <v>458</v>
      </c>
      <c r="B423" s="496" t="s">
        <v>6</v>
      </c>
      <c r="C423" s="496" t="s">
        <v>461</v>
      </c>
      <c r="D423" s="496" t="s">
        <v>490</v>
      </c>
      <c r="E423" t="s">
        <v>586</v>
      </c>
    </row>
    <row r="424" spans="1:5">
      <c r="A424" s="496" t="s">
        <v>458</v>
      </c>
      <c r="B424" s="496" t="s">
        <v>6</v>
      </c>
      <c r="C424" s="496" t="s">
        <v>461</v>
      </c>
      <c r="D424" s="496" t="s">
        <v>491</v>
      </c>
      <c r="E424" t="s">
        <v>586</v>
      </c>
    </row>
    <row r="425" spans="1:5">
      <c r="A425" s="496" t="s">
        <v>458</v>
      </c>
      <c r="B425" s="496" t="s">
        <v>6</v>
      </c>
      <c r="C425" s="496" t="s">
        <v>461</v>
      </c>
      <c r="D425" s="496" t="s">
        <v>492</v>
      </c>
      <c r="E425" t="s">
        <v>586</v>
      </c>
    </row>
    <row r="426" spans="1:5">
      <c r="A426" s="496" t="s">
        <v>458</v>
      </c>
      <c r="B426" s="496" t="s">
        <v>6</v>
      </c>
      <c r="C426" s="496" t="s">
        <v>461</v>
      </c>
      <c r="D426" s="496" t="s">
        <v>493</v>
      </c>
      <c r="E426" t="s">
        <v>586</v>
      </c>
    </row>
    <row r="427" spans="1:5">
      <c r="A427" s="496" t="s">
        <v>458</v>
      </c>
      <c r="B427" s="496" t="s">
        <v>6</v>
      </c>
      <c r="C427" s="496" t="s">
        <v>461</v>
      </c>
      <c r="D427" s="496" t="s">
        <v>494</v>
      </c>
      <c r="E427" t="s">
        <v>586</v>
      </c>
    </row>
    <row r="428" spans="1:5">
      <c r="A428" s="496" t="s">
        <v>458</v>
      </c>
      <c r="B428" s="496" t="s">
        <v>6</v>
      </c>
      <c r="C428" s="496" t="s">
        <v>461</v>
      </c>
      <c r="D428" s="496" t="s">
        <v>467</v>
      </c>
      <c r="E428" t="s">
        <v>586</v>
      </c>
    </row>
    <row r="429" spans="1:5">
      <c r="A429" s="496" t="s">
        <v>458</v>
      </c>
      <c r="B429" s="496" t="s">
        <v>6</v>
      </c>
      <c r="C429" s="496" t="s">
        <v>461</v>
      </c>
      <c r="D429" s="496" t="s">
        <v>468</v>
      </c>
      <c r="E429" t="s">
        <v>586</v>
      </c>
    </row>
    <row r="430" spans="1:5">
      <c r="A430" s="496" t="s">
        <v>458</v>
      </c>
      <c r="B430" s="496" t="s">
        <v>6</v>
      </c>
      <c r="C430" s="496" t="s">
        <v>461</v>
      </c>
      <c r="D430" s="496" t="s">
        <v>469</v>
      </c>
      <c r="E430" t="s">
        <v>586</v>
      </c>
    </row>
    <row r="431" spans="1:5">
      <c r="A431" s="496" t="s">
        <v>458</v>
      </c>
      <c r="B431" s="496" t="s">
        <v>6</v>
      </c>
      <c r="C431" s="496" t="s">
        <v>461</v>
      </c>
      <c r="D431" s="496" t="s">
        <v>495</v>
      </c>
      <c r="E431" t="s">
        <v>586</v>
      </c>
    </row>
    <row r="432" spans="1:5">
      <c r="A432" s="496" t="s">
        <v>458</v>
      </c>
      <c r="B432" s="496" t="s">
        <v>6</v>
      </c>
      <c r="C432" s="496" t="s">
        <v>461</v>
      </c>
      <c r="D432" s="496" t="s">
        <v>496</v>
      </c>
      <c r="E432" t="s">
        <v>586</v>
      </c>
    </row>
    <row r="433" spans="1:5">
      <c r="A433" s="496" t="s">
        <v>458</v>
      </c>
      <c r="B433" s="496" t="s">
        <v>6</v>
      </c>
      <c r="C433" s="496" t="s">
        <v>461</v>
      </c>
      <c r="D433" s="496" t="s">
        <v>497</v>
      </c>
      <c r="E433" t="s">
        <v>586</v>
      </c>
    </row>
    <row r="434" spans="1:5">
      <c r="A434" s="496" t="s">
        <v>458</v>
      </c>
      <c r="B434" s="496" t="s">
        <v>6</v>
      </c>
      <c r="C434" s="496" t="s">
        <v>461</v>
      </c>
      <c r="D434" s="496" t="s">
        <v>473</v>
      </c>
      <c r="E434" t="s">
        <v>586</v>
      </c>
    </row>
    <row r="435" spans="1:5">
      <c r="A435" s="496" t="s">
        <v>458</v>
      </c>
      <c r="B435" s="496" t="s">
        <v>6</v>
      </c>
      <c r="C435" s="496" t="s">
        <v>461</v>
      </c>
      <c r="D435" s="496" t="s">
        <v>474</v>
      </c>
      <c r="E435" t="s">
        <v>586</v>
      </c>
    </row>
    <row r="436" spans="1:5">
      <c r="A436" s="496" t="s">
        <v>458</v>
      </c>
      <c r="B436" s="496" t="s">
        <v>6</v>
      </c>
      <c r="C436" s="496" t="s">
        <v>461</v>
      </c>
      <c r="D436" s="496" t="s">
        <v>475</v>
      </c>
      <c r="E436" t="s">
        <v>586</v>
      </c>
    </row>
    <row r="437" spans="1:5">
      <c r="A437" s="496" t="s">
        <v>436</v>
      </c>
      <c r="B437" s="496" t="s">
        <v>7</v>
      </c>
      <c r="C437" s="496" t="s">
        <v>428</v>
      </c>
      <c r="D437" s="496" t="s">
        <v>429</v>
      </c>
      <c r="E437" t="s">
        <v>586</v>
      </c>
    </row>
    <row r="438" spans="1:5">
      <c r="A438" s="496" t="s">
        <v>436</v>
      </c>
      <c r="B438" s="496" t="s">
        <v>7</v>
      </c>
      <c r="C438" s="496" t="s">
        <v>428</v>
      </c>
      <c r="D438" s="496" t="s">
        <v>430</v>
      </c>
      <c r="E438" t="s">
        <v>586</v>
      </c>
    </row>
    <row r="439" spans="1:5">
      <c r="A439" s="496" t="s">
        <v>436</v>
      </c>
      <c r="B439" s="496" t="s">
        <v>7</v>
      </c>
      <c r="C439" s="496" t="s">
        <v>428</v>
      </c>
      <c r="D439" s="496" t="s">
        <v>431</v>
      </c>
      <c r="E439" t="s">
        <v>586</v>
      </c>
    </row>
    <row r="440" spans="1:5">
      <c r="A440" s="496" t="s">
        <v>436</v>
      </c>
      <c r="B440" s="496" t="s">
        <v>7</v>
      </c>
      <c r="C440" s="496" t="s">
        <v>428</v>
      </c>
      <c r="D440" s="496" t="s">
        <v>467</v>
      </c>
      <c r="E440" t="s">
        <v>586</v>
      </c>
    </row>
    <row r="441" spans="1:5">
      <c r="A441" s="496" t="s">
        <v>436</v>
      </c>
      <c r="B441" s="496" t="s">
        <v>7</v>
      </c>
      <c r="C441" s="496" t="s">
        <v>428</v>
      </c>
      <c r="D441" s="496" t="s">
        <v>468</v>
      </c>
      <c r="E441" t="s">
        <v>586</v>
      </c>
    </row>
    <row r="442" spans="1:5">
      <c r="A442" s="496" t="s">
        <v>436</v>
      </c>
      <c r="B442" s="496" t="s">
        <v>7</v>
      </c>
      <c r="C442" s="496" t="s">
        <v>428</v>
      </c>
      <c r="D442" s="496" t="s">
        <v>469</v>
      </c>
      <c r="E442" t="s">
        <v>586</v>
      </c>
    </row>
    <row r="443" spans="1:5">
      <c r="A443" s="496" t="s">
        <v>436</v>
      </c>
      <c r="B443" s="496" t="s">
        <v>7</v>
      </c>
      <c r="C443" s="496" t="s">
        <v>415</v>
      </c>
      <c r="D443" s="496" t="s">
        <v>472</v>
      </c>
      <c r="E443" t="s">
        <v>586</v>
      </c>
    </row>
    <row r="444" spans="1:5">
      <c r="A444" s="496" t="s">
        <v>436</v>
      </c>
      <c r="B444" s="496" t="s">
        <v>7</v>
      </c>
      <c r="C444" s="496" t="s">
        <v>415</v>
      </c>
      <c r="D444" s="496" t="s">
        <v>436</v>
      </c>
      <c r="E444" t="s">
        <v>586</v>
      </c>
    </row>
    <row r="445" spans="1:5">
      <c r="A445" s="496" t="s">
        <v>436</v>
      </c>
      <c r="B445" s="496" t="s">
        <v>7</v>
      </c>
      <c r="C445" s="496" t="s">
        <v>415</v>
      </c>
      <c r="D445" s="496" t="s">
        <v>418</v>
      </c>
      <c r="E445" t="s">
        <v>586</v>
      </c>
    </row>
    <row r="446" spans="1:5">
      <c r="A446" s="496" t="s">
        <v>436</v>
      </c>
      <c r="B446" s="496" t="s">
        <v>7</v>
      </c>
      <c r="C446" s="496" t="s">
        <v>415</v>
      </c>
      <c r="D446" s="496" t="s">
        <v>420</v>
      </c>
      <c r="E446" t="s">
        <v>586</v>
      </c>
    </row>
    <row r="447" spans="1:5">
      <c r="A447" s="496" t="s">
        <v>436</v>
      </c>
      <c r="B447" s="496" t="s">
        <v>7</v>
      </c>
      <c r="C447" s="496" t="s">
        <v>415</v>
      </c>
      <c r="D447" s="496" t="s">
        <v>479</v>
      </c>
      <c r="E447" t="s">
        <v>586</v>
      </c>
    </row>
    <row r="448" spans="1:5">
      <c r="A448" s="496" t="s">
        <v>436</v>
      </c>
      <c r="B448" s="496" t="s">
        <v>7</v>
      </c>
      <c r="C448" s="496" t="s">
        <v>415</v>
      </c>
      <c r="D448" s="496" t="s">
        <v>422</v>
      </c>
      <c r="E448" t="s">
        <v>586</v>
      </c>
    </row>
    <row r="449" spans="1:5">
      <c r="A449" s="496" t="s">
        <v>436</v>
      </c>
      <c r="B449" s="496" t="s">
        <v>7</v>
      </c>
      <c r="C449" s="496" t="s">
        <v>415</v>
      </c>
      <c r="D449" s="496" t="s">
        <v>423</v>
      </c>
      <c r="E449" t="s">
        <v>586</v>
      </c>
    </row>
    <row r="450" spans="1:5">
      <c r="A450" s="496" t="s">
        <v>436</v>
      </c>
      <c r="B450" s="496" t="s">
        <v>7</v>
      </c>
      <c r="C450" s="496" t="s">
        <v>415</v>
      </c>
      <c r="D450" s="496" t="s">
        <v>455</v>
      </c>
      <c r="E450" t="s">
        <v>586</v>
      </c>
    </row>
    <row r="451" spans="1:5">
      <c r="A451" s="496" t="s">
        <v>436</v>
      </c>
      <c r="B451" s="496" t="s">
        <v>7</v>
      </c>
      <c r="C451" s="496" t="s">
        <v>415</v>
      </c>
      <c r="D451" s="496" t="s">
        <v>416</v>
      </c>
      <c r="E451" t="s">
        <v>586</v>
      </c>
    </row>
    <row r="452" spans="1:5">
      <c r="A452" s="496" t="s">
        <v>436</v>
      </c>
      <c r="B452" s="496" t="s">
        <v>7</v>
      </c>
      <c r="C452" s="496" t="s">
        <v>415</v>
      </c>
      <c r="D452" s="496" t="s">
        <v>437</v>
      </c>
      <c r="E452" t="s">
        <v>586</v>
      </c>
    </row>
    <row r="453" spans="1:5">
      <c r="A453" s="496" t="s">
        <v>436</v>
      </c>
      <c r="B453" s="496" t="s">
        <v>7</v>
      </c>
      <c r="C453" s="496" t="s">
        <v>415</v>
      </c>
      <c r="D453" s="496" t="s">
        <v>438</v>
      </c>
      <c r="E453" t="s">
        <v>586</v>
      </c>
    </row>
    <row r="454" spans="1:5">
      <c r="A454" s="496" t="s">
        <v>436</v>
      </c>
      <c r="B454" s="496" t="s">
        <v>7</v>
      </c>
      <c r="C454" s="496" t="s">
        <v>415</v>
      </c>
      <c r="D454" s="496" t="s">
        <v>473</v>
      </c>
      <c r="E454" t="s">
        <v>586</v>
      </c>
    </row>
    <row r="455" spans="1:5">
      <c r="A455" s="496" t="s">
        <v>436</v>
      </c>
      <c r="B455" s="496" t="s">
        <v>7</v>
      </c>
      <c r="C455" s="496" t="s">
        <v>415</v>
      </c>
      <c r="D455" s="496" t="s">
        <v>474</v>
      </c>
      <c r="E455" t="s">
        <v>586</v>
      </c>
    </row>
    <row r="456" spans="1:5">
      <c r="A456" s="496" t="s">
        <v>436</v>
      </c>
      <c r="B456" s="496" t="s">
        <v>7</v>
      </c>
      <c r="C456" s="496" t="s">
        <v>415</v>
      </c>
      <c r="D456" s="496" t="s">
        <v>475</v>
      </c>
      <c r="E456" t="s">
        <v>586</v>
      </c>
    </row>
    <row r="457" spans="1:5">
      <c r="A457" s="496" t="s">
        <v>436</v>
      </c>
      <c r="B457" s="496" t="s">
        <v>7</v>
      </c>
      <c r="C457" s="496" t="s">
        <v>415</v>
      </c>
      <c r="D457" s="496" t="s">
        <v>480</v>
      </c>
      <c r="E457" t="s">
        <v>586</v>
      </c>
    </row>
    <row r="458" spans="1:5">
      <c r="A458" s="496" t="s">
        <v>436</v>
      </c>
      <c r="B458" s="496" t="s">
        <v>7</v>
      </c>
      <c r="C458" s="496" t="s">
        <v>415</v>
      </c>
      <c r="D458" s="496" t="s">
        <v>481</v>
      </c>
      <c r="E458" t="s">
        <v>586</v>
      </c>
    </row>
    <row r="459" spans="1:5">
      <c r="A459" s="496" t="s">
        <v>436</v>
      </c>
      <c r="B459" s="496" t="s">
        <v>7</v>
      </c>
      <c r="C459" s="496" t="s">
        <v>415</v>
      </c>
      <c r="D459" s="496" t="s">
        <v>482</v>
      </c>
      <c r="E459" t="s">
        <v>586</v>
      </c>
    </row>
    <row r="460" spans="1:5">
      <c r="A460" s="496" t="s">
        <v>436</v>
      </c>
      <c r="B460" s="496" t="s">
        <v>7</v>
      </c>
      <c r="C460" s="496" t="s">
        <v>415</v>
      </c>
      <c r="D460" s="496" t="s">
        <v>439</v>
      </c>
      <c r="E460" t="s">
        <v>586</v>
      </c>
    </row>
    <row r="461" spans="1:5">
      <c r="A461" s="496" t="s">
        <v>436</v>
      </c>
      <c r="B461" s="496" t="s">
        <v>7</v>
      </c>
      <c r="C461" s="496" t="s">
        <v>415</v>
      </c>
      <c r="D461" s="496" t="s">
        <v>440</v>
      </c>
      <c r="E461" t="s">
        <v>586</v>
      </c>
    </row>
    <row r="462" spans="1:5">
      <c r="A462" s="496" t="s">
        <v>436</v>
      </c>
      <c r="B462" s="496" t="s">
        <v>7</v>
      </c>
      <c r="C462" s="496" t="s">
        <v>415</v>
      </c>
      <c r="D462" s="496" t="s">
        <v>441</v>
      </c>
      <c r="E462" t="s">
        <v>586</v>
      </c>
    </row>
    <row r="463" spans="1:5">
      <c r="A463" s="496" t="s">
        <v>436</v>
      </c>
      <c r="B463" s="496" t="s">
        <v>7</v>
      </c>
      <c r="C463" s="496" t="s">
        <v>417</v>
      </c>
      <c r="D463" s="496" t="s">
        <v>477</v>
      </c>
      <c r="E463" t="s">
        <v>586</v>
      </c>
    </row>
    <row r="464" spans="1:5">
      <c r="A464" s="496" t="s">
        <v>436</v>
      </c>
      <c r="B464" s="496" t="s">
        <v>7</v>
      </c>
      <c r="C464" s="496" t="s">
        <v>417</v>
      </c>
      <c r="D464" s="496" t="s">
        <v>418</v>
      </c>
      <c r="E464" t="s">
        <v>586</v>
      </c>
    </row>
    <row r="465" spans="1:5">
      <c r="A465" s="496" t="s">
        <v>436</v>
      </c>
      <c r="B465" s="496" t="s">
        <v>7</v>
      </c>
      <c r="C465" s="496" t="s">
        <v>465</v>
      </c>
      <c r="D465" s="496" t="s">
        <v>483</v>
      </c>
      <c r="E465" t="s">
        <v>588</v>
      </c>
    </row>
    <row r="466" spans="1:5">
      <c r="A466" s="496" t="s">
        <v>436</v>
      </c>
      <c r="B466" s="496" t="s">
        <v>7</v>
      </c>
      <c r="C466" s="496" t="s">
        <v>465</v>
      </c>
      <c r="D466" s="496" t="s">
        <v>484</v>
      </c>
      <c r="E466" t="s">
        <v>588</v>
      </c>
    </row>
    <row r="467" spans="1:5">
      <c r="A467" s="496" t="s">
        <v>436</v>
      </c>
      <c r="B467" s="496" t="s">
        <v>7</v>
      </c>
      <c r="C467" s="496" t="s">
        <v>465</v>
      </c>
      <c r="D467" s="496" t="s">
        <v>485</v>
      </c>
      <c r="E467" t="s">
        <v>588</v>
      </c>
    </row>
    <row r="468" spans="1:5">
      <c r="A468" s="496" t="s">
        <v>436</v>
      </c>
      <c r="B468" s="496" t="s">
        <v>7</v>
      </c>
      <c r="C468" s="496" t="s">
        <v>465</v>
      </c>
      <c r="D468" s="496" t="s">
        <v>458</v>
      </c>
      <c r="E468" t="s">
        <v>588</v>
      </c>
    </row>
    <row r="469" spans="1:5">
      <c r="A469" s="496" t="s">
        <v>436</v>
      </c>
      <c r="B469" s="496" t="s">
        <v>7</v>
      </c>
      <c r="C469" s="496" t="s">
        <v>465</v>
      </c>
      <c r="D469" s="496" t="s">
        <v>486</v>
      </c>
      <c r="E469" t="s">
        <v>588</v>
      </c>
    </row>
    <row r="470" spans="1:5">
      <c r="A470" s="496" t="s">
        <v>436</v>
      </c>
      <c r="B470" s="496" t="s">
        <v>7</v>
      </c>
      <c r="C470" s="496" t="s">
        <v>465</v>
      </c>
      <c r="D470" s="496" t="s">
        <v>464</v>
      </c>
      <c r="E470" t="s">
        <v>588</v>
      </c>
    </row>
    <row r="471" spans="1:5">
      <c r="A471" s="496" t="s">
        <v>436</v>
      </c>
      <c r="B471" s="496" t="s">
        <v>7</v>
      </c>
      <c r="C471" s="496" t="s">
        <v>465</v>
      </c>
      <c r="D471" s="496" t="s">
        <v>481</v>
      </c>
      <c r="E471" t="s">
        <v>588</v>
      </c>
    </row>
    <row r="472" spans="1:5">
      <c r="A472" s="496" t="s">
        <v>436</v>
      </c>
      <c r="B472" s="496" t="s">
        <v>7</v>
      </c>
      <c r="C472" s="496" t="s">
        <v>465</v>
      </c>
      <c r="D472" s="496" t="s">
        <v>482</v>
      </c>
      <c r="E472" t="s">
        <v>588</v>
      </c>
    </row>
    <row r="473" spans="1:5">
      <c r="A473" s="496" t="s">
        <v>436</v>
      </c>
      <c r="B473" s="496" t="s">
        <v>7</v>
      </c>
      <c r="C473" s="496" t="s">
        <v>465</v>
      </c>
      <c r="D473" s="496" t="s">
        <v>487</v>
      </c>
      <c r="E473" t="s">
        <v>588</v>
      </c>
    </row>
    <row r="474" spans="1:5">
      <c r="A474" s="496" t="s">
        <v>436</v>
      </c>
      <c r="B474" s="496" t="s">
        <v>7</v>
      </c>
      <c r="C474" s="496" t="s">
        <v>465</v>
      </c>
      <c r="D474" s="496" t="s">
        <v>488</v>
      </c>
      <c r="E474" t="s">
        <v>588</v>
      </c>
    </row>
    <row r="475" spans="1:5">
      <c r="A475" s="496" t="s">
        <v>436</v>
      </c>
      <c r="B475" s="496" t="s">
        <v>7</v>
      </c>
      <c r="C475" s="496" t="s">
        <v>443</v>
      </c>
      <c r="D475" s="496" t="s">
        <v>587</v>
      </c>
      <c r="E475" t="s">
        <v>586</v>
      </c>
    </row>
    <row r="476" spans="1:5">
      <c r="A476" s="496" t="s">
        <v>436</v>
      </c>
      <c r="B476" s="496" t="s">
        <v>7</v>
      </c>
      <c r="C476" s="496" t="s">
        <v>443</v>
      </c>
      <c r="D476" s="496" t="s">
        <v>504</v>
      </c>
      <c r="E476" t="s">
        <v>586</v>
      </c>
    </row>
    <row r="477" spans="1:5">
      <c r="A477" s="496" t="s">
        <v>436</v>
      </c>
      <c r="B477" s="496" t="s">
        <v>7</v>
      </c>
      <c r="C477" s="496" t="s">
        <v>443</v>
      </c>
      <c r="D477" s="496" t="s">
        <v>523</v>
      </c>
      <c r="E477" t="s">
        <v>586</v>
      </c>
    </row>
    <row r="478" spans="1:5">
      <c r="A478" s="496" t="s">
        <v>436</v>
      </c>
      <c r="B478" s="496" t="s">
        <v>7</v>
      </c>
      <c r="C478" s="496" t="s">
        <v>443</v>
      </c>
      <c r="D478" s="496" t="s">
        <v>444</v>
      </c>
      <c r="E478" t="s">
        <v>586</v>
      </c>
    </row>
    <row r="479" spans="1:5">
      <c r="A479" s="496" t="s">
        <v>436</v>
      </c>
      <c r="B479" s="496" t="s">
        <v>7</v>
      </c>
      <c r="C479" s="496" t="s">
        <v>443</v>
      </c>
      <c r="D479" s="496" t="s">
        <v>458</v>
      </c>
      <c r="E479" t="s">
        <v>586</v>
      </c>
    </row>
    <row r="480" spans="1:5">
      <c r="A480" s="496" t="s">
        <v>436</v>
      </c>
      <c r="B480" s="496" t="s">
        <v>7</v>
      </c>
      <c r="C480" s="496" t="s">
        <v>443</v>
      </c>
      <c r="D480" s="496" t="s">
        <v>459</v>
      </c>
      <c r="E480" t="s">
        <v>586</v>
      </c>
    </row>
    <row r="481" spans="1:5">
      <c r="A481" s="496" t="s">
        <v>436</v>
      </c>
      <c r="B481" s="496" t="s">
        <v>7</v>
      </c>
      <c r="C481" s="496" t="s">
        <v>443</v>
      </c>
      <c r="D481" s="496" t="s">
        <v>460</v>
      </c>
      <c r="E481" t="s">
        <v>586</v>
      </c>
    </row>
    <row r="482" spans="1:5">
      <c r="A482" s="496" t="s">
        <v>436</v>
      </c>
      <c r="B482" s="496" t="s">
        <v>7</v>
      </c>
      <c r="C482" s="496" t="s">
        <v>443</v>
      </c>
      <c r="D482" s="496" t="s">
        <v>445</v>
      </c>
      <c r="E482" t="s">
        <v>586</v>
      </c>
    </row>
    <row r="483" spans="1:5">
      <c r="A483" s="496" t="s">
        <v>436</v>
      </c>
      <c r="B483" s="496" t="s">
        <v>7</v>
      </c>
      <c r="C483" s="496" t="s">
        <v>443</v>
      </c>
      <c r="D483" s="496" t="s">
        <v>446</v>
      </c>
      <c r="E483" t="s">
        <v>586</v>
      </c>
    </row>
    <row r="484" spans="1:5">
      <c r="A484" s="496" t="s">
        <v>436</v>
      </c>
      <c r="B484" s="496" t="s">
        <v>7</v>
      </c>
      <c r="C484" s="496" t="s">
        <v>443</v>
      </c>
      <c r="D484" s="496" t="s">
        <v>447</v>
      </c>
      <c r="E484" t="s">
        <v>586</v>
      </c>
    </row>
    <row r="485" spans="1:5">
      <c r="A485" s="496" t="s">
        <v>436</v>
      </c>
      <c r="B485" s="496" t="s">
        <v>7</v>
      </c>
      <c r="C485" s="496" t="s">
        <v>443</v>
      </c>
      <c r="D485" s="496" t="s">
        <v>448</v>
      </c>
      <c r="E485" t="s">
        <v>586</v>
      </c>
    </row>
    <row r="486" spans="1:5">
      <c r="A486" s="496" t="s">
        <v>436</v>
      </c>
      <c r="B486" s="496" t="s">
        <v>7</v>
      </c>
      <c r="C486" s="496" t="s">
        <v>443</v>
      </c>
      <c r="D486" s="496" t="s">
        <v>449</v>
      </c>
      <c r="E486" t="s">
        <v>586</v>
      </c>
    </row>
    <row r="487" spans="1:5">
      <c r="A487" s="496" t="s">
        <v>436</v>
      </c>
      <c r="B487" s="496" t="s">
        <v>7</v>
      </c>
      <c r="C487" s="496" t="s">
        <v>450</v>
      </c>
      <c r="D487" s="496" t="s">
        <v>447</v>
      </c>
      <c r="E487" t="s">
        <v>588</v>
      </c>
    </row>
    <row r="488" spans="1:5">
      <c r="A488" s="496" t="s">
        <v>436</v>
      </c>
      <c r="B488" s="496" t="s">
        <v>7</v>
      </c>
      <c r="C488" s="496" t="s">
        <v>450</v>
      </c>
      <c r="D488" s="496" t="s">
        <v>467</v>
      </c>
      <c r="E488" t="s">
        <v>588</v>
      </c>
    </row>
    <row r="489" spans="1:5">
      <c r="A489" s="496" t="s">
        <v>436</v>
      </c>
      <c r="B489" s="496" t="s">
        <v>7</v>
      </c>
      <c r="C489" s="496" t="s">
        <v>419</v>
      </c>
      <c r="D489" s="496" t="s">
        <v>418</v>
      </c>
      <c r="E489" t="s">
        <v>586</v>
      </c>
    </row>
    <row r="490" spans="1:5">
      <c r="A490" s="496" t="s">
        <v>436</v>
      </c>
      <c r="B490" s="496" t="s">
        <v>7</v>
      </c>
      <c r="C490" s="496" t="s">
        <v>419</v>
      </c>
      <c r="D490" s="496" t="s">
        <v>420</v>
      </c>
      <c r="E490" t="s">
        <v>586</v>
      </c>
    </row>
    <row r="491" spans="1:5">
      <c r="A491" s="496" t="s">
        <v>436</v>
      </c>
      <c r="B491" s="496" t="s">
        <v>7</v>
      </c>
      <c r="C491" s="496" t="s">
        <v>419</v>
      </c>
      <c r="D491" s="496" t="s">
        <v>511</v>
      </c>
      <c r="E491" t="s">
        <v>586</v>
      </c>
    </row>
    <row r="492" spans="1:5">
      <c r="A492" s="496" t="s">
        <v>436</v>
      </c>
      <c r="B492" s="496" t="s">
        <v>7</v>
      </c>
      <c r="C492" s="496" t="s">
        <v>419</v>
      </c>
      <c r="D492" s="496" t="s">
        <v>422</v>
      </c>
      <c r="E492" t="s">
        <v>586</v>
      </c>
    </row>
    <row r="493" spans="1:5">
      <c r="A493" s="496" t="s">
        <v>436</v>
      </c>
      <c r="B493" s="496" t="s">
        <v>7</v>
      </c>
      <c r="C493" s="496" t="s">
        <v>419</v>
      </c>
      <c r="D493" s="496" t="s">
        <v>423</v>
      </c>
      <c r="E493" t="s">
        <v>586</v>
      </c>
    </row>
    <row r="494" spans="1:5">
      <c r="A494" s="496" t="s">
        <v>436</v>
      </c>
      <c r="B494" s="496" t="s">
        <v>7</v>
      </c>
      <c r="C494" s="496" t="s">
        <v>419</v>
      </c>
      <c r="D494" s="496" t="s">
        <v>455</v>
      </c>
      <c r="E494" t="s">
        <v>586</v>
      </c>
    </row>
    <row r="495" spans="1:5">
      <c r="A495" s="496" t="s">
        <v>436</v>
      </c>
      <c r="B495" s="496" t="s">
        <v>7</v>
      </c>
      <c r="C495" s="496" t="s">
        <v>419</v>
      </c>
      <c r="D495" s="496" t="s">
        <v>438</v>
      </c>
      <c r="E495" t="s">
        <v>586</v>
      </c>
    </row>
    <row r="496" spans="1:5">
      <c r="A496" s="496" t="s">
        <v>436</v>
      </c>
      <c r="B496" s="496" t="s">
        <v>7</v>
      </c>
      <c r="C496" s="496" t="s">
        <v>419</v>
      </c>
      <c r="D496" s="496" t="s">
        <v>456</v>
      </c>
      <c r="E496" t="s">
        <v>586</v>
      </c>
    </row>
    <row r="497" spans="1:5">
      <c r="A497" s="496" t="s">
        <v>436</v>
      </c>
      <c r="B497" s="496" t="s">
        <v>7</v>
      </c>
      <c r="C497" s="496" t="s">
        <v>419</v>
      </c>
      <c r="D497" s="496" t="s">
        <v>476</v>
      </c>
      <c r="E497" t="s">
        <v>586</v>
      </c>
    </row>
    <row r="498" spans="1:5">
      <c r="A498" s="496" t="s">
        <v>436</v>
      </c>
      <c r="B498" s="496" t="s">
        <v>7</v>
      </c>
      <c r="C498" s="496" t="s">
        <v>461</v>
      </c>
      <c r="D498" s="496" t="s">
        <v>444</v>
      </c>
      <c r="E498" t="s">
        <v>586</v>
      </c>
    </row>
    <row r="499" spans="1:5">
      <c r="A499" s="496" t="s">
        <v>436</v>
      </c>
      <c r="B499" s="496" t="s">
        <v>7</v>
      </c>
      <c r="C499" s="496" t="s">
        <v>461</v>
      </c>
      <c r="D499" s="496" t="s">
        <v>462</v>
      </c>
      <c r="E499" t="s">
        <v>586</v>
      </c>
    </row>
    <row r="500" spans="1:5">
      <c r="A500" s="496" t="s">
        <v>436</v>
      </c>
      <c r="B500" s="496" t="s">
        <v>7</v>
      </c>
      <c r="C500" s="496" t="s">
        <v>461</v>
      </c>
      <c r="D500" s="496" t="s">
        <v>463</v>
      </c>
      <c r="E500" t="s">
        <v>586</v>
      </c>
    </row>
    <row r="501" spans="1:5">
      <c r="A501" s="496" t="s">
        <v>436</v>
      </c>
      <c r="B501" s="496" t="s">
        <v>7</v>
      </c>
      <c r="C501" s="496" t="s">
        <v>461</v>
      </c>
      <c r="D501" s="496" t="s">
        <v>489</v>
      </c>
      <c r="E501" t="s">
        <v>586</v>
      </c>
    </row>
    <row r="502" spans="1:5">
      <c r="A502" s="496" t="s">
        <v>436</v>
      </c>
      <c r="B502" s="496" t="s">
        <v>7</v>
      </c>
      <c r="C502" s="496" t="s">
        <v>461</v>
      </c>
      <c r="D502" s="496" t="s">
        <v>490</v>
      </c>
      <c r="E502" t="s">
        <v>586</v>
      </c>
    </row>
    <row r="503" spans="1:5">
      <c r="A503" s="496" t="s">
        <v>436</v>
      </c>
      <c r="B503" s="496" t="s">
        <v>7</v>
      </c>
      <c r="C503" s="496" t="s">
        <v>461</v>
      </c>
      <c r="D503" s="496" t="s">
        <v>491</v>
      </c>
      <c r="E503" t="s">
        <v>586</v>
      </c>
    </row>
    <row r="504" spans="1:5">
      <c r="A504" s="496" t="s">
        <v>436</v>
      </c>
      <c r="B504" s="496" t="s">
        <v>7</v>
      </c>
      <c r="C504" s="496" t="s">
        <v>461</v>
      </c>
      <c r="D504" s="496" t="s">
        <v>492</v>
      </c>
      <c r="E504" t="s">
        <v>586</v>
      </c>
    </row>
    <row r="505" spans="1:5">
      <c r="A505" s="496" t="s">
        <v>436</v>
      </c>
      <c r="B505" s="496" t="s">
        <v>7</v>
      </c>
      <c r="C505" s="496" t="s">
        <v>461</v>
      </c>
      <c r="D505" s="496" t="s">
        <v>493</v>
      </c>
      <c r="E505" t="s">
        <v>586</v>
      </c>
    </row>
    <row r="506" spans="1:5">
      <c r="A506" s="496" t="s">
        <v>436</v>
      </c>
      <c r="B506" s="496" t="s">
        <v>7</v>
      </c>
      <c r="C506" s="496" t="s">
        <v>461</v>
      </c>
      <c r="D506" s="496" t="s">
        <v>494</v>
      </c>
      <c r="E506" t="s">
        <v>586</v>
      </c>
    </row>
    <row r="507" spans="1:5">
      <c r="A507" s="496" t="s">
        <v>436</v>
      </c>
      <c r="B507" s="496" t="s">
        <v>7</v>
      </c>
      <c r="C507" s="496" t="s">
        <v>461</v>
      </c>
      <c r="D507" s="496" t="s">
        <v>467</v>
      </c>
      <c r="E507" t="s">
        <v>586</v>
      </c>
    </row>
    <row r="508" spans="1:5">
      <c r="A508" s="496" t="s">
        <v>436</v>
      </c>
      <c r="B508" s="496" t="s">
        <v>7</v>
      </c>
      <c r="C508" s="496" t="s">
        <v>461</v>
      </c>
      <c r="D508" s="496" t="s">
        <v>468</v>
      </c>
      <c r="E508" t="s">
        <v>586</v>
      </c>
    </row>
    <row r="509" spans="1:5">
      <c r="A509" s="496" t="s">
        <v>436</v>
      </c>
      <c r="B509" s="496" t="s">
        <v>7</v>
      </c>
      <c r="C509" s="496" t="s">
        <v>461</v>
      </c>
      <c r="D509" s="496" t="s">
        <v>469</v>
      </c>
      <c r="E509" t="s">
        <v>586</v>
      </c>
    </row>
    <row r="510" spans="1:5">
      <c r="A510" s="496" t="s">
        <v>436</v>
      </c>
      <c r="B510" s="496" t="s">
        <v>7</v>
      </c>
      <c r="C510" s="496" t="s">
        <v>461</v>
      </c>
      <c r="D510" s="496" t="s">
        <v>495</v>
      </c>
      <c r="E510" t="s">
        <v>586</v>
      </c>
    </row>
    <row r="511" spans="1:5">
      <c r="A511" s="496" t="s">
        <v>436</v>
      </c>
      <c r="B511" s="496" t="s">
        <v>7</v>
      </c>
      <c r="C511" s="496" t="s">
        <v>461</v>
      </c>
      <c r="D511" s="496" t="s">
        <v>496</v>
      </c>
      <c r="E511" t="s">
        <v>586</v>
      </c>
    </row>
    <row r="512" spans="1:5">
      <c r="A512" s="496" t="s">
        <v>436</v>
      </c>
      <c r="B512" s="496" t="s">
        <v>7</v>
      </c>
      <c r="C512" s="496" t="s">
        <v>461</v>
      </c>
      <c r="D512" s="496" t="s">
        <v>497</v>
      </c>
      <c r="E512" t="s">
        <v>586</v>
      </c>
    </row>
    <row r="513" spans="1:5">
      <c r="A513" s="496" t="s">
        <v>436</v>
      </c>
      <c r="B513" s="496" t="s">
        <v>7</v>
      </c>
      <c r="C513" s="496" t="s">
        <v>461</v>
      </c>
      <c r="D513" s="496" t="s">
        <v>473</v>
      </c>
      <c r="E513" t="s">
        <v>586</v>
      </c>
    </row>
    <row r="514" spans="1:5">
      <c r="A514" s="496" t="s">
        <v>436</v>
      </c>
      <c r="B514" s="496" t="s">
        <v>7</v>
      </c>
      <c r="C514" s="496" t="s">
        <v>461</v>
      </c>
      <c r="D514" s="496" t="s">
        <v>474</v>
      </c>
      <c r="E514" t="s">
        <v>586</v>
      </c>
    </row>
    <row r="515" spans="1:5">
      <c r="A515" s="496" t="s">
        <v>436</v>
      </c>
      <c r="B515" s="496" t="s">
        <v>7</v>
      </c>
      <c r="C515" s="496" t="s">
        <v>461</v>
      </c>
      <c r="D515" s="496" t="s">
        <v>475</v>
      </c>
      <c r="E515" t="s">
        <v>586</v>
      </c>
    </row>
    <row r="516" spans="1:5">
      <c r="A516" s="496" t="s">
        <v>488</v>
      </c>
      <c r="B516" s="496" t="s">
        <v>8</v>
      </c>
      <c r="C516" s="496" t="s">
        <v>428</v>
      </c>
      <c r="D516" s="496" t="s">
        <v>429</v>
      </c>
      <c r="E516" t="s">
        <v>586</v>
      </c>
    </row>
    <row r="517" spans="1:5">
      <c r="A517" s="496" t="s">
        <v>488</v>
      </c>
      <c r="B517" s="496" t="s">
        <v>8</v>
      </c>
      <c r="C517" s="496" t="s">
        <v>428</v>
      </c>
      <c r="D517" s="496" t="s">
        <v>430</v>
      </c>
      <c r="E517" t="s">
        <v>586</v>
      </c>
    </row>
    <row r="518" spans="1:5">
      <c r="A518" s="496" t="s">
        <v>488</v>
      </c>
      <c r="B518" s="496" t="s">
        <v>8</v>
      </c>
      <c r="C518" s="496" t="s">
        <v>428</v>
      </c>
      <c r="D518" s="496" t="s">
        <v>431</v>
      </c>
      <c r="E518" t="s">
        <v>586</v>
      </c>
    </row>
    <row r="519" spans="1:5">
      <c r="A519" s="496" t="s">
        <v>488</v>
      </c>
      <c r="B519" s="496" t="s">
        <v>8</v>
      </c>
      <c r="C519" s="496" t="s">
        <v>428</v>
      </c>
      <c r="D519" s="496" t="s">
        <v>467</v>
      </c>
      <c r="E519" t="s">
        <v>586</v>
      </c>
    </row>
    <row r="520" spans="1:5">
      <c r="A520" s="496" t="s">
        <v>488</v>
      </c>
      <c r="B520" s="496" t="s">
        <v>8</v>
      </c>
      <c r="C520" s="496" t="s">
        <v>428</v>
      </c>
      <c r="D520" s="496" t="s">
        <v>468</v>
      </c>
      <c r="E520" t="s">
        <v>586</v>
      </c>
    </row>
    <row r="521" spans="1:5">
      <c r="A521" s="496" t="s">
        <v>488</v>
      </c>
      <c r="B521" s="496" t="s">
        <v>8</v>
      </c>
      <c r="C521" s="496" t="s">
        <v>428</v>
      </c>
      <c r="D521" s="496" t="s">
        <v>469</v>
      </c>
      <c r="E521" t="s">
        <v>586</v>
      </c>
    </row>
    <row r="522" spans="1:5">
      <c r="A522" s="496" t="s">
        <v>488</v>
      </c>
      <c r="B522" s="496" t="s">
        <v>8</v>
      </c>
      <c r="C522" s="496" t="s">
        <v>415</v>
      </c>
      <c r="D522" s="496" t="s">
        <v>472</v>
      </c>
      <c r="E522" t="s">
        <v>586</v>
      </c>
    </row>
    <row r="523" spans="1:5">
      <c r="A523" s="496" t="s">
        <v>488</v>
      </c>
      <c r="B523" s="496" t="s">
        <v>8</v>
      </c>
      <c r="C523" s="496" t="s">
        <v>415</v>
      </c>
      <c r="D523" s="496" t="s">
        <v>436</v>
      </c>
      <c r="E523" t="s">
        <v>586</v>
      </c>
    </row>
    <row r="524" spans="1:5">
      <c r="A524" s="496" t="s">
        <v>488</v>
      </c>
      <c r="B524" s="496" t="s">
        <v>8</v>
      </c>
      <c r="C524" s="496" t="s">
        <v>415</v>
      </c>
      <c r="D524" s="496" t="s">
        <v>418</v>
      </c>
      <c r="E524" t="s">
        <v>586</v>
      </c>
    </row>
    <row r="525" spans="1:5">
      <c r="A525" s="496" t="s">
        <v>488</v>
      </c>
      <c r="B525" s="496" t="s">
        <v>8</v>
      </c>
      <c r="C525" s="496" t="s">
        <v>415</v>
      </c>
      <c r="D525" s="496" t="s">
        <v>420</v>
      </c>
      <c r="E525" t="s">
        <v>586</v>
      </c>
    </row>
    <row r="526" spans="1:5">
      <c r="A526" s="496" t="s">
        <v>488</v>
      </c>
      <c r="B526" s="496" t="s">
        <v>8</v>
      </c>
      <c r="C526" s="496" t="s">
        <v>415</v>
      </c>
      <c r="D526" s="496" t="s">
        <v>479</v>
      </c>
      <c r="E526" t="s">
        <v>586</v>
      </c>
    </row>
    <row r="527" spans="1:5">
      <c r="A527" s="496" t="s">
        <v>488</v>
      </c>
      <c r="B527" s="496" t="s">
        <v>8</v>
      </c>
      <c r="C527" s="496" t="s">
        <v>415</v>
      </c>
      <c r="D527" s="496" t="s">
        <v>422</v>
      </c>
      <c r="E527" t="s">
        <v>586</v>
      </c>
    </row>
    <row r="528" spans="1:5">
      <c r="A528" s="496" t="s">
        <v>488</v>
      </c>
      <c r="B528" s="496" t="s">
        <v>8</v>
      </c>
      <c r="C528" s="496" t="s">
        <v>415</v>
      </c>
      <c r="D528" s="496" t="s">
        <v>423</v>
      </c>
      <c r="E528" t="s">
        <v>586</v>
      </c>
    </row>
    <row r="529" spans="1:5">
      <c r="A529" s="496" t="s">
        <v>488</v>
      </c>
      <c r="B529" s="496" t="s">
        <v>8</v>
      </c>
      <c r="C529" s="496" t="s">
        <v>415</v>
      </c>
      <c r="D529" s="496" t="s">
        <v>455</v>
      </c>
      <c r="E529" t="s">
        <v>586</v>
      </c>
    </row>
    <row r="530" spans="1:5">
      <c r="A530" s="496" t="s">
        <v>488</v>
      </c>
      <c r="B530" s="496" t="s">
        <v>8</v>
      </c>
      <c r="C530" s="496" t="s">
        <v>415</v>
      </c>
      <c r="D530" s="496" t="s">
        <v>416</v>
      </c>
      <c r="E530" t="s">
        <v>586</v>
      </c>
    </row>
    <row r="531" spans="1:5">
      <c r="A531" s="496" t="s">
        <v>488</v>
      </c>
      <c r="B531" s="496" t="s">
        <v>8</v>
      </c>
      <c r="C531" s="496" t="s">
        <v>415</v>
      </c>
      <c r="D531" s="496" t="s">
        <v>437</v>
      </c>
      <c r="E531" t="s">
        <v>586</v>
      </c>
    </row>
    <row r="532" spans="1:5">
      <c r="A532" s="496" t="s">
        <v>488</v>
      </c>
      <c r="B532" s="496" t="s">
        <v>8</v>
      </c>
      <c r="C532" s="496" t="s">
        <v>415</v>
      </c>
      <c r="D532" s="496" t="s">
        <v>438</v>
      </c>
      <c r="E532" t="s">
        <v>586</v>
      </c>
    </row>
    <row r="533" spans="1:5">
      <c r="A533" s="496" t="s">
        <v>488</v>
      </c>
      <c r="B533" s="496" t="s">
        <v>8</v>
      </c>
      <c r="C533" s="496" t="s">
        <v>415</v>
      </c>
      <c r="D533" s="496" t="s">
        <v>473</v>
      </c>
      <c r="E533" t="s">
        <v>586</v>
      </c>
    </row>
    <row r="534" spans="1:5">
      <c r="A534" s="496" t="s">
        <v>488</v>
      </c>
      <c r="B534" s="496" t="s">
        <v>8</v>
      </c>
      <c r="C534" s="496" t="s">
        <v>415</v>
      </c>
      <c r="D534" s="496" t="s">
        <v>474</v>
      </c>
      <c r="E534" t="s">
        <v>586</v>
      </c>
    </row>
    <row r="535" spans="1:5">
      <c r="A535" s="496" t="s">
        <v>488</v>
      </c>
      <c r="B535" s="496" t="s">
        <v>8</v>
      </c>
      <c r="C535" s="496" t="s">
        <v>415</v>
      </c>
      <c r="D535" s="496" t="s">
        <v>475</v>
      </c>
      <c r="E535" t="s">
        <v>586</v>
      </c>
    </row>
    <row r="536" spans="1:5">
      <c r="A536" s="496" t="s">
        <v>488</v>
      </c>
      <c r="B536" s="496" t="s">
        <v>8</v>
      </c>
      <c r="C536" s="496" t="s">
        <v>415</v>
      </c>
      <c r="D536" s="496" t="s">
        <v>480</v>
      </c>
      <c r="E536" t="s">
        <v>586</v>
      </c>
    </row>
    <row r="537" spans="1:5">
      <c r="A537" s="496" t="s">
        <v>488</v>
      </c>
      <c r="B537" s="496" t="s">
        <v>8</v>
      </c>
      <c r="C537" s="496" t="s">
        <v>415</v>
      </c>
      <c r="D537" s="496" t="s">
        <v>481</v>
      </c>
      <c r="E537" t="s">
        <v>586</v>
      </c>
    </row>
    <row r="538" spans="1:5">
      <c r="A538" s="496" t="s">
        <v>488</v>
      </c>
      <c r="B538" s="496" t="s">
        <v>8</v>
      </c>
      <c r="C538" s="496" t="s">
        <v>415</v>
      </c>
      <c r="D538" s="496" t="s">
        <v>482</v>
      </c>
      <c r="E538" t="s">
        <v>586</v>
      </c>
    </row>
    <row r="539" spans="1:5">
      <c r="A539" s="496" t="s">
        <v>488</v>
      </c>
      <c r="B539" s="496" t="s">
        <v>8</v>
      </c>
      <c r="C539" s="496" t="s">
        <v>415</v>
      </c>
      <c r="D539" s="496" t="s">
        <v>439</v>
      </c>
      <c r="E539" t="s">
        <v>586</v>
      </c>
    </row>
    <row r="540" spans="1:5">
      <c r="A540" s="496" t="s">
        <v>488</v>
      </c>
      <c r="B540" s="496" t="s">
        <v>8</v>
      </c>
      <c r="C540" s="496" t="s">
        <v>415</v>
      </c>
      <c r="D540" s="496" t="s">
        <v>440</v>
      </c>
      <c r="E540" t="s">
        <v>586</v>
      </c>
    </row>
    <row r="541" spans="1:5">
      <c r="A541" s="496" t="s">
        <v>488</v>
      </c>
      <c r="B541" s="496" t="s">
        <v>8</v>
      </c>
      <c r="C541" s="496" t="s">
        <v>415</v>
      </c>
      <c r="D541" s="496" t="s">
        <v>441</v>
      </c>
      <c r="E541" t="s">
        <v>586</v>
      </c>
    </row>
    <row r="542" spans="1:5">
      <c r="A542" s="496" t="s">
        <v>488</v>
      </c>
      <c r="B542" s="496" t="s">
        <v>8</v>
      </c>
      <c r="C542" s="496" t="s">
        <v>417</v>
      </c>
      <c r="D542" s="496" t="s">
        <v>477</v>
      </c>
      <c r="E542" t="s">
        <v>586</v>
      </c>
    </row>
    <row r="543" spans="1:5">
      <c r="A543" s="496" t="s">
        <v>488</v>
      </c>
      <c r="B543" s="496" t="s">
        <v>8</v>
      </c>
      <c r="C543" s="496" t="s">
        <v>417</v>
      </c>
      <c r="D543" s="496" t="s">
        <v>418</v>
      </c>
      <c r="E543" t="s">
        <v>586</v>
      </c>
    </row>
    <row r="544" spans="1:5">
      <c r="A544" s="496" t="s">
        <v>488</v>
      </c>
      <c r="B544" s="496" t="s">
        <v>8</v>
      </c>
      <c r="C544" s="496" t="s">
        <v>443</v>
      </c>
      <c r="D544" s="496" t="s">
        <v>587</v>
      </c>
      <c r="E544" t="s">
        <v>586</v>
      </c>
    </row>
    <row r="545" spans="1:5">
      <c r="A545" s="496" t="s">
        <v>488</v>
      </c>
      <c r="B545" s="496" t="s">
        <v>8</v>
      </c>
      <c r="C545" s="496" t="s">
        <v>443</v>
      </c>
      <c r="D545" s="496" t="s">
        <v>504</v>
      </c>
      <c r="E545" t="s">
        <v>586</v>
      </c>
    </row>
    <row r="546" spans="1:5">
      <c r="A546" s="496" t="s">
        <v>488</v>
      </c>
      <c r="B546" s="496" t="s">
        <v>8</v>
      </c>
      <c r="C546" s="496" t="s">
        <v>443</v>
      </c>
      <c r="D546" s="496" t="s">
        <v>523</v>
      </c>
      <c r="E546" t="s">
        <v>586</v>
      </c>
    </row>
    <row r="547" spans="1:5">
      <c r="A547" s="496" t="s">
        <v>488</v>
      </c>
      <c r="B547" s="496" t="s">
        <v>8</v>
      </c>
      <c r="C547" s="496" t="s">
        <v>443</v>
      </c>
      <c r="D547" s="496" t="s">
        <v>444</v>
      </c>
      <c r="E547" t="s">
        <v>586</v>
      </c>
    </row>
    <row r="548" spans="1:5">
      <c r="A548" s="496" t="s">
        <v>488</v>
      </c>
      <c r="B548" s="496" t="s">
        <v>8</v>
      </c>
      <c r="C548" s="496" t="s">
        <v>443</v>
      </c>
      <c r="D548" s="496" t="s">
        <v>458</v>
      </c>
      <c r="E548" t="s">
        <v>586</v>
      </c>
    </row>
    <row r="549" spans="1:5">
      <c r="A549" s="496" t="s">
        <v>488</v>
      </c>
      <c r="B549" s="496" t="s">
        <v>8</v>
      </c>
      <c r="C549" s="496" t="s">
        <v>443</v>
      </c>
      <c r="D549" s="496" t="s">
        <v>459</v>
      </c>
      <c r="E549" t="s">
        <v>586</v>
      </c>
    </row>
    <row r="550" spans="1:5">
      <c r="A550" s="496" t="s">
        <v>488</v>
      </c>
      <c r="B550" s="496" t="s">
        <v>8</v>
      </c>
      <c r="C550" s="496" t="s">
        <v>443</v>
      </c>
      <c r="D550" s="496" t="s">
        <v>460</v>
      </c>
      <c r="E550" t="s">
        <v>586</v>
      </c>
    </row>
    <row r="551" spans="1:5">
      <c r="A551" s="496" t="s">
        <v>488</v>
      </c>
      <c r="B551" s="496" t="s">
        <v>8</v>
      </c>
      <c r="C551" s="496" t="s">
        <v>443</v>
      </c>
      <c r="D551" s="496" t="s">
        <v>445</v>
      </c>
      <c r="E551" t="s">
        <v>586</v>
      </c>
    </row>
    <row r="552" spans="1:5">
      <c r="A552" s="496" t="s">
        <v>488</v>
      </c>
      <c r="B552" s="496" t="s">
        <v>8</v>
      </c>
      <c r="C552" s="496" t="s">
        <v>443</v>
      </c>
      <c r="D552" s="496" t="s">
        <v>446</v>
      </c>
      <c r="E552" t="s">
        <v>586</v>
      </c>
    </row>
    <row r="553" spans="1:5">
      <c r="A553" s="496" t="s">
        <v>488</v>
      </c>
      <c r="B553" s="496" t="s">
        <v>8</v>
      </c>
      <c r="C553" s="496" t="s">
        <v>443</v>
      </c>
      <c r="D553" s="496" t="s">
        <v>447</v>
      </c>
      <c r="E553" t="s">
        <v>586</v>
      </c>
    </row>
    <row r="554" spans="1:5">
      <c r="A554" s="496" t="s">
        <v>488</v>
      </c>
      <c r="B554" s="496" t="s">
        <v>8</v>
      </c>
      <c r="C554" s="496" t="s">
        <v>443</v>
      </c>
      <c r="D554" s="496" t="s">
        <v>448</v>
      </c>
      <c r="E554" t="s">
        <v>586</v>
      </c>
    </row>
    <row r="555" spans="1:5">
      <c r="A555" s="496" t="s">
        <v>488</v>
      </c>
      <c r="B555" s="496" t="s">
        <v>8</v>
      </c>
      <c r="C555" s="496" t="s">
        <v>443</v>
      </c>
      <c r="D555" s="496" t="s">
        <v>449</v>
      </c>
      <c r="E555" t="s">
        <v>586</v>
      </c>
    </row>
    <row r="556" spans="1:5">
      <c r="A556" s="496" t="s">
        <v>488</v>
      </c>
      <c r="B556" s="496" t="s">
        <v>8</v>
      </c>
      <c r="C556" s="496" t="s">
        <v>419</v>
      </c>
      <c r="D556" s="496" t="s">
        <v>418</v>
      </c>
      <c r="E556" t="s">
        <v>586</v>
      </c>
    </row>
    <row r="557" spans="1:5">
      <c r="A557" s="496" t="s">
        <v>488</v>
      </c>
      <c r="B557" s="496" t="s">
        <v>8</v>
      </c>
      <c r="C557" s="496" t="s">
        <v>419</v>
      </c>
      <c r="D557" s="496" t="s">
        <v>420</v>
      </c>
      <c r="E557" t="s">
        <v>586</v>
      </c>
    </row>
    <row r="558" spans="1:5">
      <c r="A558" s="496" t="s">
        <v>488</v>
      </c>
      <c r="B558" s="496" t="s">
        <v>8</v>
      </c>
      <c r="C558" s="496" t="s">
        <v>419</v>
      </c>
      <c r="D558" s="496" t="s">
        <v>511</v>
      </c>
      <c r="E558" t="s">
        <v>586</v>
      </c>
    </row>
    <row r="559" spans="1:5">
      <c r="A559" s="496" t="s">
        <v>488</v>
      </c>
      <c r="B559" s="496" t="s">
        <v>8</v>
      </c>
      <c r="C559" s="496" t="s">
        <v>419</v>
      </c>
      <c r="D559" s="496" t="s">
        <v>421</v>
      </c>
      <c r="E559" t="s">
        <v>588</v>
      </c>
    </row>
    <row r="560" spans="1:5">
      <c r="A560" s="496" t="s">
        <v>488</v>
      </c>
      <c r="B560" s="496" t="s">
        <v>8</v>
      </c>
      <c r="C560" s="496" t="s">
        <v>419</v>
      </c>
      <c r="D560" s="496" t="s">
        <v>422</v>
      </c>
      <c r="E560" t="s">
        <v>586</v>
      </c>
    </row>
    <row r="561" spans="1:5">
      <c r="A561" s="496" t="s">
        <v>488</v>
      </c>
      <c r="B561" s="496" t="s">
        <v>8</v>
      </c>
      <c r="C561" s="496" t="s">
        <v>419</v>
      </c>
      <c r="D561" s="496" t="s">
        <v>423</v>
      </c>
      <c r="E561" t="s">
        <v>586</v>
      </c>
    </row>
    <row r="562" spans="1:5">
      <c r="A562" s="496" t="s">
        <v>488</v>
      </c>
      <c r="B562" s="496" t="s">
        <v>8</v>
      </c>
      <c r="C562" s="496" t="s">
        <v>419</v>
      </c>
      <c r="D562" s="496" t="s">
        <v>455</v>
      </c>
      <c r="E562" t="s">
        <v>586</v>
      </c>
    </row>
    <row r="563" spans="1:5">
      <c r="A563" s="496" t="s">
        <v>488</v>
      </c>
      <c r="B563" s="496" t="s">
        <v>8</v>
      </c>
      <c r="C563" s="496" t="s">
        <v>419</v>
      </c>
      <c r="D563" s="496" t="s">
        <v>438</v>
      </c>
      <c r="E563" t="s">
        <v>586</v>
      </c>
    </row>
    <row r="564" spans="1:5">
      <c r="A564" s="496" t="s">
        <v>488</v>
      </c>
      <c r="B564" s="496" t="s">
        <v>8</v>
      </c>
      <c r="C564" s="496" t="s">
        <v>419</v>
      </c>
      <c r="D564" s="496" t="s">
        <v>456</v>
      </c>
      <c r="E564" t="s">
        <v>586</v>
      </c>
    </row>
    <row r="565" spans="1:5">
      <c r="A565" s="496" t="s">
        <v>488</v>
      </c>
      <c r="B565" s="496" t="s">
        <v>8</v>
      </c>
      <c r="C565" s="496" t="s">
        <v>419</v>
      </c>
      <c r="D565" s="496" t="s">
        <v>476</v>
      </c>
      <c r="E565" t="s">
        <v>586</v>
      </c>
    </row>
    <row r="566" spans="1:5">
      <c r="A566" s="496" t="s">
        <v>488</v>
      </c>
      <c r="B566" s="496" t="s">
        <v>8</v>
      </c>
      <c r="C566" s="496" t="s">
        <v>461</v>
      </c>
      <c r="D566" s="496" t="s">
        <v>444</v>
      </c>
      <c r="E566" t="s">
        <v>586</v>
      </c>
    </row>
    <row r="567" spans="1:5">
      <c r="A567" s="496" t="s">
        <v>488</v>
      </c>
      <c r="B567" s="496" t="s">
        <v>8</v>
      </c>
      <c r="C567" s="496" t="s">
        <v>461</v>
      </c>
      <c r="D567" s="496" t="s">
        <v>462</v>
      </c>
      <c r="E567" t="s">
        <v>586</v>
      </c>
    </row>
    <row r="568" spans="1:5">
      <c r="A568" s="496" t="s">
        <v>488</v>
      </c>
      <c r="B568" s="496" t="s">
        <v>8</v>
      </c>
      <c r="C568" s="496" t="s">
        <v>461</v>
      </c>
      <c r="D568" s="496" t="s">
        <v>463</v>
      </c>
      <c r="E568" t="s">
        <v>586</v>
      </c>
    </row>
    <row r="569" spans="1:5">
      <c r="A569" s="496" t="s">
        <v>488</v>
      </c>
      <c r="B569" s="496" t="s">
        <v>8</v>
      </c>
      <c r="C569" s="496" t="s">
        <v>461</v>
      </c>
      <c r="D569" s="496" t="s">
        <v>489</v>
      </c>
      <c r="E569" t="s">
        <v>586</v>
      </c>
    </row>
    <row r="570" spans="1:5">
      <c r="A570" s="496" t="s">
        <v>488</v>
      </c>
      <c r="B570" s="496" t="s">
        <v>8</v>
      </c>
      <c r="C570" s="496" t="s">
        <v>461</v>
      </c>
      <c r="D570" s="496" t="s">
        <v>490</v>
      </c>
      <c r="E570" t="s">
        <v>586</v>
      </c>
    </row>
    <row r="571" spans="1:5">
      <c r="A571" s="496" t="s">
        <v>488</v>
      </c>
      <c r="B571" s="496" t="s">
        <v>8</v>
      </c>
      <c r="C571" s="496" t="s">
        <v>461</v>
      </c>
      <c r="D571" s="496" t="s">
        <v>491</v>
      </c>
      <c r="E571" t="s">
        <v>586</v>
      </c>
    </row>
    <row r="572" spans="1:5">
      <c r="A572" s="496" t="s">
        <v>488</v>
      </c>
      <c r="B572" s="496" t="s">
        <v>8</v>
      </c>
      <c r="C572" s="496" t="s">
        <v>461</v>
      </c>
      <c r="D572" s="496" t="s">
        <v>492</v>
      </c>
      <c r="E572" t="s">
        <v>586</v>
      </c>
    </row>
    <row r="573" spans="1:5">
      <c r="A573" s="496" t="s">
        <v>488</v>
      </c>
      <c r="B573" s="496" t="s">
        <v>8</v>
      </c>
      <c r="C573" s="496" t="s">
        <v>461</v>
      </c>
      <c r="D573" s="496" t="s">
        <v>493</v>
      </c>
      <c r="E573" t="s">
        <v>586</v>
      </c>
    </row>
    <row r="574" spans="1:5">
      <c r="A574" s="496" t="s">
        <v>488</v>
      </c>
      <c r="B574" s="496" t="s">
        <v>8</v>
      </c>
      <c r="C574" s="496" t="s">
        <v>461</v>
      </c>
      <c r="D574" s="496" t="s">
        <v>494</v>
      </c>
      <c r="E574" t="s">
        <v>586</v>
      </c>
    </row>
    <row r="575" spans="1:5">
      <c r="A575" s="496" t="s">
        <v>488</v>
      </c>
      <c r="B575" s="496" t="s">
        <v>8</v>
      </c>
      <c r="C575" s="496" t="s">
        <v>461</v>
      </c>
      <c r="D575" s="496" t="s">
        <v>467</v>
      </c>
      <c r="E575" t="s">
        <v>586</v>
      </c>
    </row>
    <row r="576" spans="1:5">
      <c r="A576" s="496" t="s">
        <v>488</v>
      </c>
      <c r="B576" s="496" t="s">
        <v>8</v>
      </c>
      <c r="C576" s="496" t="s">
        <v>461</v>
      </c>
      <c r="D576" s="496" t="s">
        <v>468</v>
      </c>
      <c r="E576" t="s">
        <v>586</v>
      </c>
    </row>
    <row r="577" spans="1:5">
      <c r="A577" s="496" t="s">
        <v>488</v>
      </c>
      <c r="B577" s="496" t="s">
        <v>8</v>
      </c>
      <c r="C577" s="496" t="s">
        <v>461</v>
      </c>
      <c r="D577" s="496" t="s">
        <v>469</v>
      </c>
      <c r="E577" t="s">
        <v>586</v>
      </c>
    </row>
    <row r="578" spans="1:5">
      <c r="A578" s="496" t="s">
        <v>488</v>
      </c>
      <c r="B578" s="496" t="s">
        <v>8</v>
      </c>
      <c r="C578" s="496" t="s">
        <v>461</v>
      </c>
      <c r="D578" s="496" t="s">
        <v>495</v>
      </c>
      <c r="E578" t="s">
        <v>586</v>
      </c>
    </row>
    <row r="579" spans="1:5">
      <c r="A579" s="496" t="s">
        <v>488</v>
      </c>
      <c r="B579" s="496" t="s">
        <v>8</v>
      </c>
      <c r="C579" s="496" t="s">
        <v>461</v>
      </c>
      <c r="D579" s="496" t="s">
        <v>496</v>
      </c>
      <c r="E579" t="s">
        <v>586</v>
      </c>
    </row>
    <row r="580" spans="1:5">
      <c r="A580" s="496" t="s">
        <v>488</v>
      </c>
      <c r="B580" s="496" t="s">
        <v>8</v>
      </c>
      <c r="C580" s="496" t="s">
        <v>461</v>
      </c>
      <c r="D580" s="496" t="s">
        <v>497</v>
      </c>
      <c r="E580" t="s">
        <v>586</v>
      </c>
    </row>
    <row r="581" spans="1:5">
      <c r="A581" s="496" t="s">
        <v>488</v>
      </c>
      <c r="B581" s="496" t="s">
        <v>8</v>
      </c>
      <c r="C581" s="496" t="s">
        <v>461</v>
      </c>
      <c r="D581" s="496" t="s">
        <v>473</v>
      </c>
      <c r="E581" t="s">
        <v>586</v>
      </c>
    </row>
    <row r="582" spans="1:5">
      <c r="A582" s="496" t="s">
        <v>488</v>
      </c>
      <c r="B582" s="496" t="s">
        <v>8</v>
      </c>
      <c r="C582" s="496" t="s">
        <v>461</v>
      </c>
      <c r="D582" s="496" t="s">
        <v>474</v>
      </c>
      <c r="E582" t="s">
        <v>586</v>
      </c>
    </row>
    <row r="583" spans="1:5">
      <c r="A583" s="496" t="s">
        <v>488</v>
      </c>
      <c r="B583" s="496" t="s">
        <v>8</v>
      </c>
      <c r="C583" s="496" t="s">
        <v>461</v>
      </c>
      <c r="D583" s="496" t="s">
        <v>475</v>
      </c>
      <c r="E583" t="s">
        <v>586</v>
      </c>
    </row>
    <row r="584" spans="1:5">
      <c r="A584" s="496" t="s">
        <v>498</v>
      </c>
      <c r="B584" s="496" t="s">
        <v>9</v>
      </c>
      <c r="C584" s="496" t="s">
        <v>428</v>
      </c>
      <c r="D584" s="496" t="s">
        <v>429</v>
      </c>
      <c r="E584" t="s">
        <v>586</v>
      </c>
    </row>
    <row r="585" spans="1:5">
      <c r="A585" s="496" t="s">
        <v>498</v>
      </c>
      <c r="B585" s="496" t="s">
        <v>9</v>
      </c>
      <c r="C585" s="496" t="s">
        <v>428</v>
      </c>
      <c r="D585" s="496" t="s">
        <v>430</v>
      </c>
      <c r="E585" t="s">
        <v>586</v>
      </c>
    </row>
    <row r="586" spans="1:5">
      <c r="A586" s="496" t="s">
        <v>498</v>
      </c>
      <c r="B586" s="496" t="s">
        <v>9</v>
      </c>
      <c r="C586" s="496" t="s">
        <v>428</v>
      </c>
      <c r="D586" s="496" t="s">
        <v>431</v>
      </c>
      <c r="E586" t="s">
        <v>586</v>
      </c>
    </row>
    <row r="587" spans="1:5">
      <c r="A587" s="496" t="s">
        <v>498</v>
      </c>
      <c r="B587" s="496" t="s">
        <v>9</v>
      </c>
      <c r="C587" s="496" t="s">
        <v>428</v>
      </c>
      <c r="D587" s="496" t="s">
        <v>467</v>
      </c>
      <c r="E587" t="s">
        <v>586</v>
      </c>
    </row>
    <row r="588" spans="1:5">
      <c r="A588" s="496" t="s">
        <v>498</v>
      </c>
      <c r="B588" s="496" t="s">
        <v>9</v>
      </c>
      <c r="C588" s="496" t="s">
        <v>428</v>
      </c>
      <c r="D588" s="496" t="s">
        <v>468</v>
      </c>
      <c r="E588" t="s">
        <v>586</v>
      </c>
    </row>
    <row r="589" spans="1:5">
      <c r="A589" s="496" t="s">
        <v>498</v>
      </c>
      <c r="B589" s="496" t="s">
        <v>9</v>
      </c>
      <c r="C589" s="496" t="s">
        <v>428</v>
      </c>
      <c r="D589" s="496" t="s">
        <v>469</v>
      </c>
      <c r="E589" t="s">
        <v>586</v>
      </c>
    </row>
    <row r="590" spans="1:5">
      <c r="A590" s="496" t="s">
        <v>498</v>
      </c>
      <c r="B590" s="496" t="s">
        <v>9</v>
      </c>
      <c r="C590" s="496" t="s">
        <v>415</v>
      </c>
      <c r="D590" s="496" t="s">
        <v>472</v>
      </c>
      <c r="E590" t="s">
        <v>586</v>
      </c>
    </row>
    <row r="591" spans="1:5">
      <c r="A591" s="496" t="s">
        <v>498</v>
      </c>
      <c r="B591" s="496" t="s">
        <v>9</v>
      </c>
      <c r="C591" s="496" t="s">
        <v>415</v>
      </c>
      <c r="D591" s="496" t="s">
        <v>436</v>
      </c>
      <c r="E591" t="s">
        <v>586</v>
      </c>
    </row>
    <row r="592" spans="1:5">
      <c r="A592" s="496" t="s">
        <v>498</v>
      </c>
      <c r="B592" s="496" t="s">
        <v>9</v>
      </c>
      <c r="C592" s="496" t="s">
        <v>415</v>
      </c>
      <c r="D592" s="496" t="s">
        <v>418</v>
      </c>
      <c r="E592" t="s">
        <v>586</v>
      </c>
    </row>
    <row r="593" spans="1:5">
      <c r="A593" s="496" t="s">
        <v>498</v>
      </c>
      <c r="B593" s="496" t="s">
        <v>9</v>
      </c>
      <c r="C593" s="496" t="s">
        <v>415</v>
      </c>
      <c r="D593" s="496" t="s">
        <v>420</v>
      </c>
      <c r="E593" t="s">
        <v>586</v>
      </c>
    </row>
    <row r="594" spans="1:5">
      <c r="A594" s="496" t="s">
        <v>498</v>
      </c>
      <c r="B594" s="496" t="s">
        <v>9</v>
      </c>
      <c r="C594" s="496" t="s">
        <v>415</v>
      </c>
      <c r="D594" s="496" t="s">
        <v>479</v>
      </c>
      <c r="E594" t="s">
        <v>586</v>
      </c>
    </row>
    <row r="595" spans="1:5">
      <c r="A595" s="496" t="s">
        <v>498</v>
      </c>
      <c r="B595" s="496" t="s">
        <v>9</v>
      </c>
      <c r="C595" s="496" t="s">
        <v>415</v>
      </c>
      <c r="D595" s="496" t="s">
        <v>422</v>
      </c>
      <c r="E595" t="s">
        <v>586</v>
      </c>
    </row>
    <row r="596" spans="1:5">
      <c r="A596" s="496" t="s">
        <v>498</v>
      </c>
      <c r="B596" s="496" t="s">
        <v>9</v>
      </c>
      <c r="C596" s="496" t="s">
        <v>415</v>
      </c>
      <c r="D596" s="496" t="s">
        <v>423</v>
      </c>
      <c r="E596" t="s">
        <v>586</v>
      </c>
    </row>
    <row r="597" spans="1:5">
      <c r="A597" s="496" t="s">
        <v>498</v>
      </c>
      <c r="B597" s="496" t="s">
        <v>9</v>
      </c>
      <c r="C597" s="496" t="s">
        <v>415</v>
      </c>
      <c r="D597" s="496" t="s">
        <v>455</v>
      </c>
      <c r="E597" t="s">
        <v>586</v>
      </c>
    </row>
    <row r="598" spans="1:5">
      <c r="A598" s="496" t="s">
        <v>498</v>
      </c>
      <c r="B598" s="496" t="s">
        <v>9</v>
      </c>
      <c r="C598" s="496" t="s">
        <v>415</v>
      </c>
      <c r="D598" s="496" t="s">
        <v>416</v>
      </c>
      <c r="E598" t="s">
        <v>586</v>
      </c>
    </row>
    <row r="599" spans="1:5">
      <c r="A599" s="496" t="s">
        <v>498</v>
      </c>
      <c r="B599" s="496" t="s">
        <v>9</v>
      </c>
      <c r="C599" s="496" t="s">
        <v>415</v>
      </c>
      <c r="D599" s="496" t="s">
        <v>437</v>
      </c>
      <c r="E599" t="s">
        <v>586</v>
      </c>
    </row>
    <row r="600" spans="1:5">
      <c r="A600" s="496" t="s">
        <v>498</v>
      </c>
      <c r="B600" s="496" t="s">
        <v>9</v>
      </c>
      <c r="C600" s="496" t="s">
        <v>415</v>
      </c>
      <c r="D600" s="496" t="s">
        <v>438</v>
      </c>
      <c r="E600" t="s">
        <v>586</v>
      </c>
    </row>
    <row r="601" spans="1:5">
      <c r="A601" s="496" t="s">
        <v>498</v>
      </c>
      <c r="B601" s="496" t="s">
        <v>9</v>
      </c>
      <c r="C601" s="496" t="s">
        <v>415</v>
      </c>
      <c r="D601" s="496" t="s">
        <v>473</v>
      </c>
      <c r="E601" t="s">
        <v>586</v>
      </c>
    </row>
    <row r="602" spans="1:5">
      <c r="A602" s="496" t="s">
        <v>498</v>
      </c>
      <c r="B602" s="496" t="s">
        <v>9</v>
      </c>
      <c r="C602" s="496" t="s">
        <v>415</v>
      </c>
      <c r="D602" s="496" t="s">
        <v>474</v>
      </c>
      <c r="E602" t="s">
        <v>586</v>
      </c>
    </row>
    <row r="603" spans="1:5">
      <c r="A603" s="496" t="s">
        <v>498</v>
      </c>
      <c r="B603" s="496" t="s">
        <v>9</v>
      </c>
      <c r="C603" s="496" t="s">
        <v>415</v>
      </c>
      <c r="D603" s="496" t="s">
        <v>475</v>
      </c>
      <c r="E603" t="s">
        <v>586</v>
      </c>
    </row>
    <row r="604" spans="1:5">
      <c r="A604" s="496" t="s">
        <v>498</v>
      </c>
      <c r="B604" s="496" t="s">
        <v>9</v>
      </c>
      <c r="C604" s="496" t="s">
        <v>415</v>
      </c>
      <c r="D604" s="496" t="s">
        <v>480</v>
      </c>
      <c r="E604" t="s">
        <v>586</v>
      </c>
    </row>
    <row r="605" spans="1:5">
      <c r="A605" s="496" t="s">
        <v>498</v>
      </c>
      <c r="B605" s="496" t="s">
        <v>9</v>
      </c>
      <c r="C605" s="496" t="s">
        <v>415</v>
      </c>
      <c r="D605" s="496" t="s">
        <v>481</v>
      </c>
      <c r="E605" t="s">
        <v>586</v>
      </c>
    </row>
    <row r="606" spans="1:5">
      <c r="A606" s="496" t="s">
        <v>498</v>
      </c>
      <c r="B606" s="496" t="s">
        <v>9</v>
      </c>
      <c r="C606" s="496" t="s">
        <v>415</v>
      </c>
      <c r="D606" s="496" t="s">
        <v>482</v>
      </c>
      <c r="E606" t="s">
        <v>586</v>
      </c>
    </row>
    <row r="607" spans="1:5">
      <c r="A607" s="496" t="s">
        <v>498</v>
      </c>
      <c r="B607" s="496" t="s">
        <v>9</v>
      </c>
      <c r="C607" s="496" t="s">
        <v>415</v>
      </c>
      <c r="D607" s="496" t="s">
        <v>439</v>
      </c>
      <c r="E607" t="s">
        <v>586</v>
      </c>
    </row>
    <row r="608" spans="1:5">
      <c r="A608" s="496" t="s">
        <v>498</v>
      </c>
      <c r="B608" s="496" t="s">
        <v>9</v>
      </c>
      <c r="C608" s="496" t="s">
        <v>415</v>
      </c>
      <c r="D608" s="496" t="s">
        <v>440</v>
      </c>
      <c r="E608" t="s">
        <v>586</v>
      </c>
    </row>
    <row r="609" spans="1:5">
      <c r="A609" s="496" t="s">
        <v>498</v>
      </c>
      <c r="B609" s="496" t="s">
        <v>9</v>
      </c>
      <c r="C609" s="496" t="s">
        <v>415</v>
      </c>
      <c r="D609" s="496" t="s">
        <v>441</v>
      </c>
      <c r="E609" t="s">
        <v>586</v>
      </c>
    </row>
    <row r="610" spans="1:5">
      <c r="A610" s="496" t="s">
        <v>498</v>
      </c>
      <c r="B610" s="496" t="s">
        <v>9</v>
      </c>
      <c r="C610" s="496" t="s">
        <v>442</v>
      </c>
      <c r="D610" s="496" t="s">
        <v>437</v>
      </c>
      <c r="E610" t="s">
        <v>588</v>
      </c>
    </row>
    <row r="611" spans="1:5">
      <c r="A611" s="496" t="s">
        <v>498</v>
      </c>
      <c r="B611" s="496" t="s">
        <v>9</v>
      </c>
      <c r="C611" s="496" t="s">
        <v>442</v>
      </c>
      <c r="D611" s="496" t="s">
        <v>499</v>
      </c>
      <c r="E611" t="s">
        <v>588</v>
      </c>
    </row>
    <row r="612" spans="1:5">
      <c r="A612" s="496" t="s">
        <v>498</v>
      </c>
      <c r="B612" s="496" t="s">
        <v>9</v>
      </c>
      <c r="C612" s="496" t="s">
        <v>442</v>
      </c>
      <c r="D612" s="496" t="s">
        <v>500</v>
      </c>
      <c r="E612" t="s">
        <v>588</v>
      </c>
    </row>
    <row r="613" spans="1:5">
      <c r="A613" s="496" t="s">
        <v>498</v>
      </c>
      <c r="B613" s="496" t="s">
        <v>9</v>
      </c>
      <c r="C613" s="496" t="s">
        <v>442</v>
      </c>
      <c r="D613" s="496" t="s">
        <v>467</v>
      </c>
      <c r="E613" t="s">
        <v>588</v>
      </c>
    </row>
    <row r="614" spans="1:5">
      <c r="A614" s="496" t="s">
        <v>498</v>
      </c>
      <c r="B614" s="496" t="s">
        <v>9</v>
      </c>
      <c r="C614" s="496" t="s">
        <v>442</v>
      </c>
      <c r="D614" s="496" t="s">
        <v>469</v>
      </c>
      <c r="E614" t="s">
        <v>588</v>
      </c>
    </row>
    <row r="615" spans="1:5">
      <c r="A615" s="496" t="s">
        <v>498</v>
      </c>
      <c r="B615" s="496" t="s">
        <v>9</v>
      </c>
      <c r="C615" s="496" t="s">
        <v>442</v>
      </c>
      <c r="D615" s="496" t="s">
        <v>501</v>
      </c>
      <c r="E615" t="s">
        <v>588</v>
      </c>
    </row>
    <row r="616" spans="1:5">
      <c r="A616" s="496" t="s">
        <v>498</v>
      </c>
      <c r="B616" s="496" t="s">
        <v>9</v>
      </c>
      <c r="C616" s="496" t="s">
        <v>442</v>
      </c>
      <c r="D616" s="496" t="s">
        <v>495</v>
      </c>
      <c r="E616" t="s">
        <v>588</v>
      </c>
    </row>
    <row r="617" spans="1:5">
      <c r="A617" s="496" t="s">
        <v>498</v>
      </c>
      <c r="B617" s="496" t="s">
        <v>9</v>
      </c>
      <c r="C617" s="496" t="s">
        <v>442</v>
      </c>
      <c r="D617" s="496" t="s">
        <v>496</v>
      </c>
      <c r="E617" t="s">
        <v>588</v>
      </c>
    </row>
    <row r="618" spans="1:5">
      <c r="A618" s="496" t="s">
        <v>498</v>
      </c>
      <c r="B618" s="496" t="s">
        <v>9</v>
      </c>
      <c r="C618" s="496" t="s">
        <v>417</v>
      </c>
      <c r="D618" s="496" t="s">
        <v>477</v>
      </c>
      <c r="E618" t="s">
        <v>586</v>
      </c>
    </row>
    <row r="619" spans="1:5">
      <c r="A619" s="496" t="s">
        <v>498</v>
      </c>
      <c r="B619" s="496" t="s">
        <v>9</v>
      </c>
      <c r="C619" s="496" t="s">
        <v>417</v>
      </c>
      <c r="D619" s="496" t="s">
        <v>418</v>
      </c>
      <c r="E619" t="s">
        <v>586</v>
      </c>
    </row>
    <row r="620" spans="1:5">
      <c r="A620" s="496" t="s">
        <v>498</v>
      </c>
      <c r="B620" s="496" t="s">
        <v>9</v>
      </c>
      <c r="C620" s="496" t="s">
        <v>502</v>
      </c>
      <c r="D620" s="496" t="s">
        <v>503</v>
      </c>
      <c r="E620" t="s">
        <v>588</v>
      </c>
    </row>
    <row r="621" spans="1:5">
      <c r="A621" s="496" t="s">
        <v>498</v>
      </c>
      <c r="B621" s="496" t="s">
        <v>9</v>
      </c>
      <c r="C621" s="496" t="s">
        <v>502</v>
      </c>
      <c r="D621" s="496" t="s">
        <v>464</v>
      </c>
      <c r="E621" t="s">
        <v>588</v>
      </c>
    </row>
    <row r="622" spans="1:5">
      <c r="A622" s="496" t="s">
        <v>498</v>
      </c>
      <c r="B622" s="496" t="s">
        <v>9</v>
      </c>
      <c r="C622" s="496" t="s">
        <v>443</v>
      </c>
      <c r="D622" s="496" t="s">
        <v>587</v>
      </c>
      <c r="E622" t="s">
        <v>586</v>
      </c>
    </row>
    <row r="623" spans="1:5">
      <c r="A623" s="496" t="s">
        <v>498</v>
      </c>
      <c r="B623" s="496" t="s">
        <v>9</v>
      </c>
      <c r="C623" s="496" t="s">
        <v>443</v>
      </c>
      <c r="D623" s="496" t="s">
        <v>504</v>
      </c>
      <c r="E623" t="s">
        <v>586</v>
      </c>
    </row>
    <row r="624" spans="1:5">
      <c r="A624" s="496" t="s">
        <v>498</v>
      </c>
      <c r="B624" s="496" t="s">
        <v>9</v>
      </c>
      <c r="C624" s="496" t="s">
        <v>443</v>
      </c>
      <c r="D624" s="496" t="s">
        <v>523</v>
      </c>
      <c r="E624" t="s">
        <v>586</v>
      </c>
    </row>
    <row r="625" spans="1:5">
      <c r="A625" s="496" t="s">
        <v>498</v>
      </c>
      <c r="B625" s="496" t="s">
        <v>9</v>
      </c>
      <c r="C625" s="496" t="s">
        <v>443</v>
      </c>
      <c r="D625" s="496" t="s">
        <v>444</v>
      </c>
      <c r="E625" t="s">
        <v>586</v>
      </c>
    </row>
    <row r="626" spans="1:5">
      <c r="A626" s="496" t="s">
        <v>498</v>
      </c>
      <c r="B626" s="496" t="s">
        <v>9</v>
      </c>
      <c r="C626" s="496" t="s">
        <v>443</v>
      </c>
      <c r="D626" s="496" t="s">
        <v>458</v>
      </c>
      <c r="E626" t="s">
        <v>586</v>
      </c>
    </row>
    <row r="627" spans="1:5">
      <c r="A627" s="496" t="s">
        <v>498</v>
      </c>
      <c r="B627" s="496" t="s">
        <v>9</v>
      </c>
      <c r="C627" s="496" t="s">
        <v>443</v>
      </c>
      <c r="D627" s="496" t="s">
        <v>459</v>
      </c>
      <c r="E627" t="s">
        <v>586</v>
      </c>
    </row>
    <row r="628" spans="1:5">
      <c r="A628" s="496" t="s">
        <v>498</v>
      </c>
      <c r="B628" s="496" t="s">
        <v>9</v>
      </c>
      <c r="C628" s="496" t="s">
        <v>443</v>
      </c>
      <c r="D628" s="496" t="s">
        <v>460</v>
      </c>
      <c r="E628" t="s">
        <v>586</v>
      </c>
    </row>
    <row r="629" spans="1:5">
      <c r="A629" s="496" t="s">
        <v>498</v>
      </c>
      <c r="B629" s="496" t="s">
        <v>9</v>
      </c>
      <c r="C629" s="496" t="s">
        <v>443</v>
      </c>
      <c r="D629" s="496" t="s">
        <v>445</v>
      </c>
      <c r="E629" t="s">
        <v>586</v>
      </c>
    </row>
    <row r="630" spans="1:5">
      <c r="A630" s="496" t="s">
        <v>498</v>
      </c>
      <c r="B630" s="496" t="s">
        <v>9</v>
      </c>
      <c r="C630" s="496" t="s">
        <v>443</v>
      </c>
      <c r="D630" s="496" t="s">
        <v>446</v>
      </c>
      <c r="E630" t="s">
        <v>586</v>
      </c>
    </row>
    <row r="631" spans="1:5">
      <c r="A631" s="496" t="s">
        <v>498</v>
      </c>
      <c r="B631" s="496" t="s">
        <v>9</v>
      </c>
      <c r="C631" s="496" t="s">
        <v>443</v>
      </c>
      <c r="D631" s="496" t="s">
        <v>447</v>
      </c>
      <c r="E631" t="s">
        <v>586</v>
      </c>
    </row>
    <row r="632" spans="1:5">
      <c r="A632" s="496" t="s">
        <v>498</v>
      </c>
      <c r="B632" s="496" t="s">
        <v>9</v>
      </c>
      <c r="C632" s="496" t="s">
        <v>443</v>
      </c>
      <c r="D632" s="496" t="s">
        <v>448</v>
      </c>
      <c r="E632" t="s">
        <v>586</v>
      </c>
    </row>
    <row r="633" spans="1:5">
      <c r="A633" s="496" t="s">
        <v>498</v>
      </c>
      <c r="B633" s="496" t="s">
        <v>9</v>
      </c>
      <c r="C633" s="496" t="s">
        <v>443</v>
      </c>
      <c r="D633" s="496" t="s">
        <v>449</v>
      </c>
      <c r="E633" t="s">
        <v>586</v>
      </c>
    </row>
    <row r="634" spans="1:5">
      <c r="A634" s="496" t="s">
        <v>498</v>
      </c>
      <c r="B634" s="496" t="s">
        <v>9</v>
      </c>
      <c r="C634" s="496" t="s">
        <v>505</v>
      </c>
      <c r="D634" s="496" t="s">
        <v>504</v>
      </c>
      <c r="E634" t="s">
        <v>588</v>
      </c>
    </row>
    <row r="635" spans="1:5">
      <c r="A635" s="496" t="s">
        <v>498</v>
      </c>
      <c r="B635" s="496" t="s">
        <v>9</v>
      </c>
      <c r="C635" s="496" t="s">
        <v>505</v>
      </c>
      <c r="D635" s="496" t="s">
        <v>458</v>
      </c>
      <c r="E635" t="s">
        <v>588</v>
      </c>
    </row>
    <row r="636" spans="1:5">
      <c r="A636" s="496" t="s">
        <v>498</v>
      </c>
      <c r="B636" s="496" t="s">
        <v>9</v>
      </c>
      <c r="C636" s="496" t="s">
        <v>505</v>
      </c>
      <c r="D636" s="496" t="s">
        <v>459</v>
      </c>
      <c r="E636" t="s">
        <v>588</v>
      </c>
    </row>
    <row r="637" spans="1:5">
      <c r="A637" s="496" t="s">
        <v>498</v>
      </c>
      <c r="B637" s="496" t="s">
        <v>9</v>
      </c>
      <c r="C637" s="496" t="s">
        <v>505</v>
      </c>
      <c r="D637" s="496" t="s">
        <v>493</v>
      </c>
      <c r="E637" t="s">
        <v>588</v>
      </c>
    </row>
    <row r="638" spans="1:5">
      <c r="A638" s="496" t="s">
        <v>498</v>
      </c>
      <c r="B638" s="496" t="s">
        <v>9</v>
      </c>
      <c r="C638" s="496" t="s">
        <v>505</v>
      </c>
      <c r="D638" s="496" t="s">
        <v>446</v>
      </c>
      <c r="E638" t="s">
        <v>588</v>
      </c>
    </row>
    <row r="639" spans="1:5">
      <c r="A639" s="496" t="s">
        <v>498</v>
      </c>
      <c r="B639" s="496" t="s">
        <v>9</v>
      </c>
      <c r="C639" s="496" t="s">
        <v>505</v>
      </c>
      <c r="D639" s="496" t="s">
        <v>448</v>
      </c>
      <c r="E639" t="s">
        <v>588</v>
      </c>
    </row>
    <row r="640" spans="1:5">
      <c r="A640" s="496" t="s">
        <v>498</v>
      </c>
      <c r="B640" s="496" t="s">
        <v>9</v>
      </c>
      <c r="C640" s="496" t="s">
        <v>505</v>
      </c>
      <c r="D640" s="496" t="s">
        <v>506</v>
      </c>
      <c r="E640" t="s">
        <v>588</v>
      </c>
    </row>
    <row r="641" spans="1:5">
      <c r="A641" s="496" t="s">
        <v>498</v>
      </c>
      <c r="B641" s="496" t="s">
        <v>9</v>
      </c>
      <c r="C641" s="496" t="s">
        <v>505</v>
      </c>
      <c r="D641" s="496" t="s">
        <v>452</v>
      </c>
      <c r="E641" t="s">
        <v>588</v>
      </c>
    </row>
    <row r="642" spans="1:5">
      <c r="A642" s="496" t="s">
        <v>498</v>
      </c>
      <c r="B642" s="496" t="s">
        <v>9</v>
      </c>
      <c r="C642" s="496" t="s">
        <v>505</v>
      </c>
      <c r="D642" s="496" t="s">
        <v>507</v>
      </c>
      <c r="E642" t="s">
        <v>588</v>
      </c>
    </row>
    <row r="643" spans="1:5">
      <c r="A643" s="496" t="s">
        <v>498</v>
      </c>
      <c r="B643" s="496" t="s">
        <v>9</v>
      </c>
      <c r="C643" s="496" t="s">
        <v>505</v>
      </c>
      <c r="D643" s="496" t="s">
        <v>487</v>
      </c>
      <c r="E643" t="s">
        <v>588</v>
      </c>
    </row>
    <row r="644" spans="1:5">
      <c r="A644" s="496" t="s">
        <v>498</v>
      </c>
      <c r="B644" s="496" t="s">
        <v>9</v>
      </c>
      <c r="C644" s="496" t="s">
        <v>450</v>
      </c>
      <c r="D644" s="496" t="s">
        <v>475</v>
      </c>
      <c r="E644" t="s">
        <v>588</v>
      </c>
    </row>
    <row r="645" spans="1:5">
      <c r="A645" s="496" t="s">
        <v>498</v>
      </c>
      <c r="B645" s="496" t="s">
        <v>9</v>
      </c>
      <c r="C645" s="496" t="s">
        <v>450</v>
      </c>
      <c r="D645" s="496" t="s">
        <v>508</v>
      </c>
      <c r="E645" t="s">
        <v>588</v>
      </c>
    </row>
    <row r="646" spans="1:5">
      <c r="A646" s="496" t="s">
        <v>498</v>
      </c>
      <c r="B646" s="496" t="s">
        <v>9</v>
      </c>
      <c r="C646" s="496" t="s">
        <v>450</v>
      </c>
      <c r="D646" s="496" t="s">
        <v>454</v>
      </c>
      <c r="E646" t="s">
        <v>588</v>
      </c>
    </row>
    <row r="647" spans="1:5">
      <c r="A647" s="496" t="s">
        <v>498</v>
      </c>
      <c r="B647" s="496" t="s">
        <v>9</v>
      </c>
      <c r="C647" s="496" t="s">
        <v>419</v>
      </c>
      <c r="D647" s="496" t="s">
        <v>418</v>
      </c>
      <c r="E647" t="s">
        <v>586</v>
      </c>
    </row>
    <row r="648" spans="1:5">
      <c r="A648" s="496" t="s">
        <v>498</v>
      </c>
      <c r="B648" s="496" t="s">
        <v>9</v>
      </c>
      <c r="C648" s="496" t="s">
        <v>419</v>
      </c>
      <c r="D648" s="496" t="s">
        <v>420</v>
      </c>
      <c r="E648" t="s">
        <v>586</v>
      </c>
    </row>
    <row r="649" spans="1:5">
      <c r="A649" s="496" t="s">
        <v>498</v>
      </c>
      <c r="B649" s="496" t="s">
        <v>9</v>
      </c>
      <c r="C649" s="496" t="s">
        <v>419</v>
      </c>
      <c r="D649" s="496" t="s">
        <v>511</v>
      </c>
      <c r="E649" t="s">
        <v>586</v>
      </c>
    </row>
    <row r="650" spans="1:5">
      <c r="A650" s="496" t="s">
        <v>498</v>
      </c>
      <c r="B650" s="496" t="s">
        <v>9</v>
      </c>
      <c r="C650" s="496" t="s">
        <v>419</v>
      </c>
      <c r="D650" s="496" t="s">
        <v>421</v>
      </c>
      <c r="E650" t="s">
        <v>588</v>
      </c>
    </row>
    <row r="651" spans="1:5">
      <c r="A651" s="496" t="s">
        <v>498</v>
      </c>
      <c r="B651" s="496" t="s">
        <v>9</v>
      </c>
      <c r="C651" s="496" t="s">
        <v>419</v>
      </c>
      <c r="D651" s="496" t="s">
        <v>422</v>
      </c>
      <c r="E651" t="s">
        <v>586</v>
      </c>
    </row>
    <row r="652" spans="1:5">
      <c r="A652" s="496" t="s">
        <v>498</v>
      </c>
      <c r="B652" s="496" t="s">
        <v>9</v>
      </c>
      <c r="C652" s="496" t="s">
        <v>419</v>
      </c>
      <c r="D652" s="496" t="s">
        <v>423</v>
      </c>
      <c r="E652" t="s">
        <v>586</v>
      </c>
    </row>
    <row r="653" spans="1:5">
      <c r="A653" s="496" t="s">
        <v>498</v>
      </c>
      <c r="B653" s="496" t="s">
        <v>9</v>
      </c>
      <c r="C653" s="496" t="s">
        <v>419</v>
      </c>
      <c r="D653" s="496" t="s">
        <v>455</v>
      </c>
      <c r="E653" t="s">
        <v>586</v>
      </c>
    </row>
    <row r="654" spans="1:5">
      <c r="A654" s="496" t="s">
        <v>498</v>
      </c>
      <c r="B654" s="496" t="s">
        <v>9</v>
      </c>
      <c r="C654" s="496" t="s">
        <v>419</v>
      </c>
      <c r="D654" s="496" t="s">
        <v>438</v>
      </c>
      <c r="E654" t="s">
        <v>586</v>
      </c>
    </row>
    <row r="655" spans="1:5">
      <c r="A655" s="496" t="s">
        <v>498</v>
      </c>
      <c r="B655" s="496" t="s">
        <v>9</v>
      </c>
      <c r="C655" s="496" t="s">
        <v>419</v>
      </c>
      <c r="D655" s="496" t="s">
        <v>456</v>
      </c>
      <c r="E655" t="s">
        <v>586</v>
      </c>
    </row>
    <row r="656" spans="1:5">
      <c r="A656" s="496" t="s">
        <v>498</v>
      </c>
      <c r="B656" s="496" t="s">
        <v>9</v>
      </c>
      <c r="C656" s="496" t="s">
        <v>419</v>
      </c>
      <c r="D656" s="496" t="s">
        <v>476</v>
      </c>
      <c r="E656" t="s">
        <v>586</v>
      </c>
    </row>
    <row r="657" spans="1:5">
      <c r="A657" s="496" t="s">
        <v>498</v>
      </c>
      <c r="B657" s="496" t="s">
        <v>9</v>
      </c>
      <c r="C657" s="496" t="s">
        <v>461</v>
      </c>
      <c r="D657" s="496" t="s">
        <v>444</v>
      </c>
      <c r="E657" t="s">
        <v>586</v>
      </c>
    </row>
    <row r="658" spans="1:5">
      <c r="A658" s="496" t="s">
        <v>498</v>
      </c>
      <c r="B658" s="496" t="s">
        <v>9</v>
      </c>
      <c r="C658" s="496" t="s">
        <v>461</v>
      </c>
      <c r="D658" s="496" t="s">
        <v>462</v>
      </c>
      <c r="E658" t="s">
        <v>586</v>
      </c>
    </row>
    <row r="659" spans="1:5">
      <c r="A659" s="496" t="s">
        <v>498</v>
      </c>
      <c r="B659" s="496" t="s">
        <v>9</v>
      </c>
      <c r="C659" s="496" t="s">
        <v>461</v>
      </c>
      <c r="D659" s="496" t="s">
        <v>463</v>
      </c>
      <c r="E659" t="s">
        <v>586</v>
      </c>
    </row>
    <row r="660" spans="1:5">
      <c r="A660" s="496" t="s">
        <v>498</v>
      </c>
      <c r="B660" s="496" t="s">
        <v>9</v>
      </c>
      <c r="C660" s="496" t="s">
        <v>461</v>
      </c>
      <c r="D660" s="496" t="s">
        <v>489</v>
      </c>
      <c r="E660" t="s">
        <v>586</v>
      </c>
    </row>
    <row r="661" spans="1:5">
      <c r="A661" s="496" t="s">
        <v>498</v>
      </c>
      <c r="B661" s="496" t="s">
        <v>9</v>
      </c>
      <c r="C661" s="496" t="s">
        <v>461</v>
      </c>
      <c r="D661" s="496" t="s">
        <v>490</v>
      </c>
      <c r="E661" t="s">
        <v>586</v>
      </c>
    </row>
    <row r="662" spans="1:5">
      <c r="A662" s="496" t="s">
        <v>498</v>
      </c>
      <c r="B662" s="496" t="s">
        <v>9</v>
      </c>
      <c r="C662" s="496" t="s">
        <v>461</v>
      </c>
      <c r="D662" s="496" t="s">
        <v>491</v>
      </c>
      <c r="E662" t="s">
        <v>586</v>
      </c>
    </row>
    <row r="663" spans="1:5">
      <c r="A663" s="496" t="s">
        <v>498</v>
      </c>
      <c r="B663" s="496" t="s">
        <v>9</v>
      </c>
      <c r="C663" s="496" t="s">
        <v>461</v>
      </c>
      <c r="D663" s="496" t="s">
        <v>492</v>
      </c>
      <c r="E663" t="s">
        <v>586</v>
      </c>
    </row>
    <row r="664" spans="1:5">
      <c r="A664" s="496" t="s">
        <v>498</v>
      </c>
      <c r="B664" s="496" t="s">
        <v>9</v>
      </c>
      <c r="C664" s="496" t="s">
        <v>461</v>
      </c>
      <c r="D664" s="496" t="s">
        <v>493</v>
      </c>
      <c r="E664" t="s">
        <v>586</v>
      </c>
    </row>
    <row r="665" spans="1:5">
      <c r="A665" s="496" t="s">
        <v>498</v>
      </c>
      <c r="B665" s="496" t="s">
        <v>9</v>
      </c>
      <c r="C665" s="496" t="s">
        <v>461</v>
      </c>
      <c r="D665" s="496" t="s">
        <v>494</v>
      </c>
      <c r="E665" t="s">
        <v>586</v>
      </c>
    </row>
    <row r="666" spans="1:5">
      <c r="A666" s="496" t="s">
        <v>498</v>
      </c>
      <c r="B666" s="496" t="s">
        <v>9</v>
      </c>
      <c r="C666" s="496" t="s">
        <v>461</v>
      </c>
      <c r="D666" s="496" t="s">
        <v>467</v>
      </c>
      <c r="E666" t="s">
        <v>586</v>
      </c>
    </row>
    <row r="667" spans="1:5">
      <c r="A667" s="496" t="s">
        <v>498</v>
      </c>
      <c r="B667" s="496" t="s">
        <v>9</v>
      </c>
      <c r="C667" s="496" t="s">
        <v>461</v>
      </c>
      <c r="D667" s="496" t="s">
        <v>468</v>
      </c>
      <c r="E667" t="s">
        <v>586</v>
      </c>
    </row>
    <row r="668" spans="1:5">
      <c r="A668" s="496" t="s">
        <v>498</v>
      </c>
      <c r="B668" s="496" t="s">
        <v>9</v>
      </c>
      <c r="C668" s="496" t="s">
        <v>461</v>
      </c>
      <c r="D668" s="496" t="s">
        <v>469</v>
      </c>
      <c r="E668" t="s">
        <v>586</v>
      </c>
    </row>
    <row r="669" spans="1:5">
      <c r="A669" s="496" t="s">
        <v>498</v>
      </c>
      <c r="B669" s="496" t="s">
        <v>9</v>
      </c>
      <c r="C669" s="496" t="s">
        <v>461</v>
      </c>
      <c r="D669" s="496" t="s">
        <v>495</v>
      </c>
      <c r="E669" t="s">
        <v>586</v>
      </c>
    </row>
    <row r="670" spans="1:5">
      <c r="A670" s="496" t="s">
        <v>498</v>
      </c>
      <c r="B670" s="496" t="s">
        <v>9</v>
      </c>
      <c r="C670" s="496" t="s">
        <v>461</v>
      </c>
      <c r="D670" s="496" t="s">
        <v>496</v>
      </c>
      <c r="E670" t="s">
        <v>586</v>
      </c>
    </row>
    <row r="671" spans="1:5">
      <c r="A671" s="496" t="s">
        <v>498</v>
      </c>
      <c r="B671" s="496" t="s">
        <v>9</v>
      </c>
      <c r="C671" s="496" t="s">
        <v>461</v>
      </c>
      <c r="D671" s="496" t="s">
        <v>497</v>
      </c>
      <c r="E671" t="s">
        <v>586</v>
      </c>
    </row>
    <row r="672" spans="1:5">
      <c r="A672" s="496" t="s">
        <v>498</v>
      </c>
      <c r="B672" s="496" t="s">
        <v>9</v>
      </c>
      <c r="C672" s="496" t="s">
        <v>461</v>
      </c>
      <c r="D672" s="496" t="s">
        <v>473</v>
      </c>
      <c r="E672" t="s">
        <v>586</v>
      </c>
    </row>
    <row r="673" spans="1:5">
      <c r="A673" s="496" t="s">
        <v>498</v>
      </c>
      <c r="B673" s="496" t="s">
        <v>9</v>
      </c>
      <c r="C673" s="496" t="s">
        <v>461</v>
      </c>
      <c r="D673" s="496" t="s">
        <v>474</v>
      </c>
      <c r="E673" t="s">
        <v>586</v>
      </c>
    </row>
    <row r="674" spans="1:5">
      <c r="A674" s="496" t="s">
        <v>498</v>
      </c>
      <c r="B674" s="496" t="s">
        <v>9</v>
      </c>
      <c r="C674" s="496" t="s">
        <v>461</v>
      </c>
      <c r="D674" s="496" t="s">
        <v>475</v>
      </c>
      <c r="E674" t="s">
        <v>586</v>
      </c>
    </row>
    <row r="675" spans="1:5">
      <c r="A675" s="496" t="s">
        <v>509</v>
      </c>
      <c r="B675" s="496" t="s">
        <v>10</v>
      </c>
      <c r="C675" s="496" t="s">
        <v>428</v>
      </c>
      <c r="D675" s="496" t="s">
        <v>429</v>
      </c>
      <c r="E675" t="s">
        <v>586</v>
      </c>
    </row>
    <row r="676" spans="1:5">
      <c r="A676" s="496" t="s">
        <v>509</v>
      </c>
      <c r="B676" s="496" t="s">
        <v>10</v>
      </c>
      <c r="C676" s="496" t="s">
        <v>428</v>
      </c>
      <c r="D676" s="496" t="s">
        <v>430</v>
      </c>
      <c r="E676" t="s">
        <v>586</v>
      </c>
    </row>
    <row r="677" spans="1:5">
      <c r="A677" s="496" t="s">
        <v>509</v>
      </c>
      <c r="B677" s="496" t="s">
        <v>10</v>
      </c>
      <c r="C677" s="496" t="s">
        <v>428</v>
      </c>
      <c r="D677" s="496" t="s">
        <v>431</v>
      </c>
      <c r="E677" t="s">
        <v>586</v>
      </c>
    </row>
    <row r="678" spans="1:5">
      <c r="A678" s="496" t="s">
        <v>509</v>
      </c>
      <c r="B678" s="496" t="s">
        <v>10</v>
      </c>
      <c r="C678" s="496" t="s">
        <v>428</v>
      </c>
      <c r="D678" s="496" t="s">
        <v>467</v>
      </c>
      <c r="E678" t="s">
        <v>586</v>
      </c>
    </row>
    <row r="679" spans="1:5">
      <c r="A679" s="496" t="s">
        <v>509</v>
      </c>
      <c r="B679" s="496" t="s">
        <v>10</v>
      </c>
      <c r="C679" s="496" t="s">
        <v>428</v>
      </c>
      <c r="D679" s="496" t="s">
        <v>468</v>
      </c>
      <c r="E679" t="s">
        <v>586</v>
      </c>
    </row>
    <row r="680" spans="1:5">
      <c r="A680" s="496" t="s">
        <v>509</v>
      </c>
      <c r="B680" s="496" t="s">
        <v>10</v>
      </c>
      <c r="C680" s="496" t="s">
        <v>428</v>
      </c>
      <c r="D680" s="496" t="s">
        <v>469</v>
      </c>
      <c r="E680" t="s">
        <v>586</v>
      </c>
    </row>
    <row r="681" spans="1:5">
      <c r="A681" s="496" t="s">
        <v>509</v>
      </c>
      <c r="B681" s="496" t="s">
        <v>10</v>
      </c>
      <c r="C681" s="496" t="s">
        <v>415</v>
      </c>
      <c r="D681" s="496" t="s">
        <v>472</v>
      </c>
      <c r="E681" t="s">
        <v>586</v>
      </c>
    </row>
    <row r="682" spans="1:5">
      <c r="A682" s="496" t="s">
        <v>509</v>
      </c>
      <c r="B682" s="496" t="s">
        <v>10</v>
      </c>
      <c r="C682" s="496" t="s">
        <v>415</v>
      </c>
      <c r="D682" s="496" t="s">
        <v>436</v>
      </c>
      <c r="E682" t="s">
        <v>586</v>
      </c>
    </row>
    <row r="683" spans="1:5">
      <c r="A683" s="496" t="s">
        <v>509</v>
      </c>
      <c r="B683" s="496" t="s">
        <v>10</v>
      </c>
      <c r="C683" s="496" t="s">
        <v>415</v>
      </c>
      <c r="D683" s="496" t="s">
        <v>418</v>
      </c>
      <c r="E683" t="s">
        <v>586</v>
      </c>
    </row>
    <row r="684" spans="1:5">
      <c r="A684" s="496" t="s">
        <v>509</v>
      </c>
      <c r="B684" s="496" t="s">
        <v>10</v>
      </c>
      <c r="C684" s="496" t="s">
        <v>415</v>
      </c>
      <c r="D684" s="496" t="s">
        <v>420</v>
      </c>
      <c r="E684" t="s">
        <v>586</v>
      </c>
    </row>
    <row r="685" spans="1:5">
      <c r="A685" s="496" t="s">
        <v>509</v>
      </c>
      <c r="B685" s="496" t="s">
        <v>10</v>
      </c>
      <c r="C685" s="496" t="s">
        <v>415</v>
      </c>
      <c r="D685" s="496" t="s">
        <v>479</v>
      </c>
      <c r="E685" t="s">
        <v>586</v>
      </c>
    </row>
    <row r="686" spans="1:5">
      <c r="A686" s="496" t="s">
        <v>509</v>
      </c>
      <c r="B686" s="496" t="s">
        <v>10</v>
      </c>
      <c r="C686" s="496" t="s">
        <v>415</v>
      </c>
      <c r="D686" s="496" t="s">
        <v>422</v>
      </c>
      <c r="E686" t="s">
        <v>586</v>
      </c>
    </row>
    <row r="687" spans="1:5">
      <c r="A687" s="496" t="s">
        <v>509</v>
      </c>
      <c r="B687" s="496" t="s">
        <v>10</v>
      </c>
      <c r="C687" s="496" t="s">
        <v>415</v>
      </c>
      <c r="D687" s="496" t="s">
        <v>423</v>
      </c>
      <c r="E687" t="s">
        <v>586</v>
      </c>
    </row>
    <row r="688" spans="1:5">
      <c r="A688" s="496" t="s">
        <v>509</v>
      </c>
      <c r="B688" s="496" t="s">
        <v>10</v>
      </c>
      <c r="C688" s="496" t="s">
        <v>415</v>
      </c>
      <c r="D688" s="496" t="s">
        <v>455</v>
      </c>
      <c r="E688" t="s">
        <v>586</v>
      </c>
    </row>
    <row r="689" spans="1:5">
      <c r="A689" s="496" t="s">
        <v>509</v>
      </c>
      <c r="B689" s="496" t="s">
        <v>10</v>
      </c>
      <c r="C689" s="496" t="s">
        <v>415</v>
      </c>
      <c r="D689" s="496" t="s">
        <v>416</v>
      </c>
      <c r="E689" t="s">
        <v>586</v>
      </c>
    </row>
    <row r="690" spans="1:5">
      <c r="A690" s="496" t="s">
        <v>509</v>
      </c>
      <c r="B690" s="496" t="s">
        <v>10</v>
      </c>
      <c r="C690" s="496" t="s">
        <v>415</v>
      </c>
      <c r="D690" s="496" t="s">
        <v>437</v>
      </c>
      <c r="E690" t="s">
        <v>586</v>
      </c>
    </row>
    <row r="691" spans="1:5">
      <c r="A691" s="496" t="s">
        <v>509</v>
      </c>
      <c r="B691" s="496" t="s">
        <v>10</v>
      </c>
      <c r="C691" s="496" t="s">
        <v>415</v>
      </c>
      <c r="D691" s="496" t="s">
        <v>438</v>
      </c>
      <c r="E691" t="s">
        <v>586</v>
      </c>
    </row>
    <row r="692" spans="1:5">
      <c r="A692" s="496" t="s">
        <v>509</v>
      </c>
      <c r="B692" s="496" t="s">
        <v>10</v>
      </c>
      <c r="C692" s="496" t="s">
        <v>415</v>
      </c>
      <c r="D692" s="496" t="s">
        <v>473</v>
      </c>
      <c r="E692" t="s">
        <v>586</v>
      </c>
    </row>
    <row r="693" spans="1:5">
      <c r="A693" s="496" t="s">
        <v>509</v>
      </c>
      <c r="B693" s="496" t="s">
        <v>10</v>
      </c>
      <c r="C693" s="496" t="s">
        <v>415</v>
      </c>
      <c r="D693" s="496" t="s">
        <v>474</v>
      </c>
      <c r="E693" t="s">
        <v>586</v>
      </c>
    </row>
    <row r="694" spans="1:5">
      <c r="A694" s="496" t="s">
        <v>509</v>
      </c>
      <c r="B694" s="496" t="s">
        <v>10</v>
      </c>
      <c r="C694" s="496" t="s">
        <v>415</v>
      </c>
      <c r="D694" s="496" t="s">
        <v>475</v>
      </c>
      <c r="E694" t="s">
        <v>586</v>
      </c>
    </row>
    <row r="695" spans="1:5">
      <c r="A695" s="496" t="s">
        <v>509</v>
      </c>
      <c r="B695" s="496" t="s">
        <v>10</v>
      </c>
      <c r="C695" s="496" t="s">
        <v>415</v>
      </c>
      <c r="D695" s="496" t="s">
        <v>480</v>
      </c>
      <c r="E695" t="s">
        <v>586</v>
      </c>
    </row>
    <row r="696" spans="1:5">
      <c r="A696" s="496" t="s">
        <v>509</v>
      </c>
      <c r="B696" s="496" t="s">
        <v>10</v>
      </c>
      <c r="C696" s="496" t="s">
        <v>415</v>
      </c>
      <c r="D696" s="496" t="s">
        <v>481</v>
      </c>
      <c r="E696" t="s">
        <v>586</v>
      </c>
    </row>
    <row r="697" spans="1:5">
      <c r="A697" s="496" t="s">
        <v>509</v>
      </c>
      <c r="B697" s="496" t="s">
        <v>10</v>
      </c>
      <c r="C697" s="496" t="s">
        <v>415</v>
      </c>
      <c r="D697" s="496" t="s">
        <v>482</v>
      </c>
      <c r="E697" t="s">
        <v>586</v>
      </c>
    </row>
    <row r="698" spans="1:5">
      <c r="A698" s="496" t="s">
        <v>509</v>
      </c>
      <c r="B698" s="496" t="s">
        <v>10</v>
      </c>
      <c r="C698" s="496" t="s">
        <v>415</v>
      </c>
      <c r="D698" s="496" t="s">
        <v>439</v>
      </c>
      <c r="E698" t="s">
        <v>586</v>
      </c>
    </row>
    <row r="699" spans="1:5">
      <c r="A699" s="496" t="s">
        <v>509</v>
      </c>
      <c r="B699" s="496" t="s">
        <v>10</v>
      </c>
      <c r="C699" s="496" t="s">
        <v>415</v>
      </c>
      <c r="D699" s="496" t="s">
        <v>440</v>
      </c>
      <c r="E699" t="s">
        <v>586</v>
      </c>
    </row>
    <row r="700" spans="1:5">
      <c r="A700" s="496" t="s">
        <v>509</v>
      </c>
      <c r="B700" s="496" t="s">
        <v>10</v>
      </c>
      <c r="C700" s="496" t="s">
        <v>415</v>
      </c>
      <c r="D700" s="496" t="s">
        <v>441</v>
      </c>
      <c r="E700" t="s">
        <v>586</v>
      </c>
    </row>
    <row r="701" spans="1:5">
      <c r="A701" s="496" t="s">
        <v>509</v>
      </c>
      <c r="B701" s="496" t="s">
        <v>10</v>
      </c>
      <c r="C701" s="496" t="s">
        <v>417</v>
      </c>
      <c r="D701" s="496" t="s">
        <v>477</v>
      </c>
      <c r="E701" t="s">
        <v>586</v>
      </c>
    </row>
    <row r="702" spans="1:5">
      <c r="A702" s="496" t="s">
        <v>509</v>
      </c>
      <c r="B702" s="496" t="s">
        <v>10</v>
      </c>
      <c r="C702" s="496" t="s">
        <v>417</v>
      </c>
      <c r="D702" s="496" t="s">
        <v>418</v>
      </c>
      <c r="E702" t="s">
        <v>586</v>
      </c>
    </row>
    <row r="703" spans="1:5">
      <c r="A703" s="496" t="s">
        <v>509</v>
      </c>
      <c r="B703" s="496" t="s">
        <v>10</v>
      </c>
      <c r="C703" s="496" t="s">
        <v>443</v>
      </c>
      <c r="D703" s="496" t="s">
        <v>587</v>
      </c>
      <c r="E703" t="s">
        <v>586</v>
      </c>
    </row>
    <row r="704" spans="1:5">
      <c r="A704" s="496" t="s">
        <v>509</v>
      </c>
      <c r="B704" s="496" t="s">
        <v>10</v>
      </c>
      <c r="C704" s="496" t="s">
        <v>443</v>
      </c>
      <c r="D704" s="496" t="s">
        <v>504</v>
      </c>
      <c r="E704" t="s">
        <v>586</v>
      </c>
    </row>
    <row r="705" spans="1:5">
      <c r="A705" s="496" t="s">
        <v>509</v>
      </c>
      <c r="B705" s="496" t="s">
        <v>10</v>
      </c>
      <c r="C705" s="496" t="s">
        <v>443</v>
      </c>
      <c r="D705" s="496" t="s">
        <v>523</v>
      </c>
      <c r="E705" t="s">
        <v>586</v>
      </c>
    </row>
    <row r="706" spans="1:5">
      <c r="A706" s="496" t="s">
        <v>509</v>
      </c>
      <c r="B706" s="496" t="s">
        <v>10</v>
      </c>
      <c r="C706" s="496" t="s">
        <v>443</v>
      </c>
      <c r="D706" s="496" t="s">
        <v>444</v>
      </c>
      <c r="E706" t="s">
        <v>586</v>
      </c>
    </row>
    <row r="707" spans="1:5">
      <c r="A707" s="496" t="s">
        <v>509</v>
      </c>
      <c r="B707" s="496" t="s">
        <v>10</v>
      </c>
      <c r="C707" s="496" t="s">
        <v>443</v>
      </c>
      <c r="D707" s="496" t="s">
        <v>458</v>
      </c>
      <c r="E707" t="s">
        <v>586</v>
      </c>
    </row>
    <row r="708" spans="1:5">
      <c r="A708" s="496" t="s">
        <v>509</v>
      </c>
      <c r="B708" s="496" t="s">
        <v>10</v>
      </c>
      <c r="C708" s="496" t="s">
        <v>443</v>
      </c>
      <c r="D708" s="496" t="s">
        <v>459</v>
      </c>
      <c r="E708" t="s">
        <v>586</v>
      </c>
    </row>
    <row r="709" spans="1:5">
      <c r="A709" s="496" t="s">
        <v>509</v>
      </c>
      <c r="B709" s="496" t="s">
        <v>10</v>
      </c>
      <c r="C709" s="496" t="s">
        <v>443</v>
      </c>
      <c r="D709" s="496" t="s">
        <v>460</v>
      </c>
      <c r="E709" t="s">
        <v>586</v>
      </c>
    </row>
    <row r="710" spans="1:5">
      <c r="A710" s="496" t="s">
        <v>509</v>
      </c>
      <c r="B710" s="496" t="s">
        <v>10</v>
      </c>
      <c r="C710" s="496" t="s">
        <v>443</v>
      </c>
      <c r="D710" s="496" t="s">
        <v>445</v>
      </c>
      <c r="E710" t="s">
        <v>586</v>
      </c>
    </row>
    <row r="711" spans="1:5">
      <c r="A711" s="496" t="s">
        <v>509</v>
      </c>
      <c r="B711" s="496" t="s">
        <v>10</v>
      </c>
      <c r="C711" s="496" t="s">
        <v>443</v>
      </c>
      <c r="D711" s="496" t="s">
        <v>446</v>
      </c>
      <c r="E711" t="s">
        <v>586</v>
      </c>
    </row>
    <row r="712" spans="1:5">
      <c r="A712" s="496" t="s">
        <v>509</v>
      </c>
      <c r="B712" s="496" t="s">
        <v>10</v>
      </c>
      <c r="C712" s="496" t="s">
        <v>443</v>
      </c>
      <c r="D712" s="496" t="s">
        <v>447</v>
      </c>
      <c r="E712" t="s">
        <v>586</v>
      </c>
    </row>
    <row r="713" spans="1:5">
      <c r="A713" s="496" t="s">
        <v>509</v>
      </c>
      <c r="B713" s="496" t="s">
        <v>10</v>
      </c>
      <c r="C713" s="496" t="s">
        <v>443</v>
      </c>
      <c r="D713" s="496" t="s">
        <v>448</v>
      </c>
      <c r="E713" t="s">
        <v>586</v>
      </c>
    </row>
    <row r="714" spans="1:5">
      <c r="A714" s="496" t="s">
        <v>509</v>
      </c>
      <c r="B714" s="496" t="s">
        <v>10</v>
      </c>
      <c r="C714" s="496" t="s">
        <v>443</v>
      </c>
      <c r="D714" s="496" t="s">
        <v>449</v>
      </c>
      <c r="E714" t="s">
        <v>586</v>
      </c>
    </row>
    <row r="715" spans="1:5">
      <c r="A715" s="496" t="s">
        <v>509</v>
      </c>
      <c r="B715" s="496" t="s">
        <v>10</v>
      </c>
      <c r="C715" s="496" t="s">
        <v>450</v>
      </c>
      <c r="D715" s="496" t="s">
        <v>510</v>
      </c>
      <c r="E715" t="s">
        <v>588</v>
      </c>
    </row>
    <row r="716" spans="1:5">
      <c r="A716" s="496" t="s">
        <v>509</v>
      </c>
      <c r="B716" s="496" t="s">
        <v>10</v>
      </c>
      <c r="C716" s="496" t="s">
        <v>450</v>
      </c>
      <c r="D716" s="496" t="s">
        <v>435</v>
      </c>
      <c r="E716" t="s">
        <v>588</v>
      </c>
    </row>
    <row r="717" spans="1:5">
      <c r="A717" s="496" t="s">
        <v>509</v>
      </c>
      <c r="B717" s="496" t="s">
        <v>10</v>
      </c>
      <c r="C717" s="496" t="s">
        <v>419</v>
      </c>
      <c r="D717" s="496" t="s">
        <v>418</v>
      </c>
      <c r="E717" t="s">
        <v>586</v>
      </c>
    </row>
    <row r="718" spans="1:5">
      <c r="A718" s="496" t="s">
        <v>509</v>
      </c>
      <c r="B718" s="496" t="s">
        <v>10</v>
      </c>
      <c r="C718" s="496" t="s">
        <v>419</v>
      </c>
      <c r="D718" s="496" t="s">
        <v>420</v>
      </c>
      <c r="E718" t="s">
        <v>586</v>
      </c>
    </row>
    <row r="719" spans="1:5">
      <c r="A719" s="496" t="s">
        <v>509</v>
      </c>
      <c r="B719" s="496" t="s">
        <v>10</v>
      </c>
      <c r="C719" s="496" t="s">
        <v>419</v>
      </c>
      <c r="D719" s="496" t="s">
        <v>511</v>
      </c>
      <c r="E719" t="s">
        <v>586</v>
      </c>
    </row>
    <row r="720" spans="1:5">
      <c r="A720" s="496" t="s">
        <v>509</v>
      </c>
      <c r="B720" s="496" t="s">
        <v>10</v>
      </c>
      <c r="C720" s="496" t="s">
        <v>419</v>
      </c>
      <c r="D720" s="496" t="s">
        <v>421</v>
      </c>
      <c r="E720" t="s">
        <v>588</v>
      </c>
    </row>
    <row r="721" spans="1:5">
      <c r="A721" s="496" t="s">
        <v>509</v>
      </c>
      <c r="B721" s="496" t="s">
        <v>10</v>
      </c>
      <c r="C721" s="496" t="s">
        <v>419</v>
      </c>
      <c r="D721" s="496" t="s">
        <v>422</v>
      </c>
      <c r="E721" t="s">
        <v>586</v>
      </c>
    </row>
    <row r="722" spans="1:5">
      <c r="A722" s="496" t="s">
        <v>509</v>
      </c>
      <c r="B722" s="496" t="s">
        <v>10</v>
      </c>
      <c r="C722" s="496" t="s">
        <v>419</v>
      </c>
      <c r="D722" s="496" t="s">
        <v>423</v>
      </c>
      <c r="E722" t="s">
        <v>586</v>
      </c>
    </row>
    <row r="723" spans="1:5">
      <c r="A723" s="496" t="s">
        <v>509</v>
      </c>
      <c r="B723" s="496" t="s">
        <v>10</v>
      </c>
      <c r="C723" s="496" t="s">
        <v>419</v>
      </c>
      <c r="D723" s="496" t="s">
        <v>455</v>
      </c>
      <c r="E723" t="s">
        <v>586</v>
      </c>
    </row>
    <row r="724" spans="1:5">
      <c r="A724" s="496" t="s">
        <v>509</v>
      </c>
      <c r="B724" s="496" t="s">
        <v>10</v>
      </c>
      <c r="C724" s="496" t="s">
        <v>419</v>
      </c>
      <c r="D724" s="496" t="s">
        <v>438</v>
      </c>
      <c r="E724" t="s">
        <v>586</v>
      </c>
    </row>
    <row r="725" spans="1:5">
      <c r="A725" s="496" t="s">
        <v>509</v>
      </c>
      <c r="B725" s="496" t="s">
        <v>10</v>
      </c>
      <c r="C725" s="496" t="s">
        <v>419</v>
      </c>
      <c r="D725" s="496" t="s">
        <v>456</v>
      </c>
      <c r="E725" t="s">
        <v>586</v>
      </c>
    </row>
    <row r="726" spans="1:5">
      <c r="A726" s="496" t="s">
        <v>509</v>
      </c>
      <c r="B726" s="496" t="s">
        <v>10</v>
      </c>
      <c r="C726" s="496" t="s">
        <v>419</v>
      </c>
      <c r="D726" s="496" t="s">
        <v>476</v>
      </c>
      <c r="E726" t="s">
        <v>586</v>
      </c>
    </row>
    <row r="727" spans="1:5">
      <c r="A727" s="496" t="s">
        <v>509</v>
      </c>
      <c r="B727" s="496" t="s">
        <v>10</v>
      </c>
      <c r="C727" s="496" t="s">
        <v>461</v>
      </c>
      <c r="D727" s="496" t="s">
        <v>444</v>
      </c>
      <c r="E727" t="s">
        <v>586</v>
      </c>
    </row>
    <row r="728" spans="1:5">
      <c r="A728" s="496" t="s">
        <v>509</v>
      </c>
      <c r="B728" s="496" t="s">
        <v>10</v>
      </c>
      <c r="C728" s="496" t="s">
        <v>461</v>
      </c>
      <c r="D728" s="496" t="s">
        <v>462</v>
      </c>
      <c r="E728" t="s">
        <v>586</v>
      </c>
    </row>
    <row r="729" spans="1:5">
      <c r="A729" s="496" t="s">
        <v>509</v>
      </c>
      <c r="B729" s="496" t="s">
        <v>10</v>
      </c>
      <c r="C729" s="496" t="s">
        <v>461</v>
      </c>
      <c r="D729" s="496" t="s">
        <v>463</v>
      </c>
      <c r="E729" t="s">
        <v>586</v>
      </c>
    </row>
    <row r="730" spans="1:5">
      <c r="A730" s="496" t="s">
        <v>509</v>
      </c>
      <c r="B730" s="496" t="s">
        <v>10</v>
      </c>
      <c r="C730" s="496" t="s">
        <v>461</v>
      </c>
      <c r="D730" s="496" t="s">
        <v>489</v>
      </c>
      <c r="E730" t="s">
        <v>586</v>
      </c>
    </row>
    <row r="731" spans="1:5">
      <c r="A731" s="496" t="s">
        <v>509</v>
      </c>
      <c r="B731" s="496" t="s">
        <v>10</v>
      </c>
      <c r="C731" s="496" t="s">
        <v>461</v>
      </c>
      <c r="D731" s="496" t="s">
        <v>490</v>
      </c>
      <c r="E731" t="s">
        <v>586</v>
      </c>
    </row>
    <row r="732" spans="1:5">
      <c r="A732" s="496" t="s">
        <v>509</v>
      </c>
      <c r="B732" s="496" t="s">
        <v>10</v>
      </c>
      <c r="C732" s="496" t="s">
        <v>461</v>
      </c>
      <c r="D732" s="496" t="s">
        <v>491</v>
      </c>
      <c r="E732" t="s">
        <v>586</v>
      </c>
    </row>
    <row r="733" spans="1:5">
      <c r="A733" s="496" t="s">
        <v>509</v>
      </c>
      <c r="B733" s="496" t="s">
        <v>10</v>
      </c>
      <c r="C733" s="496" t="s">
        <v>461</v>
      </c>
      <c r="D733" s="496" t="s">
        <v>492</v>
      </c>
      <c r="E733" t="s">
        <v>586</v>
      </c>
    </row>
    <row r="734" spans="1:5">
      <c r="A734" s="496" t="s">
        <v>509</v>
      </c>
      <c r="B734" s="496" t="s">
        <v>10</v>
      </c>
      <c r="C734" s="496" t="s">
        <v>461</v>
      </c>
      <c r="D734" s="496" t="s">
        <v>493</v>
      </c>
      <c r="E734" t="s">
        <v>586</v>
      </c>
    </row>
    <row r="735" spans="1:5">
      <c r="A735" s="496" t="s">
        <v>509</v>
      </c>
      <c r="B735" s="496" t="s">
        <v>10</v>
      </c>
      <c r="C735" s="496" t="s">
        <v>461</v>
      </c>
      <c r="D735" s="496" t="s">
        <v>494</v>
      </c>
      <c r="E735" t="s">
        <v>586</v>
      </c>
    </row>
    <row r="736" spans="1:5">
      <c r="A736" s="496" t="s">
        <v>509</v>
      </c>
      <c r="B736" s="496" t="s">
        <v>10</v>
      </c>
      <c r="C736" s="496" t="s">
        <v>461</v>
      </c>
      <c r="D736" s="496" t="s">
        <v>467</v>
      </c>
      <c r="E736" t="s">
        <v>586</v>
      </c>
    </row>
    <row r="737" spans="1:5">
      <c r="A737" s="496" t="s">
        <v>509</v>
      </c>
      <c r="B737" s="496" t="s">
        <v>10</v>
      </c>
      <c r="C737" s="496" t="s">
        <v>461</v>
      </c>
      <c r="D737" s="496" t="s">
        <v>468</v>
      </c>
      <c r="E737" t="s">
        <v>586</v>
      </c>
    </row>
    <row r="738" spans="1:5">
      <c r="A738" s="496" t="s">
        <v>509</v>
      </c>
      <c r="B738" s="496" t="s">
        <v>10</v>
      </c>
      <c r="C738" s="496" t="s">
        <v>461</v>
      </c>
      <c r="D738" s="496" t="s">
        <v>469</v>
      </c>
      <c r="E738" t="s">
        <v>586</v>
      </c>
    </row>
    <row r="739" spans="1:5">
      <c r="A739" s="496" t="s">
        <v>509</v>
      </c>
      <c r="B739" s="496" t="s">
        <v>10</v>
      </c>
      <c r="C739" s="496" t="s">
        <v>461</v>
      </c>
      <c r="D739" s="496" t="s">
        <v>495</v>
      </c>
      <c r="E739" t="s">
        <v>586</v>
      </c>
    </row>
    <row r="740" spans="1:5">
      <c r="A740" s="496" t="s">
        <v>509</v>
      </c>
      <c r="B740" s="496" t="s">
        <v>10</v>
      </c>
      <c r="C740" s="496" t="s">
        <v>461</v>
      </c>
      <c r="D740" s="496" t="s">
        <v>496</v>
      </c>
      <c r="E740" t="s">
        <v>586</v>
      </c>
    </row>
    <row r="741" spans="1:5">
      <c r="A741" s="496" t="s">
        <v>509</v>
      </c>
      <c r="B741" s="496" t="s">
        <v>10</v>
      </c>
      <c r="C741" s="496" t="s">
        <v>461</v>
      </c>
      <c r="D741" s="496" t="s">
        <v>497</v>
      </c>
      <c r="E741" t="s">
        <v>586</v>
      </c>
    </row>
    <row r="742" spans="1:5">
      <c r="A742" s="496" t="s">
        <v>509</v>
      </c>
      <c r="B742" s="496" t="s">
        <v>10</v>
      </c>
      <c r="C742" s="496" t="s">
        <v>461</v>
      </c>
      <c r="D742" s="496" t="s">
        <v>473</v>
      </c>
      <c r="E742" t="s">
        <v>586</v>
      </c>
    </row>
    <row r="743" spans="1:5">
      <c r="A743" s="496" t="s">
        <v>509</v>
      </c>
      <c r="B743" s="496" t="s">
        <v>10</v>
      </c>
      <c r="C743" s="496" t="s">
        <v>461</v>
      </c>
      <c r="D743" s="496" t="s">
        <v>474</v>
      </c>
      <c r="E743" t="s">
        <v>586</v>
      </c>
    </row>
    <row r="744" spans="1:5">
      <c r="A744" s="496" t="s">
        <v>509</v>
      </c>
      <c r="B744" s="496" t="s">
        <v>10</v>
      </c>
      <c r="C744" s="496" t="s">
        <v>461</v>
      </c>
      <c r="D744" s="496" t="s">
        <v>475</v>
      </c>
      <c r="E744" t="s">
        <v>586</v>
      </c>
    </row>
    <row r="745" spans="1:5">
      <c r="A745" s="496" t="s">
        <v>512</v>
      </c>
      <c r="B745" s="496" t="s">
        <v>11</v>
      </c>
      <c r="C745" s="496" t="s">
        <v>428</v>
      </c>
      <c r="D745" s="496" t="s">
        <v>429</v>
      </c>
      <c r="E745" t="s">
        <v>586</v>
      </c>
    </row>
    <row r="746" spans="1:5">
      <c r="A746" s="496" t="s">
        <v>512</v>
      </c>
      <c r="B746" s="496" t="s">
        <v>11</v>
      </c>
      <c r="C746" s="496" t="s">
        <v>428</v>
      </c>
      <c r="D746" s="496" t="s">
        <v>430</v>
      </c>
      <c r="E746" t="s">
        <v>586</v>
      </c>
    </row>
    <row r="747" spans="1:5">
      <c r="A747" s="496" t="s">
        <v>512</v>
      </c>
      <c r="B747" s="496" t="s">
        <v>11</v>
      </c>
      <c r="C747" s="496" t="s">
        <v>428</v>
      </c>
      <c r="D747" s="496" t="s">
        <v>431</v>
      </c>
      <c r="E747" t="s">
        <v>586</v>
      </c>
    </row>
    <row r="748" spans="1:5">
      <c r="A748" s="496" t="s">
        <v>512</v>
      </c>
      <c r="B748" s="496" t="s">
        <v>11</v>
      </c>
      <c r="C748" s="496" t="s">
        <v>428</v>
      </c>
      <c r="D748" s="496" t="s">
        <v>467</v>
      </c>
      <c r="E748" t="s">
        <v>586</v>
      </c>
    </row>
    <row r="749" spans="1:5">
      <c r="A749" s="496" t="s">
        <v>512</v>
      </c>
      <c r="B749" s="496" t="s">
        <v>11</v>
      </c>
      <c r="C749" s="496" t="s">
        <v>428</v>
      </c>
      <c r="D749" s="496" t="s">
        <v>468</v>
      </c>
      <c r="E749" t="s">
        <v>586</v>
      </c>
    </row>
    <row r="750" spans="1:5">
      <c r="A750" s="496" t="s">
        <v>512</v>
      </c>
      <c r="B750" s="496" t="s">
        <v>11</v>
      </c>
      <c r="C750" s="496" t="s">
        <v>428</v>
      </c>
      <c r="D750" s="496" t="s">
        <v>469</v>
      </c>
      <c r="E750" t="s">
        <v>586</v>
      </c>
    </row>
    <row r="751" spans="1:5">
      <c r="A751" s="496" t="s">
        <v>512</v>
      </c>
      <c r="B751" s="496" t="s">
        <v>11</v>
      </c>
      <c r="C751" s="496" t="s">
        <v>415</v>
      </c>
      <c r="D751" s="496" t="s">
        <v>472</v>
      </c>
      <c r="E751" t="s">
        <v>586</v>
      </c>
    </row>
    <row r="752" spans="1:5">
      <c r="A752" s="496" t="s">
        <v>512</v>
      </c>
      <c r="B752" s="496" t="s">
        <v>11</v>
      </c>
      <c r="C752" s="496" t="s">
        <v>415</v>
      </c>
      <c r="D752" s="496" t="s">
        <v>436</v>
      </c>
      <c r="E752" t="s">
        <v>586</v>
      </c>
    </row>
    <row r="753" spans="1:5">
      <c r="A753" s="496" t="s">
        <v>512</v>
      </c>
      <c r="B753" s="496" t="s">
        <v>11</v>
      </c>
      <c r="C753" s="496" t="s">
        <v>415</v>
      </c>
      <c r="D753" s="496" t="s">
        <v>418</v>
      </c>
      <c r="E753" t="s">
        <v>586</v>
      </c>
    </row>
    <row r="754" spans="1:5">
      <c r="A754" s="496" t="s">
        <v>512</v>
      </c>
      <c r="B754" s="496" t="s">
        <v>11</v>
      </c>
      <c r="C754" s="496" t="s">
        <v>415</v>
      </c>
      <c r="D754" s="496" t="s">
        <v>420</v>
      </c>
      <c r="E754" t="s">
        <v>586</v>
      </c>
    </row>
    <row r="755" spans="1:5">
      <c r="A755" s="496" t="s">
        <v>512</v>
      </c>
      <c r="B755" s="496" t="s">
        <v>11</v>
      </c>
      <c r="C755" s="496" t="s">
        <v>415</v>
      </c>
      <c r="D755" s="496" t="s">
        <v>479</v>
      </c>
      <c r="E755" t="s">
        <v>586</v>
      </c>
    </row>
    <row r="756" spans="1:5">
      <c r="A756" s="496" t="s">
        <v>512</v>
      </c>
      <c r="B756" s="496" t="s">
        <v>11</v>
      </c>
      <c r="C756" s="496" t="s">
        <v>415</v>
      </c>
      <c r="D756" s="496" t="s">
        <v>422</v>
      </c>
      <c r="E756" t="s">
        <v>586</v>
      </c>
    </row>
    <row r="757" spans="1:5">
      <c r="A757" s="496" t="s">
        <v>512</v>
      </c>
      <c r="B757" s="496" t="s">
        <v>11</v>
      </c>
      <c r="C757" s="496" t="s">
        <v>415</v>
      </c>
      <c r="D757" s="496" t="s">
        <v>423</v>
      </c>
      <c r="E757" t="s">
        <v>586</v>
      </c>
    </row>
    <row r="758" spans="1:5">
      <c r="A758" s="496" t="s">
        <v>512</v>
      </c>
      <c r="B758" s="496" t="s">
        <v>11</v>
      </c>
      <c r="C758" s="496" t="s">
        <v>415</v>
      </c>
      <c r="D758" s="496" t="s">
        <v>455</v>
      </c>
      <c r="E758" t="s">
        <v>586</v>
      </c>
    </row>
    <row r="759" spans="1:5">
      <c r="A759" s="496" t="s">
        <v>512</v>
      </c>
      <c r="B759" s="496" t="s">
        <v>11</v>
      </c>
      <c r="C759" s="496" t="s">
        <v>415</v>
      </c>
      <c r="D759" s="496" t="s">
        <v>416</v>
      </c>
      <c r="E759" t="s">
        <v>586</v>
      </c>
    </row>
    <row r="760" spans="1:5">
      <c r="A760" s="496" t="s">
        <v>512</v>
      </c>
      <c r="B760" s="496" t="s">
        <v>11</v>
      </c>
      <c r="C760" s="496" t="s">
        <v>415</v>
      </c>
      <c r="D760" s="496" t="s">
        <v>437</v>
      </c>
      <c r="E760" t="s">
        <v>586</v>
      </c>
    </row>
    <row r="761" spans="1:5">
      <c r="A761" s="496" t="s">
        <v>512</v>
      </c>
      <c r="B761" s="496" t="s">
        <v>11</v>
      </c>
      <c r="C761" s="496" t="s">
        <v>415</v>
      </c>
      <c r="D761" s="496" t="s">
        <v>438</v>
      </c>
      <c r="E761" t="s">
        <v>586</v>
      </c>
    </row>
    <row r="762" spans="1:5">
      <c r="A762" s="496" t="s">
        <v>512</v>
      </c>
      <c r="B762" s="496" t="s">
        <v>11</v>
      </c>
      <c r="C762" s="496" t="s">
        <v>415</v>
      </c>
      <c r="D762" s="496" t="s">
        <v>473</v>
      </c>
      <c r="E762" t="s">
        <v>586</v>
      </c>
    </row>
    <row r="763" spans="1:5">
      <c r="A763" s="496" t="s">
        <v>512</v>
      </c>
      <c r="B763" s="496" t="s">
        <v>11</v>
      </c>
      <c r="C763" s="496" t="s">
        <v>415</v>
      </c>
      <c r="D763" s="496" t="s">
        <v>474</v>
      </c>
      <c r="E763" t="s">
        <v>586</v>
      </c>
    </row>
    <row r="764" spans="1:5">
      <c r="A764" s="496" t="s">
        <v>512</v>
      </c>
      <c r="B764" s="496" t="s">
        <v>11</v>
      </c>
      <c r="C764" s="496" t="s">
        <v>415</v>
      </c>
      <c r="D764" s="496" t="s">
        <v>475</v>
      </c>
      <c r="E764" t="s">
        <v>586</v>
      </c>
    </row>
    <row r="765" spans="1:5">
      <c r="A765" s="496" t="s">
        <v>512</v>
      </c>
      <c r="B765" s="496" t="s">
        <v>11</v>
      </c>
      <c r="C765" s="496" t="s">
        <v>415</v>
      </c>
      <c r="D765" s="496" t="s">
        <v>480</v>
      </c>
      <c r="E765" t="s">
        <v>586</v>
      </c>
    </row>
    <row r="766" spans="1:5">
      <c r="A766" s="496" t="s">
        <v>512</v>
      </c>
      <c r="B766" s="496" t="s">
        <v>11</v>
      </c>
      <c r="C766" s="496" t="s">
        <v>415</v>
      </c>
      <c r="D766" s="496" t="s">
        <v>481</v>
      </c>
      <c r="E766" t="s">
        <v>586</v>
      </c>
    </row>
    <row r="767" spans="1:5">
      <c r="A767" s="496" t="s">
        <v>512</v>
      </c>
      <c r="B767" s="496" t="s">
        <v>11</v>
      </c>
      <c r="C767" s="496" t="s">
        <v>415</v>
      </c>
      <c r="D767" s="496" t="s">
        <v>482</v>
      </c>
      <c r="E767" t="s">
        <v>586</v>
      </c>
    </row>
    <row r="768" spans="1:5">
      <c r="A768" s="496" t="s">
        <v>512</v>
      </c>
      <c r="B768" s="496" t="s">
        <v>11</v>
      </c>
      <c r="C768" s="496" t="s">
        <v>415</v>
      </c>
      <c r="D768" s="496" t="s">
        <v>439</v>
      </c>
      <c r="E768" t="s">
        <v>586</v>
      </c>
    </row>
    <row r="769" spans="1:5">
      <c r="A769" s="496" t="s">
        <v>512</v>
      </c>
      <c r="B769" s="496" t="s">
        <v>11</v>
      </c>
      <c r="C769" s="496" t="s">
        <v>415</v>
      </c>
      <c r="D769" s="496" t="s">
        <v>440</v>
      </c>
      <c r="E769" t="s">
        <v>586</v>
      </c>
    </row>
    <row r="770" spans="1:5">
      <c r="A770" s="496" t="s">
        <v>512</v>
      </c>
      <c r="B770" s="496" t="s">
        <v>11</v>
      </c>
      <c r="C770" s="496" t="s">
        <v>415</v>
      </c>
      <c r="D770" s="496" t="s">
        <v>441</v>
      </c>
      <c r="E770" t="s">
        <v>586</v>
      </c>
    </row>
    <row r="771" spans="1:5">
      <c r="A771" s="496" t="s">
        <v>512</v>
      </c>
      <c r="B771" s="496" t="s">
        <v>11</v>
      </c>
      <c r="C771" s="496" t="s">
        <v>442</v>
      </c>
      <c r="D771" s="496" t="s">
        <v>513</v>
      </c>
      <c r="E771" t="s">
        <v>588</v>
      </c>
    </row>
    <row r="772" spans="1:5">
      <c r="A772" s="496" t="s">
        <v>512</v>
      </c>
      <c r="B772" s="496" t="s">
        <v>11</v>
      </c>
      <c r="C772" s="496" t="s">
        <v>442</v>
      </c>
      <c r="D772" s="496" t="s">
        <v>479</v>
      </c>
      <c r="E772" t="s">
        <v>588</v>
      </c>
    </row>
    <row r="773" spans="1:5">
      <c r="A773" s="496" t="s">
        <v>512</v>
      </c>
      <c r="B773" s="496" t="s">
        <v>11</v>
      </c>
      <c r="C773" s="496" t="s">
        <v>442</v>
      </c>
      <c r="D773" s="496" t="s">
        <v>497</v>
      </c>
      <c r="E773" t="s">
        <v>588</v>
      </c>
    </row>
    <row r="774" spans="1:5">
      <c r="A774" s="496" t="s">
        <v>512</v>
      </c>
      <c r="B774" s="496" t="s">
        <v>11</v>
      </c>
      <c r="C774" s="496" t="s">
        <v>417</v>
      </c>
      <c r="D774" s="496" t="s">
        <v>477</v>
      </c>
      <c r="E774" t="s">
        <v>586</v>
      </c>
    </row>
    <row r="775" spans="1:5">
      <c r="A775" s="496" t="s">
        <v>512</v>
      </c>
      <c r="B775" s="496" t="s">
        <v>11</v>
      </c>
      <c r="C775" s="496" t="s">
        <v>417</v>
      </c>
      <c r="D775" s="496" t="s">
        <v>418</v>
      </c>
      <c r="E775" t="s">
        <v>586</v>
      </c>
    </row>
    <row r="776" spans="1:5">
      <c r="A776" s="496" t="s">
        <v>512</v>
      </c>
      <c r="B776" s="496" t="s">
        <v>11</v>
      </c>
      <c r="C776" s="496" t="s">
        <v>465</v>
      </c>
      <c r="D776" s="496" t="s">
        <v>504</v>
      </c>
      <c r="E776" t="s">
        <v>588</v>
      </c>
    </row>
    <row r="777" spans="1:5">
      <c r="A777" s="496" t="s">
        <v>512</v>
      </c>
      <c r="B777" s="496" t="s">
        <v>11</v>
      </c>
      <c r="C777" s="496" t="s">
        <v>465</v>
      </c>
      <c r="D777" s="496" t="s">
        <v>458</v>
      </c>
      <c r="E777" t="s">
        <v>588</v>
      </c>
    </row>
    <row r="778" spans="1:5">
      <c r="A778" s="496" t="s">
        <v>512</v>
      </c>
      <c r="B778" s="496" t="s">
        <v>11</v>
      </c>
      <c r="C778" s="496" t="s">
        <v>465</v>
      </c>
      <c r="D778" s="496" t="s">
        <v>514</v>
      </c>
      <c r="E778" t="s">
        <v>588</v>
      </c>
    </row>
    <row r="779" spans="1:5">
      <c r="A779" s="496" t="s">
        <v>512</v>
      </c>
      <c r="B779" s="496" t="s">
        <v>11</v>
      </c>
      <c r="C779" s="496" t="s">
        <v>465</v>
      </c>
      <c r="D779" s="496" t="s">
        <v>499</v>
      </c>
      <c r="E779" t="s">
        <v>588</v>
      </c>
    </row>
    <row r="780" spans="1:5">
      <c r="A780" s="496" t="s">
        <v>512</v>
      </c>
      <c r="B780" s="496" t="s">
        <v>11</v>
      </c>
      <c r="C780" s="496" t="s">
        <v>465</v>
      </c>
      <c r="D780" s="496" t="s">
        <v>515</v>
      </c>
      <c r="E780" t="s">
        <v>588</v>
      </c>
    </row>
    <row r="781" spans="1:5">
      <c r="A781" s="496" t="s">
        <v>512</v>
      </c>
      <c r="B781" s="496" t="s">
        <v>11</v>
      </c>
      <c r="C781" s="496" t="s">
        <v>465</v>
      </c>
      <c r="D781" s="496" t="s">
        <v>516</v>
      </c>
      <c r="E781" t="s">
        <v>588</v>
      </c>
    </row>
    <row r="782" spans="1:5">
      <c r="A782" s="496" t="s">
        <v>512</v>
      </c>
      <c r="B782" s="496" t="s">
        <v>11</v>
      </c>
      <c r="C782" s="496" t="s">
        <v>465</v>
      </c>
      <c r="D782" s="496" t="s">
        <v>470</v>
      </c>
      <c r="E782" t="s">
        <v>588</v>
      </c>
    </row>
    <row r="783" spans="1:5">
      <c r="A783" s="496" t="s">
        <v>512</v>
      </c>
      <c r="B783" s="496" t="s">
        <v>11</v>
      </c>
      <c r="C783" s="496" t="s">
        <v>465</v>
      </c>
      <c r="D783" s="496" t="s">
        <v>453</v>
      </c>
      <c r="E783" t="s">
        <v>588</v>
      </c>
    </row>
    <row r="784" spans="1:5">
      <c r="A784" s="496" t="s">
        <v>512</v>
      </c>
      <c r="B784" s="496" t="s">
        <v>11</v>
      </c>
      <c r="C784" s="496" t="s">
        <v>465</v>
      </c>
      <c r="D784" s="496" t="s">
        <v>517</v>
      </c>
      <c r="E784" t="s">
        <v>588</v>
      </c>
    </row>
    <row r="785" spans="1:5">
      <c r="A785" s="496" t="s">
        <v>512</v>
      </c>
      <c r="B785" s="496" t="s">
        <v>11</v>
      </c>
      <c r="C785" s="496" t="s">
        <v>443</v>
      </c>
      <c r="D785" s="496" t="s">
        <v>587</v>
      </c>
      <c r="E785" t="s">
        <v>586</v>
      </c>
    </row>
    <row r="786" spans="1:5">
      <c r="A786" s="496" t="s">
        <v>512</v>
      </c>
      <c r="B786" s="496" t="s">
        <v>11</v>
      </c>
      <c r="C786" s="496" t="s">
        <v>443</v>
      </c>
      <c r="D786" s="496" t="s">
        <v>504</v>
      </c>
      <c r="E786" t="s">
        <v>586</v>
      </c>
    </row>
    <row r="787" spans="1:5">
      <c r="A787" s="496" t="s">
        <v>512</v>
      </c>
      <c r="B787" s="496" t="s">
        <v>11</v>
      </c>
      <c r="C787" s="496" t="s">
        <v>443</v>
      </c>
      <c r="D787" s="496" t="s">
        <v>523</v>
      </c>
      <c r="E787" t="s">
        <v>586</v>
      </c>
    </row>
    <row r="788" spans="1:5">
      <c r="A788" s="496" t="s">
        <v>512</v>
      </c>
      <c r="B788" s="496" t="s">
        <v>11</v>
      </c>
      <c r="C788" s="496" t="s">
        <v>443</v>
      </c>
      <c r="D788" s="496" t="s">
        <v>444</v>
      </c>
      <c r="E788" t="s">
        <v>586</v>
      </c>
    </row>
    <row r="789" spans="1:5">
      <c r="A789" s="496" t="s">
        <v>512</v>
      </c>
      <c r="B789" s="496" t="s">
        <v>11</v>
      </c>
      <c r="C789" s="496" t="s">
        <v>443</v>
      </c>
      <c r="D789" s="496" t="s">
        <v>458</v>
      </c>
      <c r="E789" t="s">
        <v>586</v>
      </c>
    </row>
    <row r="790" spans="1:5">
      <c r="A790" s="496" t="s">
        <v>512</v>
      </c>
      <c r="B790" s="496" t="s">
        <v>11</v>
      </c>
      <c r="C790" s="496" t="s">
        <v>443</v>
      </c>
      <c r="D790" s="496" t="s">
        <v>459</v>
      </c>
      <c r="E790" t="s">
        <v>586</v>
      </c>
    </row>
    <row r="791" spans="1:5">
      <c r="A791" s="496" t="s">
        <v>512</v>
      </c>
      <c r="B791" s="496" t="s">
        <v>11</v>
      </c>
      <c r="C791" s="496" t="s">
        <v>443</v>
      </c>
      <c r="D791" s="496" t="s">
        <v>460</v>
      </c>
      <c r="E791" t="s">
        <v>586</v>
      </c>
    </row>
    <row r="792" spans="1:5">
      <c r="A792" s="496" t="s">
        <v>512</v>
      </c>
      <c r="B792" s="496" t="s">
        <v>11</v>
      </c>
      <c r="C792" s="496" t="s">
        <v>443</v>
      </c>
      <c r="D792" s="496" t="s">
        <v>445</v>
      </c>
      <c r="E792" t="s">
        <v>586</v>
      </c>
    </row>
    <row r="793" spans="1:5">
      <c r="A793" s="496" t="s">
        <v>512</v>
      </c>
      <c r="B793" s="496" t="s">
        <v>11</v>
      </c>
      <c r="C793" s="496" t="s">
        <v>443</v>
      </c>
      <c r="D793" s="496" t="s">
        <v>446</v>
      </c>
      <c r="E793" t="s">
        <v>586</v>
      </c>
    </row>
    <row r="794" spans="1:5">
      <c r="A794" s="496" t="s">
        <v>512</v>
      </c>
      <c r="B794" s="496" t="s">
        <v>11</v>
      </c>
      <c r="C794" s="496" t="s">
        <v>443</v>
      </c>
      <c r="D794" s="496" t="s">
        <v>447</v>
      </c>
      <c r="E794" t="s">
        <v>586</v>
      </c>
    </row>
    <row r="795" spans="1:5">
      <c r="A795" s="496" t="s">
        <v>512</v>
      </c>
      <c r="B795" s="496" t="s">
        <v>11</v>
      </c>
      <c r="C795" s="496" t="s">
        <v>443</v>
      </c>
      <c r="D795" s="496" t="s">
        <v>448</v>
      </c>
      <c r="E795" t="s">
        <v>586</v>
      </c>
    </row>
    <row r="796" spans="1:5">
      <c r="A796" s="496" t="s">
        <v>512</v>
      </c>
      <c r="B796" s="496" t="s">
        <v>11</v>
      </c>
      <c r="C796" s="496" t="s">
        <v>443</v>
      </c>
      <c r="D796" s="496" t="s">
        <v>449</v>
      </c>
      <c r="E796" t="s">
        <v>586</v>
      </c>
    </row>
    <row r="797" spans="1:5">
      <c r="A797" s="496" t="s">
        <v>512</v>
      </c>
      <c r="B797" s="496" t="s">
        <v>11</v>
      </c>
      <c r="C797" s="496" t="s">
        <v>450</v>
      </c>
      <c r="D797" s="496" t="s">
        <v>518</v>
      </c>
      <c r="E797" t="s">
        <v>588</v>
      </c>
    </row>
    <row r="798" spans="1:5">
      <c r="A798" s="496" t="s">
        <v>512</v>
      </c>
      <c r="B798" s="496" t="s">
        <v>11</v>
      </c>
      <c r="C798" s="496" t="s">
        <v>419</v>
      </c>
      <c r="D798" s="496" t="s">
        <v>418</v>
      </c>
      <c r="E798" t="s">
        <v>586</v>
      </c>
    </row>
    <row r="799" spans="1:5">
      <c r="A799" s="496" t="s">
        <v>512</v>
      </c>
      <c r="B799" s="496" t="s">
        <v>11</v>
      </c>
      <c r="C799" s="496" t="s">
        <v>419</v>
      </c>
      <c r="D799" s="496" t="s">
        <v>420</v>
      </c>
      <c r="E799" t="s">
        <v>586</v>
      </c>
    </row>
    <row r="800" spans="1:5">
      <c r="A800" s="496" t="s">
        <v>512</v>
      </c>
      <c r="B800" s="496" t="s">
        <v>11</v>
      </c>
      <c r="C800" s="496" t="s">
        <v>419</v>
      </c>
      <c r="D800" s="496" t="s">
        <v>511</v>
      </c>
      <c r="E800" t="s">
        <v>586</v>
      </c>
    </row>
    <row r="801" spans="1:5">
      <c r="A801" s="496" t="s">
        <v>512</v>
      </c>
      <c r="B801" s="496" t="s">
        <v>11</v>
      </c>
      <c r="C801" s="496" t="s">
        <v>419</v>
      </c>
      <c r="D801" s="496" t="s">
        <v>421</v>
      </c>
      <c r="E801" t="s">
        <v>588</v>
      </c>
    </row>
    <row r="802" spans="1:5">
      <c r="A802" s="496" t="s">
        <v>512</v>
      </c>
      <c r="B802" s="496" t="s">
        <v>11</v>
      </c>
      <c r="C802" s="496" t="s">
        <v>419</v>
      </c>
      <c r="D802" s="496" t="s">
        <v>422</v>
      </c>
      <c r="E802" t="s">
        <v>586</v>
      </c>
    </row>
    <row r="803" spans="1:5">
      <c r="A803" s="496" t="s">
        <v>512</v>
      </c>
      <c r="B803" s="496" t="s">
        <v>11</v>
      </c>
      <c r="C803" s="496" t="s">
        <v>419</v>
      </c>
      <c r="D803" s="496" t="s">
        <v>423</v>
      </c>
      <c r="E803" t="s">
        <v>586</v>
      </c>
    </row>
    <row r="804" spans="1:5">
      <c r="A804" s="496" t="s">
        <v>512</v>
      </c>
      <c r="B804" s="496" t="s">
        <v>11</v>
      </c>
      <c r="C804" s="496" t="s">
        <v>419</v>
      </c>
      <c r="D804" s="496" t="s">
        <v>455</v>
      </c>
      <c r="E804" t="s">
        <v>586</v>
      </c>
    </row>
    <row r="805" spans="1:5">
      <c r="A805" s="496" t="s">
        <v>512</v>
      </c>
      <c r="B805" s="496" t="s">
        <v>11</v>
      </c>
      <c r="C805" s="496" t="s">
        <v>419</v>
      </c>
      <c r="D805" s="496" t="s">
        <v>438</v>
      </c>
      <c r="E805" t="s">
        <v>586</v>
      </c>
    </row>
    <row r="806" spans="1:5">
      <c r="A806" s="496" t="s">
        <v>512</v>
      </c>
      <c r="B806" s="496" t="s">
        <v>11</v>
      </c>
      <c r="C806" s="496" t="s">
        <v>419</v>
      </c>
      <c r="D806" s="496" t="s">
        <v>456</v>
      </c>
      <c r="E806" t="s">
        <v>586</v>
      </c>
    </row>
    <row r="807" spans="1:5">
      <c r="A807" s="496" t="s">
        <v>512</v>
      </c>
      <c r="B807" s="496" t="s">
        <v>11</v>
      </c>
      <c r="C807" s="496" t="s">
        <v>419</v>
      </c>
      <c r="D807" s="496" t="s">
        <v>476</v>
      </c>
      <c r="E807" t="s">
        <v>586</v>
      </c>
    </row>
    <row r="808" spans="1:5">
      <c r="A808" s="496" t="s">
        <v>512</v>
      </c>
      <c r="B808" s="496" t="s">
        <v>11</v>
      </c>
      <c r="C808" s="496" t="s">
        <v>461</v>
      </c>
      <c r="D808" s="496" t="s">
        <v>444</v>
      </c>
      <c r="E808" t="s">
        <v>586</v>
      </c>
    </row>
    <row r="809" spans="1:5">
      <c r="A809" s="496" t="s">
        <v>512</v>
      </c>
      <c r="B809" s="496" t="s">
        <v>11</v>
      </c>
      <c r="C809" s="496" t="s">
        <v>461</v>
      </c>
      <c r="D809" s="496" t="s">
        <v>462</v>
      </c>
      <c r="E809" t="s">
        <v>586</v>
      </c>
    </row>
    <row r="810" spans="1:5">
      <c r="A810" s="496" t="s">
        <v>512</v>
      </c>
      <c r="B810" s="496" t="s">
        <v>11</v>
      </c>
      <c r="C810" s="496" t="s">
        <v>461</v>
      </c>
      <c r="D810" s="496" t="s">
        <v>463</v>
      </c>
      <c r="E810" t="s">
        <v>586</v>
      </c>
    </row>
    <row r="811" spans="1:5">
      <c r="A811" s="496" t="s">
        <v>512</v>
      </c>
      <c r="B811" s="496" t="s">
        <v>11</v>
      </c>
      <c r="C811" s="496" t="s">
        <v>461</v>
      </c>
      <c r="D811" s="496" t="s">
        <v>489</v>
      </c>
      <c r="E811" t="s">
        <v>586</v>
      </c>
    </row>
    <row r="812" spans="1:5">
      <c r="A812" s="496" t="s">
        <v>512</v>
      </c>
      <c r="B812" s="496" t="s">
        <v>11</v>
      </c>
      <c r="C812" s="496" t="s">
        <v>461</v>
      </c>
      <c r="D812" s="496" t="s">
        <v>490</v>
      </c>
      <c r="E812" t="s">
        <v>586</v>
      </c>
    </row>
    <row r="813" spans="1:5">
      <c r="A813" s="496" t="s">
        <v>512</v>
      </c>
      <c r="B813" s="496" t="s">
        <v>11</v>
      </c>
      <c r="C813" s="496" t="s">
        <v>461</v>
      </c>
      <c r="D813" s="496" t="s">
        <v>491</v>
      </c>
      <c r="E813" t="s">
        <v>586</v>
      </c>
    </row>
    <row r="814" spans="1:5">
      <c r="A814" s="496" t="s">
        <v>512</v>
      </c>
      <c r="B814" s="496" t="s">
        <v>11</v>
      </c>
      <c r="C814" s="496" t="s">
        <v>461</v>
      </c>
      <c r="D814" s="496" t="s">
        <v>492</v>
      </c>
      <c r="E814" t="s">
        <v>586</v>
      </c>
    </row>
    <row r="815" spans="1:5">
      <c r="A815" s="496" t="s">
        <v>512</v>
      </c>
      <c r="B815" s="496" t="s">
        <v>11</v>
      </c>
      <c r="C815" s="496" t="s">
        <v>461</v>
      </c>
      <c r="D815" s="496" t="s">
        <v>493</v>
      </c>
      <c r="E815" t="s">
        <v>586</v>
      </c>
    </row>
    <row r="816" spans="1:5">
      <c r="A816" s="496" t="s">
        <v>512</v>
      </c>
      <c r="B816" s="496" t="s">
        <v>11</v>
      </c>
      <c r="C816" s="496" t="s">
        <v>461</v>
      </c>
      <c r="D816" s="496" t="s">
        <v>494</v>
      </c>
      <c r="E816" t="s">
        <v>586</v>
      </c>
    </row>
    <row r="817" spans="1:5">
      <c r="A817" s="496" t="s">
        <v>512</v>
      </c>
      <c r="B817" s="496" t="s">
        <v>11</v>
      </c>
      <c r="C817" s="496" t="s">
        <v>461</v>
      </c>
      <c r="D817" s="496" t="s">
        <v>467</v>
      </c>
      <c r="E817" t="s">
        <v>586</v>
      </c>
    </row>
    <row r="818" spans="1:5">
      <c r="A818" s="496" t="s">
        <v>512</v>
      </c>
      <c r="B818" s="496" t="s">
        <v>11</v>
      </c>
      <c r="C818" s="496" t="s">
        <v>461</v>
      </c>
      <c r="D818" s="496" t="s">
        <v>468</v>
      </c>
      <c r="E818" t="s">
        <v>586</v>
      </c>
    </row>
    <row r="819" spans="1:5">
      <c r="A819" s="496" t="s">
        <v>512</v>
      </c>
      <c r="B819" s="496" t="s">
        <v>11</v>
      </c>
      <c r="C819" s="496" t="s">
        <v>461</v>
      </c>
      <c r="D819" s="496" t="s">
        <v>469</v>
      </c>
      <c r="E819" t="s">
        <v>586</v>
      </c>
    </row>
    <row r="820" spans="1:5">
      <c r="A820" s="496" t="s">
        <v>512</v>
      </c>
      <c r="B820" s="496" t="s">
        <v>11</v>
      </c>
      <c r="C820" s="496" t="s">
        <v>461</v>
      </c>
      <c r="D820" s="496" t="s">
        <v>495</v>
      </c>
      <c r="E820" t="s">
        <v>586</v>
      </c>
    </row>
    <row r="821" spans="1:5">
      <c r="A821" s="496" t="s">
        <v>512</v>
      </c>
      <c r="B821" s="496" t="s">
        <v>11</v>
      </c>
      <c r="C821" s="496" t="s">
        <v>461</v>
      </c>
      <c r="D821" s="496" t="s">
        <v>496</v>
      </c>
      <c r="E821" t="s">
        <v>586</v>
      </c>
    </row>
    <row r="822" spans="1:5">
      <c r="A822" s="496" t="s">
        <v>512</v>
      </c>
      <c r="B822" s="496" t="s">
        <v>11</v>
      </c>
      <c r="C822" s="496" t="s">
        <v>461</v>
      </c>
      <c r="D822" s="496" t="s">
        <v>497</v>
      </c>
      <c r="E822" t="s">
        <v>586</v>
      </c>
    </row>
    <row r="823" spans="1:5">
      <c r="A823" s="496" t="s">
        <v>512</v>
      </c>
      <c r="B823" s="496" t="s">
        <v>11</v>
      </c>
      <c r="C823" s="496" t="s">
        <v>461</v>
      </c>
      <c r="D823" s="496" t="s">
        <v>473</v>
      </c>
      <c r="E823" t="s">
        <v>586</v>
      </c>
    </row>
    <row r="824" spans="1:5">
      <c r="A824" s="496" t="s">
        <v>512</v>
      </c>
      <c r="B824" s="496" t="s">
        <v>11</v>
      </c>
      <c r="C824" s="496" t="s">
        <v>461</v>
      </c>
      <c r="D824" s="496" t="s">
        <v>474</v>
      </c>
      <c r="E824" t="s">
        <v>586</v>
      </c>
    </row>
    <row r="825" spans="1:5">
      <c r="A825" s="496" t="s">
        <v>512</v>
      </c>
      <c r="B825" s="496" t="s">
        <v>11</v>
      </c>
      <c r="C825" s="496" t="s">
        <v>461</v>
      </c>
      <c r="D825" s="496" t="s">
        <v>475</v>
      </c>
      <c r="E825" t="s">
        <v>586</v>
      </c>
    </row>
    <row r="826" spans="1:5">
      <c r="A826" s="496" t="s">
        <v>519</v>
      </c>
      <c r="B826" s="496" t="s">
        <v>12</v>
      </c>
      <c r="C826" s="496" t="s">
        <v>428</v>
      </c>
      <c r="D826" s="496" t="s">
        <v>429</v>
      </c>
      <c r="E826" t="s">
        <v>586</v>
      </c>
    </row>
    <row r="827" spans="1:5">
      <c r="A827" s="496" t="s">
        <v>519</v>
      </c>
      <c r="B827" s="496" t="s">
        <v>12</v>
      </c>
      <c r="C827" s="496" t="s">
        <v>428</v>
      </c>
      <c r="D827" s="496" t="s">
        <v>430</v>
      </c>
      <c r="E827" t="s">
        <v>586</v>
      </c>
    </row>
    <row r="828" spans="1:5">
      <c r="A828" s="496" t="s">
        <v>519</v>
      </c>
      <c r="B828" s="496" t="s">
        <v>12</v>
      </c>
      <c r="C828" s="496" t="s">
        <v>428</v>
      </c>
      <c r="D828" s="496" t="s">
        <v>431</v>
      </c>
      <c r="E828" t="s">
        <v>586</v>
      </c>
    </row>
    <row r="829" spans="1:5">
      <c r="A829" s="496" t="s">
        <v>519</v>
      </c>
      <c r="B829" s="496" t="s">
        <v>12</v>
      </c>
      <c r="C829" s="496" t="s">
        <v>428</v>
      </c>
      <c r="D829" s="496" t="s">
        <v>467</v>
      </c>
      <c r="E829" t="s">
        <v>586</v>
      </c>
    </row>
    <row r="830" spans="1:5">
      <c r="A830" s="496" t="s">
        <v>519</v>
      </c>
      <c r="B830" s="496" t="s">
        <v>12</v>
      </c>
      <c r="C830" s="496" t="s">
        <v>428</v>
      </c>
      <c r="D830" s="496" t="s">
        <v>468</v>
      </c>
      <c r="E830" t="s">
        <v>586</v>
      </c>
    </row>
    <row r="831" spans="1:5">
      <c r="A831" s="496" t="s">
        <v>519</v>
      </c>
      <c r="B831" s="496" t="s">
        <v>12</v>
      </c>
      <c r="C831" s="496" t="s">
        <v>428</v>
      </c>
      <c r="D831" s="496" t="s">
        <v>469</v>
      </c>
      <c r="E831" t="s">
        <v>586</v>
      </c>
    </row>
    <row r="832" spans="1:5">
      <c r="A832" s="496" t="s">
        <v>519</v>
      </c>
      <c r="B832" s="496" t="s">
        <v>12</v>
      </c>
      <c r="C832" s="496" t="s">
        <v>415</v>
      </c>
      <c r="D832" s="496" t="s">
        <v>472</v>
      </c>
      <c r="E832" t="s">
        <v>586</v>
      </c>
    </row>
    <row r="833" spans="1:5">
      <c r="A833" s="496" t="s">
        <v>519</v>
      </c>
      <c r="B833" s="496" t="s">
        <v>12</v>
      </c>
      <c r="C833" s="496" t="s">
        <v>415</v>
      </c>
      <c r="D833" s="496" t="s">
        <v>436</v>
      </c>
      <c r="E833" t="s">
        <v>586</v>
      </c>
    </row>
    <row r="834" spans="1:5">
      <c r="A834" s="496" t="s">
        <v>519</v>
      </c>
      <c r="B834" s="496" t="s">
        <v>12</v>
      </c>
      <c r="C834" s="496" t="s">
        <v>415</v>
      </c>
      <c r="D834" s="496" t="s">
        <v>418</v>
      </c>
      <c r="E834" t="s">
        <v>586</v>
      </c>
    </row>
    <row r="835" spans="1:5">
      <c r="A835" s="496" t="s">
        <v>519</v>
      </c>
      <c r="B835" s="496" t="s">
        <v>12</v>
      </c>
      <c r="C835" s="496" t="s">
        <v>415</v>
      </c>
      <c r="D835" s="496" t="s">
        <v>420</v>
      </c>
      <c r="E835" t="s">
        <v>586</v>
      </c>
    </row>
    <row r="836" spans="1:5">
      <c r="A836" s="496" t="s">
        <v>519</v>
      </c>
      <c r="B836" s="496" t="s">
        <v>12</v>
      </c>
      <c r="C836" s="496" t="s">
        <v>415</v>
      </c>
      <c r="D836" s="496" t="s">
        <v>479</v>
      </c>
      <c r="E836" t="s">
        <v>586</v>
      </c>
    </row>
    <row r="837" spans="1:5">
      <c r="A837" s="496" t="s">
        <v>519</v>
      </c>
      <c r="B837" s="496" t="s">
        <v>12</v>
      </c>
      <c r="C837" s="496" t="s">
        <v>415</v>
      </c>
      <c r="D837" s="496" t="s">
        <v>422</v>
      </c>
      <c r="E837" t="s">
        <v>586</v>
      </c>
    </row>
    <row r="838" spans="1:5">
      <c r="A838" s="496" t="s">
        <v>519</v>
      </c>
      <c r="B838" s="496" t="s">
        <v>12</v>
      </c>
      <c r="C838" s="496" t="s">
        <v>415</v>
      </c>
      <c r="D838" s="496" t="s">
        <v>423</v>
      </c>
      <c r="E838" t="s">
        <v>586</v>
      </c>
    </row>
    <row r="839" spans="1:5">
      <c r="A839" s="496" t="s">
        <v>519</v>
      </c>
      <c r="B839" s="496" t="s">
        <v>12</v>
      </c>
      <c r="C839" s="496" t="s">
        <v>415</v>
      </c>
      <c r="D839" s="496" t="s">
        <v>455</v>
      </c>
      <c r="E839" t="s">
        <v>586</v>
      </c>
    </row>
    <row r="840" spans="1:5">
      <c r="A840" s="496" t="s">
        <v>519</v>
      </c>
      <c r="B840" s="496" t="s">
        <v>12</v>
      </c>
      <c r="C840" s="496" t="s">
        <v>415</v>
      </c>
      <c r="D840" s="496" t="s">
        <v>416</v>
      </c>
      <c r="E840" t="s">
        <v>586</v>
      </c>
    </row>
    <row r="841" spans="1:5">
      <c r="A841" s="496" t="s">
        <v>519</v>
      </c>
      <c r="B841" s="496" t="s">
        <v>12</v>
      </c>
      <c r="C841" s="496" t="s">
        <v>415</v>
      </c>
      <c r="D841" s="496" t="s">
        <v>437</v>
      </c>
      <c r="E841" t="s">
        <v>586</v>
      </c>
    </row>
    <row r="842" spans="1:5">
      <c r="A842" s="496" t="s">
        <v>519</v>
      </c>
      <c r="B842" s="496" t="s">
        <v>12</v>
      </c>
      <c r="C842" s="496" t="s">
        <v>415</v>
      </c>
      <c r="D842" s="496" t="s">
        <v>438</v>
      </c>
      <c r="E842" t="s">
        <v>586</v>
      </c>
    </row>
    <row r="843" spans="1:5">
      <c r="A843" s="496" t="s">
        <v>519</v>
      </c>
      <c r="B843" s="496" t="s">
        <v>12</v>
      </c>
      <c r="C843" s="496" t="s">
        <v>415</v>
      </c>
      <c r="D843" s="496" t="s">
        <v>473</v>
      </c>
      <c r="E843" t="s">
        <v>586</v>
      </c>
    </row>
    <row r="844" spans="1:5">
      <c r="A844" s="496" t="s">
        <v>519</v>
      </c>
      <c r="B844" s="496" t="s">
        <v>12</v>
      </c>
      <c r="C844" s="496" t="s">
        <v>415</v>
      </c>
      <c r="D844" s="496" t="s">
        <v>474</v>
      </c>
      <c r="E844" t="s">
        <v>586</v>
      </c>
    </row>
    <row r="845" spans="1:5">
      <c r="A845" s="496" t="s">
        <v>519</v>
      </c>
      <c r="B845" s="496" t="s">
        <v>12</v>
      </c>
      <c r="C845" s="496" t="s">
        <v>415</v>
      </c>
      <c r="D845" s="496" t="s">
        <v>475</v>
      </c>
      <c r="E845" t="s">
        <v>586</v>
      </c>
    </row>
    <row r="846" spans="1:5">
      <c r="A846" s="496" t="s">
        <v>519</v>
      </c>
      <c r="B846" s="496" t="s">
        <v>12</v>
      </c>
      <c r="C846" s="496" t="s">
        <v>415</v>
      </c>
      <c r="D846" s="496" t="s">
        <v>480</v>
      </c>
      <c r="E846" t="s">
        <v>586</v>
      </c>
    </row>
    <row r="847" spans="1:5">
      <c r="A847" s="496" t="s">
        <v>519</v>
      </c>
      <c r="B847" s="496" t="s">
        <v>12</v>
      </c>
      <c r="C847" s="496" t="s">
        <v>415</v>
      </c>
      <c r="D847" s="496" t="s">
        <v>481</v>
      </c>
      <c r="E847" t="s">
        <v>586</v>
      </c>
    </row>
    <row r="848" spans="1:5">
      <c r="A848" s="496" t="s">
        <v>519</v>
      </c>
      <c r="B848" s="496" t="s">
        <v>12</v>
      </c>
      <c r="C848" s="496" t="s">
        <v>415</v>
      </c>
      <c r="D848" s="496" t="s">
        <v>482</v>
      </c>
      <c r="E848" t="s">
        <v>586</v>
      </c>
    </row>
    <row r="849" spans="1:5">
      <c r="A849" s="496" t="s">
        <v>519</v>
      </c>
      <c r="B849" s="496" t="s">
        <v>12</v>
      </c>
      <c r="C849" s="496" t="s">
        <v>415</v>
      </c>
      <c r="D849" s="496" t="s">
        <v>439</v>
      </c>
      <c r="E849" t="s">
        <v>586</v>
      </c>
    </row>
    <row r="850" spans="1:5">
      <c r="A850" s="496" t="s">
        <v>519</v>
      </c>
      <c r="B850" s="496" t="s">
        <v>12</v>
      </c>
      <c r="C850" s="496" t="s">
        <v>415</v>
      </c>
      <c r="D850" s="496" t="s">
        <v>440</v>
      </c>
      <c r="E850" t="s">
        <v>586</v>
      </c>
    </row>
    <row r="851" spans="1:5">
      <c r="A851" s="496" t="s">
        <v>519</v>
      </c>
      <c r="B851" s="496" t="s">
        <v>12</v>
      </c>
      <c r="C851" s="496" t="s">
        <v>415</v>
      </c>
      <c r="D851" s="496" t="s">
        <v>441</v>
      </c>
      <c r="E851" t="s">
        <v>586</v>
      </c>
    </row>
    <row r="852" spans="1:5">
      <c r="A852" s="496" t="s">
        <v>519</v>
      </c>
      <c r="B852" s="496" t="s">
        <v>12</v>
      </c>
      <c r="C852" s="496" t="s">
        <v>417</v>
      </c>
      <c r="D852" s="496" t="s">
        <v>477</v>
      </c>
      <c r="E852" t="s">
        <v>586</v>
      </c>
    </row>
    <row r="853" spans="1:5">
      <c r="A853" s="496" t="s">
        <v>519</v>
      </c>
      <c r="B853" s="496" t="s">
        <v>12</v>
      </c>
      <c r="C853" s="496" t="s">
        <v>417</v>
      </c>
      <c r="D853" s="496" t="s">
        <v>418</v>
      </c>
      <c r="E853" t="s">
        <v>586</v>
      </c>
    </row>
    <row r="854" spans="1:5">
      <c r="A854" s="496" t="s">
        <v>519</v>
      </c>
      <c r="B854" s="496" t="s">
        <v>12</v>
      </c>
      <c r="C854" s="496" t="s">
        <v>443</v>
      </c>
      <c r="D854" s="496" t="s">
        <v>587</v>
      </c>
      <c r="E854" t="s">
        <v>586</v>
      </c>
    </row>
    <row r="855" spans="1:5">
      <c r="A855" s="496" t="s">
        <v>519</v>
      </c>
      <c r="B855" s="496" t="s">
        <v>12</v>
      </c>
      <c r="C855" s="496" t="s">
        <v>443</v>
      </c>
      <c r="D855" s="496" t="s">
        <v>504</v>
      </c>
      <c r="E855" t="s">
        <v>586</v>
      </c>
    </row>
    <row r="856" spans="1:5">
      <c r="A856" s="496" t="s">
        <v>519</v>
      </c>
      <c r="B856" s="496" t="s">
        <v>12</v>
      </c>
      <c r="C856" s="496" t="s">
        <v>443</v>
      </c>
      <c r="D856" s="496" t="s">
        <v>523</v>
      </c>
      <c r="E856" t="s">
        <v>586</v>
      </c>
    </row>
    <row r="857" spans="1:5">
      <c r="A857" s="496" t="s">
        <v>519</v>
      </c>
      <c r="B857" s="496" t="s">
        <v>12</v>
      </c>
      <c r="C857" s="496" t="s">
        <v>443</v>
      </c>
      <c r="D857" s="496" t="s">
        <v>444</v>
      </c>
      <c r="E857" t="s">
        <v>586</v>
      </c>
    </row>
    <row r="858" spans="1:5">
      <c r="A858" s="496" t="s">
        <v>519</v>
      </c>
      <c r="B858" s="496" t="s">
        <v>12</v>
      </c>
      <c r="C858" s="496" t="s">
        <v>443</v>
      </c>
      <c r="D858" s="496" t="s">
        <v>458</v>
      </c>
      <c r="E858" t="s">
        <v>586</v>
      </c>
    </row>
    <row r="859" spans="1:5">
      <c r="A859" s="496" t="s">
        <v>519</v>
      </c>
      <c r="B859" s="496" t="s">
        <v>12</v>
      </c>
      <c r="C859" s="496" t="s">
        <v>443</v>
      </c>
      <c r="D859" s="496" t="s">
        <v>459</v>
      </c>
      <c r="E859" t="s">
        <v>586</v>
      </c>
    </row>
    <row r="860" spans="1:5">
      <c r="A860" s="496" t="s">
        <v>519</v>
      </c>
      <c r="B860" s="496" t="s">
        <v>12</v>
      </c>
      <c r="C860" s="496" t="s">
        <v>443</v>
      </c>
      <c r="D860" s="496" t="s">
        <v>460</v>
      </c>
      <c r="E860" t="s">
        <v>586</v>
      </c>
    </row>
    <row r="861" spans="1:5">
      <c r="A861" s="496" t="s">
        <v>519</v>
      </c>
      <c r="B861" s="496" t="s">
        <v>12</v>
      </c>
      <c r="C861" s="496" t="s">
        <v>443</v>
      </c>
      <c r="D861" s="496" t="s">
        <v>445</v>
      </c>
      <c r="E861" t="s">
        <v>586</v>
      </c>
    </row>
    <row r="862" spans="1:5">
      <c r="A862" s="496" t="s">
        <v>519</v>
      </c>
      <c r="B862" s="496" t="s">
        <v>12</v>
      </c>
      <c r="C862" s="496" t="s">
        <v>443</v>
      </c>
      <c r="D862" s="496" t="s">
        <v>446</v>
      </c>
      <c r="E862" t="s">
        <v>586</v>
      </c>
    </row>
    <row r="863" spans="1:5">
      <c r="A863" s="496" t="s">
        <v>519</v>
      </c>
      <c r="B863" s="496" t="s">
        <v>12</v>
      </c>
      <c r="C863" s="496" t="s">
        <v>443</v>
      </c>
      <c r="D863" s="496" t="s">
        <v>447</v>
      </c>
      <c r="E863" t="s">
        <v>586</v>
      </c>
    </row>
    <row r="864" spans="1:5">
      <c r="A864" s="496" t="s">
        <v>519</v>
      </c>
      <c r="B864" s="496" t="s">
        <v>12</v>
      </c>
      <c r="C864" s="496" t="s">
        <v>443</v>
      </c>
      <c r="D864" s="496" t="s">
        <v>448</v>
      </c>
      <c r="E864" t="s">
        <v>586</v>
      </c>
    </row>
    <row r="865" spans="1:5">
      <c r="A865" s="496" t="s">
        <v>519</v>
      </c>
      <c r="B865" s="496" t="s">
        <v>12</v>
      </c>
      <c r="C865" s="496" t="s">
        <v>443</v>
      </c>
      <c r="D865" s="496" t="s">
        <v>449</v>
      </c>
      <c r="E865" t="s">
        <v>586</v>
      </c>
    </row>
    <row r="866" spans="1:5">
      <c r="A866" s="496" t="s">
        <v>519</v>
      </c>
      <c r="B866" s="496" t="s">
        <v>12</v>
      </c>
      <c r="C866" s="496" t="s">
        <v>419</v>
      </c>
      <c r="D866" s="496" t="s">
        <v>418</v>
      </c>
      <c r="E866" t="s">
        <v>586</v>
      </c>
    </row>
    <row r="867" spans="1:5">
      <c r="A867" s="496" t="s">
        <v>519</v>
      </c>
      <c r="B867" s="496" t="s">
        <v>12</v>
      </c>
      <c r="C867" s="496" t="s">
        <v>419</v>
      </c>
      <c r="D867" s="496" t="s">
        <v>420</v>
      </c>
      <c r="E867" t="s">
        <v>586</v>
      </c>
    </row>
    <row r="868" spans="1:5">
      <c r="A868" s="496" t="s">
        <v>519</v>
      </c>
      <c r="B868" s="496" t="s">
        <v>12</v>
      </c>
      <c r="C868" s="496" t="s">
        <v>419</v>
      </c>
      <c r="D868" s="496" t="s">
        <v>511</v>
      </c>
      <c r="E868" t="s">
        <v>586</v>
      </c>
    </row>
    <row r="869" spans="1:5">
      <c r="A869" s="496" t="s">
        <v>519</v>
      </c>
      <c r="B869" s="496" t="s">
        <v>12</v>
      </c>
      <c r="C869" s="496" t="s">
        <v>419</v>
      </c>
      <c r="D869" s="496" t="s">
        <v>421</v>
      </c>
      <c r="E869" t="s">
        <v>588</v>
      </c>
    </row>
    <row r="870" spans="1:5">
      <c r="A870" s="496" t="s">
        <v>519</v>
      </c>
      <c r="B870" s="496" t="s">
        <v>12</v>
      </c>
      <c r="C870" s="496" t="s">
        <v>419</v>
      </c>
      <c r="D870" s="496" t="s">
        <v>422</v>
      </c>
      <c r="E870" t="s">
        <v>586</v>
      </c>
    </row>
    <row r="871" spans="1:5">
      <c r="A871" s="496" t="s">
        <v>519</v>
      </c>
      <c r="B871" s="496" t="s">
        <v>12</v>
      </c>
      <c r="C871" s="496" t="s">
        <v>419</v>
      </c>
      <c r="D871" s="496" t="s">
        <v>423</v>
      </c>
      <c r="E871" t="s">
        <v>586</v>
      </c>
    </row>
    <row r="872" spans="1:5">
      <c r="A872" s="496" t="s">
        <v>519</v>
      </c>
      <c r="B872" s="496" t="s">
        <v>12</v>
      </c>
      <c r="C872" s="496" t="s">
        <v>419</v>
      </c>
      <c r="D872" s="496" t="s">
        <v>455</v>
      </c>
      <c r="E872" t="s">
        <v>586</v>
      </c>
    </row>
    <row r="873" spans="1:5">
      <c r="A873" s="496" t="s">
        <v>519</v>
      </c>
      <c r="B873" s="496" t="s">
        <v>12</v>
      </c>
      <c r="C873" s="496" t="s">
        <v>419</v>
      </c>
      <c r="D873" s="496" t="s">
        <v>438</v>
      </c>
      <c r="E873" t="s">
        <v>586</v>
      </c>
    </row>
    <row r="874" spans="1:5">
      <c r="A874" s="496" t="s">
        <v>519</v>
      </c>
      <c r="B874" s="496" t="s">
        <v>12</v>
      </c>
      <c r="C874" s="496" t="s">
        <v>419</v>
      </c>
      <c r="D874" s="496" t="s">
        <v>456</v>
      </c>
      <c r="E874" t="s">
        <v>586</v>
      </c>
    </row>
    <row r="875" spans="1:5">
      <c r="A875" s="496" t="s">
        <v>519</v>
      </c>
      <c r="B875" s="496" t="s">
        <v>12</v>
      </c>
      <c r="C875" s="496" t="s">
        <v>419</v>
      </c>
      <c r="D875" s="496" t="s">
        <v>476</v>
      </c>
      <c r="E875" t="s">
        <v>586</v>
      </c>
    </row>
    <row r="876" spans="1:5">
      <c r="A876" s="496" t="s">
        <v>519</v>
      </c>
      <c r="B876" s="496" t="s">
        <v>12</v>
      </c>
      <c r="C876" s="496" t="s">
        <v>461</v>
      </c>
      <c r="D876" s="496" t="s">
        <v>444</v>
      </c>
      <c r="E876" t="s">
        <v>586</v>
      </c>
    </row>
    <row r="877" spans="1:5">
      <c r="A877" s="496" t="s">
        <v>519</v>
      </c>
      <c r="B877" s="496" t="s">
        <v>12</v>
      </c>
      <c r="C877" s="496" t="s">
        <v>461</v>
      </c>
      <c r="D877" s="496" t="s">
        <v>462</v>
      </c>
      <c r="E877" t="s">
        <v>586</v>
      </c>
    </row>
    <row r="878" spans="1:5">
      <c r="A878" s="496" t="s">
        <v>519</v>
      </c>
      <c r="B878" s="496" t="s">
        <v>12</v>
      </c>
      <c r="C878" s="496" t="s">
        <v>461</v>
      </c>
      <c r="D878" s="496" t="s">
        <v>463</v>
      </c>
      <c r="E878" t="s">
        <v>586</v>
      </c>
    </row>
    <row r="879" spans="1:5">
      <c r="A879" s="496" t="s">
        <v>519</v>
      </c>
      <c r="B879" s="496" t="s">
        <v>12</v>
      </c>
      <c r="C879" s="496" t="s">
        <v>461</v>
      </c>
      <c r="D879" s="496" t="s">
        <v>489</v>
      </c>
      <c r="E879" t="s">
        <v>586</v>
      </c>
    </row>
    <row r="880" spans="1:5">
      <c r="A880" s="496" t="s">
        <v>519</v>
      </c>
      <c r="B880" s="496" t="s">
        <v>12</v>
      </c>
      <c r="C880" s="496" t="s">
        <v>461</v>
      </c>
      <c r="D880" s="496" t="s">
        <v>490</v>
      </c>
      <c r="E880" t="s">
        <v>586</v>
      </c>
    </row>
    <row r="881" spans="1:5">
      <c r="A881" s="496" t="s">
        <v>519</v>
      </c>
      <c r="B881" s="496" t="s">
        <v>12</v>
      </c>
      <c r="C881" s="496" t="s">
        <v>461</v>
      </c>
      <c r="D881" s="496" t="s">
        <v>491</v>
      </c>
      <c r="E881" t="s">
        <v>586</v>
      </c>
    </row>
    <row r="882" spans="1:5">
      <c r="A882" s="496" t="s">
        <v>519</v>
      </c>
      <c r="B882" s="496" t="s">
        <v>12</v>
      </c>
      <c r="C882" s="496" t="s">
        <v>461</v>
      </c>
      <c r="D882" s="496" t="s">
        <v>492</v>
      </c>
      <c r="E882" t="s">
        <v>586</v>
      </c>
    </row>
    <row r="883" spans="1:5">
      <c r="A883" s="496" t="s">
        <v>519</v>
      </c>
      <c r="B883" s="496" t="s">
        <v>12</v>
      </c>
      <c r="C883" s="496" t="s">
        <v>461</v>
      </c>
      <c r="D883" s="496" t="s">
        <v>493</v>
      </c>
      <c r="E883" t="s">
        <v>586</v>
      </c>
    </row>
    <row r="884" spans="1:5">
      <c r="A884" s="496" t="s">
        <v>519</v>
      </c>
      <c r="B884" s="496" t="s">
        <v>12</v>
      </c>
      <c r="C884" s="496" t="s">
        <v>461</v>
      </c>
      <c r="D884" s="496" t="s">
        <v>494</v>
      </c>
      <c r="E884" t="s">
        <v>586</v>
      </c>
    </row>
    <row r="885" spans="1:5">
      <c r="A885" s="496" t="s">
        <v>519</v>
      </c>
      <c r="B885" s="496" t="s">
        <v>12</v>
      </c>
      <c r="C885" s="496" t="s">
        <v>461</v>
      </c>
      <c r="D885" s="496" t="s">
        <v>467</v>
      </c>
      <c r="E885" t="s">
        <v>586</v>
      </c>
    </row>
    <row r="886" spans="1:5">
      <c r="A886" s="496" t="s">
        <v>519</v>
      </c>
      <c r="B886" s="496" t="s">
        <v>12</v>
      </c>
      <c r="C886" s="496" t="s">
        <v>461</v>
      </c>
      <c r="D886" s="496" t="s">
        <v>468</v>
      </c>
      <c r="E886" t="s">
        <v>586</v>
      </c>
    </row>
    <row r="887" spans="1:5">
      <c r="A887" s="496" t="s">
        <v>519</v>
      </c>
      <c r="B887" s="496" t="s">
        <v>12</v>
      </c>
      <c r="C887" s="496" t="s">
        <v>461</v>
      </c>
      <c r="D887" s="496" t="s">
        <v>469</v>
      </c>
      <c r="E887" t="s">
        <v>586</v>
      </c>
    </row>
    <row r="888" spans="1:5">
      <c r="A888" s="496" t="s">
        <v>519</v>
      </c>
      <c r="B888" s="496" t="s">
        <v>12</v>
      </c>
      <c r="C888" s="496" t="s">
        <v>461</v>
      </c>
      <c r="D888" s="496" t="s">
        <v>495</v>
      </c>
      <c r="E888" t="s">
        <v>586</v>
      </c>
    </row>
    <row r="889" spans="1:5">
      <c r="A889" s="496" t="s">
        <v>519</v>
      </c>
      <c r="B889" s="496" t="s">
        <v>12</v>
      </c>
      <c r="C889" s="496" t="s">
        <v>461</v>
      </c>
      <c r="D889" s="496" t="s">
        <v>496</v>
      </c>
      <c r="E889" t="s">
        <v>586</v>
      </c>
    </row>
    <row r="890" spans="1:5">
      <c r="A890" s="496" t="s">
        <v>519</v>
      </c>
      <c r="B890" s="496" t="s">
        <v>12</v>
      </c>
      <c r="C890" s="496" t="s">
        <v>461</v>
      </c>
      <c r="D890" s="496" t="s">
        <v>497</v>
      </c>
      <c r="E890" t="s">
        <v>586</v>
      </c>
    </row>
    <row r="891" spans="1:5">
      <c r="A891" s="496" t="s">
        <v>519</v>
      </c>
      <c r="B891" s="496" t="s">
        <v>12</v>
      </c>
      <c r="C891" s="496" t="s">
        <v>461</v>
      </c>
      <c r="D891" s="496" t="s">
        <v>473</v>
      </c>
      <c r="E891" t="s">
        <v>586</v>
      </c>
    </row>
    <row r="892" spans="1:5">
      <c r="A892" s="496" t="s">
        <v>519</v>
      </c>
      <c r="B892" s="496" t="s">
        <v>12</v>
      </c>
      <c r="C892" s="496" t="s">
        <v>461</v>
      </c>
      <c r="D892" s="496" t="s">
        <v>474</v>
      </c>
      <c r="E892" t="s">
        <v>586</v>
      </c>
    </row>
    <row r="893" spans="1:5">
      <c r="A893" s="496" t="s">
        <v>519</v>
      </c>
      <c r="B893" s="496" t="s">
        <v>12</v>
      </c>
      <c r="C893" s="496" t="s">
        <v>461</v>
      </c>
      <c r="D893" s="496" t="s">
        <v>475</v>
      </c>
      <c r="E893" t="s">
        <v>586</v>
      </c>
    </row>
    <row r="894" spans="1:5">
      <c r="A894" s="496" t="s">
        <v>520</v>
      </c>
      <c r="B894" s="496" t="s">
        <v>13</v>
      </c>
      <c r="C894" s="496" t="s">
        <v>428</v>
      </c>
      <c r="D894" s="496" t="s">
        <v>429</v>
      </c>
      <c r="E894" t="s">
        <v>586</v>
      </c>
    </row>
    <row r="895" spans="1:5">
      <c r="A895" s="496" t="s">
        <v>520</v>
      </c>
      <c r="B895" s="496" t="s">
        <v>13</v>
      </c>
      <c r="C895" s="496" t="s">
        <v>428</v>
      </c>
      <c r="D895" s="496" t="s">
        <v>430</v>
      </c>
      <c r="E895" t="s">
        <v>586</v>
      </c>
    </row>
    <row r="896" spans="1:5">
      <c r="A896" s="496" t="s">
        <v>520</v>
      </c>
      <c r="B896" s="496" t="s">
        <v>13</v>
      </c>
      <c r="C896" s="496" t="s">
        <v>428</v>
      </c>
      <c r="D896" s="496" t="s">
        <v>431</v>
      </c>
      <c r="E896" t="s">
        <v>586</v>
      </c>
    </row>
    <row r="897" spans="1:5">
      <c r="A897" s="496" t="s">
        <v>520</v>
      </c>
      <c r="B897" s="496" t="s">
        <v>13</v>
      </c>
      <c r="C897" s="496" t="s">
        <v>428</v>
      </c>
      <c r="D897" s="496" t="s">
        <v>467</v>
      </c>
      <c r="E897" t="s">
        <v>586</v>
      </c>
    </row>
    <row r="898" spans="1:5">
      <c r="A898" s="496" t="s">
        <v>520</v>
      </c>
      <c r="B898" s="496" t="s">
        <v>13</v>
      </c>
      <c r="C898" s="496" t="s">
        <v>428</v>
      </c>
      <c r="D898" s="496" t="s">
        <v>468</v>
      </c>
      <c r="E898" t="s">
        <v>586</v>
      </c>
    </row>
    <row r="899" spans="1:5">
      <c r="A899" s="496" t="s">
        <v>520</v>
      </c>
      <c r="B899" s="496" t="s">
        <v>13</v>
      </c>
      <c r="C899" s="496" t="s">
        <v>428</v>
      </c>
      <c r="D899" s="496" t="s">
        <v>469</v>
      </c>
      <c r="E899" t="s">
        <v>586</v>
      </c>
    </row>
    <row r="900" spans="1:5">
      <c r="A900" s="496" t="s">
        <v>520</v>
      </c>
      <c r="B900" s="496" t="s">
        <v>13</v>
      </c>
      <c r="C900" s="496" t="s">
        <v>415</v>
      </c>
      <c r="D900" s="496" t="s">
        <v>472</v>
      </c>
      <c r="E900" t="s">
        <v>586</v>
      </c>
    </row>
    <row r="901" spans="1:5">
      <c r="A901" s="496" t="s">
        <v>520</v>
      </c>
      <c r="B901" s="496" t="s">
        <v>13</v>
      </c>
      <c r="C901" s="496" t="s">
        <v>415</v>
      </c>
      <c r="D901" s="496" t="s">
        <v>436</v>
      </c>
      <c r="E901" t="s">
        <v>586</v>
      </c>
    </row>
    <row r="902" spans="1:5">
      <c r="A902" s="496" t="s">
        <v>520</v>
      </c>
      <c r="B902" s="496" t="s">
        <v>13</v>
      </c>
      <c r="C902" s="496" t="s">
        <v>415</v>
      </c>
      <c r="D902" s="496" t="s">
        <v>418</v>
      </c>
      <c r="E902" t="s">
        <v>586</v>
      </c>
    </row>
    <row r="903" spans="1:5">
      <c r="A903" s="496" t="s">
        <v>520</v>
      </c>
      <c r="B903" s="496" t="s">
        <v>13</v>
      </c>
      <c r="C903" s="496" t="s">
        <v>415</v>
      </c>
      <c r="D903" s="496" t="s">
        <v>420</v>
      </c>
      <c r="E903" t="s">
        <v>586</v>
      </c>
    </row>
    <row r="904" spans="1:5">
      <c r="A904" s="496" t="s">
        <v>520</v>
      </c>
      <c r="B904" s="496" t="s">
        <v>13</v>
      </c>
      <c r="C904" s="496" t="s">
        <v>415</v>
      </c>
      <c r="D904" s="496" t="s">
        <v>479</v>
      </c>
      <c r="E904" t="s">
        <v>586</v>
      </c>
    </row>
    <row r="905" spans="1:5">
      <c r="A905" s="496" t="s">
        <v>520</v>
      </c>
      <c r="B905" s="496" t="s">
        <v>13</v>
      </c>
      <c r="C905" s="496" t="s">
        <v>415</v>
      </c>
      <c r="D905" s="496" t="s">
        <v>422</v>
      </c>
      <c r="E905" t="s">
        <v>586</v>
      </c>
    </row>
    <row r="906" spans="1:5">
      <c r="A906" s="496" t="s">
        <v>520</v>
      </c>
      <c r="B906" s="496" t="s">
        <v>13</v>
      </c>
      <c r="C906" s="496" t="s">
        <v>415</v>
      </c>
      <c r="D906" s="496" t="s">
        <v>423</v>
      </c>
      <c r="E906" t="s">
        <v>586</v>
      </c>
    </row>
    <row r="907" spans="1:5">
      <c r="A907" s="496" t="s">
        <v>520</v>
      </c>
      <c r="B907" s="496" t="s">
        <v>13</v>
      </c>
      <c r="C907" s="496" t="s">
        <v>415</v>
      </c>
      <c r="D907" s="496" t="s">
        <v>455</v>
      </c>
      <c r="E907" t="s">
        <v>586</v>
      </c>
    </row>
    <row r="908" spans="1:5">
      <c r="A908" s="496" t="s">
        <v>520</v>
      </c>
      <c r="B908" s="496" t="s">
        <v>13</v>
      </c>
      <c r="C908" s="496" t="s">
        <v>415</v>
      </c>
      <c r="D908" s="496" t="s">
        <v>416</v>
      </c>
      <c r="E908" t="s">
        <v>586</v>
      </c>
    </row>
    <row r="909" spans="1:5">
      <c r="A909" s="496" t="s">
        <v>520</v>
      </c>
      <c r="B909" s="496" t="s">
        <v>13</v>
      </c>
      <c r="C909" s="496" t="s">
        <v>415</v>
      </c>
      <c r="D909" s="496" t="s">
        <v>437</v>
      </c>
      <c r="E909" t="s">
        <v>586</v>
      </c>
    </row>
    <row r="910" spans="1:5">
      <c r="A910" s="496" t="s">
        <v>520</v>
      </c>
      <c r="B910" s="496" t="s">
        <v>13</v>
      </c>
      <c r="C910" s="496" t="s">
        <v>415</v>
      </c>
      <c r="D910" s="496" t="s">
        <v>438</v>
      </c>
      <c r="E910" t="s">
        <v>586</v>
      </c>
    </row>
    <row r="911" spans="1:5">
      <c r="A911" s="496" t="s">
        <v>520</v>
      </c>
      <c r="B911" s="496" t="s">
        <v>13</v>
      </c>
      <c r="C911" s="496" t="s">
        <v>415</v>
      </c>
      <c r="D911" s="496" t="s">
        <v>473</v>
      </c>
      <c r="E911" t="s">
        <v>586</v>
      </c>
    </row>
    <row r="912" spans="1:5">
      <c r="A912" s="496" t="s">
        <v>520</v>
      </c>
      <c r="B912" s="496" t="s">
        <v>13</v>
      </c>
      <c r="C912" s="496" t="s">
        <v>415</v>
      </c>
      <c r="D912" s="496" t="s">
        <v>474</v>
      </c>
      <c r="E912" t="s">
        <v>586</v>
      </c>
    </row>
    <row r="913" spans="1:5">
      <c r="A913" s="496" t="s">
        <v>520</v>
      </c>
      <c r="B913" s="496" t="s">
        <v>13</v>
      </c>
      <c r="C913" s="496" t="s">
        <v>415</v>
      </c>
      <c r="D913" s="496" t="s">
        <v>475</v>
      </c>
      <c r="E913" t="s">
        <v>586</v>
      </c>
    </row>
    <row r="914" spans="1:5">
      <c r="A914" s="496" t="s">
        <v>520</v>
      </c>
      <c r="B914" s="496" t="s">
        <v>13</v>
      </c>
      <c r="C914" s="496" t="s">
        <v>415</v>
      </c>
      <c r="D914" s="496" t="s">
        <v>480</v>
      </c>
      <c r="E914" t="s">
        <v>586</v>
      </c>
    </row>
    <row r="915" spans="1:5">
      <c r="A915" s="496" t="s">
        <v>520</v>
      </c>
      <c r="B915" s="496" t="s">
        <v>13</v>
      </c>
      <c r="C915" s="496" t="s">
        <v>415</v>
      </c>
      <c r="D915" s="496" t="s">
        <v>481</v>
      </c>
      <c r="E915" t="s">
        <v>586</v>
      </c>
    </row>
    <row r="916" spans="1:5">
      <c r="A916" s="496" t="s">
        <v>520</v>
      </c>
      <c r="B916" s="496" t="s">
        <v>13</v>
      </c>
      <c r="C916" s="496" t="s">
        <v>415</v>
      </c>
      <c r="D916" s="496" t="s">
        <v>482</v>
      </c>
      <c r="E916" t="s">
        <v>586</v>
      </c>
    </row>
    <row r="917" spans="1:5">
      <c r="A917" s="496" t="s">
        <v>520</v>
      </c>
      <c r="B917" s="496" t="s">
        <v>13</v>
      </c>
      <c r="C917" s="496" t="s">
        <v>415</v>
      </c>
      <c r="D917" s="496" t="s">
        <v>439</v>
      </c>
      <c r="E917" t="s">
        <v>586</v>
      </c>
    </row>
    <row r="918" spans="1:5">
      <c r="A918" s="496" t="s">
        <v>520</v>
      </c>
      <c r="B918" s="496" t="s">
        <v>13</v>
      </c>
      <c r="C918" s="496" t="s">
        <v>415</v>
      </c>
      <c r="D918" s="496" t="s">
        <v>440</v>
      </c>
      <c r="E918" t="s">
        <v>586</v>
      </c>
    </row>
    <row r="919" spans="1:5">
      <c r="A919" s="496" t="s">
        <v>520</v>
      </c>
      <c r="B919" s="496" t="s">
        <v>13</v>
      </c>
      <c r="C919" s="496" t="s">
        <v>415</v>
      </c>
      <c r="D919" s="496" t="s">
        <v>441</v>
      </c>
      <c r="E919" t="s">
        <v>586</v>
      </c>
    </row>
    <row r="920" spans="1:5">
      <c r="A920" s="496" t="s">
        <v>520</v>
      </c>
      <c r="B920" s="496" t="s">
        <v>13</v>
      </c>
      <c r="C920" s="496" t="s">
        <v>417</v>
      </c>
      <c r="D920" s="496" t="s">
        <v>477</v>
      </c>
      <c r="E920" t="s">
        <v>586</v>
      </c>
    </row>
    <row r="921" spans="1:5">
      <c r="A921" s="496" t="s">
        <v>520</v>
      </c>
      <c r="B921" s="496" t="s">
        <v>13</v>
      </c>
      <c r="C921" s="496" t="s">
        <v>417</v>
      </c>
      <c r="D921" s="496" t="s">
        <v>418</v>
      </c>
      <c r="E921" t="s">
        <v>586</v>
      </c>
    </row>
    <row r="922" spans="1:5">
      <c r="A922" s="496" t="s">
        <v>520</v>
      </c>
      <c r="B922" s="496" t="s">
        <v>13</v>
      </c>
      <c r="C922" s="496" t="s">
        <v>465</v>
      </c>
      <c r="D922" s="496" t="s">
        <v>521</v>
      </c>
      <c r="E922" t="s">
        <v>588</v>
      </c>
    </row>
    <row r="923" spans="1:5">
      <c r="A923" s="496" t="s">
        <v>520</v>
      </c>
      <c r="B923" s="496" t="s">
        <v>13</v>
      </c>
      <c r="C923" s="496" t="s">
        <v>465</v>
      </c>
      <c r="D923" s="496" t="s">
        <v>485</v>
      </c>
      <c r="E923" t="s">
        <v>588</v>
      </c>
    </row>
    <row r="924" spans="1:5">
      <c r="A924" s="496" t="s">
        <v>520</v>
      </c>
      <c r="B924" s="496" t="s">
        <v>13</v>
      </c>
      <c r="C924" s="496" t="s">
        <v>465</v>
      </c>
      <c r="D924" s="496" t="s">
        <v>436</v>
      </c>
      <c r="E924" t="s">
        <v>588</v>
      </c>
    </row>
    <row r="925" spans="1:5">
      <c r="A925" s="496" t="s">
        <v>520</v>
      </c>
      <c r="B925" s="496" t="s">
        <v>13</v>
      </c>
      <c r="C925" s="496" t="s">
        <v>465</v>
      </c>
      <c r="D925" s="496" t="s">
        <v>464</v>
      </c>
      <c r="E925" t="s">
        <v>588</v>
      </c>
    </row>
    <row r="926" spans="1:5">
      <c r="A926" s="496" t="s">
        <v>520</v>
      </c>
      <c r="B926" s="496" t="s">
        <v>13</v>
      </c>
      <c r="C926" s="496" t="s">
        <v>443</v>
      </c>
      <c r="D926" s="496" t="s">
        <v>587</v>
      </c>
      <c r="E926" t="s">
        <v>586</v>
      </c>
    </row>
    <row r="927" spans="1:5">
      <c r="A927" s="496" t="s">
        <v>520</v>
      </c>
      <c r="B927" s="496" t="s">
        <v>13</v>
      </c>
      <c r="C927" s="496" t="s">
        <v>443</v>
      </c>
      <c r="D927" s="496" t="s">
        <v>504</v>
      </c>
      <c r="E927" t="s">
        <v>586</v>
      </c>
    </row>
    <row r="928" spans="1:5">
      <c r="A928" s="496" t="s">
        <v>520</v>
      </c>
      <c r="B928" s="496" t="s">
        <v>13</v>
      </c>
      <c r="C928" s="496" t="s">
        <v>443</v>
      </c>
      <c r="D928" s="496" t="s">
        <v>523</v>
      </c>
      <c r="E928" t="s">
        <v>586</v>
      </c>
    </row>
    <row r="929" spans="1:5">
      <c r="A929" s="496" t="s">
        <v>520</v>
      </c>
      <c r="B929" s="496" t="s">
        <v>13</v>
      </c>
      <c r="C929" s="496" t="s">
        <v>443</v>
      </c>
      <c r="D929" s="496" t="s">
        <v>444</v>
      </c>
      <c r="E929" t="s">
        <v>586</v>
      </c>
    </row>
    <row r="930" spans="1:5">
      <c r="A930" s="496" t="s">
        <v>520</v>
      </c>
      <c r="B930" s="496" t="s">
        <v>13</v>
      </c>
      <c r="C930" s="496" t="s">
        <v>443</v>
      </c>
      <c r="D930" s="496" t="s">
        <v>458</v>
      </c>
      <c r="E930" t="s">
        <v>586</v>
      </c>
    </row>
    <row r="931" spans="1:5">
      <c r="A931" s="496" t="s">
        <v>520</v>
      </c>
      <c r="B931" s="496" t="s">
        <v>13</v>
      </c>
      <c r="C931" s="496" t="s">
        <v>443</v>
      </c>
      <c r="D931" s="496" t="s">
        <v>459</v>
      </c>
      <c r="E931" t="s">
        <v>586</v>
      </c>
    </row>
    <row r="932" spans="1:5">
      <c r="A932" s="496" t="s">
        <v>520</v>
      </c>
      <c r="B932" s="496" t="s">
        <v>13</v>
      </c>
      <c r="C932" s="496" t="s">
        <v>443</v>
      </c>
      <c r="D932" s="496" t="s">
        <v>460</v>
      </c>
      <c r="E932" t="s">
        <v>586</v>
      </c>
    </row>
    <row r="933" spans="1:5">
      <c r="A933" s="496" t="s">
        <v>520</v>
      </c>
      <c r="B933" s="496" t="s">
        <v>13</v>
      </c>
      <c r="C933" s="496" t="s">
        <v>443</v>
      </c>
      <c r="D933" s="496" t="s">
        <v>445</v>
      </c>
      <c r="E933" t="s">
        <v>586</v>
      </c>
    </row>
    <row r="934" spans="1:5">
      <c r="A934" s="496" t="s">
        <v>520</v>
      </c>
      <c r="B934" s="496" t="s">
        <v>13</v>
      </c>
      <c r="C934" s="496" t="s">
        <v>443</v>
      </c>
      <c r="D934" s="496" t="s">
        <v>446</v>
      </c>
      <c r="E934" t="s">
        <v>586</v>
      </c>
    </row>
    <row r="935" spans="1:5">
      <c r="A935" s="496" t="s">
        <v>520</v>
      </c>
      <c r="B935" s="496" t="s">
        <v>13</v>
      </c>
      <c r="C935" s="496" t="s">
        <v>443</v>
      </c>
      <c r="D935" s="496" t="s">
        <v>447</v>
      </c>
      <c r="E935" t="s">
        <v>586</v>
      </c>
    </row>
    <row r="936" spans="1:5">
      <c r="A936" s="496" t="s">
        <v>520</v>
      </c>
      <c r="B936" s="496" t="s">
        <v>13</v>
      </c>
      <c r="C936" s="496" t="s">
        <v>443</v>
      </c>
      <c r="D936" s="496" t="s">
        <v>448</v>
      </c>
      <c r="E936" t="s">
        <v>586</v>
      </c>
    </row>
    <row r="937" spans="1:5">
      <c r="A937" s="496" t="s">
        <v>520</v>
      </c>
      <c r="B937" s="496" t="s">
        <v>13</v>
      </c>
      <c r="C937" s="496" t="s">
        <v>443</v>
      </c>
      <c r="D937" s="496" t="s">
        <v>449</v>
      </c>
      <c r="E937" t="s">
        <v>586</v>
      </c>
    </row>
    <row r="938" spans="1:5">
      <c r="A938" s="496" t="s">
        <v>520</v>
      </c>
      <c r="B938" s="496" t="s">
        <v>13</v>
      </c>
      <c r="C938" s="496" t="s">
        <v>450</v>
      </c>
      <c r="D938" s="496" t="s">
        <v>452</v>
      </c>
      <c r="E938" t="s">
        <v>588</v>
      </c>
    </row>
    <row r="939" spans="1:5">
      <c r="A939" s="496" t="s">
        <v>520</v>
      </c>
      <c r="B939" s="496" t="s">
        <v>13</v>
      </c>
      <c r="C939" s="496" t="s">
        <v>450</v>
      </c>
      <c r="D939" s="496" t="s">
        <v>453</v>
      </c>
      <c r="E939" t="s">
        <v>588</v>
      </c>
    </row>
    <row r="940" spans="1:5">
      <c r="A940" s="496" t="s">
        <v>520</v>
      </c>
      <c r="B940" s="496" t="s">
        <v>13</v>
      </c>
      <c r="C940" s="496" t="s">
        <v>419</v>
      </c>
      <c r="D940" s="496" t="s">
        <v>418</v>
      </c>
      <c r="E940" t="s">
        <v>586</v>
      </c>
    </row>
    <row r="941" spans="1:5">
      <c r="A941" s="496" t="s">
        <v>520</v>
      </c>
      <c r="B941" s="496" t="s">
        <v>13</v>
      </c>
      <c r="C941" s="496" t="s">
        <v>419</v>
      </c>
      <c r="D941" s="496" t="s">
        <v>420</v>
      </c>
      <c r="E941" t="s">
        <v>586</v>
      </c>
    </row>
    <row r="942" spans="1:5">
      <c r="A942" s="496" t="s">
        <v>520</v>
      </c>
      <c r="B942" s="496" t="s">
        <v>13</v>
      </c>
      <c r="C942" s="496" t="s">
        <v>419</v>
      </c>
      <c r="D942" s="496" t="s">
        <v>511</v>
      </c>
      <c r="E942" t="s">
        <v>586</v>
      </c>
    </row>
    <row r="943" spans="1:5">
      <c r="A943" s="496" t="s">
        <v>520</v>
      </c>
      <c r="B943" s="496" t="s">
        <v>13</v>
      </c>
      <c r="C943" s="496" t="s">
        <v>419</v>
      </c>
      <c r="D943" s="496" t="s">
        <v>422</v>
      </c>
      <c r="E943" t="s">
        <v>586</v>
      </c>
    </row>
    <row r="944" spans="1:5">
      <c r="A944" s="496" t="s">
        <v>520</v>
      </c>
      <c r="B944" s="496" t="s">
        <v>13</v>
      </c>
      <c r="C944" s="496" t="s">
        <v>419</v>
      </c>
      <c r="D944" s="496" t="s">
        <v>423</v>
      </c>
      <c r="E944" t="s">
        <v>586</v>
      </c>
    </row>
    <row r="945" spans="1:5">
      <c r="A945" s="496" t="s">
        <v>520</v>
      </c>
      <c r="B945" s="496" t="s">
        <v>13</v>
      </c>
      <c r="C945" s="496" t="s">
        <v>419</v>
      </c>
      <c r="D945" s="496" t="s">
        <v>455</v>
      </c>
      <c r="E945" t="s">
        <v>586</v>
      </c>
    </row>
    <row r="946" spans="1:5">
      <c r="A946" s="496" t="s">
        <v>520</v>
      </c>
      <c r="B946" s="496" t="s">
        <v>13</v>
      </c>
      <c r="C946" s="496" t="s">
        <v>419</v>
      </c>
      <c r="D946" s="496" t="s">
        <v>438</v>
      </c>
      <c r="E946" t="s">
        <v>586</v>
      </c>
    </row>
    <row r="947" spans="1:5">
      <c r="A947" s="496" t="s">
        <v>520</v>
      </c>
      <c r="B947" s="496" t="s">
        <v>13</v>
      </c>
      <c r="C947" s="496" t="s">
        <v>419</v>
      </c>
      <c r="D947" s="496" t="s">
        <v>456</v>
      </c>
      <c r="E947" t="s">
        <v>586</v>
      </c>
    </row>
    <row r="948" spans="1:5">
      <c r="A948" s="496" t="s">
        <v>520</v>
      </c>
      <c r="B948" s="496" t="s">
        <v>13</v>
      </c>
      <c r="C948" s="496" t="s">
        <v>419</v>
      </c>
      <c r="D948" s="496" t="s">
        <v>476</v>
      </c>
      <c r="E948" t="s">
        <v>586</v>
      </c>
    </row>
    <row r="949" spans="1:5">
      <c r="A949" s="496" t="s">
        <v>520</v>
      </c>
      <c r="B949" s="496" t="s">
        <v>13</v>
      </c>
      <c r="C949" s="496" t="s">
        <v>457</v>
      </c>
      <c r="D949" s="496" t="s">
        <v>506</v>
      </c>
      <c r="E949" t="s">
        <v>588</v>
      </c>
    </row>
    <row r="950" spans="1:5">
      <c r="A950" s="496" t="s">
        <v>520</v>
      </c>
      <c r="B950" s="496" t="s">
        <v>13</v>
      </c>
      <c r="C950" s="496" t="s">
        <v>461</v>
      </c>
      <c r="D950" s="496" t="s">
        <v>444</v>
      </c>
      <c r="E950" t="s">
        <v>586</v>
      </c>
    </row>
    <row r="951" spans="1:5">
      <c r="A951" s="496" t="s">
        <v>520</v>
      </c>
      <c r="B951" s="496" t="s">
        <v>13</v>
      </c>
      <c r="C951" s="496" t="s">
        <v>461</v>
      </c>
      <c r="D951" s="496" t="s">
        <v>462</v>
      </c>
      <c r="E951" t="s">
        <v>586</v>
      </c>
    </row>
    <row r="952" spans="1:5">
      <c r="A952" s="496" t="s">
        <v>520</v>
      </c>
      <c r="B952" s="496" t="s">
        <v>13</v>
      </c>
      <c r="C952" s="496" t="s">
        <v>461</v>
      </c>
      <c r="D952" s="496" t="s">
        <v>463</v>
      </c>
      <c r="E952" t="s">
        <v>586</v>
      </c>
    </row>
    <row r="953" spans="1:5">
      <c r="A953" s="496" t="s">
        <v>520</v>
      </c>
      <c r="B953" s="496" t="s">
        <v>13</v>
      </c>
      <c r="C953" s="496" t="s">
        <v>461</v>
      </c>
      <c r="D953" s="496" t="s">
        <v>489</v>
      </c>
      <c r="E953" t="s">
        <v>586</v>
      </c>
    </row>
    <row r="954" spans="1:5">
      <c r="A954" s="496" t="s">
        <v>520</v>
      </c>
      <c r="B954" s="496" t="s">
        <v>13</v>
      </c>
      <c r="C954" s="496" t="s">
        <v>461</v>
      </c>
      <c r="D954" s="496" t="s">
        <v>490</v>
      </c>
      <c r="E954" t="s">
        <v>586</v>
      </c>
    </row>
    <row r="955" spans="1:5">
      <c r="A955" s="496" t="s">
        <v>520</v>
      </c>
      <c r="B955" s="496" t="s">
        <v>13</v>
      </c>
      <c r="C955" s="496" t="s">
        <v>461</v>
      </c>
      <c r="D955" s="496" t="s">
        <v>491</v>
      </c>
      <c r="E955" t="s">
        <v>586</v>
      </c>
    </row>
    <row r="956" spans="1:5">
      <c r="A956" s="496" t="s">
        <v>520</v>
      </c>
      <c r="B956" s="496" t="s">
        <v>13</v>
      </c>
      <c r="C956" s="496" t="s">
        <v>461</v>
      </c>
      <c r="D956" s="496" t="s">
        <v>492</v>
      </c>
      <c r="E956" t="s">
        <v>586</v>
      </c>
    </row>
    <row r="957" spans="1:5">
      <c r="A957" s="496" t="s">
        <v>520</v>
      </c>
      <c r="B957" s="496" t="s">
        <v>13</v>
      </c>
      <c r="C957" s="496" t="s">
        <v>461</v>
      </c>
      <c r="D957" s="496" t="s">
        <v>493</v>
      </c>
      <c r="E957" t="s">
        <v>586</v>
      </c>
    </row>
    <row r="958" spans="1:5">
      <c r="A958" s="496" t="s">
        <v>520</v>
      </c>
      <c r="B958" s="496" t="s">
        <v>13</v>
      </c>
      <c r="C958" s="496" t="s">
        <v>461</v>
      </c>
      <c r="D958" s="496" t="s">
        <v>494</v>
      </c>
      <c r="E958" t="s">
        <v>586</v>
      </c>
    </row>
    <row r="959" spans="1:5">
      <c r="A959" s="496" t="s">
        <v>520</v>
      </c>
      <c r="B959" s="496" t="s">
        <v>13</v>
      </c>
      <c r="C959" s="496" t="s">
        <v>461</v>
      </c>
      <c r="D959" s="496" t="s">
        <v>467</v>
      </c>
      <c r="E959" t="s">
        <v>586</v>
      </c>
    </row>
    <row r="960" spans="1:5">
      <c r="A960" s="496" t="s">
        <v>520</v>
      </c>
      <c r="B960" s="496" t="s">
        <v>13</v>
      </c>
      <c r="C960" s="496" t="s">
        <v>461</v>
      </c>
      <c r="D960" s="496" t="s">
        <v>468</v>
      </c>
      <c r="E960" t="s">
        <v>586</v>
      </c>
    </row>
    <row r="961" spans="1:5">
      <c r="A961" s="496" t="s">
        <v>520</v>
      </c>
      <c r="B961" s="496" t="s">
        <v>13</v>
      </c>
      <c r="C961" s="496" t="s">
        <v>461</v>
      </c>
      <c r="D961" s="496" t="s">
        <v>469</v>
      </c>
      <c r="E961" t="s">
        <v>586</v>
      </c>
    </row>
    <row r="962" spans="1:5">
      <c r="A962" s="496" t="s">
        <v>520</v>
      </c>
      <c r="B962" s="496" t="s">
        <v>13</v>
      </c>
      <c r="C962" s="496" t="s">
        <v>461</v>
      </c>
      <c r="D962" s="496" t="s">
        <v>495</v>
      </c>
      <c r="E962" t="s">
        <v>586</v>
      </c>
    </row>
    <row r="963" spans="1:5">
      <c r="A963" s="496" t="s">
        <v>520</v>
      </c>
      <c r="B963" s="496" t="s">
        <v>13</v>
      </c>
      <c r="C963" s="496" t="s">
        <v>461</v>
      </c>
      <c r="D963" s="496" t="s">
        <v>496</v>
      </c>
      <c r="E963" t="s">
        <v>586</v>
      </c>
    </row>
    <row r="964" spans="1:5">
      <c r="A964" s="496" t="s">
        <v>520</v>
      </c>
      <c r="B964" s="496" t="s">
        <v>13</v>
      </c>
      <c r="C964" s="496" t="s">
        <v>461</v>
      </c>
      <c r="D964" s="496" t="s">
        <v>497</v>
      </c>
      <c r="E964" t="s">
        <v>586</v>
      </c>
    </row>
    <row r="965" spans="1:5">
      <c r="A965" s="496" t="s">
        <v>520</v>
      </c>
      <c r="B965" s="496" t="s">
        <v>13</v>
      </c>
      <c r="C965" s="496" t="s">
        <v>461</v>
      </c>
      <c r="D965" s="496" t="s">
        <v>473</v>
      </c>
      <c r="E965" t="s">
        <v>586</v>
      </c>
    </row>
    <row r="966" spans="1:5">
      <c r="A966" s="496" t="s">
        <v>520</v>
      </c>
      <c r="B966" s="496" t="s">
        <v>13</v>
      </c>
      <c r="C966" s="496" t="s">
        <v>461</v>
      </c>
      <c r="D966" s="496" t="s">
        <v>474</v>
      </c>
      <c r="E966" t="s">
        <v>586</v>
      </c>
    </row>
    <row r="967" spans="1:5">
      <c r="A967" s="496" t="s">
        <v>520</v>
      </c>
      <c r="B967" s="496" t="s">
        <v>13</v>
      </c>
      <c r="C967" s="496" t="s">
        <v>461</v>
      </c>
      <c r="D967" s="496" t="s">
        <v>475</v>
      </c>
      <c r="E967" t="s">
        <v>586</v>
      </c>
    </row>
    <row r="968" spans="1:5">
      <c r="A968" s="496" t="s">
        <v>522</v>
      </c>
      <c r="B968" s="496" t="s">
        <v>14</v>
      </c>
      <c r="C968" s="496" t="s">
        <v>428</v>
      </c>
      <c r="D968" s="496" t="s">
        <v>429</v>
      </c>
      <c r="E968" t="s">
        <v>586</v>
      </c>
    </row>
    <row r="969" spans="1:5">
      <c r="A969" s="496" t="s">
        <v>522</v>
      </c>
      <c r="B969" s="496" t="s">
        <v>14</v>
      </c>
      <c r="C969" s="496" t="s">
        <v>428</v>
      </c>
      <c r="D969" s="496" t="s">
        <v>430</v>
      </c>
      <c r="E969" t="s">
        <v>586</v>
      </c>
    </row>
    <row r="970" spans="1:5">
      <c r="A970" s="496" t="s">
        <v>522</v>
      </c>
      <c r="B970" s="496" t="s">
        <v>14</v>
      </c>
      <c r="C970" s="496" t="s">
        <v>428</v>
      </c>
      <c r="D970" s="496" t="s">
        <v>431</v>
      </c>
      <c r="E970" t="s">
        <v>586</v>
      </c>
    </row>
    <row r="971" spans="1:5">
      <c r="A971" s="496" t="s">
        <v>522</v>
      </c>
      <c r="B971" s="496" t="s">
        <v>14</v>
      </c>
      <c r="C971" s="496" t="s">
        <v>428</v>
      </c>
      <c r="D971" s="496" t="s">
        <v>467</v>
      </c>
      <c r="E971" t="s">
        <v>586</v>
      </c>
    </row>
    <row r="972" spans="1:5">
      <c r="A972" s="496" t="s">
        <v>522</v>
      </c>
      <c r="B972" s="496" t="s">
        <v>14</v>
      </c>
      <c r="C972" s="496" t="s">
        <v>428</v>
      </c>
      <c r="D972" s="496" t="s">
        <v>468</v>
      </c>
      <c r="E972" t="s">
        <v>586</v>
      </c>
    </row>
    <row r="973" spans="1:5">
      <c r="A973" s="496" t="s">
        <v>522</v>
      </c>
      <c r="B973" s="496" t="s">
        <v>14</v>
      </c>
      <c r="C973" s="496" t="s">
        <v>428</v>
      </c>
      <c r="D973" s="496" t="s">
        <v>469</v>
      </c>
      <c r="E973" t="s">
        <v>586</v>
      </c>
    </row>
    <row r="974" spans="1:5">
      <c r="A974" s="496" t="s">
        <v>522</v>
      </c>
      <c r="B974" s="496" t="s">
        <v>14</v>
      </c>
      <c r="C974" s="496" t="s">
        <v>415</v>
      </c>
      <c r="D974" s="496" t="s">
        <v>472</v>
      </c>
      <c r="E974" t="s">
        <v>586</v>
      </c>
    </row>
    <row r="975" spans="1:5">
      <c r="A975" s="496" t="s">
        <v>522</v>
      </c>
      <c r="B975" s="496" t="s">
        <v>14</v>
      </c>
      <c r="C975" s="496" t="s">
        <v>415</v>
      </c>
      <c r="D975" s="496" t="s">
        <v>436</v>
      </c>
      <c r="E975" t="s">
        <v>586</v>
      </c>
    </row>
    <row r="976" spans="1:5">
      <c r="A976" s="496" t="s">
        <v>522</v>
      </c>
      <c r="B976" s="496" t="s">
        <v>14</v>
      </c>
      <c r="C976" s="496" t="s">
        <v>415</v>
      </c>
      <c r="D976" s="496" t="s">
        <v>418</v>
      </c>
      <c r="E976" t="s">
        <v>586</v>
      </c>
    </row>
    <row r="977" spans="1:5">
      <c r="A977" s="496" t="s">
        <v>522</v>
      </c>
      <c r="B977" s="496" t="s">
        <v>14</v>
      </c>
      <c r="C977" s="496" t="s">
        <v>415</v>
      </c>
      <c r="D977" s="496" t="s">
        <v>420</v>
      </c>
      <c r="E977" t="s">
        <v>586</v>
      </c>
    </row>
    <row r="978" spans="1:5">
      <c r="A978" s="496" t="s">
        <v>522</v>
      </c>
      <c r="B978" s="496" t="s">
        <v>14</v>
      </c>
      <c r="C978" s="496" t="s">
        <v>415</v>
      </c>
      <c r="D978" s="496" t="s">
        <v>479</v>
      </c>
      <c r="E978" t="s">
        <v>586</v>
      </c>
    </row>
    <row r="979" spans="1:5">
      <c r="A979" s="496" t="s">
        <v>522</v>
      </c>
      <c r="B979" s="496" t="s">
        <v>14</v>
      </c>
      <c r="C979" s="496" t="s">
        <v>415</v>
      </c>
      <c r="D979" s="496" t="s">
        <v>422</v>
      </c>
      <c r="E979" t="s">
        <v>586</v>
      </c>
    </row>
    <row r="980" spans="1:5">
      <c r="A980" s="496" t="s">
        <v>522</v>
      </c>
      <c r="B980" s="496" t="s">
        <v>14</v>
      </c>
      <c r="C980" s="496" t="s">
        <v>415</v>
      </c>
      <c r="D980" s="496" t="s">
        <v>423</v>
      </c>
      <c r="E980" t="s">
        <v>586</v>
      </c>
    </row>
    <row r="981" spans="1:5">
      <c r="A981" s="496" t="s">
        <v>522</v>
      </c>
      <c r="B981" s="496" t="s">
        <v>14</v>
      </c>
      <c r="C981" s="496" t="s">
        <v>415</v>
      </c>
      <c r="D981" s="496" t="s">
        <v>455</v>
      </c>
      <c r="E981" t="s">
        <v>586</v>
      </c>
    </row>
    <row r="982" spans="1:5">
      <c r="A982" s="496" t="s">
        <v>522</v>
      </c>
      <c r="B982" s="496" t="s">
        <v>14</v>
      </c>
      <c r="C982" s="496" t="s">
        <v>415</v>
      </c>
      <c r="D982" s="496" t="s">
        <v>416</v>
      </c>
      <c r="E982" t="s">
        <v>586</v>
      </c>
    </row>
    <row r="983" spans="1:5">
      <c r="A983" s="496" t="s">
        <v>522</v>
      </c>
      <c r="B983" s="496" t="s">
        <v>14</v>
      </c>
      <c r="C983" s="496" t="s">
        <v>415</v>
      </c>
      <c r="D983" s="496" t="s">
        <v>437</v>
      </c>
      <c r="E983" t="s">
        <v>586</v>
      </c>
    </row>
    <row r="984" spans="1:5">
      <c r="A984" s="496" t="s">
        <v>522</v>
      </c>
      <c r="B984" s="496" t="s">
        <v>14</v>
      </c>
      <c r="C984" s="496" t="s">
        <v>415</v>
      </c>
      <c r="D984" s="496" t="s">
        <v>438</v>
      </c>
      <c r="E984" t="s">
        <v>586</v>
      </c>
    </row>
    <row r="985" spans="1:5">
      <c r="A985" s="496" t="s">
        <v>522</v>
      </c>
      <c r="B985" s="496" t="s">
        <v>14</v>
      </c>
      <c r="C985" s="496" t="s">
        <v>415</v>
      </c>
      <c r="D985" s="496" t="s">
        <v>473</v>
      </c>
      <c r="E985" t="s">
        <v>586</v>
      </c>
    </row>
    <row r="986" spans="1:5">
      <c r="A986" s="496" t="s">
        <v>522</v>
      </c>
      <c r="B986" s="496" t="s">
        <v>14</v>
      </c>
      <c r="C986" s="496" t="s">
        <v>415</v>
      </c>
      <c r="D986" s="496" t="s">
        <v>474</v>
      </c>
      <c r="E986" t="s">
        <v>586</v>
      </c>
    </row>
    <row r="987" spans="1:5">
      <c r="A987" s="496" t="s">
        <v>522</v>
      </c>
      <c r="B987" s="496" t="s">
        <v>14</v>
      </c>
      <c r="C987" s="496" t="s">
        <v>415</v>
      </c>
      <c r="D987" s="496" t="s">
        <v>475</v>
      </c>
      <c r="E987" t="s">
        <v>586</v>
      </c>
    </row>
    <row r="988" spans="1:5">
      <c r="A988" s="496" t="s">
        <v>522</v>
      </c>
      <c r="B988" s="496" t="s">
        <v>14</v>
      </c>
      <c r="C988" s="496" t="s">
        <v>415</v>
      </c>
      <c r="D988" s="496" t="s">
        <v>480</v>
      </c>
      <c r="E988" t="s">
        <v>586</v>
      </c>
    </row>
    <row r="989" spans="1:5">
      <c r="A989" s="496" t="s">
        <v>522</v>
      </c>
      <c r="B989" s="496" t="s">
        <v>14</v>
      </c>
      <c r="C989" s="496" t="s">
        <v>415</v>
      </c>
      <c r="D989" s="496" t="s">
        <v>481</v>
      </c>
      <c r="E989" t="s">
        <v>586</v>
      </c>
    </row>
    <row r="990" spans="1:5">
      <c r="A990" s="496" t="s">
        <v>522</v>
      </c>
      <c r="B990" s="496" t="s">
        <v>14</v>
      </c>
      <c r="C990" s="496" t="s">
        <v>415</v>
      </c>
      <c r="D990" s="496" t="s">
        <v>482</v>
      </c>
      <c r="E990" t="s">
        <v>586</v>
      </c>
    </row>
    <row r="991" spans="1:5">
      <c r="A991" s="496" t="s">
        <v>522</v>
      </c>
      <c r="B991" s="496" t="s">
        <v>14</v>
      </c>
      <c r="C991" s="496" t="s">
        <v>415</v>
      </c>
      <c r="D991" s="496" t="s">
        <v>439</v>
      </c>
      <c r="E991" t="s">
        <v>586</v>
      </c>
    </row>
    <row r="992" spans="1:5">
      <c r="A992" s="496" t="s">
        <v>522</v>
      </c>
      <c r="B992" s="496" t="s">
        <v>14</v>
      </c>
      <c r="C992" s="496" t="s">
        <v>415</v>
      </c>
      <c r="D992" s="496" t="s">
        <v>440</v>
      </c>
      <c r="E992" t="s">
        <v>586</v>
      </c>
    </row>
    <row r="993" spans="1:5">
      <c r="A993" s="496" t="s">
        <v>522</v>
      </c>
      <c r="B993" s="496" t="s">
        <v>14</v>
      </c>
      <c r="C993" s="496" t="s">
        <v>415</v>
      </c>
      <c r="D993" s="496" t="s">
        <v>441</v>
      </c>
      <c r="E993" t="s">
        <v>586</v>
      </c>
    </row>
    <row r="994" spans="1:5">
      <c r="A994" s="496" t="s">
        <v>522</v>
      </c>
      <c r="B994" s="496" t="s">
        <v>14</v>
      </c>
      <c r="C994" s="496" t="s">
        <v>417</v>
      </c>
      <c r="D994" s="496" t="s">
        <v>477</v>
      </c>
      <c r="E994" t="s">
        <v>586</v>
      </c>
    </row>
    <row r="995" spans="1:5">
      <c r="A995" s="496" t="s">
        <v>522</v>
      </c>
      <c r="B995" s="496" t="s">
        <v>14</v>
      </c>
      <c r="C995" s="496" t="s">
        <v>417</v>
      </c>
      <c r="D995" s="496" t="s">
        <v>418</v>
      </c>
      <c r="E995" t="s">
        <v>586</v>
      </c>
    </row>
    <row r="996" spans="1:5">
      <c r="A996" s="496" t="s">
        <v>522</v>
      </c>
      <c r="B996" s="496" t="s">
        <v>14</v>
      </c>
      <c r="C996" s="496" t="s">
        <v>443</v>
      </c>
      <c r="D996" s="496" t="s">
        <v>587</v>
      </c>
      <c r="E996" t="s">
        <v>586</v>
      </c>
    </row>
    <row r="997" spans="1:5">
      <c r="A997" s="496" t="s">
        <v>522</v>
      </c>
      <c r="B997" s="496" t="s">
        <v>14</v>
      </c>
      <c r="C997" s="496" t="s">
        <v>443</v>
      </c>
      <c r="D997" s="496" t="s">
        <v>504</v>
      </c>
      <c r="E997" t="s">
        <v>586</v>
      </c>
    </row>
    <row r="998" spans="1:5">
      <c r="A998" s="496" t="s">
        <v>522</v>
      </c>
      <c r="B998" s="496" t="s">
        <v>14</v>
      </c>
      <c r="C998" s="496" t="s">
        <v>443</v>
      </c>
      <c r="D998" s="496" t="s">
        <v>523</v>
      </c>
      <c r="E998" t="s">
        <v>586</v>
      </c>
    </row>
    <row r="999" spans="1:5">
      <c r="A999" s="496" t="s">
        <v>522</v>
      </c>
      <c r="B999" s="496" t="s">
        <v>14</v>
      </c>
      <c r="C999" s="496" t="s">
        <v>443</v>
      </c>
      <c r="D999" s="496" t="s">
        <v>444</v>
      </c>
      <c r="E999" t="s">
        <v>586</v>
      </c>
    </row>
    <row r="1000" spans="1:5">
      <c r="A1000" s="496" t="s">
        <v>522</v>
      </c>
      <c r="B1000" s="496" t="s">
        <v>14</v>
      </c>
      <c r="C1000" s="496" t="s">
        <v>443</v>
      </c>
      <c r="D1000" s="496" t="s">
        <v>458</v>
      </c>
      <c r="E1000" t="s">
        <v>586</v>
      </c>
    </row>
    <row r="1001" spans="1:5">
      <c r="A1001" s="496" t="s">
        <v>522</v>
      </c>
      <c r="B1001" s="496" t="s">
        <v>14</v>
      </c>
      <c r="C1001" s="496" t="s">
        <v>443</v>
      </c>
      <c r="D1001" s="496" t="s">
        <v>459</v>
      </c>
      <c r="E1001" t="s">
        <v>586</v>
      </c>
    </row>
    <row r="1002" spans="1:5">
      <c r="A1002" s="496" t="s">
        <v>522</v>
      </c>
      <c r="B1002" s="496" t="s">
        <v>14</v>
      </c>
      <c r="C1002" s="496" t="s">
        <v>443</v>
      </c>
      <c r="D1002" s="496" t="s">
        <v>460</v>
      </c>
      <c r="E1002" t="s">
        <v>586</v>
      </c>
    </row>
    <row r="1003" spans="1:5">
      <c r="A1003" s="496" t="s">
        <v>522</v>
      </c>
      <c r="B1003" s="496" t="s">
        <v>14</v>
      </c>
      <c r="C1003" s="496" t="s">
        <v>443</v>
      </c>
      <c r="D1003" s="496" t="s">
        <v>445</v>
      </c>
      <c r="E1003" t="s">
        <v>586</v>
      </c>
    </row>
    <row r="1004" spans="1:5">
      <c r="A1004" s="496" t="s">
        <v>522</v>
      </c>
      <c r="B1004" s="496" t="s">
        <v>14</v>
      </c>
      <c r="C1004" s="496" t="s">
        <v>443</v>
      </c>
      <c r="D1004" s="496" t="s">
        <v>446</v>
      </c>
      <c r="E1004" t="s">
        <v>586</v>
      </c>
    </row>
    <row r="1005" spans="1:5">
      <c r="A1005" s="496" t="s">
        <v>522</v>
      </c>
      <c r="B1005" s="496" t="s">
        <v>14</v>
      </c>
      <c r="C1005" s="496" t="s">
        <v>443</v>
      </c>
      <c r="D1005" s="496" t="s">
        <v>447</v>
      </c>
      <c r="E1005" t="s">
        <v>586</v>
      </c>
    </row>
    <row r="1006" spans="1:5">
      <c r="A1006" s="496" t="s">
        <v>522</v>
      </c>
      <c r="B1006" s="496" t="s">
        <v>14</v>
      </c>
      <c r="C1006" s="496" t="s">
        <v>443</v>
      </c>
      <c r="D1006" s="496" t="s">
        <v>448</v>
      </c>
      <c r="E1006" t="s">
        <v>586</v>
      </c>
    </row>
    <row r="1007" spans="1:5">
      <c r="A1007" s="496" t="s">
        <v>522</v>
      </c>
      <c r="B1007" s="496" t="s">
        <v>14</v>
      </c>
      <c r="C1007" s="496" t="s">
        <v>443</v>
      </c>
      <c r="D1007" s="496" t="s">
        <v>449</v>
      </c>
      <c r="E1007" t="s">
        <v>586</v>
      </c>
    </row>
    <row r="1008" spans="1:5">
      <c r="A1008" s="496" t="s">
        <v>522</v>
      </c>
      <c r="B1008" s="496" t="s">
        <v>14</v>
      </c>
      <c r="C1008" s="496" t="s">
        <v>450</v>
      </c>
      <c r="D1008" s="496" t="s">
        <v>470</v>
      </c>
      <c r="E1008" t="s">
        <v>588</v>
      </c>
    </row>
    <row r="1009" spans="1:5">
      <c r="A1009" s="496" t="s">
        <v>522</v>
      </c>
      <c r="B1009" s="496" t="s">
        <v>14</v>
      </c>
      <c r="C1009" s="496" t="s">
        <v>450</v>
      </c>
      <c r="D1009" s="496" t="s">
        <v>509</v>
      </c>
      <c r="E1009" t="s">
        <v>588</v>
      </c>
    </row>
    <row r="1010" spans="1:5">
      <c r="A1010" s="496" t="s">
        <v>522</v>
      </c>
      <c r="B1010" s="496" t="s">
        <v>14</v>
      </c>
      <c r="C1010" s="496" t="s">
        <v>419</v>
      </c>
      <c r="D1010" s="496" t="s">
        <v>418</v>
      </c>
      <c r="E1010" t="s">
        <v>586</v>
      </c>
    </row>
    <row r="1011" spans="1:5">
      <c r="A1011" s="496" t="s">
        <v>522</v>
      </c>
      <c r="B1011" s="496" t="s">
        <v>14</v>
      </c>
      <c r="C1011" s="496" t="s">
        <v>419</v>
      </c>
      <c r="D1011" s="496" t="s">
        <v>420</v>
      </c>
      <c r="E1011" t="s">
        <v>586</v>
      </c>
    </row>
    <row r="1012" spans="1:5">
      <c r="A1012" s="496" t="s">
        <v>522</v>
      </c>
      <c r="B1012" s="496" t="s">
        <v>14</v>
      </c>
      <c r="C1012" s="496" t="s">
        <v>419</v>
      </c>
      <c r="D1012" s="496" t="s">
        <v>511</v>
      </c>
      <c r="E1012" t="s">
        <v>586</v>
      </c>
    </row>
    <row r="1013" spans="1:5">
      <c r="A1013" s="496" t="s">
        <v>522</v>
      </c>
      <c r="B1013" s="496" t="s">
        <v>14</v>
      </c>
      <c r="C1013" s="496" t="s">
        <v>419</v>
      </c>
      <c r="D1013" s="496" t="s">
        <v>421</v>
      </c>
      <c r="E1013" t="s">
        <v>588</v>
      </c>
    </row>
    <row r="1014" spans="1:5">
      <c r="A1014" s="496" t="s">
        <v>522</v>
      </c>
      <c r="B1014" s="496" t="s">
        <v>14</v>
      </c>
      <c r="C1014" s="496" t="s">
        <v>419</v>
      </c>
      <c r="D1014" s="496" t="s">
        <v>422</v>
      </c>
      <c r="E1014" t="s">
        <v>586</v>
      </c>
    </row>
    <row r="1015" spans="1:5">
      <c r="A1015" s="496" t="s">
        <v>522</v>
      </c>
      <c r="B1015" s="496" t="s">
        <v>14</v>
      </c>
      <c r="C1015" s="496" t="s">
        <v>419</v>
      </c>
      <c r="D1015" s="496" t="s">
        <v>423</v>
      </c>
      <c r="E1015" t="s">
        <v>586</v>
      </c>
    </row>
    <row r="1016" spans="1:5">
      <c r="A1016" s="496" t="s">
        <v>522</v>
      </c>
      <c r="B1016" s="496" t="s">
        <v>14</v>
      </c>
      <c r="C1016" s="496" t="s">
        <v>419</v>
      </c>
      <c r="D1016" s="496" t="s">
        <v>455</v>
      </c>
      <c r="E1016" t="s">
        <v>586</v>
      </c>
    </row>
    <row r="1017" spans="1:5">
      <c r="A1017" s="496" t="s">
        <v>522</v>
      </c>
      <c r="B1017" s="496" t="s">
        <v>14</v>
      </c>
      <c r="C1017" s="496" t="s">
        <v>419</v>
      </c>
      <c r="D1017" s="496" t="s">
        <v>438</v>
      </c>
      <c r="E1017" t="s">
        <v>586</v>
      </c>
    </row>
    <row r="1018" spans="1:5">
      <c r="A1018" s="496" t="s">
        <v>522</v>
      </c>
      <c r="B1018" s="496" t="s">
        <v>14</v>
      </c>
      <c r="C1018" s="496" t="s">
        <v>419</v>
      </c>
      <c r="D1018" s="496" t="s">
        <v>456</v>
      </c>
      <c r="E1018" t="s">
        <v>586</v>
      </c>
    </row>
    <row r="1019" spans="1:5">
      <c r="A1019" s="496" t="s">
        <v>522</v>
      </c>
      <c r="B1019" s="496" t="s">
        <v>14</v>
      </c>
      <c r="C1019" s="496" t="s">
        <v>419</v>
      </c>
      <c r="D1019" s="496" t="s">
        <v>476</v>
      </c>
      <c r="E1019" t="s">
        <v>586</v>
      </c>
    </row>
    <row r="1020" spans="1:5">
      <c r="A1020" s="496" t="s">
        <v>522</v>
      </c>
      <c r="B1020" s="496" t="s">
        <v>14</v>
      </c>
      <c r="C1020" s="496" t="s">
        <v>457</v>
      </c>
      <c r="D1020" s="496" t="s">
        <v>514</v>
      </c>
      <c r="E1020" t="s">
        <v>588</v>
      </c>
    </row>
    <row r="1021" spans="1:5">
      <c r="A1021" s="496" t="s">
        <v>522</v>
      </c>
      <c r="B1021" s="496" t="s">
        <v>14</v>
      </c>
      <c r="C1021" s="496" t="s">
        <v>457</v>
      </c>
      <c r="D1021" s="496" t="s">
        <v>499</v>
      </c>
      <c r="E1021" t="s">
        <v>588</v>
      </c>
    </row>
    <row r="1022" spans="1:5">
      <c r="A1022" s="496" t="s">
        <v>522</v>
      </c>
      <c r="B1022" s="496" t="s">
        <v>14</v>
      </c>
      <c r="C1022" s="496" t="s">
        <v>457</v>
      </c>
      <c r="D1022" s="496" t="s">
        <v>478</v>
      </c>
      <c r="E1022" t="s">
        <v>588</v>
      </c>
    </row>
    <row r="1023" spans="1:5">
      <c r="A1023" s="496" t="s">
        <v>522</v>
      </c>
      <c r="B1023" s="496" t="s">
        <v>14</v>
      </c>
      <c r="C1023" s="496" t="s">
        <v>461</v>
      </c>
      <c r="D1023" s="496" t="s">
        <v>444</v>
      </c>
      <c r="E1023" t="s">
        <v>586</v>
      </c>
    </row>
    <row r="1024" spans="1:5">
      <c r="A1024" s="496" t="s">
        <v>522</v>
      </c>
      <c r="B1024" s="496" t="s">
        <v>14</v>
      </c>
      <c r="C1024" s="496" t="s">
        <v>461</v>
      </c>
      <c r="D1024" s="496" t="s">
        <v>462</v>
      </c>
      <c r="E1024" t="s">
        <v>586</v>
      </c>
    </row>
    <row r="1025" spans="1:5">
      <c r="A1025" s="496" t="s">
        <v>522</v>
      </c>
      <c r="B1025" s="496" t="s">
        <v>14</v>
      </c>
      <c r="C1025" s="496" t="s">
        <v>461</v>
      </c>
      <c r="D1025" s="496" t="s">
        <v>463</v>
      </c>
      <c r="E1025" t="s">
        <v>586</v>
      </c>
    </row>
    <row r="1026" spans="1:5">
      <c r="A1026" s="496" t="s">
        <v>522</v>
      </c>
      <c r="B1026" s="496" t="s">
        <v>14</v>
      </c>
      <c r="C1026" s="496" t="s">
        <v>461</v>
      </c>
      <c r="D1026" s="496" t="s">
        <v>489</v>
      </c>
      <c r="E1026" t="s">
        <v>586</v>
      </c>
    </row>
    <row r="1027" spans="1:5">
      <c r="A1027" s="496" t="s">
        <v>522</v>
      </c>
      <c r="B1027" s="496" t="s">
        <v>14</v>
      </c>
      <c r="C1027" s="496" t="s">
        <v>461</v>
      </c>
      <c r="D1027" s="496" t="s">
        <v>490</v>
      </c>
      <c r="E1027" t="s">
        <v>586</v>
      </c>
    </row>
    <row r="1028" spans="1:5">
      <c r="A1028" s="496" t="s">
        <v>522</v>
      </c>
      <c r="B1028" s="496" t="s">
        <v>14</v>
      </c>
      <c r="C1028" s="496" t="s">
        <v>461</v>
      </c>
      <c r="D1028" s="496" t="s">
        <v>491</v>
      </c>
      <c r="E1028" t="s">
        <v>586</v>
      </c>
    </row>
    <row r="1029" spans="1:5">
      <c r="A1029" s="496" t="s">
        <v>522</v>
      </c>
      <c r="B1029" s="496" t="s">
        <v>14</v>
      </c>
      <c r="C1029" s="496" t="s">
        <v>461</v>
      </c>
      <c r="D1029" s="496" t="s">
        <v>492</v>
      </c>
      <c r="E1029" t="s">
        <v>586</v>
      </c>
    </row>
    <row r="1030" spans="1:5">
      <c r="A1030" s="496" t="s">
        <v>522</v>
      </c>
      <c r="B1030" s="496" t="s">
        <v>14</v>
      </c>
      <c r="C1030" s="496" t="s">
        <v>461</v>
      </c>
      <c r="D1030" s="496" t="s">
        <v>493</v>
      </c>
      <c r="E1030" t="s">
        <v>586</v>
      </c>
    </row>
    <row r="1031" spans="1:5">
      <c r="A1031" s="496" t="s">
        <v>522</v>
      </c>
      <c r="B1031" s="496" t="s">
        <v>14</v>
      </c>
      <c r="C1031" s="496" t="s">
        <v>461</v>
      </c>
      <c r="D1031" s="496" t="s">
        <v>494</v>
      </c>
      <c r="E1031" t="s">
        <v>586</v>
      </c>
    </row>
    <row r="1032" spans="1:5">
      <c r="A1032" s="496" t="s">
        <v>522</v>
      </c>
      <c r="B1032" s="496" t="s">
        <v>14</v>
      </c>
      <c r="C1032" s="496" t="s">
        <v>461</v>
      </c>
      <c r="D1032" s="496" t="s">
        <v>467</v>
      </c>
      <c r="E1032" t="s">
        <v>586</v>
      </c>
    </row>
    <row r="1033" spans="1:5">
      <c r="A1033" s="496" t="s">
        <v>522</v>
      </c>
      <c r="B1033" s="496" t="s">
        <v>14</v>
      </c>
      <c r="C1033" s="496" t="s">
        <v>461</v>
      </c>
      <c r="D1033" s="496" t="s">
        <v>468</v>
      </c>
      <c r="E1033" t="s">
        <v>586</v>
      </c>
    </row>
    <row r="1034" spans="1:5">
      <c r="A1034" s="496" t="s">
        <v>522</v>
      </c>
      <c r="B1034" s="496" t="s">
        <v>14</v>
      </c>
      <c r="C1034" s="496" t="s">
        <v>461</v>
      </c>
      <c r="D1034" s="496" t="s">
        <v>469</v>
      </c>
      <c r="E1034" t="s">
        <v>586</v>
      </c>
    </row>
    <row r="1035" spans="1:5">
      <c r="A1035" s="496" t="s">
        <v>522</v>
      </c>
      <c r="B1035" s="496" t="s">
        <v>14</v>
      </c>
      <c r="C1035" s="496" t="s">
        <v>461</v>
      </c>
      <c r="D1035" s="496" t="s">
        <v>495</v>
      </c>
      <c r="E1035" t="s">
        <v>586</v>
      </c>
    </row>
    <row r="1036" spans="1:5">
      <c r="A1036" s="496" t="s">
        <v>522</v>
      </c>
      <c r="B1036" s="496" t="s">
        <v>14</v>
      </c>
      <c r="C1036" s="496" t="s">
        <v>461</v>
      </c>
      <c r="D1036" s="496" t="s">
        <v>496</v>
      </c>
      <c r="E1036" t="s">
        <v>586</v>
      </c>
    </row>
    <row r="1037" spans="1:5">
      <c r="A1037" s="496" t="s">
        <v>522</v>
      </c>
      <c r="B1037" s="496" t="s">
        <v>14</v>
      </c>
      <c r="C1037" s="496" t="s">
        <v>461</v>
      </c>
      <c r="D1037" s="496" t="s">
        <v>497</v>
      </c>
      <c r="E1037" t="s">
        <v>586</v>
      </c>
    </row>
    <row r="1038" spans="1:5">
      <c r="A1038" s="496" t="s">
        <v>522</v>
      </c>
      <c r="B1038" s="496" t="s">
        <v>14</v>
      </c>
      <c r="C1038" s="496" t="s">
        <v>461</v>
      </c>
      <c r="D1038" s="496" t="s">
        <v>473</v>
      </c>
      <c r="E1038" t="s">
        <v>586</v>
      </c>
    </row>
    <row r="1039" spans="1:5">
      <c r="A1039" s="496" t="s">
        <v>522</v>
      </c>
      <c r="B1039" s="496" t="s">
        <v>14</v>
      </c>
      <c r="C1039" s="496" t="s">
        <v>461</v>
      </c>
      <c r="D1039" s="496" t="s">
        <v>474</v>
      </c>
      <c r="E1039" t="s">
        <v>586</v>
      </c>
    </row>
    <row r="1040" spans="1:5">
      <c r="A1040" s="496" t="s">
        <v>522</v>
      </c>
      <c r="B1040" s="496" t="s">
        <v>14</v>
      </c>
      <c r="C1040" s="496" t="s">
        <v>461</v>
      </c>
      <c r="D1040" s="496" t="s">
        <v>475</v>
      </c>
      <c r="E1040" t="s">
        <v>586</v>
      </c>
    </row>
    <row r="1041" spans="1:5">
      <c r="A1041" s="496" t="s">
        <v>518</v>
      </c>
      <c r="B1041" s="496" t="s">
        <v>15</v>
      </c>
      <c r="C1041" s="496" t="s">
        <v>428</v>
      </c>
      <c r="D1041" s="496" t="s">
        <v>429</v>
      </c>
      <c r="E1041" t="s">
        <v>586</v>
      </c>
    </row>
    <row r="1042" spans="1:5">
      <c r="A1042" s="496" t="s">
        <v>518</v>
      </c>
      <c r="B1042" s="496" t="s">
        <v>15</v>
      </c>
      <c r="C1042" s="496" t="s">
        <v>428</v>
      </c>
      <c r="D1042" s="496" t="s">
        <v>430</v>
      </c>
      <c r="E1042" t="s">
        <v>586</v>
      </c>
    </row>
    <row r="1043" spans="1:5">
      <c r="A1043" s="496" t="s">
        <v>518</v>
      </c>
      <c r="B1043" s="496" t="s">
        <v>15</v>
      </c>
      <c r="C1043" s="496" t="s">
        <v>428</v>
      </c>
      <c r="D1043" s="496" t="s">
        <v>431</v>
      </c>
      <c r="E1043" t="s">
        <v>586</v>
      </c>
    </row>
    <row r="1044" spans="1:5">
      <c r="A1044" s="496" t="s">
        <v>518</v>
      </c>
      <c r="B1044" s="496" t="s">
        <v>15</v>
      </c>
      <c r="C1044" s="496" t="s">
        <v>428</v>
      </c>
      <c r="D1044" s="496" t="s">
        <v>467</v>
      </c>
      <c r="E1044" t="s">
        <v>586</v>
      </c>
    </row>
    <row r="1045" spans="1:5">
      <c r="A1045" s="496" t="s">
        <v>518</v>
      </c>
      <c r="B1045" s="496" t="s">
        <v>15</v>
      </c>
      <c r="C1045" s="496" t="s">
        <v>428</v>
      </c>
      <c r="D1045" s="496" t="s">
        <v>468</v>
      </c>
      <c r="E1045" t="s">
        <v>586</v>
      </c>
    </row>
    <row r="1046" spans="1:5">
      <c r="A1046" s="496" t="s">
        <v>518</v>
      </c>
      <c r="B1046" s="496" t="s">
        <v>15</v>
      </c>
      <c r="C1046" s="496" t="s">
        <v>428</v>
      </c>
      <c r="D1046" s="496" t="s">
        <v>469</v>
      </c>
      <c r="E1046" t="s">
        <v>586</v>
      </c>
    </row>
    <row r="1047" spans="1:5">
      <c r="A1047" s="496" t="s">
        <v>518</v>
      </c>
      <c r="B1047" s="496" t="s">
        <v>15</v>
      </c>
      <c r="C1047" s="496" t="s">
        <v>415</v>
      </c>
      <c r="D1047" s="496" t="s">
        <v>472</v>
      </c>
      <c r="E1047" t="s">
        <v>586</v>
      </c>
    </row>
    <row r="1048" spans="1:5">
      <c r="A1048" s="496" t="s">
        <v>518</v>
      </c>
      <c r="B1048" s="496" t="s">
        <v>15</v>
      </c>
      <c r="C1048" s="496" t="s">
        <v>415</v>
      </c>
      <c r="D1048" s="496" t="s">
        <v>436</v>
      </c>
      <c r="E1048" t="s">
        <v>586</v>
      </c>
    </row>
    <row r="1049" spans="1:5">
      <c r="A1049" s="496" t="s">
        <v>518</v>
      </c>
      <c r="B1049" s="496" t="s">
        <v>15</v>
      </c>
      <c r="C1049" s="496" t="s">
        <v>415</v>
      </c>
      <c r="D1049" s="496" t="s">
        <v>418</v>
      </c>
      <c r="E1049" t="s">
        <v>586</v>
      </c>
    </row>
    <row r="1050" spans="1:5">
      <c r="A1050" s="496" t="s">
        <v>518</v>
      </c>
      <c r="B1050" s="496" t="s">
        <v>15</v>
      </c>
      <c r="C1050" s="496" t="s">
        <v>415</v>
      </c>
      <c r="D1050" s="496" t="s">
        <v>420</v>
      </c>
      <c r="E1050" t="s">
        <v>586</v>
      </c>
    </row>
    <row r="1051" spans="1:5">
      <c r="A1051" s="496" t="s">
        <v>518</v>
      </c>
      <c r="B1051" s="496" t="s">
        <v>15</v>
      </c>
      <c r="C1051" s="496" t="s">
        <v>415</v>
      </c>
      <c r="D1051" s="496" t="s">
        <v>479</v>
      </c>
      <c r="E1051" t="s">
        <v>586</v>
      </c>
    </row>
    <row r="1052" spans="1:5">
      <c r="A1052" s="496" t="s">
        <v>518</v>
      </c>
      <c r="B1052" s="496" t="s">
        <v>15</v>
      </c>
      <c r="C1052" s="496" t="s">
        <v>415</v>
      </c>
      <c r="D1052" s="496" t="s">
        <v>422</v>
      </c>
      <c r="E1052" t="s">
        <v>586</v>
      </c>
    </row>
    <row r="1053" spans="1:5">
      <c r="A1053" s="496" t="s">
        <v>518</v>
      </c>
      <c r="B1053" s="496" t="s">
        <v>15</v>
      </c>
      <c r="C1053" s="496" t="s">
        <v>415</v>
      </c>
      <c r="D1053" s="496" t="s">
        <v>423</v>
      </c>
      <c r="E1053" t="s">
        <v>586</v>
      </c>
    </row>
    <row r="1054" spans="1:5">
      <c r="A1054" s="496" t="s">
        <v>518</v>
      </c>
      <c r="B1054" s="496" t="s">
        <v>15</v>
      </c>
      <c r="C1054" s="496" t="s">
        <v>415</v>
      </c>
      <c r="D1054" s="496" t="s">
        <v>455</v>
      </c>
      <c r="E1054" t="s">
        <v>586</v>
      </c>
    </row>
    <row r="1055" spans="1:5">
      <c r="A1055" s="496" t="s">
        <v>518</v>
      </c>
      <c r="B1055" s="496" t="s">
        <v>15</v>
      </c>
      <c r="C1055" s="496" t="s">
        <v>415</v>
      </c>
      <c r="D1055" s="496" t="s">
        <v>416</v>
      </c>
      <c r="E1055" t="s">
        <v>586</v>
      </c>
    </row>
    <row r="1056" spans="1:5">
      <c r="A1056" s="496" t="s">
        <v>518</v>
      </c>
      <c r="B1056" s="496" t="s">
        <v>15</v>
      </c>
      <c r="C1056" s="496" t="s">
        <v>415</v>
      </c>
      <c r="D1056" s="496" t="s">
        <v>437</v>
      </c>
      <c r="E1056" t="s">
        <v>586</v>
      </c>
    </row>
    <row r="1057" spans="1:5">
      <c r="A1057" s="496" t="s">
        <v>518</v>
      </c>
      <c r="B1057" s="496" t="s">
        <v>15</v>
      </c>
      <c r="C1057" s="496" t="s">
        <v>415</v>
      </c>
      <c r="D1057" s="496" t="s">
        <v>438</v>
      </c>
      <c r="E1057" t="s">
        <v>586</v>
      </c>
    </row>
    <row r="1058" spans="1:5">
      <c r="A1058" s="496" t="s">
        <v>518</v>
      </c>
      <c r="B1058" s="496" t="s">
        <v>15</v>
      </c>
      <c r="C1058" s="496" t="s">
        <v>415</v>
      </c>
      <c r="D1058" s="496" t="s">
        <v>473</v>
      </c>
      <c r="E1058" t="s">
        <v>586</v>
      </c>
    </row>
    <row r="1059" spans="1:5">
      <c r="A1059" s="496" t="s">
        <v>518</v>
      </c>
      <c r="B1059" s="496" t="s">
        <v>15</v>
      </c>
      <c r="C1059" s="496" t="s">
        <v>415</v>
      </c>
      <c r="D1059" s="496" t="s">
        <v>474</v>
      </c>
      <c r="E1059" t="s">
        <v>586</v>
      </c>
    </row>
    <row r="1060" spans="1:5">
      <c r="A1060" s="496" t="s">
        <v>518</v>
      </c>
      <c r="B1060" s="496" t="s">
        <v>15</v>
      </c>
      <c r="C1060" s="496" t="s">
        <v>415</v>
      </c>
      <c r="D1060" s="496" t="s">
        <v>475</v>
      </c>
      <c r="E1060" t="s">
        <v>586</v>
      </c>
    </row>
    <row r="1061" spans="1:5">
      <c r="A1061" s="496" t="s">
        <v>518</v>
      </c>
      <c r="B1061" s="496" t="s">
        <v>15</v>
      </c>
      <c r="C1061" s="496" t="s">
        <v>415</v>
      </c>
      <c r="D1061" s="496" t="s">
        <v>480</v>
      </c>
      <c r="E1061" t="s">
        <v>586</v>
      </c>
    </row>
    <row r="1062" spans="1:5">
      <c r="A1062" s="496" t="s">
        <v>518</v>
      </c>
      <c r="B1062" s="496" t="s">
        <v>15</v>
      </c>
      <c r="C1062" s="496" t="s">
        <v>415</v>
      </c>
      <c r="D1062" s="496" t="s">
        <v>481</v>
      </c>
      <c r="E1062" t="s">
        <v>586</v>
      </c>
    </row>
    <row r="1063" spans="1:5">
      <c r="A1063" s="496" t="s">
        <v>518</v>
      </c>
      <c r="B1063" s="496" t="s">
        <v>15</v>
      </c>
      <c r="C1063" s="496" t="s">
        <v>415</v>
      </c>
      <c r="D1063" s="496" t="s">
        <v>482</v>
      </c>
      <c r="E1063" t="s">
        <v>586</v>
      </c>
    </row>
    <row r="1064" spans="1:5">
      <c r="A1064" s="496" t="s">
        <v>518</v>
      </c>
      <c r="B1064" s="496" t="s">
        <v>15</v>
      </c>
      <c r="C1064" s="496" t="s">
        <v>415</v>
      </c>
      <c r="D1064" s="496" t="s">
        <v>439</v>
      </c>
      <c r="E1064" t="s">
        <v>586</v>
      </c>
    </row>
    <row r="1065" spans="1:5">
      <c r="A1065" s="496" t="s">
        <v>518</v>
      </c>
      <c r="B1065" s="496" t="s">
        <v>15</v>
      </c>
      <c r="C1065" s="496" t="s">
        <v>415</v>
      </c>
      <c r="D1065" s="496" t="s">
        <v>440</v>
      </c>
      <c r="E1065" t="s">
        <v>586</v>
      </c>
    </row>
    <row r="1066" spans="1:5">
      <c r="A1066" s="496" t="s">
        <v>518</v>
      </c>
      <c r="B1066" s="496" t="s">
        <v>15</v>
      </c>
      <c r="C1066" s="496" t="s">
        <v>415</v>
      </c>
      <c r="D1066" s="496" t="s">
        <v>441</v>
      </c>
      <c r="E1066" t="s">
        <v>586</v>
      </c>
    </row>
    <row r="1067" spans="1:5">
      <c r="A1067" s="496" t="s">
        <v>518</v>
      </c>
      <c r="B1067" s="496" t="s">
        <v>15</v>
      </c>
      <c r="C1067" s="496" t="s">
        <v>417</v>
      </c>
      <c r="D1067" s="496" t="s">
        <v>477</v>
      </c>
      <c r="E1067" t="s">
        <v>586</v>
      </c>
    </row>
    <row r="1068" spans="1:5">
      <c r="A1068" s="496" t="s">
        <v>518</v>
      </c>
      <c r="B1068" s="496" t="s">
        <v>15</v>
      </c>
      <c r="C1068" s="496" t="s">
        <v>417</v>
      </c>
      <c r="D1068" s="496" t="s">
        <v>418</v>
      </c>
      <c r="E1068" t="s">
        <v>586</v>
      </c>
    </row>
    <row r="1069" spans="1:5">
      <c r="A1069" s="496" t="s">
        <v>518</v>
      </c>
      <c r="B1069" s="496" t="s">
        <v>15</v>
      </c>
      <c r="C1069" s="496" t="s">
        <v>443</v>
      </c>
      <c r="D1069" s="496" t="s">
        <v>587</v>
      </c>
      <c r="E1069" t="s">
        <v>586</v>
      </c>
    </row>
    <row r="1070" spans="1:5">
      <c r="A1070" s="496" t="s">
        <v>518</v>
      </c>
      <c r="B1070" s="496" t="s">
        <v>15</v>
      </c>
      <c r="C1070" s="496" t="s">
        <v>443</v>
      </c>
      <c r="D1070" s="496" t="s">
        <v>504</v>
      </c>
      <c r="E1070" t="s">
        <v>586</v>
      </c>
    </row>
    <row r="1071" spans="1:5">
      <c r="A1071" s="496" t="s">
        <v>518</v>
      </c>
      <c r="B1071" s="496" t="s">
        <v>15</v>
      </c>
      <c r="C1071" s="496" t="s">
        <v>443</v>
      </c>
      <c r="D1071" s="496" t="s">
        <v>523</v>
      </c>
      <c r="E1071" t="s">
        <v>586</v>
      </c>
    </row>
    <row r="1072" spans="1:5">
      <c r="A1072" s="496" t="s">
        <v>518</v>
      </c>
      <c r="B1072" s="496" t="s">
        <v>15</v>
      </c>
      <c r="C1072" s="496" t="s">
        <v>443</v>
      </c>
      <c r="D1072" s="496" t="s">
        <v>444</v>
      </c>
      <c r="E1072" t="s">
        <v>586</v>
      </c>
    </row>
    <row r="1073" spans="1:5">
      <c r="A1073" s="496" t="s">
        <v>518</v>
      </c>
      <c r="B1073" s="496" t="s">
        <v>15</v>
      </c>
      <c r="C1073" s="496" t="s">
        <v>443</v>
      </c>
      <c r="D1073" s="496" t="s">
        <v>458</v>
      </c>
      <c r="E1073" t="s">
        <v>586</v>
      </c>
    </row>
    <row r="1074" spans="1:5">
      <c r="A1074" s="496" t="s">
        <v>518</v>
      </c>
      <c r="B1074" s="496" t="s">
        <v>15</v>
      </c>
      <c r="C1074" s="496" t="s">
        <v>443</v>
      </c>
      <c r="D1074" s="496" t="s">
        <v>459</v>
      </c>
      <c r="E1074" t="s">
        <v>586</v>
      </c>
    </row>
    <row r="1075" spans="1:5">
      <c r="A1075" s="496" t="s">
        <v>518</v>
      </c>
      <c r="B1075" s="496" t="s">
        <v>15</v>
      </c>
      <c r="C1075" s="496" t="s">
        <v>443</v>
      </c>
      <c r="D1075" s="496" t="s">
        <v>460</v>
      </c>
      <c r="E1075" t="s">
        <v>586</v>
      </c>
    </row>
    <row r="1076" spans="1:5">
      <c r="A1076" s="496" t="s">
        <v>518</v>
      </c>
      <c r="B1076" s="496" t="s">
        <v>15</v>
      </c>
      <c r="C1076" s="496" t="s">
        <v>443</v>
      </c>
      <c r="D1076" s="496" t="s">
        <v>445</v>
      </c>
      <c r="E1076" t="s">
        <v>586</v>
      </c>
    </row>
    <row r="1077" spans="1:5">
      <c r="A1077" s="496" t="s">
        <v>518</v>
      </c>
      <c r="B1077" s="496" t="s">
        <v>15</v>
      </c>
      <c r="C1077" s="496" t="s">
        <v>443</v>
      </c>
      <c r="D1077" s="496" t="s">
        <v>446</v>
      </c>
      <c r="E1077" t="s">
        <v>586</v>
      </c>
    </row>
    <row r="1078" spans="1:5">
      <c r="A1078" s="496" t="s">
        <v>518</v>
      </c>
      <c r="B1078" s="496" t="s">
        <v>15</v>
      </c>
      <c r="C1078" s="496" t="s">
        <v>443</v>
      </c>
      <c r="D1078" s="496" t="s">
        <v>447</v>
      </c>
      <c r="E1078" t="s">
        <v>586</v>
      </c>
    </row>
    <row r="1079" spans="1:5">
      <c r="A1079" s="496" t="s">
        <v>518</v>
      </c>
      <c r="B1079" s="496" t="s">
        <v>15</v>
      </c>
      <c r="C1079" s="496" t="s">
        <v>443</v>
      </c>
      <c r="D1079" s="496" t="s">
        <v>448</v>
      </c>
      <c r="E1079" t="s">
        <v>586</v>
      </c>
    </row>
    <row r="1080" spans="1:5">
      <c r="A1080" s="496" t="s">
        <v>518</v>
      </c>
      <c r="B1080" s="496" t="s">
        <v>15</v>
      </c>
      <c r="C1080" s="496" t="s">
        <v>443</v>
      </c>
      <c r="D1080" s="496" t="s">
        <v>449</v>
      </c>
      <c r="E1080" t="s">
        <v>586</v>
      </c>
    </row>
    <row r="1081" spans="1:5">
      <c r="A1081" s="496" t="s">
        <v>518</v>
      </c>
      <c r="B1081" s="496" t="s">
        <v>15</v>
      </c>
      <c r="C1081" s="496" t="s">
        <v>419</v>
      </c>
      <c r="D1081" s="496" t="s">
        <v>418</v>
      </c>
      <c r="E1081" t="s">
        <v>586</v>
      </c>
    </row>
    <row r="1082" spans="1:5">
      <c r="A1082" s="496" t="s">
        <v>518</v>
      </c>
      <c r="B1082" s="496" t="s">
        <v>15</v>
      </c>
      <c r="C1082" s="496" t="s">
        <v>419</v>
      </c>
      <c r="D1082" s="496" t="s">
        <v>420</v>
      </c>
      <c r="E1082" t="s">
        <v>586</v>
      </c>
    </row>
    <row r="1083" spans="1:5">
      <c r="A1083" s="496" t="s">
        <v>518</v>
      </c>
      <c r="B1083" s="496" t="s">
        <v>15</v>
      </c>
      <c r="C1083" s="496" t="s">
        <v>419</v>
      </c>
      <c r="D1083" s="496" t="s">
        <v>511</v>
      </c>
      <c r="E1083" t="s">
        <v>586</v>
      </c>
    </row>
    <row r="1084" spans="1:5">
      <c r="A1084" s="496" t="s">
        <v>518</v>
      </c>
      <c r="B1084" s="496" t="s">
        <v>15</v>
      </c>
      <c r="C1084" s="496" t="s">
        <v>419</v>
      </c>
      <c r="D1084" s="496" t="s">
        <v>421</v>
      </c>
      <c r="E1084" t="s">
        <v>588</v>
      </c>
    </row>
    <row r="1085" spans="1:5">
      <c r="A1085" s="496" t="s">
        <v>518</v>
      </c>
      <c r="B1085" s="496" t="s">
        <v>15</v>
      </c>
      <c r="C1085" s="496" t="s">
        <v>419</v>
      </c>
      <c r="D1085" s="496" t="s">
        <v>422</v>
      </c>
      <c r="E1085" t="s">
        <v>586</v>
      </c>
    </row>
    <row r="1086" spans="1:5">
      <c r="A1086" s="496" t="s">
        <v>518</v>
      </c>
      <c r="B1086" s="496" t="s">
        <v>15</v>
      </c>
      <c r="C1086" s="496" t="s">
        <v>419</v>
      </c>
      <c r="D1086" s="496" t="s">
        <v>423</v>
      </c>
      <c r="E1086" t="s">
        <v>586</v>
      </c>
    </row>
    <row r="1087" spans="1:5">
      <c r="A1087" s="496" t="s">
        <v>518</v>
      </c>
      <c r="B1087" s="496" t="s">
        <v>15</v>
      </c>
      <c r="C1087" s="496" t="s">
        <v>419</v>
      </c>
      <c r="D1087" s="496" t="s">
        <v>455</v>
      </c>
      <c r="E1087" t="s">
        <v>586</v>
      </c>
    </row>
    <row r="1088" spans="1:5">
      <c r="A1088" s="496" t="s">
        <v>518</v>
      </c>
      <c r="B1088" s="496" t="s">
        <v>15</v>
      </c>
      <c r="C1088" s="496" t="s">
        <v>419</v>
      </c>
      <c r="D1088" s="496" t="s">
        <v>438</v>
      </c>
      <c r="E1088" t="s">
        <v>586</v>
      </c>
    </row>
    <row r="1089" spans="1:5">
      <c r="A1089" s="496" t="s">
        <v>518</v>
      </c>
      <c r="B1089" s="496" t="s">
        <v>15</v>
      </c>
      <c r="C1089" s="496" t="s">
        <v>419</v>
      </c>
      <c r="D1089" s="496" t="s">
        <v>456</v>
      </c>
      <c r="E1089" t="s">
        <v>586</v>
      </c>
    </row>
    <row r="1090" spans="1:5">
      <c r="A1090" s="496" t="s">
        <v>518</v>
      </c>
      <c r="B1090" s="496" t="s">
        <v>15</v>
      </c>
      <c r="C1090" s="496" t="s">
        <v>419</v>
      </c>
      <c r="D1090" s="496" t="s">
        <v>476</v>
      </c>
      <c r="E1090" t="s">
        <v>586</v>
      </c>
    </row>
    <row r="1091" spans="1:5">
      <c r="A1091" s="496" t="s">
        <v>518</v>
      </c>
      <c r="B1091" s="496" t="s">
        <v>15</v>
      </c>
      <c r="C1091" s="496" t="s">
        <v>461</v>
      </c>
      <c r="D1091" s="496" t="s">
        <v>444</v>
      </c>
      <c r="E1091" t="s">
        <v>586</v>
      </c>
    </row>
    <row r="1092" spans="1:5">
      <c r="A1092" s="496" t="s">
        <v>518</v>
      </c>
      <c r="B1092" s="496" t="s">
        <v>15</v>
      </c>
      <c r="C1092" s="496" t="s">
        <v>461</v>
      </c>
      <c r="D1092" s="496" t="s">
        <v>462</v>
      </c>
      <c r="E1092" t="s">
        <v>586</v>
      </c>
    </row>
    <row r="1093" spans="1:5">
      <c r="A1093" s="496" t="s">
        <v>518</v>
      </c>
      <c r="B1093" s="496" t="s">
        <v>15</v>
      </c>
      <c r="C1093" s="496" t="s">
        <v>461</v>
      </c>
      <c r="D1093" s="496" t="s">
        <v>463</v>
      </c>
      <c r="E1093" t="s">
        <v>586</v>
      </c>
    </row>
    <row r="1094" spans="1:5">
      <c r="A1094" s="496" t="s">
        <v>518</v>
      </c>
      <c r="B1094" s="496" t="s">
        <v>15</v>
      </c>
      <c r="C1094" s="496" t="s">
        <v>461</v>
      </c>
      <c r="D1094" s="496" t="s">
        <v>489</v>
      </c>
      <c r="E1094" t="s">
        <v>586</v>
      </c>
    </row>
    <row r="1095" spans="1:5">
      <c r="A1095" s="496" t="s">
        <v>518</v>
      </c>
      <c r="B1095" s="496" t="s">
        <v>15</v>
      </c>
      <c r="C1095" s="496" t="s">
        <v>461</v>
      </c>
      <c r="D1095" s="496" t="s">
        <v>490</v>
      </c>
      <c r="E1095" t="s">
        <v>586</v>
      </c>
    </row>
    <row r="1096" spans="1:5">
      <c r="A1096" s="496" t="s">
        <v>518</v>
      </c>
      <c r="B1096" s="496" t="s">
        <v>15</v>
      </c>
      <c r="C1096" s="496" t="s">
        <v>461</v>
      </c>
      <c r="D1096" s="496" t="s">
        <v>491</v>
      </c>
      <c r="E1096" t="s">
        <v>586</v>
      </c>
    </row>
    <row r="1097" spans="1:5">
      <c r="A1097" s="496" t="s">
        <v>518</v>
      </c>
      <c r="B1097" s="496" t="s">
        <v>15</v>
      </c>
      <c r="C1097" s="496" t="s">
        <v>461</v>
      </c>
      <c r="D1097" s="496" t="s">
        <v>492</v>
      </c>
      <c r="E1097" t="s">
        <v>586</v>
      </c>
    </row>
    <row r="1098" spans="1:5">
      <c r="A1098" s="496" t="s">
        <v>518</v>
      </c>
      <c r="B1098" s="496" t="s">
        <v>15</v>
      </c>
      <c r="C1098" s="496" t="s">
        <v>461</v>
      </c>
      <c r="D1098" s="496" t="s">
        <v>493</v>
      </c>
      <c r="E1098" t="s">
        <v>586</v>
      </c>
    </row>
    <row r="1099" spans="1:5">
      <c r="A1099" s="496" t="s">
        <v>518</v>
      </c>
      <c r="B1099" s="496" t="s">
        <v>15</v>
      </c>
      <c r="C1099" s="496" t="s">
        <v>461</v>
      </c>
      <c r="D1099" s="496" t="s">
        <v>494</v>
      </c>
      <c r="E1099" t="s">
        <v>586</v>
      </c>
    </row>
    <row r="1100" spans="1:5">
      <c r="A1100" s="496" t="s">
        <v>518</v>
      </c>
      <c r="B1100" s="496" t="s">
        <v>15</v>
      </c>
      <c r="C1100" s="496" t="s">
        <v>461</v>
      </c>
      <c r="D1100" s="496" t="s">
        <v>467</v>
      </c>
      <c r="E1100" t="s">
        <v>586</v>
      </c>
    </row>
    <row r="1101" spans="1:5">
      <c r="A1101" s="496" t="s">
        <v>518</v>
      </c>
      <c r="B1101" s="496" t="s">
        <v>15</v>
      </c>
      <c r="C1101" s="496" t="s">
        <v>461</v>
      </c>
      <c r="D1101" s="496" t="s">
        <v>468</v>
      </c>
      <c r="E1101" t="s">
        <v>586</v>
      </c>
    </row>
    <row r="1102" spans="1:5">
      <c r="A1102" s="496" t="s">
        <v>518</v>
      </c>
      <c r="B1102" s="496" t="s">
        <v>15</v>
      </c>
      <c r="C1102" s="496" t="s">
        <v>461</v>
      </c>
      <c r="D1102" s="496" t="s">
        <v>469</v>
      </c>
      <c r="E1102" t="s">
        <v>586</v>
      </c>
    </row>
    <row r="1103" spans="1:5">
      <c r="A1103" s="496" t="s">
        <v>518</v>
      </c>
      <c r="B1103" s="496" t="s">
        <v>15</v>
      </c>
      <c r="C1103" s="496" t="s">
        <v>461</v>
      </c>
      <c r="D1103" s="496" t="s">
        <v>495</v>
      </c>
      <c r="E1103" t="s">
        <v>586</v>
      </c>
    </row>
    <row r="1104" spans="1:5">
      <c r="A1104" s="496" t="s">
        <v>518</v>
      </c>
      <c r="B1104" s="496" t="s">
        <v>15</v>
      </c>
      <c r="C1104" s="496" t="s">
        <v>461</v>
      </c>
      <c r="D1104" s="496" t="s">
        <v>496</v>
      </c>
      <c r="E1104" t="s">
        <v>586</v>
      </c>
    </row>
    <row r="1105" spans="1:5">
      <c r="A1105" s="496" t="s">
        <v>518</v>
      </c>
      <c r="B1105" s="496" t="s">
        <v>15</v>
      </c>
      <c r="C1105" s="496" t="s">
        <v>461</v>
      </c>
      <c r="D1105" s="496" t="s">
        <v>497</v>
      </c>
      <c r="E1105" t="s">
        <v>586</v>
      </c>
    </row>
    <row r="1106" spans="1:5">
      <c r="A1106" s="496" t="s">
        <v>518</v>
      </c>
      <c r="B1106" s="496" t="s">
        <v>15</v>
      </c>
      <c r="C1106" s="496" t="s">
        <v>461</v>
      </c>
      <c r="D1106" s="496" t="s">
        <v>473</v>
      </c>
      <c r="E1106" t="s">
        <v>586</v>
      </c>
    </row>
    <row r="1107" spans="1:5">
      <c r="A1107" s="496" t="s">
        <v>518</v>
      </c>
      <c r="B1107" s="496" t="s">
        <v>15</v>
      </c>
      <c r="C1107" s="496" t="s">
        <v>461</v>
      </c>
      <c r="D1107" s="496" t="s">
        <v>474</v>
      </c>
      <c r="E1107" t="s">
        <v>586</v>
      </c>
    </row>
    <row r="1108" spans="1:5">
      <c r="A1108" s="496" t="s">
        <v>518</v>
      </c>
      <c r="B1108" s="496" t="s">
        <v>15</v>
      </c>
      <c r="C1108" s="496" t="s">
        <v>461</v>
      </c>
      <c r="D1108" s="496" t="s">
        <v>475</v>
      </c>
      <c r="E1108" t="s">
        <v>586</v>
      </c>
    </row>
    <row r="1109" spans="1:5">
      <c r="A1109" s="496" t="s">
        <v>524</v>
      </c>
      <c r="B1109" s="496" t="s">
        <v>16</v>
      </c>
      <c r="C1109" s="496" t="s">
        <v>428</v>
      </c>
      <c r="D1109" s="496" t="s">
        <v>429</v>
      </c>
      <c r="E1109" t="s">
        <v>586</v>
      </c>
    </row>
    <row r="1110" spans="1:5">
      <c r="A1110" s="496" t="s">
        <v>524</v>
      </c>
      <c r="B1110" s="496" t="s">
        <v>16</v>
      </c>
      <c r="C1110" s="496" t="s">
        <v>428</v>
      </c>
      <c r="D1110" s="496" t="s">
        <v>430</v>
      </c>
      <c r="E1110" t="s">
        <v>586</v>
      </c>
    </row>
    <row r="1111" spans="1:5">
      <c r="A1111" s="496" t="s">
        <v>524</v>
      </c>
      <c r="B1111" s="496" t="s">
        <v>16</v>
      </c>
      <c r="C1111" s="496" t="s">
        <v>428</v>
      </c>
      <c r="D1111" s="496" t="s">
        <v>431</v>
      </c>
      <c r="E1111" t="s">
        <v>586</v>
      </c>
    </row>
    <row r="1112" spans="1:5">
      <c r="A1112" s="496" t="s">
        <v>524</v>
      </c>
      <c r="B1112" s="496" t="s">
        <v>16</v>
      </c>
      <c r="C1112" s="496" t="s">
        <v>428</v>
      </c>
      <c r="D1112" s="496" t="s">
        <v>467</v>
      </c>
      <c r="E1112" t="s">
        <v>586</v>
      </c>
    </row>
    <row r="1113" spans="1:5">
      <c r="A1113" s="496" t="s">
        <v>524</v>
      </c>
      <c r="B1113" s="496" t="s">
        <v>16</v>
      </c>
      <c r="C1113" s="496" t="s">
        <v>428</v>
      </c>
      <c r="D1113" s="496" t="s">
        <v>468</v>
      </c>
      <c r="E1113" t="s">
        <v>586</v>
      </c>
    </row>
    <row r="1114" spans="1:5">
      <c r="A1114" s="496" t="s">
        <v>524</v>
      </c>
      <c r="B1114" s="496" t="s">
        <v>16</v>
      </c>
      <c r="C1114" s="496" t="s">
        <v>428</v>
      </c>
      <c r="D1114" s="496" t="s">
        <v>469</v>
      </c>
      <c r="E1114" t="s">
        <v>586</v>
      </c>
    </row>
    <row r="1115" spans="1:5">
      <c r="A1115" s="496" t="s">
        <v>524</v>
      </c>
      <c r="B1115" s="496" t="s">
        <v>16</v>
      </c>
      <c r="C1115" s="496" t="s">
        <v>415</v>
      </c>
      <c r="D1115" s="496" t="s">
        <v>472</v>
      </c>
      <c r="E1115" t="s">
        <v>586</v>
      </c>
    </row>
    <row r="1116" spans="1:5">
      <c r="A1116" s="496" t="s">
        <v>524</v>
      </c>
      <c r="B1116" s="496" t="s">
        <v>16</v>
      </c>
      <c r="C1116" s="496" t="s">
        <v>415</v>
      </c>
      <c r="D1116" s="496" t="s">
        <v>436</v>
      </c>
      <c r="E1116" t="s">
        <v>586</v>
      </c>
    </row>
    <row r="1117" spans="1:5">
      <c r="A1117" s="496" t="s">
        <v>524</v>
      </c>
      <c r="B1117" s="496" t="s">
        <v>16</v>
      </c>
      <c r="C1117" s="496" t="s">
        <v>415</v>
      </c>
      <c r="D1117" s="496" t="s">
        <v>418</v>
      </c>
      <c r="E1117" t="s">
        <v>586</v>
      </c>
    </row>
    <row r="1118" spans="1:5">
      <c r="A1118" s="496" t="s">
        <v>524</v>
      </c>
      <c r="B1118" s="496" t="s">
        <v>16</v>
      </c>
      <c r="C1118" s="496" t="s">
        <v>415</v>
      </c>
      <c r="D1118" s="496" t="s">
        <v>420</v>
      </c>
      <c r="E1118" t="s">
        <v>586</v>
      </c>
    </row>
    <row r="1119" spans="1:5">
      <c r="A1119" s="496" t="s">
        <v>524</v>
      </c>
      <c r="B1119" s="496" t="s">
        <v>16</v>
      </c>
      <c r="C1119" s="496" t="s">
        <v>415</v>
      </c>
      <c r="D1119" s="496" t="s">
        <v>479</v>
      </c>
      <c r="E1119" t="s">
        <v>586</v>
      </c>
    </row>
    <row r="1120" spans="1:5">
      <c r="A1120" s="496" t="s">
        <v>524</v>
      </c>
      <c r="B1120" s="496" t="s">
        <v>16</v>
      </c>
      <c r="C1120" s="496" t="s">
        <v>415</v>
      </c>
      <c r="D1120" s="496" t="s">
        <v>422</v>
      </c>
      <c r="E1120" t="s">
        <v>586</v>
      </c>
    </row>
    <row r="1121" spans="1:5">
      <c r="A1121" s="496" t="s">
        <v>524</v>
      </c>
      <c r="B1121" s="496" t="s">
        <v>16</v>
      </c>
      <c r="C1121" s="496" t="s">
        <v>415</v>
      </c>
      <c r="D1121" s="496" t="s">
        <v>423</v>
      </c>
      <c r="E1121" t="s">
        <v>586</v>
      </c>
    </row>
    <row r="1122" spans="1:5">
      <c r="A1122" s="496" t="s">
        <v>524</v>
      </c>
      <c r="B1122" s="496" t="s">
        <v>16</v>
      </c>
      <c r="C1122" s="496" t="s">
        <v>415</v>
      </c>
      <c r="D1122" s="496" t="s">
        <v>455</v>
      </c>
      <c r="E1122" t="s">
        <v>586</v>
      </c>
    </row>
    <row r="1123" spans="1:5">
      <c r="A1123" s="496" t="s">
        <v>524</v>
      </c>
      <c r="B1123" s="496" t="s">
        <v>16</v>
      </c>
      <c r="C1123" s="496" t="s">
        <v>415</v>
      </c>
      <c r="D1123" s="496" t="s">
        <v>416</v>
      </c>
      <c r="E1123" t="s">
        <v>586</v>
      </c>
    </row>
    <row r="1124" spans="1:5">
      <c r="A1124" s="496" t="s">
        <v>524</v>
      </c>
      <c r="B1124" s="496" t="s">
        <v>16</v>
      </c>
      <c r="C1124" s="496" t="s">
        <v>415</v>
      </c>
      <c r="D1124" s="496" t="s">
        <v>437</v>
      </c>
      <c r="E1124" t="s">
        <v>586</v>
      </c>
    </row>
    <row r="1125" spans="1:5">
      <c r="A1125" s="496" t="s">
        <v>524</v>
      </c>
      <c r="B1125" s="496" t="s">
        <v>16</v>
      </c>
      <c r="C1125" s="496" t="s">
        <v>415</v>
      </c>
      <c r="D1125" s="496" t="s">
        <v>438</v>
      </c>
      <c r="E1125" t="s">
        <v>586</v>
      </c>
    </row>
    <row r="1126" spans="1:5">
      <c r="A1126" s="496" t="s">
        <v>524</v>
      </c>
      <c r="B1126" s="496" t="s">
        <v>16</v>
      </c>
      <c r="C1126" s="496" t="s">
        <v>415</v>
      </c>
      <c r="D1126" s="496" t="s">
        <v>473</v>
      </c>
      <c r="E1126" t="s">
        <v>586</v>
      </c>
    </row>
    <row r="1127" spans="1:5">
      <c r="A1127" s="496" t="s">
        <v>524</v>
      </c>
      <c r="B1127" s="496" t="s">
        <v>16</v>
      </c>
      <c r="C1127" s="496" t="s">
        <v>415</v>
      </c>
      <c r="D1127" s="496" t="s">
        <v>474</v>
      </c>
      <c r="E1127" t="s">
        <v>586</v>
      </c>
    </row>
    <row r="1128" spans="1:5">
      <c r="A1128" s="496" t="s">
        <v>524</v>
      </c>
      <c r="B1128" s="496" t="s">
        <v>16</v>
      </c>
      <c r="C1128" s="496" t="s">
        <v>415</v>
      </c>
      <c r="D1128" s="496" t="s">
        <v>475</v>
      </c>
      <c r="E1128" t="s">
        <v>586</v>
      </c>
    </row>
    <row r="1129" spans="1:5">
      <c r="A1129" s="496" t="s">
        <v>524</v>
      </c>
      <c r="B1129" s="496" t="s">
        <v>16</v>
      </c>
      <c r="C1129" s="496" t="s">
        <v>415</v>
      </c>
      <c r="D1129" s="496" t="s">
        <v>480</v>
      </c>
      <c r="E1129" t="s">
        <v>586</v>
      </c>
    </row>
    <row r="1130" spans="1:5">
      <c r="A1130" s="496" t="s">
        <v>524</v>
      </c>
      <c r="B1130" s="496" t="s">
        <v>16</v>
      </c>
      <c r="C1130" s="496" t="s">
        <v>415</v>
      </c>
      <c r="D1130" s="496" t="s">
        <v>481</v>
      </c>
      <c r="E1130" t="s">
        <v>586</v>
      </c>
    </row>
    <row r="1131" spans="1:5">
      <c r="A1131" s="496" t="s">
        <v>524</v>
      </c>
      <c r="B1131" s="496" t="s">
        <v>16</v>
      </c>
      <c r="C1131" s="496" t="s">
        <v>415</v>
      </c>
      <c r="D1131" s="496" t="s">
        <v>482</v>
      </c>
      <c r="E1131" t="s">
        <v>586</v>
      </c>
    </row>
    <row r="1132" spans="1:5">
      <c r="A1132" s="496" t="s">
        <v>524</v>
      </c>
      <c r="B1132" s="496" t="s">
        <v>16</v>
      </c>
      <c r="C1132" s="496" t="s">
        <v>415</v>
      </c>
      <c r="D1132" s="496" t="s">
        <v>439</v>
      </c>
      <c r="E1132" t="s">
        <v>586</v>
      </c>
    </row>
    <row r="1133" spans="1:5">
      <c r="A1133" s="496" t="s">
        <v>524</v>
      </c>
      <c r="B1133" s="496" t="s">
        <v>16</v>
      </c>
      <c r="C1133" s="496" t="s">
        <v>415</v>
      </c>
      <c r="D1133" s="496" t="s">
        <v>440</v>
      </c>
      <c r="E1133" t="s">
        <v>586</v>
      </c>
    </row>
    <row r="1134" spans="1:5">
      <c r="A1134" s="496" t="s">
        <v>524</v>
      </c>
      <c r="B1134" s="496" t="s">
        <v>16</v>
      </c>
      <c r="C1134" s="496" t="s">
        <v>415</v>
      </c>
      <c r="D1134" s="496" t="s">
        <v>441</v>
      </c>
      <c r="E1134" t="s">
        <v>586</v>
      </c>
    </row>
    <row r="1135" spans="1:5">
      <c r="A1135" s="496" t="s">
        <v>524</v>
      </c>
      <c r="B1135" s="496" t="s">
        <v>16</v>
      </c>
      <c r="C1135" s="496" t="s">
        <v>442</v>
      </c>
      <c r="D1135" s="496" t="s">
        <v>487</v>
      </c>
      <c r="E1135" t="s">
        <v>588</v>
      </c>
    </row>
    <row r="1136" spans="1:5">
      <c r="A1136" s="496" t="s">
        <v>524</v>
      </c>
      <c r="B1136" s="496" t="s">
        <v>16</v>
      </c>
      <c r="C1136" s="496" t="s">
        <v>442</v>
      </c>
      <c r="D1136" s="496" t="s">
        <v>414</v>
      </c>
      <c r="E1136" t="s">
        <v>588</v>
      </c>
    </row>
    <row r="1137" spans="1:5">
      <c r="A1137" s="496" t="s">
        <v>524</v>
      </c>
      <c r="B1137" s="496" t="s">
        <v>16</v>
      </c>
      <c r="C1137" s="496" t="s">
        <v>442</v>
      </c>
      <c r="D1137" s="496" t="s">
        <v>525</v>
      </c>
      <c r="E1137" t="s">
        <v>588</v>
      </c>
    </row>
    <row r="1138" spans="1:5">
      <c r="A1138" s="496" t="s">
        <v>524</v>
      </c>
      <c r="B1138" s="496" t="s">
        <v>16</v>
      </c>
      <c r="C1138" s="496" t="s">
        <v>417</v>
      </c>
      <c r="D1138" s="496" t="s">
        <v>477</v>
      </c>
      <c r="E1138" t="s">
        <v>586</v>
      </c>
    </row>
    <row r="1139" spans="1:5">
      <c r="A1139" s="496" t="s">
        <v>524</v>
      </c>
      <c r="B1139" s="496" t="s">
        <v>16</v>
      </c>
      <c r="C1139" s="496" t="s">
        <v>417</v>
      </c>
      <c r="D1139" s="496" t="s">
        <v>418</v>
      </c>
      <c r="E1139" t="s">
        <v>586</v>
      </c>
    </row>
    <row r="1140" spans="1:5">
      <c r="A1140" s="496" t="s">
        <v>524</v>
      </c>
      <c r="B1140" s="496" t="s">
        <v>16</v>
      </c>
      <c r="C1140" s="496" t="s">
        <v>465</v>
      </c>
      <c r="D1140" s="496" t="s">
        <v>521</v>
      </c>
      <c r="E1140" t="s">
        <v>588</v>
      </c>
    </row>
    <row r="1141" spans="1:5">
      <c r="A1141" s="496" t="s">
        <v>524</v>
      </c>
      <c r="B1141" s="496" t="s">
        <v>16</v>
      </c>
      <c r="C1141" s="496" t="s">
        <v>465</v>
      </c>
      <c r="D1141" s="496" t="s">
        <v>500</v>
      </c>
      <c r="E1141" t="s">
        <v>588</v>
      </c>
    </row>
    <row r="1142" spans="1:5">
      <c r="A1142" s="496" t="s">
        <v>524</v>
      </c>
      <c r="B1142" s="496" t="s">
        <v>16</v>
      </c>
      <c r="C1142" s="496" t="s">
        <v>443</v>
      </c>
      <c r="D1142" s="496" t="s">
        <v>587</v>
      </c>
      <c r="E1142" t="s">
        <v>586</v>
      </c>
    </row>
    <row r="1143" spans="1:5">
      <c r="A1143" s="496" t="s">
        <v>524</v>
      </c>
      <c r="B1143" s="496" t="s">
        <v>16</v>
      </c>
      <c r="C1143" s="496" t="s">
        <v>443</v>
      </c>
      <c r="D1143" s="496" t="s">
        <v>504</v>
      </c>
      <c r="E1143" t="s">
        <v>586</v>
      </c>
    </row>
    <row r="1144" spans="1:5">
      <c r="A1144" s="496" t="s">
        <v>524</v>
      </c>
      <c r="B1144" s="496" t="s">
        <v>16</v>
      </c>
      <c r="C1144" s="496" t="s">
        <v>443</v>
      </c>
      <c r="D1144" s="496" t="s">
        <v>523</v>
      </c>
      <c r="E1144" t="s">
        <v>586</v>
      </c>
    </row>
    <row r="1145" spans="1:5">
      <c r="A1145" s="496" t="s">
        <v>524</v>
      </c>
      <c r="B1145" s="496" t="s">
        <v>16</v>
      </c>
      <c r="C1145" s="496" t="s">
        <v>443</v>
      </c>
      <c r="D1145" s="496" t="s">
        <v>444</v>
      </c>
      <c r="E1145" t="s">
        <v>586</v>
      </c>
    </row>
    <row r="1146" spans="1:5">
      <c r="A1146" s="496" t="s">
        <v>524</v>
      </c>
      <c r="B1146" s="496" t="s">
        <v>16</v>
      </c>
      <c r="C1146" s="496" t="s">
        <v>443</v>
      </c>
      <c r="D1146" s="496" t="s">
        <v>458</v>
      </c>
      <c r="E1146" t="s">
        <v>586</v>
      </c>
    </row>
    <row r="1147" spans="1:5">
      <c r="A1147" s="496" t="s">
        <v>524</v>
      </c>
      <c r="B1147" s="496" t="s">
        <v>16</v>
      </c>
      <c r="C1147" s="496" t="s">
        <v>443</v>
      </c>
      <c r="D1147" s="496" t="s">
        <v>459</v>
      </c>
      <c r="E1147" t="s">
        <v>586</v>
      </c>
    </row>
    <row r="1148" spans="1:5">
      <c r="A1148" s="496" t="s">
        <v>524</v>
      </c>
      <c r="B1148" s="496" t="s">
        <v>16</v>
      </c>
      <c r="C1148" s="496" t="s">
        <v>443</v>
      </c>
      <c r="D1148" s="496" t="s">
        <v>460</v>
      </c>
      <c r="E1148" t="s">
        <v>586</v>
      </c>
    </row>
    <row r="1149" spans="1:5">
      <c r="A1149" s="496" t="s">
        <v>524</v>
      </c>
      <c r="B1149" s="496" t="s">
        <v>16</v>
      </c>
      <c r="C1149" s="496" t="s">
        <v>443</v>
      </c>
      <c r="D1149" s="496" t="s">
        <v>445</v>
      </c>
      <c r="E1149" t="s">
        <v>586</v>
      </c>
    </row>
    <row r="1150" spans="1:5">
      <c r="A1150" s="496" t="s">
        <v>524</v>
      </c>
      <c r="B1150" s="496" t="s">
        <v>16</v>
      </c>
      <c r="C1150" s="496" t="s">
        <v>443</v>
      </c>
      <c r="D1150" s="496" t="s">
        <v>446</v>
      </c>
      <c r="E1150" t="s">
        <v>586</v>
      </c>
    </row>
    <row r="1151" spans="1:5">
      <c r="A1151" s="496" t="s">
        <v>524</v>
      </c>
      <c r="B1151" s="496" t="s">
        <v>16</v>
      </c>
      <c r="C1151" s="496" t="s">
        <v>443</v>
      </c>
      <c r="D1151" s="496" t="s">
        <v>447</v>
      </c>
      <c r="E1151" t="s">
        <v>586</v>
      </c>
    </row>
    <row r="1152" spans="1:5">
      <c r="A1152" s="496" t="s">
        <v>524</v>
      </c>
      <c r="B1152" s="496" t="s">
        <v>16</v>
      </c>
      <c r="C1152" s="496" t="s">
        <v>443</v>
      </c>
      <c r="D1152" s="496" t="s">
        <v>448</v>
      </c>
      <c r="E1152" t="s">
        <v>586</v>
      </c>
    </row>
    <row r="1153" spans="1:5">
      <c r="A1153" s="496" t="s">
        <v>524</v>
      </c>
      <c r="B1153" s="496" t="s">
        <v>16</v>
      </c>
      <c r="C1153" s="496" t="s">
        <v>443</v>
      </c>
      <c r="D1153" s="496" t="s">
        <v>449</v>
      </c>
      <c r="E1153" t="s">
        <v>586</v>
      </c>
    </row>
    <row r="1154" spans="1:5">
      <c r="A1154" s="496" t="s">
        <v>524</v>
      </c>
      <c r="B1154" s="496" t="s">
        <v>16</v>
      </c>
      <c r="C1154" s="496" t="s">
        <v>450</v>
      </c>
      <c r="D1154" s="496" t="s">
        <v>470</v>
      </c>
      <c r="E1154" t="s">
        <v>588</v>
      </c>
    </row>
    <row r="1155" spans="1:5">
      <c r="A1155" s="496" t="s">
        <v>524</v>
      </c>
      <c r="B1155" s="496" t="s">
        <v>16</v>
      </c>
      <c r="C1155" s="496" t="s">
        <v>450</v>
      </c>
      <c r="D1155" s="496" t="s">
        <v>453</v>
      </c>
      <c r="E1155" t="s">
        <v>588</v>
      </c>
    </row>
    <row r="1156" spans="1:5">
      <c r="A1156" s="496" t="s">
        <v>524</v>
      </c>
      <c r="B1156" s="496" t="s">
        <v>16</v>
      </c>
      <c r="C1156" s="496" t="s">
        <v>419</v>
      </c>
      <c r="D1156" s="496" t="s">
        <v>418</v>
      </c>
      <c r="E1156" t="s">
        <v>586</v>
      </c>
    </row>
    <row r="1157" spans="1:5">
      <c r="A1157" s="496" t="s">
        <v>524</v>
      </c>
      <c r="B1157" s="496" t="s">
        <v>16</v>
      </c>
      <c r="C1157" s="496" t="s">
        <v>419</v>
      </c>
      <c r="D1157" s="496" t="s">
        <v>420</v>
      </c>
      <c r="E1157" t="s">
        <v>586</v>
      </c>
    </row>
    <row r="1158" spans="1:5">
      <c r="A1158" s="496" t="s">
        <v>524</v>
      </c>
      <c r="B1158" s="496" t="s">
        <v>16</v>
      </c>
      <c r="C1158" s="496" t="s">
        <v>419</v>
      </c>
      <c r="D1158" s="496" t="s">
        <v>511</v>
      </c>
      <c r="E1158" t="s">
        <v>586</v>
      </c>
    </row>
    <row r="1159" spans="1:5">
      <c r="A1159" s="496" t="s">
        <v>524</v>
      </c>
      <c r="B1159" s="496" t="s">
        <v>16</v>
      </c>
      <c r="C1159" s="496" t="s">
        <v>419</v>
      </c>
      <c r="D1159" s="496" t="s">
        <v>422</v>
      </c>
      <c r="E1159" t="s">
        <v>586</v>
      </c>
    </row>
    <row r="1160" spans="1:5">
      <c r="A1160" s="496" t="s">
        <v>524</v>
      </c>
      <c r="B1160" s="496" t="s">
        <v>16</v>
      </c>
      <c r="C1160" s="496" t="s">
        <v>419</v>
      </c>
      <c r="D1160" s="496" t="s">
        <v>423</v>
      </c>
      <c r="E1160" t="s">
        <v>586</v>
      </c>
    </row>
    <row r="1161" spans="1:5">
      <c r="A1161" s="496" t="s">
        <v>524</v>
      </c>
      <c r="B1161" s="496" t="s">
        <v>16</v>
      </c>
      <c r="C1161" s="496" t="s">
        <v>419</v>
      </c>
      <c r="D1161" s="496" t="s">
        <v>455</v>
      </c>
      <c r="E1161" t="s">
        <v>586</v>
      </c>
    </row>
    <row r="1162" spans="1:5">
      <c r="A1162" s="496" t="s">
        <v>524</v>
      </c>
      <c r="B1162" s="496" t="s">
        <v>16</v>
      </c>
      <c r="C1162" s="496" t="s">
        <v>419</v>
      </c>
      <c r="D1162" s="496" t="s">
        <v>438</v>
      </c>
      <c r="E1162" t="s">
        <v>586</v>
      </c>
    </row>
    <row r="1163" spans="1:5">
      <c r="A1163" s="496" t="s">
        <v>524</v>
      </c>
      <c r="B1163" s="496" t="s">
        <v>16</v>
      </c>
      <c r="C1163" s="496" t="s">
        <v>419</v>
      </c>
      <c r="D1163" s="496" t="s">
        <v>456</v>
      </c>
      <c r="E1163" t="s">
        <v>586</v>
      </c>
    </row>
    <row r="1164" spans="1:5">
      <c r="A1164" s="496" t="s">
        <v>524</v>
      </c>
      <c r="B1164" s="496" t="s">
        <v>16</v>
      </c>
      <c r="C1164" s="496" t="s">
        <v>419</v>
      </c>
      <c r="D1164" s="496" t="s">
        <v>476</v>
      </c>
      <c r="E1164" t="s">
        <v>586</v>
      </c>
    </row>
    <row r="1165" spans="1:5">
      <c r="A1165" s="496" t="s">
        <v>524</v>
      </c>
      <c r="B1165" s="496" t="s">
        <v>16</v>
      </c>
      <c r="C1165" s="496" t="s">
        <v>461</v>
      </c>
      <c r="D1165" s="496" t="s">
        <v>444</v>
      </c>
      <c r="E1165" t="s">
        <v>586</v>
      </c>
    </row>
    <row r="1166" spans="1:5">
      <c r="A1166" s="496" t="s">
        <v>524</v>
      </c>
      <c r="B1166" s="496" t="s">
        <v>16</v>
      </c>
      <c r="C1166" s="496" t="s">
        <v>461</v>
      </c>
      <c r="D1166" s="496" t="s">
        <v>462</v>
      </c>
      <c r="E1166" t="s">
        <v>586</v>
      </c>
    </row>
    <row r="1167" spans="1:5">
      <c r="A1167" s="496" t="s">
        <v>524</v>
      </c>
      <c r="B1167" s="496" t="s">
        <v>16</v>
      </c>
      <c r="C1167" s="496" t="s">
        <v>461</v>
      </c>
      <c r="D1167" s="496" t="s">
        <v>463</v>
      </c>
      <c r="E1167" t="s">
        <v>586</v>
      </c>
    </row>
    <row r="1168" spans="1:5">
      <c r="A1168" s="496" t="s">
        <v>524</v>
      </c>
      <c r="B1168" s="496" t="s">
        <v>16</v>
      </c>
      <c r="C1168" s="496" t="s">
        <v>461</v>
      </c>
      <c r="D1168" s="496" t="s">
        <v>489</v>
      </c>
      <c r="E1168" t="s">
        <v>586</v>
      </c>
    </row>
    <row r="1169" spans="1:5">
      <c r="A1169" s="496" t="s">
        <v>524</v>
      </c>
      <c r="B1169" s="496" t="s">
        <v>16</v>
      </c>
      <c r="C1169" s="496" t="s">
        <v>461</v>
      </c>
      <c r="D1169" s="496" t="s">
        <v>490</v>
      </c>
      <c r="E1169" t="s">
        <v>586</v>
      </c>
    </row>
    <row r="1170" spans="1:5">
      <c r="A1170" s="496" t="s">
        <v>524</v>
      </c>
      <c r="B1170" s="496" t="s">
        <v>16</v>
      </c>
      <c r="C1170" s="496" t="s">
        <v>461</v>
      </c>
      <c r="D1170" s="496" t="s">
        <v>491</v>
      </c>
      <c r="E1170" t="s">
        <v>586</v>
      </c>
    </row>
    <row r="1171" spans="1:5">
      <c r="A1171" s="496" t="s">
        <v>524</v>
      </c>
      <c r="B1171" s="496" t="s">
        <v>16</v>
      </c>
      <c r="C1171" s="496" t="s">
        <v>461</v>
      </c>
      <c r="D1171" s="496" t="s">
        <v>492</v>
      </c>
      <c r="E1171" t="s">
        <v>586</v>
      </c>
    </row>
    <row r="1172" spans="1:5">
      <c r="A1172" s="496" t="s">
        <v>524</v>
      </c>
      <c r="B1172" s="496" t="s">
        <v>16</v>
      </c>
      <c r="C1172" s="496" t="s">
        <v>461</v>
      </c>
      <c r="D1172" s="496" t="s">
        <v>493</v>
      </c>
      <c r="E1172" t="s">
        <v>586</v>
      </c>
    </row>
    <row r="1173" spans="1:5">
      <c r="A1173" s="496" t="s">
        <v>524</v>
      </c>
      <c r="B1173" s="496" t="s">
        <v>16</v>
      </c>
      <c r="C1173" s="496" t="s">
        <v>461</v>
      </c>
      <c r="D1173" s="496" t="s">
        <v>494</v>
      </c>
      <c r="E1173" t="s">
        <v>586</v>
      </c>
    </row>
    <row r="1174" spans="1:5">
      <c r="A1174" s="496" t="s">
        <v>524</v>
      </c>
      <c r="B1174" s="496" t="s">
        <v>16</v>
      </c>
      <c r="C1174" s="496" t="s">
        <v>461</v>
      </c>
      <c r="D1174" s="496" t="s">
        <v>467</v>
      </c>
      <c r="E1174" t="s">
        <v>586</v>
      </c>
    </row>
    <row r="1175" spans="1:5">
      <c r="A1175" s="496" t="s">
        <v>524</v>
      </c>
      <c r="B1175" s="496" t="s">
        <v>16</v>
      </c>
      <c r="C1175" s="496" t="s">
        <v>461</v>
      </c>
      <c r="D1175" s="496" t="s">
        <v>468</v>
      </c>
      <c r="E1175" t="s">
        <v>586</v>
      </c>
    </row>
    <row r="1176" spans="1:5">
      <c r="A1176" s="496" t="s">
        <v>524</v>
      </c>
      <c r="B1176" s="496" t="s">
        <v>16</v>
      </c>
      <c r="C1176" s="496" t="s">
        <v>461</v>
      </c>
      <c r="D1176" s="496" t="s">
        <v>469</v>
      </c>
      <c r="E1176" t="s">
        <v>586</v>
      </c>
    </row>
    <row r="1177" spans="1:5">
      <c r="A1177" s="496" t="s">
        <v>524</v>
      </c>
      <c r="B1177" s="496" t="s">
        <v>16</v>
      </c>
      <c r="C1177" s="496" t="s">
        <v>461</v>
      </c>
      <c r="D1177" s="496" t="s">
        <v>495</v>
      </c>
      <c r="E1177" t="s">
        <v>586</v>
      </c>
    </row>
    <row r="1178" spans="1:5">
      <c r="A1178" s="496" t="s">
        <v>524</v>
      </c>
      <c r="B1178" s="496" t="s">
        <v>16</v>
      </c>
      <c r="C1178" s="496" t="s">
        <v>461</v>
      </c>
      <c r="D1178" s="496" t="s">
        <v>496</v>
      </c>
      <c r="E1178" t="s">
        <v>586</v>
      </c>
    </row>
    <row r="1179" spans="1:5">
      <c r="A1179" s="496" t="s">
        <v>524</v>
      </c>
      <c r="B1179" s="496" t="s">
        <v>16</v>
      </c>
      <c r="C1179" s="496" t="s">
        <v>461</v>
      </c>
      <c r="D1179" s="496" t="s">
        <v>497</v>
      </c>
      <c r="E1179" t="s">
        <v>586</v>
      </c>
    </row>
    <row r="1180" spans="1:5">
      <c r="A1180" s="496" t="s">
        <v>524</v>
      </c>
      <c r="B1180" s="496" t="s">
        <v>16</v>
      </c>
      <c r="C1180" s="496" t="s">
        <v>461</v>
      </c>
      <c r="D1180" s="496" t="s">
        <v>473</v>
      </c>
      <c r="E1180" t="s">
        <v>586</v>
      </c>
    </row>
    <row r="1181" spans="1:5">
      <c r="A1181" s="496" t="s">
        <v>524</v>
      </c>
      <c r="B1181" s="496" t="s">
        <v>16</v>
      </c>
      <c r="C1181" s="496" t="s">
        <v>461</v>
      </c>
      <c r="D1181" s="496" t="s">
        <v>474</v>
      </c>
      <c r="E1181" t="s">
        <v>586</v>
      </c>
    </row>
    <row r="1182" spans="1:5">
      <c r="A1182" s="496" t="s">
        <v>524</v>
      </c>
      <c r="B1182" s="496" t="s">
        <v>16</v>
      </c>
      <c r="C1182" s="496" t="s">
        <v>461</v>
      </c>
      <c r="D1182" s="496" t="s">
        <v>475</v>
      </c>
      <c r="E1182" t="s">
        <v>586</v>
      </c>
    </row>
    <row r="1183" spans="1:5">
      <c r="A1183" s="496" t="s">
        <v>526</v>
      </c>
      <c r="B1183" s="496" t="s">
        <v>17</v>
      </c>
      <c r="C1183" s="496" t="s">
        <v>425</v>
      </c>
      <c r="D1183" s="496" t="s">
        <v>514</v>
      </c>
      <c r="E1183" t="s">
        <v>588</v>
      </c>
    </row>
    <row r="1184" spans="1:5">
      <c r="A1184" s="496" t="s">
        <v>526</v>
      </c>
      <c r="B1184" s="496" t="s">
        <v>17</v>
      </c>
      <c r="C1184" s="496" t="s">
        <v>425</v>
      </c>
      <c r="D1184" s="496" t="s">
        <v>499</v>
      </c>
      <c r="E1184" t="s">
        <v>588</v>
      </c>
    </row>
    <row r="1185" spans="1:5">
      <c r="A1185" s="496" t="s">
        <v>526</v>
      </c>
      <c r="B1185" s="496" t="s">
        <v>17</v>
      </c>
      <c r="C1185" s="496" t="s">
        <v>425</v>
      </c>
      <c r="D1185" s="496" t="s">
        <v>478</v>
      </c>
      <c r="E1185" t="s">
        <v>588</v>
      </c>
    </row>
    <row r="1186" spans="1:5">
      <c r="A1186" s="496" t="s">
        <v>526</v>
      </c>
      <c r="B1186" s="496" t="s">
        <v>17</v>
      </c>
      <c r="C1186" s="496" t="s">
        <v>428</v>
      </c>
      <c r="D1186" s="496" t="s">
        <v>429</v>
      </c>
      <c r="E1186" t="s">
        <v>586</v>
      </c>
    </row>
    <row r="1187" spans="1:5">
      <c r="A1187" s="496" t="s">
        <v>526</v>
      </c>
      <c r="B1187" s="496" t="s">
        <v>17</v>
      </c>
      <c r="C1187" s="496" t="s">
        <v>428</v>
      </c>
      <c r="D1187" s="496" t="s">
        <v>430</v>
      </c>
      <c r="E1187" t="s">
        <v>586</v>
      </c>
    </row>
    <row r="1188" spans="1:5">
      <c r="A1188" s="496" t="s">
        <v>526</v>
      </c>
      <c r="B1188" s="496" t="s">
        <v>17</v>
      </c>
      <c r="C1188" s="496" t="s">
        <v>428</v>
      </c>
      <c r="D1188" s="496" t="s">
        <v>431</v>
      </c>
      <c r="E1188" t="s">
        <v>586</v>
      </c>
    </row>
    <row r="1189" spans="1:5">
      <c r="A1189" s="496" t="s">
        <v>526</v>
      </c>
      <c r="B1189" s="496" t="s">
        <v>17</v>
      </c>
      <c r="C1189" s="496" t="s">
        <v>428</v>
      </c>
      <c r="D1189" s="496" t="s">
        <v>467</v>
      </c>
      <c r="E1189" t="s">
        <v>586</v>
      </c>
    </row>
    <row r="1190" spans="1:5">
      <c r="A1190" s="496" t="s">
        <v>526</v>
      </c>
      <c r="B1190" s="496" t="s">
        <v>17</v>
      </c>
      <c r="C1190" s="496" t="s">
        <v>428</v>
      </c>
      <c r="D1190" s="496" t="s">
        <v>468</v>
      </c>
      <c r="E1190" t="s">
        <v>586</v>
      </c>
    </row>
    <row r="1191" spans="1:5">
      <c r="A1191" s="496" t="s">
        <v>526</v>
      </c>
      <c r="B1191" s="496" t="s">
        <v>17</v>
      </c>
      <c r="C1191" s="496" t="s">
        <v>428</v>
      </c>
      <c r="D1191" s="496" t="s">
        <v>469</v>
      </c>
      <c r="E1191" t="s">
        <v>586</v>
      </c>
    </row>
    <row r="1192" spans="1:5">
      <c r="A1192" s="496" t="s">
        <v>526</v>
      </c>
      <c r="B1192" s="496" t="s">
        <v>17</v>
      </c>
      <c r="C1192" s="496" t="s">
        <v>415</v>
      </c>
      <c r="D1192" s="496" t="s">
        <v>472</v>
      </c>
      <c r="E1192" t="s">
        <v>586</v>
      </c>
    </row>
    <row r="1193" spans="1:5">
      <c r="A1193" s="496" t="s">
        <v>526</v>
      </c>
      <c r="B1193" s="496" t="s">
        <v>17</v>
      </c>
      <c r="C1193" s="496" t="s">
        <v>415</v>
      </c>
      <c r="D1193" s="496" t="s">
        <v>436</v>
      </c>
      <c r="E1193" t="s">
        <v>586</v>
      </c>
    </row>
    <row r="1194" spans="1:5">
      <c r="A1194" s="496" t="s">
        <v>526</v>
      </c>
      <c r="B1194" s="496" t="s">
        <v>17</v>
      </c>
      <c r="C1194" s="496" t="s">
        <v>415</v>
      </c>
      <c r="D1194" s="496" t="s">
        <v>418</v>
      </c>
      <c r="E1194" t="s">
        <v>586</v>
      </c>
    </row>
    <row r="1195" spans="1:5">
      <c r="A1195" s="496" t="s">
        <v>526</v>
      </c>
      <c r="B1195" s="496" t="s">
        <v>17</v>
      </c>
      <c r="C1195" s="496" t="s">
        <v>415</v>
      </c>
      <c r="D1195" s="496" t="s">
        <v>420</v>
      </c>
      <c r="E1195" t="s">
        <v>586</v>
      </c>
    </row>
    <row r="1196" spans="1:5">
      <c r="A1196" s="496" t="s">
        <v>526</v>
      </c>
      <c r="B1196" s="496" t="s">
        <v>17</v>
      </c>
      <c r="C1196" s="496" t="s">
        <v>415</v>
      </c>
      <c r="D1196" s="496" t="s">
        <v>479</v>
      </c>
      <c r="E1196" t="s">
        <v>586</v>
      </c>
    </row>
    <row r="1197" spans="1:5">
      <c r="A1197" s="496" t="s">
        <v>526</v>
      </c>
      <c r="B1197" s="496" t="s">
        <v>17</v>
      </c>
      <c r="C1197" s="496" t="s">
        <v>415</v>
      </c>
      <c r="D1197" s="496" t="s">
        <v>422</v>
      </c>
      <c r="E1197" t="s">
        <v>586</v>
      </c>
    </row>
    <row r="1198" spans="1:5">
      <c r="A1198" s="496" t="s">
        <v>526</v>
      </c>
      <c r="B1198" s="496" t="s">
        <v>17</v>
      </c>
      <c r="C1198" s="496" t="s">
        <v>415</v>
      </c>
      <c r="D1198" s="496" t="s">
        <v>423</v>
      </c>
      <c r="E1198" t="s">
        <v>586</v>
      </c>
    </row>
    <row r="1199" spans="1:5">
      <c r="A1199" s="496" t="s">
        <v>526</v>
      </c>
      <c r="B1199" s="496" t="s">
        <v>17</v>
      </c>
      <c r="C1199" s="496" t="s">
        <v>415</v>
      </c>
      <c r="D1199" s="496" t="s">
        <v>455</v>
      </c>
      <c r="E1199" t="s">
        <v>586</v>
      </c>
    </row>
    <row r="1200" spans="1:5">
      <c r="A1200" s="496" t="s">
        <v>526</v>
      </c>
      <c r="B1200" s="496" t="s">
        <v>17</v>
      </c>
      <c r="C1200" s="496" t="s">
        <v>415</v>
      </c>
      <c r="D1200" s="496" t="s">
        <v>416</v>
      </c>
      <c r="E1200" t="s">
        <v>586</v>
      </c>
    </row>
    <row r="1201" spans="1:5">
      <c r="A1201" s="496" t="s">
        <v>526</v>
      </c>
      <c r="B1201" s="496" t="s">
        <v>17</v>
      </c>
      <c r="C1201" s="496" t="s">
        <v>415</v>
      </c>
      <c r="D1201" s="496" t="s">
        <v>437</v>
      </c>
      <c r="E1201" t="s">
        <v>586</v>
      </c>
    </row>
    <row r="1202" spans="1:5">
      <c r="A1202" s="496" t="s">
        <v>526</v>
      </c>
      <c r="B1202" s="496" t="s">
        <v>17</v>
      </c>
      <c r="C1202" s="496" t="s">
        <v>415</v>
      </c>
      <c r="D1202" s="496" t="s">
        <v>438</v>
      </c>
      <c r="E1202" t="s">
        <v>586</v>
      </c>
    </row>
    <row r="1203" spans="1:5">
      <c r="A1203" s="496" t="s">
        <v>526</v>
      </c>
      <c r="B1203" s="496" t="s">
        <v>17</v>
      </c>
      <c r="C1203" s="496" t="s">
        <v>415</v>
      </c>
      <c r="D1203" s="496" t="s">
        <v>473</v>
      </c>
      <c r="E1203" t="s">
        <v>586</v>
      </c>
    </row>
    <row r="1204" spans="1:5">
      <c r="A1204" s="496" t="s">
        <v>526</v>
      </c>
      <c r="B1204" s="496" t="s">
        <v>17</v>
      </c>
      <c r="C1204" s="496" t="s">
        <v>415</v>
      </c>
      <c r="D1204" s="496" t="s">
        <v>474</v>
      </c>
      <c r="E1204" t="s">
        <v>586</v>
      </c>
    </row>
    <row r="1205" spans="1:5">
      <c r="A1205" s="496" t="s">
        <v>526</v>
      </c>
      <c r="B1205" s="496" t="s">
        <v>17</v>
      </c>
      <c r="C1205" s="496" t="s">
        <v>415</v>
      </c>
      <c r="D1205" s="496" t="s">
        <v>475</v>
      </c>
      <c r="E1205" t="s">
        <v>586</v>
      </c>
    </row>
    <row r="1206" spans="1:5">
      <c r="A1206" s="496" t="s">
        <v>526</v>
      </c>
      <c r="B1206" s="496" t="s">
        <v>17</v>
      </c>
      <c r="C1206" s="496" t="s">
        <v>415</v>
      </c>
      <c r="D1206" s="496" t="s">
        <v>480</v>
      </c>
      <c r="E1206" t="s">
        <v>586</v>
      </c>
    </row>
    <row r="1207" spans="1:5">
      <c r="A1207" s="496" t="s">
        <v>526</v>
      </c>
      <c r="B1207" s="496" t="s">
        <v>17</v>
      </c>
      <c r="C1207" s="496" t="s">
        <v>415</v>
      </c>
      <c r="D1207" s="496" t="s">
        <v>481</v>
      </c>
      <c r="E1207" t="s">
        <v>586</v>
      </c>
    </row>
    <row r="1208" spans="1:5">
      <c r="A1208" s="496" t="s">
        <v>526</v>
      </c>
      <c r="B1208" s="496" t="s">
        <v>17</v>
      </c>
      <c r="C1208" s="496" t="s">
        <v>415</v>
      </c>
      <c r="D1208" s="496" t="s">
        <v>482</v>
      </c>
      <c r="E1208" t="s">
        <v>586</v>
      </c>
    </row>
    <row r="1209" spans="1:5">
      <c r="A1209" s="496" t="s">
        <v>526</v>
      </c>
      <c r="B1209" s="496" t="s">
        <v>17</v>
      </c>
      <c r="C1209" s="496" t="s">
        <v>415</v>
      </c>
      <c r="D1209" s="496" t="s">
        <v>439</v>
      </c>
      <c r="E1209" t="s">
        <v>586</v>
      </c>
    </row>
    <row r="1210" spans="1:5">
      <c r="A1210" s="496" t="s">
        <v>526</v>
      </c>
      <c r="B1210" s="496" t="s">
        <v>17</v>
      </c>
      <c r="C1210" s="496" t="s">
        <v>415</v>
      </c>
      <c r="D1210" s="496" t="s">
        <v>440</v>
      </c>
      <c r="E1210" t="s">
        <v>586</v>
      </c>
    </row>
    <row r="1211" spans="1:5">
      <c r="A1211" s="496" t="s">
        <v>526</v>
      </c>
      <c r="B1211" s="496" t="s">
        <v>17</v>
      </c>
      <c r="C1211" s="496" t="s">
        <v>415</v>
      </c>
      <c r="D1211" s="496" t="s">
        <v>441</v>
      </c>
      <c r="E1211" t="s">
        <v>586</v>
      </c>
    </row>
    <row r="1212" spans="1:5">
      <c r="A1212" s="496" t="s">
        <v>526</v>
      </c>
      <c r="B1212" s="496" t="s">
        <v>17</v>
      </c>
      <c r="C1212" s="496" t="s">
        <v>442</v>
      </c>
      <c r="D1212" s="496" t="s">
        <v>479</v>
      </c>
      <c r="E1212" t="s">
        <v>588</v>
      </c>
    </row>
    <row r="1213" spans="1:5">
      <c r="A1213" s="496" t="s">
        <v>526</v>
      </c>
      <c r="B1213" s="496" t="s">
        <v>17</v>
      </c>
      <c r="C1213" s="496" t="s">
        <v>442</v>
      </c>
      <c r="D1213" s="496" t="s">
        <v>527</v>
      </c>
      <c r="E1213" t="s">
        <v>588</v>
      </c>
    </row>
    <row r="1214" spans="1:5">
      <c r="A1214" s="496" t="s">
        <v>526</v>
      </c>
      <c r="B1214" s="496" t="s">
        <v>17</v>
      </c>
      <c r="C1214" s="496" t="s">
        <v>417</v>
      </c>
      <c r="D1214" s="496" t="s">
        <v>477</v>
      </c>
      <c r="E1214" t="s">
        <v>586</v>
      </c>
    </row>
    <row r="1215" spans="1:5">
      <c r="A1215" s="496" t="s">
        <v>526</v>
      </c>
      <c r="B1215" s="496" t="s">
        <v>17</v>
      </c>
      <c r="C1215" s="496" t="s">
        <v>417</v>
      </c>
      <c r="D1215" s="496" t="s">
        <v>418</v>
      </c>
      <c r="E1215" t="s">
        <v>586</v>
      </c>
    </row>
    <row r="1216" spans="1:5">
      <c r="A1216" s="496" t="s">
        <v>526</v>
      </c>
      <c r="B1216" s="496" t="s">
        <v>17</v>
      </c>
      <c r="C1216" s="496" t="s">
        <v>465</v>
      </c>
      <c r="D1216" s="496" t="s">
        <v>504</v>
      </c>
      <c r="E1216" t="s">
        <v>588</v>
      </c>
    </row>
    <row r="1217" spans="1:5">
      <c r="A1217" s="496" t="s">
        <v>526</v>
      </c>
      <c r="B1217" s="496" t="s">
        <v>17</v>
      </c>
      <c r="C1217" s="496" t="s">
        <v>465</v>
      </c>
      <c r="D1217" s="496" t="s">
        <v>516</v>
      </c>
      <c r="E1217" t="s">
        <v>588</v>
      </c>
    </row>
    <row r="1218" spans="1:5">
      <c r="A1218" s="496" t="s">
        <v>526</v>
      </c>
      <c r="B1218" s="496" t="s">
        <v>17</v>
      </c>
      <c r="C1218" s="496" t="s">
        <v>465</v>
      </c>
      <c r="D1218" s="496" t="s">
        <v>453</v>
      </c>
      <c r="E1218" t="s">
        <v>588</v>
      </c>
    </row>
    <row r="1219" spans="1:5">
      <c r="A1219" s="496" t="s">
        <v>526</v>
      </c>
      <c r="B1219" s="496" t="s">
        <v>17</v>
      </c>
      <c r="C1219" s="496" t="s">
        <v>465</v>
      </c>
      <c r="D1219" s="496" t="s">
        <v>487</v>
      </c>
      <c r="E1219" t="s">
        <v>588</v>
      </c>
    </row>
    <row r="1220" spans="1:5">
      <c r="A1220" s="496" t="s">
        <v>526</v>
      </c>
      <c r="B1220" s="496" t="s">
        <v>17</v>
      </c>
      <c r="C1220" s="496" t="s">
        <v>465</v>
      </c>
      <c r="D1220" s="496" t="s">
        <v>510</v>
      </c>
      <c r="E1220" t="s">
        <v>588</v>
      </c>
    </row>
    <row r="1221" spans="1:5">
      <c r="A1221" s="496" t="s">
        <v>526</v>
      </c>
      <c r="B1221" s="496" t="s">
        <v>17</v>
      </c>
      <c r="C1221" s="496" t="s">
        <v>443</v>
      </c>
      <c r="D1221" s="496" t="s">
        <v>587</v>
      </c>
      <c r="E1221" t="s">
        <v>586</v>
      </c>
    </row>
    <row r="1222" spans="1:5">
      <c r="A1222" s="496" t="s">
        <v>526</v>
      </c>
      <c r="B1222" s="496" t="s">
        <v>17</v>
      </c>
      <c r="C1222" s="496" t="s">
        <v>443</v>
      </c>
      <c r="D1222" s="496" t="s">
        <v>504</v>
      </c>
      <c r="E1222" t="s">
        <v>586</v>
      </c>
    </row>
    <row r="1223" spans="1:5">
      <c r="A1223" s="496" t="s">
        <v>526</v>
      </c>
      <c r="B1223" s="496" t="s">
        <v>17</v>
      </c>
      <c r="C1223" s="496" t="s">
        <v>443</v>
      </c>
      <c r="D1223" s="496" t="s">
        <v>523</v>
      </c>
      <c r="E1223" t="s">
        <v>586</v>
      </c>
    </row>
    <row r="1224" spans="1:5">
      <c r="A1224" s="496" t="s">
        <v>526</v>
      </c>
      <c r="B1224" s="496" t="s">
        <v>17</v>
      </c>
      <c r="C1224" s="496" t="s">
        <v>443</v>
      </c>
      <c r="D1224" s="496" t="s">
        <v>444</v>
      </c>
      <c r="E1224" t="s">
        <v>586</v>
      </c>
    </row>
    <row r="1225" spans="1:5">
      <c r="A1225" s="496" t="s">
        <v>526</v>
      </c>
      <c r="B1225" s="496" t="s">
        <v>17</v>
      </c>
      <c r="C1225" s="496" t="s">
        <v>443</v>
      </c>
      <c r="D1225" s="496" t="s">
        <v>458</v>
      </c>
      <c r="E1225" t="s">
        <v>586</v>
      </c>
    </row>
    <row r="1226" spans="1:5">
      <c r="A1226" s="496" t="s">
        <v>526</v>
      </c>
      <c r="B1226" s="496" t="s">
        <v>17</v>
      </c>
      <c r="C1226" s="496" t="s">
        <v>443</v>
      </c>
      <c r="D1226" s="496" t="s">
        <v>459</v>
      </c>
      <c r="E1226" t="s">
        <v>586</v>
      </c>
    </row>
    <row r="1227" spans="1:5">
      <c r="A1227" s="496" t="s">
        <v>526</v>
      </c>
      <c r="B1227" s="496" t="s">
        <v>17</v>
      </c>
      <c r="C1227" s="496" t="s">
        <v>443</v>
      </c>
      <c r="D1227" s="496" t="s">
        <v>460</v>
      </c>
      <c r="E1227" t="s">
        <v>586</v>
      </c>
    </row>
    <row r="1228" spans="1:5">
      <c r="A1228" s="496" t="s">
        <v>526</v>
      </c>
      <c r="B1228" s="496" t="s">
        <v>17</v>
      </c>
      <c r="C1228" s="496" t="s">
        <v>443</v>
      </c>
      <c r="D1228" s="496" t="s">
        <v>445</v>
      </c>
      <c r="E1228" t="s">
        <v>586</v>
      </c>
    </row>
    <row r="1229" spans="1:5">
      <c r="A1229" s="496" t="s">
        <v>526</v>
      </c>
      <c r="B1229" s="496" t="s">
        <v>17</v>
      </c>
      <c r="C1229" s="496" t="s">
        <v>443</v>
      </c>
      <c r="D1229" s="496" t="s">
        <v>446</v>
      </c>
      <c r="E1229" t="s">
        <v>586</v>
      </c>
    </row>
    <row r="1230" spans="1:5">
      <c r="A1230" s="496" t="s">
        <v>526</v>
      </c>
      <c r="B1230" s="496" t="s">
        <v>17</v>
      </c>
      <c r="C1230" s="496" t="s">
        <v>443</v>
      </c>
      <c r="D1230" s="496" t="s">
        <v>447</v>
      </c>
      <c r="E1230" t="s">
        <v>586</v>
      </c>
    </row>
    <row r="1231" spans="1:5">
      <c r="A1231" s="496" t="s">
        <v>526</v>
      </c>
      <c r="B1231" s="496" t="s">
        <v>17</v>
      </c>
      <c r="C1231" s="496" t="s">
        <v>443</v>
      </c>
      <c r="D1231" s="496" t="s">
        <v>448</v>
      </c>
      <c r="E1231" t="s">
        <v>586</v>
      </c>
    </row>
    <row r="1232" spans="1:5">
      <c r="A1232" s="496" t="s">
        <v>526</v>
      </c>
      <c r="B1232" s="496" t="s">
        <v>17</v>
      </c>
      <c r="C1232" s="496" t="s">
        <v>443</v>
      </c>
      <c r="D1232" s="496" t="s">
        <v>449</v>
      </c>
      <c r="E1232" t="s">
        <v>586</v>
      </c>
    </row>
    <row r="1233" spans="1:5">
      <c r="A1233" s="496" t="s">
        <v>526</v>
      </c>
      <c r="B1233" s="496" t="s">
        <v>17</v>
      </c>
      <c r="C1233" s="496" t="s">
        <v>450</v>
      </c>
      <c r="D1233" s="496" t="s">
        <v>479</v>
      </c>
      <c r="E1233" t="s">
        <v>588</v>
      </c>
    </row>
    <row r="1234" spans="1:5">
      <c r="A1234" s="496" t="s">
        <v>526</v>
      </c>
      <c r="B1234" s="496" t="s">
        <v>17</v>
      </c>
      <c r="C1234" s="496" t="s">
        <v>450</v>
      </c>
      <c r="D1234" s="496" t="s">
        <v>527</v>
      </c>
      <c r="E1234" t="s">
        <v>588</v>
      </c>
    </row>
    <row r="1235" spans="1:5">
      <c r="A1235" s="496" t="s">
        <v>526</v>
      </c>
      <c r="B1235" s="496" t="s">
        <v>17</v>
      </c>
      <c r="C1235" s="496" t="s">
        <v>450</v>
      </c>
      <c r="D1235" s="496" t="s">
        <v>467</v>
      </c>
      <c r="E1235" t="s">
        <v>588</v>
      </c>
    </row>
    <row r="1236" spans="1:5">
      <c r="A1236" s="496" t="s">
        <v>526</v>
      </c>
      <c r="B1236" s="496" t="s">
        <v>17</v>
      </c>
      <c r="C1236" s="496" t="s">
        <v>450</v>
      </c>
      <c r="D1236" s="496" t="s">
        <v>468</v>
      </c>
      <c r="E1236" t="s">
        <v>588</v>
      </c>
    </row>
    <row r="1237" spans="1:5">
      <c r="A1237" s="496" t="s">
        <v>526</v>
      </c>
      <c r="B1237" s="496" t="s">
        <v>17</v>
      </c>
      <c r="C1237" s="496" t="s">
        <v>450</v>
      </c>
      <c r="D1237" s="496" t="s">
        <v>464</v>
      </c>
      <c r="E1237" t="s">
        <v>588</v>
      </c>
    </row>
    <row r="1238" spans="1:5">
      <c r="A1238" s="496" t="s">
        <v>526</v>
      </c>
      <c r="B1238" s="496" t="s">
        <v>17</v>
      </c>
      <c r="C1238" s="496" t="s">
        <v>419</v>
      </c>
      <c r="D1238" s="496" t="s">
        <v>418</v>
      </c>
      <c r="E1238" t="s">
        <v>586</v>
      </c>
    </row>
    <row r="1239" spans="1:5">
      <c r="A1239" s="496" t="s">
        <v>526</v>
      </c>
      <c r="B1239" s="496" t="s">
        <v>17</v>
      </c>
      <c r="C1239" s="496" t="s">
        <v>419</v>
      </c>
      <c r="D1239" s="496" t="s">
        <v>420</v>
      </c>
      <c r="E1239" t="s">
        <v>586</v>
      </c>
    </row>
    <row r="1240" spans="1:5">
      <c r="A1240" s="496" t="s">
        <v>526</v>
      </c>
      <c r="B1240" s="496" t="s">
        <v>17</v>
      </c>
      <c r="C1240" s="496" t="s">
        <v>419</v>
      </c>
      <c r="D1240" s="496" t="s">
        <v>511</v>
      </c>
      <c r="E1240" t="s">
        <v>586</v>
      </c>
    </row>
    <row r="1241" spans="1:5">
      <c r="A1241" s="496" t="s">
        <v>526</v>
      </c>
      <c r="B1241" s="496" t="s">
        <v>17</v>
      </c>
      <c r="C1241" s="496" t="s">
        <v>419</v>
      </c>
      <c r="D1241" s="496" t="s">
        <v>421</v>
      </c>
      <c r="E1241" t="s">
        <v>588</v>
      </c>
    </row>
    <row r="1242" spans="1:5">
      <c r="A1242" s="496" t="s">
        <v>526</v>
      </c>
      <c r="B1242" s="496" t="s">
        <v>17</v>
      </c>
      <c r="C1242" s="496" t="s">
        <v>419</v>
      </c>
      <c r="D1242" s="496" t="s">
        <v>422</v>
      </c>
      <c r="E1242" t="s">
        <v>586</v>
      </c>
    </row>
    <row r="1243" spans="1:5">
      <c r="A1243" s="496" t="s">
        <v>526</v>
      </c>
      <c r="B1243" s="496" t="s">
        <v>17</v>
      </c>
      <c r="C1243" s="496" t="s">
        <v>419</v>
      </c>
      <c r="D1243" s="496" t="s">
        <v>423</v>
      </c>
      <c r="E1243" t="s">
        <v>586</v>
      </c>
    </row>
    <row r="1244" spans="1:5">
      <c r="A1244" s="496" t="s">
        <v>526</v>
      </c>
      <c r="B1244" s="496" t="s">
        <v>17</v>
      </c>
      <c r="C1244" s="496" t="s">
        <v>419</v>
      </c>
      <c r="D1244" s="496" t="s">
        <v>455</v>
      </c>
      <c r="E1244" t="s">
        <v>586</v>
      </c>
    </row>
    <row r="1245" spans="1:5">
      <c r="A1245" s="496" t="s">
        <v>526</v>
      </c>
      <c r="B1245" s="496" t="s">
        <v>17</v>
      </c>
      <c r="C1245" s="496" t="s">
        <v>419</v>
      </c>
      <c r="D1245" s="496" t="s">
        <v>438</v>
      </c>
      <c r="E1245" t="s">
        <v>586</v>
      </c>
    </row>
    <row r="1246" spans="1:5">
      <c r="A1246" s="496" t="s">
        <v>526</v>
      </c>
      <c r="B1246" s="496" t="s">
        <v>17</v>
      </c>
      <c r="C1246" s="496" t="s">
        <v>419</v>
      </c>
      <c r="D1246" s="496" t="s">
        <v>456</v>
      </c>
      <c r="E1246" t="s">
        <v>586</v>
      </c>
    </row>
    <row r="1247" spans="1:5">
      <c r="A1247" s="496" t="s">
        <v>526</v>
      </c>
      <c r="B1247" s="496" t="s">
        <v>17</v>
      </c>
      <c r="C1247" s="496" t="s">
        <v>419</v>
      </c>
      <c r="D1247" s="496" t="s">
        <v>476</v>
      </c>
      <c r="E1247" t="s">
        <v>586</v>
      </c>
    </row>
    <row r="1248" spans="1:5">
      <c r="A1248" s="496" t="s">
        <v>526</v>
      </c>
      <c r="B1248" s="496" t="s">
        <v>17</v>
      </c>
      <c r="C1248" s="496" t="s">
        <v>457</v>
      </c>
      <c r="D1248" s="496" t="s">
        <v>444</v>
      </c>
      <c r="E1248" t="s">
        <v>588</v>
      </c>
    </row>
    <row r="1249" spans="1:5">
      <c r="A1249" s="496" t="s">
        <v>526</v>
      </c>
      <c r="B1249" s="496" t="s">
        <v>17</v>
      </c>
      <c r="C1249" s="496" t="s">
        <v>457</v>
      </c>
      <c r="D1249" s="496" t="s">
        <v>462</v>
      </c>
      <c r="E1249" t="s">
        <v>588</v>
      </c>
    </row>
    <row r="1250" spans="1:5">
      <c r="A1250" s="496" t="s">
        <v>526</v>
      </c>
      <c r="B1250" s="496" t="s">
        <v>17</v>
      </c>
      <c r="C1250" s="496" t="s">
        <v>457</v>
      </c>
      <c r="D1250" s="496" t="s">
        <v>463</v>
      </c>
      <c r="E1250" t="s">
        <v>588</v>
      </c>
    </row>
    <row r="1251" spans="1:5">
      <c r="A1251" s="496" t="s">
        <v>526</v>
      </c>
      <c r="B1251" s="496" t="s">
        <v>17</v>
      </c>
      <c r="C1251" s="496" t="s">
        <v>457</v>
      </c>
      <c r="D1251" s="496" t="s">
        <v>456</v>
      </c>
      <c r="E1251" t="s">
        <v>588</v>
      </c>
    </row>
    <row r="1252" spans="1:5">
      <c r="A1252" s="496" t="s">
        <v>526</v>
      </c>
      <c r="B1252" s="496" t="s">
        <v>17</v>
      </c>
      <c r="C1252" s="496" t="s">
        <v>457</v>
      </c>
      <c r="D1252" s="496" t="s">
        <v>454</v>
      </c>
      <c r="E1252" t="s">
        <v>588</v>
      </c>
    </row>
    <row r="1253" spans="1:5">
      <c r="A1253" s="496" t="s">
        <v>526</v>
      </c>
      <c r="B1253" s="496" t="s">
        <v>17</v>
      </c>
      <c r="C1253" s="496" t="s">
        <v>457</v>
      </c>
      <c r="D1253" s="496" t="s">
        <v>528</v>
      </c>
      <c r="E1253" t="s">
        <v>588</v>
      </c>
    </row>
    <row r="1254" spans="1:5">
      <c r="A1254" s="496" t="s">
        <v>526</v>
      </c>
      <c r="B1254" s="496" t="s">
        <v>17</v>
      </c>
      <c r="C1254" s="496" t="s">
        <v>461</v>
      </c>
      <c r="D1254" s="496" t="s">
        <v>444</v>
      </c>
      <c r="E1254" t="s">
        <v>586</v>
      </c>
    </row>
    <row r="1255" spans="1:5">
      <c r="A1255" s="496" t="s">
        <v>526</v>
      </c>
      <c r="B1255" s="496" t="s">
        <v>17</v>
      </c>
      <c r="C1255" s="496" t="s">
        <v>461</v>
      </c>
      <c r="D1255" s="496" t="s">
        <v>462</v>
      </c>
      <c r="E1255" t="s">
        <v>586</v>
      </c>
    </row>
    <row r="1256" spans="1:5">
      <c r="A1256" s="496" t="s">
        <v>526</v>
      </c>
      <c r="B1256" s="496" t="s">
        <v>17</v>
      </c>
      <c r="C1256" s="496" t="s">
        <v>461</v>
      </c>
      <c r="D1256" s="496" t="s">
        <v>463</v>
      </c>
      <c r="E1256" t="s">
        <v>586</v>
      </c>
    </row>
    <row r="1257" spans="1:5">
      <c r="A1257" s="496" t="s">
        <v>526</v>
      </c>
      <c r="B1257" s="496" t="s">
        <v>17</v>
      </c>
      <c r="C1257" s="496" t="s">
        <v>461</v>
      </c>
      <c r="D1257" s="496" t="s">
        <v>489</v>
      </c>
      <c r="E1257" t="s">
        <v>586</v>
      </c>
    </row>
    <row r="1258" spans="1:5">
      <c r="A1258" s="496" t="s">
        <v>526</v>
      </c>
      <c r="B1258" s="496" t="s">
        <v>17</v>
      </c>
      <c r="C1258" s="496" t="s">
        <v>461</v>
      </c>
      <c r="D1258" s="496" t="s">
        <v>490</v>
      </c>
      <c r="E1258" t="s">
        <v>586</v>
      </c>
    </row>
    <row r="1259" spans="1:5">
      <c r="A1259" s="496" t="s">
        <v>526</v>
      </c>
      <c r="B1259" s="496" t="s">
        <v>17</v>
      </c>
      <c r="C1259" s="496" t="s">
        <v>461</v>
      </c>
      <c r="D1259" s="496" t="s">
        <v>491</v>
      </c>
      <c r="E1259" t="s">
        <v>586</v>
      </c>
    </row>
    <row r="1260" spans="1:5">
      <c r="A1260" s="496" t="s">
        <v>526</v>
      </c>
      <c r="B1260" s="496" t="s">
        <v>17</v>
      </c>
      <c r="C1260" s="496" t="s">
        <v>461</v>
      </c>
      <c r="D1260" s="496" t="s">
        <v>492</v>
      </c>
      <c r="E1260" t="s">
        <v>586</v>
      </c>
    </row>
    <row r="1261" spans="1:5">
      <c r="A1261" s="496" t="s">
        <v>526</v>
      </c>
      <c r="B1261" s="496" t="s">
        <v>17</v>
      </c>
      <c r="C1261" s="496" t="s">
        <v>461</v>
      </c>
      <c r="D1261" s="496" t="s">
        <v>493</v>
      </c>
      <c r="E1261" t="s">
        <v>586</v>
      </c>
    </row>
    <row r="1262" spans="1:5">
      <c r="A1262" s="496" t="s">
        <v>526</v>
      </c>
      <c r="B1262" s="496" t="s">
        <v>17</v>
      </c>
      <c r="C1262" s="496" t="s">
        <v>461</v>
      </c>
      <c r="D1262" s="496" t="s">
        <v>494</v>
      </c>
      <c r="E1262" t="s">
        <v>586</v>
      </c>
    </row>
    <row r="1263" spans="1:5">
      <c r="A1263" s="496" t="s">
        <v>526</v>
      </c>
      <c r="B1263" s="496" t="s">
        <v>17</v>
      </c>
      <c r="C1263" s="496" t="s">
        <v>461</v>
      </c>
      <c r="D1263" s="496" t="s">
        <v>467</v>
      </c>
      <c r="E1263" t="s">
        <v>586</v>
      </c>
    </row>
    <row r="1264" spans="1:5">
      <c r="A1264" s="496" t="s">
        <v>526</v>
      </c>
      <c r="B1264" s="496" t="s">
        <v>17</v>
      </c>
      <c r="C1264" s="496" t="s">
        <v>461</v>
      </c>
      <c r="D1264" s="496" t="s">
        <v>468</v>
      </c>
      <c r="E1264" t="s">
        <v>586</v>
      </c>
    </row>
    <row r="1265" spans="1:5">
      <c r="A1265" s="496" t="s">
        <v>526</v>
      </c>
      <c r="B1265" s="496" t="s">
        <v>17</v>
      </c>
      <c r="C1265" s="496" t="s">
        <v>461</v>
      </c>
      <c r="D1265" s="496" t="s">
        <v>469</v>
      </c>
      <c r="E1265" t="s">
        <v>586</v>
      </c>
    </row>
    <row r="1266" spans="1:5">
      <c r="A1266" s="496" t="s">
        <v>526</v>
      </c>
      <c r="B1266" s="496" t="s">
        <v>17</v>
      </c>
      <c r="C1266" s="496" t="s">
        <v>461</v>
      </c>
      <c r="D1266" s="496" t="s">
        <v>495</v>
      </c>
      <c r="E1266" t="s">
        <v>586</v>
      </c>
    </row>
    <row r="1267" spans="1:5">
      <c r="A1267" s="496" t="s">
        <v>526</v>
      </c>
      <c r="B1267" s="496" t="s">
        <v>17</v>
      </c>
      <c r="C1267" s="496" t="s">
        <v>461</v>
      </c>
      <c r="D1267" s="496" t="s">
        <v>496</v>
      </c>
      <c r="E1267" t="s">
        <v>586</v>
      </c>
    </row>
    <row r="1268" spans="1:5">
      <c r="A1268" s="496" t="s">
        <v>526</v>
      </c>
      <c r="B1268" s="496" t="s">
        <v>17</v>
      </c>
      <c r="C1268" s="496" t="s">
        <v>461</v>
      </c>
      <c r="D1268" s="496" t="s">
        <v>497</v>
      </c>
      <c r="E1268" t="s">
        <v>586</v>
      </c>
    </row>
    <row r="1269" spans="1:5">
      <c r="A1269" s="496" t="s">
        <v>526</v>
      </c>
      <c r="B1269" s="496" t="s">
        <v>17</v>
      </c>
      <c r="C1269" s="496" t="s">
        <v>461</v>
      </c>
      <c r="D1269" s="496" t="s">
        <v>473</v>
      </c>
      <c r="E1269" t="s">
        <v>586</v>
      </c>
    </row>
    <row r="1270" spans="1:5">
      <c r="A1270" s="496" t="s">
        <v>526</v>
      </c>
      <c r="B1270" s="496" t="s">
        <v>17</v>
      </c>
      <c r="C1270" s="496" t="s">
        <v>461</v>
      </c>
      <c r="D1270" s="496" t="s">
        <v>474</v>
      </c>
      <c r="E1270" t="s">
        <v>586</v>
      </c>
    </row>
    <row r="1271" spans="1:5">
      <c r="A1271" s="496" t="s">
        <v>526</v>
      </c>
      <c r="B1271" s="496" t="s">
        <v>17</v>
      </c>
      <c r="C1271" s="496" t="s">
        <v>461</v>
      </c>
      <c r="D1271" s="496" t="s">
        <v>475</v>
      </c>
      <c r="E1271" t="s">
        <v>586</v>
      </c>
    </row>
    <row r="1272" spans="1:5">
      <c r="A1272" s="496" t="s">
        <v>529</v>
      </c>
      <c r="B1272" s="496" t="s">
        <v>18</v>
      </c>
      <c r="C1272" s="496" t="s">
        <v>428</v>
      </c>
      <c r="D1272" s="496" t="s">
        <v>429</v>
      </c>
      <c r="E1272" t="s">
        <v>586</v>
      </c>
    </row>
    <row r="1273" spans="1:5">
      <c r="A1273" s="496" t="s">
        <v>529</v>
      </c>
      <c r="B1273" s="496" t="s">
        <v>18</v>
      </c>
      <c r="C1273" s="496" t="s">
        <v>428</v>
      </c>
      <c r="D1273" s="496" t="s">
        <v>430</v>
      </c>
      <c r="E1273" t="s">
        <v>586</v>
      </c>
    </row>
    <row r="1274" spans="1:5">
      <c r="A1274" s="496" t="s">
        <v>529</v>
      </c>
      <c r="B1274" s="496" t="s">
        <v>18</v>
      </c>
      <c r="C1274" s="496" t="s">
        <v>428</v>
      </c>
      <c r="D1274" s="496" t="s">
        <v>431</v>
      </c>
      <c r="E1274" t="s">
        <v>586</v>
      </c>
    </row>
    <row r="1275" spans="1:5">
      <c r="A1275" s="496" t="s">
        <v>529</v>
      </c>
      <c r="B1275" s="496" t="s">
        <v>18</v>
      </c>
      <c r="C1275" s="496" t="s">
        <v>428</v>
      </c>
      <c r="D1275" s="496" t="s">
        <v>467</v>
      </c>
      <c r="E1275" t="s">
        <v>586</v>
      </c>
    </row>
    <row r="1276" spans="1:5">
      <c r="A1276" s="496" t="s">
        <v>529</v>
      </c>
      <c r="B1276" s="496" t="s">
        <v>18</v>
      </c>
      <c r="C1276" s="496" t="s">
        <v>428</v>
      </c>
      <c r="D1276" s="496" t="s">
        <v>468</v>
      </c>
      <c r="E1276" t="s">
        <v>586</v>
      </c>
    </row>
    <row r="1277" spans="1:5">
      <c r="A1277" s="496" t="s">
        <v>529</v>
      </c>
      <c r="B1277" s="496" t="s">
        <v>18</v>
      </c>
      <c r="C1277" s="496" t="s">
        <v>428</v>
      </c>
      <c r="D1277" s="496" t="s">
        <v>469</v>
      </c>
      <c r="E1277" t="s">
        <v>586</v>
      </c>
    </row>
    <row r="1278" spans="1:5">
      <c r="A1278" s="496" t="s">
        <v>529</v>
      </c>
      <c r="B1278" s="496" t="s">
        <v>18</v>
      </c>
      <c r="C1278" s="496" t="s">
        <v>415</v>
      </c>
      <c r="D1278" s="496" t="s">
        <v>472</v>
      </c>
      <c r="E1278" t="s">
        <v>586</v>
      </c>
    </row>
    <row r="1279" spans="1:5">
      <c r="A1279" s="496" t="s">
        <v>529</v>
      </c>
      <c r="B1279" s="496" t="s">
        <v>18</v>
      </c>
      <c r="C1279" s="496" t="s">
        <v>415</v>
      </c>
      <c r="D1279" s="496" t="s">
        <v>436</v>
      </c>
      <c r="E1279" t="s">
        <v>586</v>
      </c>
    </row>
    <row r="1280" spans="1:5">
      <c r="A1280" s="496" t="s">
        <v>529</v>
      </c>
      <c r="B1280" s="496" t="s">
        <v>18</v>
      </c>
      <c r="C1280" s="496" t="s">
        <v>415</v>
      </c>
      <c r="D1280" s="496" t="s">
        <v>418</v>
      </c>
      <c r="E1280" t="s">
        <v>586</v>
      </c>
    </row>
    <row r="1281" spans="1:5">
      <c r="A1281" s="496" t="s">
        <v>529</v>
      </c>
      <c r="B1281" s="496" t="s">
        <v>18</v>
      </c>
      <c r="C1281" s="496" t="s">
        <v>415</v>
      </c>
      <c r="D1281" s="496" t="s">
        <v>420</v>
      </c>
      <c r="E1281" t="s">
        <v>586</v>
      </c>
    </row>
    <row r="1282" spans="1:5">
      <c r="A1282" s="496" t="s">
        <v>529</v>
      </c>
      <c r="B1282" s="496" t="s">
        <v>18</v>
      </c>
      <c r="C1282" s="496" t="s">
        <v>415</v>
      </c>
      <c r="D1282" s="496" t="s">
        <v>479</v>
      </c>
      <c r="E1282" t="s">
        <v>586</v>
      </c>
    </row>
    <row r="1283" spans="1:5">
      <c r="A1283" s="496" t="s">
        <v>529</v>
      </c>
      <c r="B1283" s="496" t="s">
        <v>18</v>
      </c>
      <c r="C1283" s="496" t="s">
        <v>415</v>
      </c>
      <c r="D1283" s="496" t="s">
        <v>422</v>
      </c>
      <c r="E1283" t="s">
        <v>586</v>
      </c>
    </row>
    <row r="1284" spans="1:5">
      <c r="A1284" s="496" t="s">
        <v>529</v>
      </c>
      <c r="B1284" s="496" t="s">
        <v>18</v>
      </c>
      <c r="C1284" s="496" t="s">
        <v>415</v>
      </c>
      <c r="D1284" s="496" t="s">
        <v>423</v>
      </c>
      <c r="E1284" t="s">
        <v>586</v>
      </c>
    </row>
    <row r="1285" spans="1:5">
      <c r="A1285" s="496" t="s">
        <v>529</v>
      </c>
      <c r="B1285" s="496" t="s">
        <v>18</v>
      </c>
      <c r="C1285" s="496" t="s">
        <v>415</v>
      </c>
      <c r="D1285" s="496" t="s">
        <v>455</v>
      </c>
      <c r="E1285" t="s">
        <v>586</v>
      </c>
    </row>
    <row r="1286" spans="1:5">
      <c r="A1286" s="496" t="s">
        <v>529</v>
      </c>
      <c r="B1286" s="496" t="s">
        <v>18</v>
      </c>
      <c r="C1286" s="496" t="s">
        <v>415</v>
      </c>
      <c r="D1286" s="496" t="s">
        <v>416</v>
      </c>
      <c r="E1286" t="s">
        <v>586</v>
      </c>
    </row>
    <row r="1287" spans="1:5">
      <c r="A1287" s="496" t="s">
        <v>529</v>
      </c>
      <c r="B1287" s="496" t="s">
        <v>18</v>
      </c>
      <c r="C1287" s="496" t="s">
        <v>415</v>
      </c>
      <c r="D1287" s="496" t="s">
        <v>437</v>
      </c>
      <c r="E1287" t="s">
        <v>586</v>
      </c>
    </row>
    <row r="1288" spans="1:5">
      <c r="A1288" s="496" t="s">
        <v>529</v>
      </c>
      <c r="B1288" s="496" t="s">
        <v>18</v>
      </c>
      <c r="C1288" s="496" t="s">
        <v>415</v>
      </c>
      <c r="D1288" s="496" t="s">
        <v>438</v>
      </c>
      <c r="E1288" t="s">
        <v>586</v>
      </c>
    </row>
    <row r="1289" spans="1:5">
      <c r="A1289" s="496" t="s">
        <v>529</v>
      </c>
      <c r="B1289" s="496" t="s">
        <v>18</v>
      </c>
      <c r="C1289" s="496" t="s">
        <v>415</v>
      </c>
      <c r="D1289" s="496" t="s">
        <v>473</v>
      </c>
      <c r="E1289" t="s">
        <v>586</v>
      </c>
    </row>
    <row r="1290" spans="1:5">
      <c r="A1290" s="496" t="s">
        <v>529</v>
      </c>
      <c r="B1290" s="496" t="s">
        <v>18</v>
      </c>
      <c r="C1290" s="496" t="s">
        <v>415</v>
      </c>
      <c r="D1290" s="496" t="s">
        <v>474</v>
      </c>
      <c r="E1290" t="s">
        <v>586</v>
      </c>
    </row>
    <row r="1291" spans="1:5">
      <c r="A1291" s="496" t="s">
        <v>529</v>
      </c>
      <c r="B1291" s="496" t="s">
        <v>18</v>
      </c>
      <c r="C1291" s="496" t="s">
        <v>415</v>
      </c>
      <c r="D1291" s="496" t="s">
        <v>475</v>
      </c>
      <c r="E1291" t="s">
        <v>586</v>
      </c>
    </row>
    <row r="1292" spans="1:5">
      <c r="A1292" s="496" t="s">
        <v>529</v>
      </c>
      <c r="B1292" s="496" t="s">
        <v>18</v>
      </c>
      <c r="C1292" s="496" t="s">
        <v>415</v>
      </c>
      <c r="D1292" s="496" t="s">
        <v>480</v>
      </c>
      <c r="E1292" t="s">
        <v>586</v>
      </c>
    </row>
    <row r="1293" spans="1:5">
      <c r="A1293" s="496" t="s">
        <v>529</v>
      </c>
      <c r="B1293" s="496" t="s">
        <v>18</v>
      </c>
      <c r="C1293" s="496" t="s">
        <v>415</v>
      </c>
      <c r="D1293" s="496" t="s">
        <v>481</v>
      </c>
      <c r="E1293" t="s">
        <v>586</v>
      </c>
    </row>
    <row r="1294" spans="1:5">
      <c r="A1294" s="496" t="s">
        <v>529</v>
      </c>
      <c r="B1294" s="496" t="s">
        <v>18</v>
      </c>
      <c r="C1294" s="496" t="s">
        <v>415</v>
      </c>
      <c r="D1294" s="496" t="s">
        <v>482</v>
      </c>
      <c r="E1294" t="s">
        <v>586</v>
      </c>
    </row>
    <row r="1295" spans="1:5">
      <c r="A1295" s="496" t="s">
        <v>529</v>
      </c>
      <c r="B1295" s="496" t="s">
        <v>18</v>
      </c>
      <c r="C1295" s="496" t="s">
        <v>415</v>
      </c>
      <c r="D1295" s="496" t="s">
        <v>439</v>
      </c>
      <c r="E1295" t="s">
        <v>586</v>
      </c>
    </row>
    <row r="1296" spans="1:5">
      <c r="A1296" s="496" t="s">
        <v>529</v>
      </c>
      <c r="B1296" s="496" t="s">
        <v>18</v>
      </c>
      <c r="C1296" s="496" t="s">
        <v>415</v>
      </c>
      <c r="D1296" s="496" t="s">
        <v>440</v>
      </c>
      <c r="E1296" t="s">
        <v>586</v>
      </c>
    </row>
    <row r="1297" spans="1:5">
      <c r="A1297" s="496" t="s">
        <v>529</v>
      </c>
      <c r="B1297" s="496" t="s">
        <v>18</v>
      </c>
      <c r="C1297" s="496" t="s">
        <v>415</v>
      </c>
      <c r="D1297" s="496" t="s">
        <v>441</v>
      </c>
      <c r="E1297" t="s">
        <v>586</v>
      </c>
    </row>
    <row r="1298" spans="1:5">
      <c r="A1298" s="496" t="s">
        <v>529</v>
      </c>
      <c r="B1298" s="496" t="s">
        <v>18</v>
      </c>
      <c r="C1298" s="496" t="s">
        <v>417</v>
      </c>
      <c r="D1298" s="496" t="s">
        <v>477</v>
      </c>
      <c r="E1298" t="s">
        <v>586</v>
      </c>
    </row>
    <row r="1299" spans="1:5">
      <c r="A1299" s="496" t="s">
        <v>529</v>
      </c>
      <c r="B1299" s="496" t="s">
        <v>18</v>
      </c>
      <c r="C1299" s="496" t="s">
        <v>417</v>
      </c>
      <c r="D1299" s="496" t="s">
        <v>418</v>
      </c>
      <c r="E1299" t="s">
        <v>586</v>
      </c>
    </row>
    <row r="1300" spans="1:5">
      <c r="A1300" s="496" t="s">
        <v>529</v>
      </c>
      <c r="B1300" s="496" t="s">
        <v>18</v>
      </c>
      <c r="C1300" s="496" t="s">
        <v>443</v>
      </c>
      <c r="D1300" s="496" t="s">
        <v>587</v>
      </c>
      <c r="E1300" t="s">
        <v>586</v>
      </c>
    </row>
    <row r="1301" spans="1:5">
      <c r="A1301" s="496" t="s">
        <v>529</v>
      </c>
      <c r="B1301" s="496" t="s">
        <v>18</v>
      </c>
      <c r="C1301" s="496" t="s">
        <v>443</v>
      </c>
      <c r="D1301" s="496" t="s">
        <v>504</v>
      </c>
      <c r="E1301" t="s">
        <v>586</v>
      </c>
    </row>
    <row r="1302" spans="1:5">
      <c r="A1302" s="496" t="s">
        <v>529</v>
      </c>
      <c r="B1302" s="496" t="s">
        <v>18</v>
      </c>
      <c r="C1302" s="496" t="s">
        <v>443</v>
      </c>
      <c r="D1302" s="496" t="s">
        <v>523</v>
      </c>
      <c r="E1302" t="s">
        <v>586</v>
      </c>
    </row>
    <row r="1303" spans="1:5">
      <c r="A1303" s="496" t="s">
        <v>529</v>
      </c>
      <c r="B1303" s="496" t="s">
        <v>18</v>
      </c>
      <c r="C1303" s="496" t="s">
        <v>443</v>
      </c>
      <c r="D1303" s="496" t="s">
        <v>444</v>
      </c>
      <c r="E1303" t="s">
        <v>586</v>
      </c>
    </row>
    <row r="1304" spans="1:5">
      <c r="A1304" s="496" t="s">
        <v>529</v>
      </c>
      <c r="B1304" s="496" t="s">
        <v>18</v>
      </c>
      <c r="C1304" s="496" t="s">
        <v>443</v>
      </c>
      <c r="D1304" s="496" t="s">
        <v>458</v>
      </c>
      <c r="E1304" t="s">
        <v>586</v>
      </c>
    </row>
    <row r="1305" spans="1:5">
      <c r="A1305" s="496" t="s">
        <v>529</v>
      </c>
      <c r="B1305" s="496" t="s">
        <v>18</v>
      </c>
      <c r="C1305" s="496" t="s">
        <v>443</v>
      </c>
      <c r="D1305" s="496" t="s">
        <v>459</v>
      </c>
      <c r="E1305" t="s">
        <v>586</v>
      </c>
    </row>
    <row r="1306" spans="1:5">
      <c r="A1306" s="496" t="s">
        <v>529</v>
      </c>
      <c r="B1306" s="496" t="s">
        <v>18</v>
      </c>
      <c r="C1306" s="496" t="s">
        <v>443</v>
      </c>
      <c r="D1306" s="496" t="s">
        <v>460</v>
      </c>
      <c r="E1306" t="s">
        <v>586</v>
      </c>
    </row>
    <row r="1307" spans="1:5">
      <c r="A1307" s="496" t="s">
        <v>529</v>
      </c>
      <c r="B1307" s="496" t="s">
        <v>18</v>
      </c>
      <c r="C1307" s="496" t="s">
        <v>443</v>
      </c>
      <c r="D1307" s="496" t="s">
        <v>445</v>
      </c>
      <c r="E1307" t="s">
        <v>586</v>
      </c>
    </row>
    <row r="1308" spans="1:5">
      <c r="A1308" s="496" t="s">
        <v>529</v>
      </c>
      <c r="B1308" s="496" t="s">
        <v>18</v>
      </c>
      <c r="C1308" s="496" t="s">
        <v>443</v>
      </c>
      <c r="D1308" s="496" t="s">
        <v>446</v>
      </c>
      <c r="E1308" t="s">
        <v>586</v>
      </c>
    </row>
    <row r="1309" spans="1:5">
      <c r="A1309" s="496" t="s">
        <v>529</v>
      </c>
      <c r="B1309" s="496" t="s">
        <v>18</v>
      </c>
      <c r="C1309" s="496" t="s">
        <v>443</v>
      </c>
      <c r="D1309" s="496" t="s">
        <v>447</v>
      </c>
      <c r="E1309" t="s">
        <v>586</v>
      </c>
    </row>
    <row r="1310" spans="1:5">
      <c r="A1310" s="496" t="s">
        <v>529</v>
      </c>
      <c r="B1310" s="496" t="s">
        <v>18</v>
      </c>
      <c r="C1310" s="496" t="s">
        <v>443</v>
      </c>
      <c r="D1310" s="496" t="s">
        <v>448</v>
      </c>
      <c r="E1310" t="s">
        <v>586</v>
      </c>
    </row>
    <row r="1311" spans="1:5">
      <c r="A1311" s="496" t="s">
        <v>529</v>
      </c>
      <c r="B1311" s="496" t="s">
        <v>18</v>
      </c>
      <c r="C1311" s="496" t="s">
        <v>443</v>
      </c>
      <c r="D1311" s="496" t="s">
        <v>449</v>
      </c>
      <c r="E1311" t="s">
        <v>586</v>
      </c>
    </row>
    <row r="1312" spans="1:5">
      <c r="A1312" s="496" t="s">
        <v>529</v>
      </c>
      <c r="B1312" s="496" t="s">
        <v>18</v>
      </c>
      <c r="C1312" s="496" t="s">
        <v>419</v>
      </c>
      <c r="D1312" s="496" t="s">
        <v>418</v>
      </c>
      <c r="E1312" t="s">
        <v>586</v>
      </c>
    </row>
    <row r="1313" spans="1:5">
      <c r="A1313" s="496" t="s">
        <v>529</v>
      </c>
      <c r="B1313" s="496" t="s">
        <v>18</v>
      </c>
      <c r="C1313" s="496" t="s">
        <v>419</v>
      </c>
      <c r="D1313" s="496" t="s">
        <v>420</v>
      </c>
      <c r="E1313" t="s">
        <v>586</v>
      </c>
    </row>
    <row r="1314" spans="1:5">
      <c r="A1314" s="496" t="s">
        <v>529</v>
      </c>
      <c r="B1314" s="496" t="s">
        <v>18</v>
      </c>
      <c r="C1314" s="496" t="s">
        <v>419</v>
      </c>
      <c r="D1314" s="496" t="s">
        <v>511</v>
      </c>
      <c r="E1314" t="s">
        <v>586</v>
      </c>
    </row>
    <row r="1315" spans="1:5">
      <c r="A1315" s="496" t="s">
        <v>529</v>
      </c>
      <c r="B1315" s="496" t="s">
        <v>18</v>
      </c>
      <c r="C1315" s="496" t="s">
        <v>419</v>
      </c>
      <c r="D1315" s="496" t="s">
        <v>421</v>
      </c>
      <c r="E1315" t="s">
        <v>588</v>
      </c>
    </row>
    <row r="1316" spans="1:5">
      <c r="A1316" s="496" t="s">
        <v>529</v>
      </c>
      <c r="B1316" s="496" t="s">
        <v>18</v>
      </c>
      <c r="C1316" s="496" t="s">
        <v>419</v>
      </c>
      <c r="D1316" s="496" t="s">
        <v>422</v>
      </c>
      <c r="E1316" t="s">
        <v>586</v>
      </c>
    </row>
    <row r="1317" spans="1:5">
      <c r="A1317" s="496" t="s">
        <v>529</v>
      </c>
      <c r="B1317" s="496" t="s">
        <v>18</v>
      </c>
      <c r="C1317" s="496" t="s">
        <v>419</v>
      </c>
      <c r="D1317" s="496" t="s">
        <v>423</v>
      </c>
      <c r="E1317" t="s">
        <v>586</v>
      </c>
    </row>
    <row r="1318" spans="1:5">
      <c r="A1318" s="496" t="s">
        <v>529</v>
      </c>
      <c r="B1318" s="496" t="s">
        <v>18</v>
      </c>
      <c r="C1318" s="496" t="s">
        <v>419</v>
      </c>
      <c r="D1318" s="496" t="s">
        <v>455</v>
      </c>
      <c r="E1318" t="s">
        <v>586</v>
      </c>
    </row>
    <row r="1319" spans="1:5">
      <c r="A1319" s="496" t="s">
        <v>529</v>
      </c>
      <c r="B1319" s="496" t="s">
        <v>18</v>
      </c>
      <c r="C1319" s="496" t="s">
        <v>419</v>
      </c>
      <c r="D1319" s="496" t="s">
        <v>438</v>
      </c>
      <c r="E1319" t="s">
        <v>586</v>
      </c>
    </row>
    <row r="1320" spans="1:5">
      <c r="A1320" s="496" t="s">
        <v>529</v>
      </c>
      <c r="B1320" s="496" t="s">
        <v>18</v>
      </c>
      <c r="C1320" s="496" t="s">
        <v>419</v>
      </c>
      <c r="D1320" s="496" t="s">
        <v>456</v>
      </c>
      <c r="E1320" t="s">
        <v>586</v>
      </c>
    </row>
    <row r="1321" spans="1:5">
      <c r="A1321" s="496" t="s">
        <v>529</v>
      </c>
      <c r="B1321" s="496" t="s">
        <v>18</v>
      </c>
      <c r="C1321" s="496" t="s">
        <v>419</v>
      </c>
      <c r="D1321" s="496" t="s">
        <v>476</v>
      </c>
      <c r="E1321" t="s">
        <v>586</v>
      </c>
    </row>
    <row r="1322" spans="1:5">
      <c r="A1322" s="496" t="s">
        <v>529</v>
      </c>
      <c r="B1322" s="496" t="s">
        <v>18</v>
      </c>
      <c r="C1322" s="496" t="s">
        <v>461</v>
      </c>
      <c r="D1322" s="496" t="s">
        <v>444</v>
      </c>
      <c r="E1322" t="s">
        <v>586</v>
      </c>
    </row>
    <row r="1323" spans="1:5">
      <c r="A1323" s="496" t="s">
        <v>529</v>
      </c>
      <c r="B1323" s="496" t="s">
        <v>18</v>
      </c>
      <c r="C1323" s="496" t="s">
        <v>461</v>
      </c>
      <c r="D1323" s="496" t="s">
        <v>462</v>
      </c>
      <c r="E1323" t="s">
        <v>586</v>
      </c>
    </row>
    <row r="1324" spans="1:5">
      <c r="A1324" s="496" t="s">
        <v>529</v>
      </c>
      <c r="B1324" s="496" t="s">
        <v>18</v>
      </c>
      <c r="C1324" s="496" t="s">
        <v>461</v>
      </c>
      <c r="D1324" s="496" t="s">
        <v>463</v>
      </c>
      <c r="E1324" t="s">
        <v>586</v>
      </c>
    </row>
    <row r="1325" spans="1:5">
      <c r="A1325" s="496" t="s">
        <v>529</v>
      </c>
      <c r="B1325" s="496" t="s">
        <v>18</v>
      </c>
      <c r="C1325" s="496" t="s">
        <v>461</v>
      </c>
      <c r="D1325" s="496" t="s">
        <v>489</v>
      </c>
      <c r="E1325" t="s">
        <v>586</v>
      </c>
    </row>
    <row r="1326" spans="1:5">
      <c r="A1326" s="496" t="s">
        <v>529</v>
      </c>
      <c r="B1326" s="496" t="s">
        <v>18</v>
      </c>
      <c r="C1326" s="496" t="s">
        <v>461</v>
      </c>
      <c r="D1326" s="496" t="s">
        <v>490</v>
      </c>
      <c r="E1326" t="s">
        <v>586</v>
      </c>
    </row>
    <row r="1327" spans="1:5">
      <c r="A1327" s="496" t="s">
        <v>529</v>
      </c>
      <c r="B1327" s="496" t="s">
        <v>18</v>
      </c>
      <c r="C1327" s="496" t="s">
        <v>461</v>
      </c>
      <c r="D1327" s="496" t="s">
        <v>491</v>
      </c>
      <c r="E1327" t="s">
        <v>586</v>
      </c>
    </row>
    <row r="1328" spans="1:5">
      <c r="A1328" s="496" t="s">
        <v>529</v>
      </c>
      <c r="B1328" s="496" t="s">
        <v>18</v>
      </c>
      <c r="C1328" s="496" t="s">
        <v>461</v>
      </c>
      <c r="D1328" s="496" t="s">
        <v>492</v>
      </c>
      <c r="E1328" t="s">
        <v>586</v>
      </c>
    </row>
    <row r="1329" spans="1:5">
      <c r="A1329" s="496" t="s">
        <v>529</v>
      </c>
      <c r="B1329" s="496" t="s">
        <v>18</v>
      </c>
      <c r="C1329" s="496" t="s">
        <v>461</v>
      </c>
      <c r="D1329" s="496" t="s">
        <v>493</v>
      </c>
      <c r="E1329" t="s">
        <v>586</v>
      </c>
    </row>
    <row r="1330" spans="1:5">
      <c r="A1330" s="496" t="s">
        <v>529</v>
      </c>
      <c r="B1330" s="496" t="s">
        <v>18</v>
      </c>
      <c r="C1330" s="496" t="s">
        <v>461</v>
      </c>
      <c r="D1330" s="496" t="s">
        <v>494</v>
      </c>
      <c r="E1330" t="s">
        <v>586</v>
      </c>
    </row>
    <row r="1331" spans="1:5">
      <c r="A1331" s="496" t="s">
        <v>529</v>
      </c>
      <c r="B1331" s="496" t="s">
        <v>18</v>
      </c>
      <c r="C1331" s="496" t="s">
        <v>461</v>
      </c>
      <c r="D1331" s="496" t="s">
        <v>467</v>
      </c>
      <c r="E1331" t="s">
        <v>586</v>
      </c>
    </row>
    <row r="1332" spans="1:5">
      <c r="A1332" s="496" t="s">
        <v>529</v>
      </c>
      <c r="B1332" s="496" t="s">
        <v>18</v>
      </c>
      <c r="C1332" s="496" t="s">
        <v>461</v>
      </c>
      <c r="D1332" s="496" t="s">
        <v>468</v>
      </c>
      <c r="E1332" t="s">
        <v>586</v>
      </c>
    </row>
    <row r="1333" spans="1:5">
      <c r="A1333" s="496" t="s">
        <v>529</v>
      </c>
      <c r="B1333" s="496" t="s">
        <v>18</v>
      </c>
      <c r="C1333" s="496" t="s">
        <v>461</v>
      </c>
      <c r="D1333" s="496" t="s">
        <v>469</v>
      </c>
      <c r="E1333" t="s">
        <v>586</v>
      </c>
    </row>
    <row r="1334" spans="1:5">
      <c r="A1334" s="496" t="s">
        <v>529</v>
      </c>
      <c r="B1334" s="496" t="s">
        <v>18</v>
      </c>
      <c r="C1334" s="496" t="s">
        <v>461</v>
      </c>
      <c r="D1334" s="496" t="s">
        <v>495</v>
      </c>
      <c r="E1334" t="s">
        <v>586</v>
      </c>
    </row>
    <row r="1335" spans="1:5">
      <c r="A1335" s="496" t="s">
        <v>529</v>
      </c>
      <c r="B1335" s="496" t="s">
        <v>18</v>
      </c>
      <c r="C1335" s="496" t="s">
        <v>461</v>
      </c>
      <c r="D1335" s="496" t="s">
        <v>496</v>
      </c>
      <c r="E1335" t="s">
        <v>586</v>
      </c>
    </row>
    <row r="1336" spans="1:5">
      <c r="A1336" s="496" t="s">
        <v>529</v>
      </c>
      <c r="B1336" s="496" t="s">
        <v>18</v>
      </c>
      <c r="C1336" s="496" t="s">
        <v>461</v>
      </c>
      <c r="D1336" s="496" t="s">
        <v>497</v>
      </c>
      <c r="E1336" t="s">
        <v>586</v>
      </c>
    </row>
    <row r="1337" spans="1:5">
      <c r="A1337" s="496" t="s">
        <v>529</v>
      </c>
      <c r="B1337" s="496" t="s">
        <v>18</v>
      </c>
      <c r="C1337" s="496" t="s">
        <v>461</v>
      </c>
      <c r="D1337" s="496" t="s">
        <v>473</v>
      </c>
      <c r="E1337" t="s">
        <v>586</v>
      </c>
    </row>
    <row r="1338" spans="1:5">
      <c r="A1338" s="496" t="s">
        <v>529</v>
      </c>
      <c r="B1338" s="496" t="s">
        <v>18</v>
      </c>
      <c r="C1338" s="496" t="s">
        <v>461</v>
      </c>
      <c r="D1338" s="496" t="s">
        <v>474</v>
      </c>
      <c r="E1338" t="s">
        <v>586</v>
      </c>
    </row>
    <row r="1339" spans="1:5">
      <c r="A1339" s="496" t="s">
        <v>529</v>
      </c>
      <c r="B1339" s="496" t="s">
        <v>18</v>
      </c>
      <c r="C1339" s="496" t="s">
        <v>461</v>
      </c>
      <c r="D1339" s="496" t="s">
        <v>475</v>
      </c>
      <c r="E1339" t="s">
        <v>586</v>
      </c>
    </row>
    <row r="1340" spans="1:5">
      <c r="A1340" s="496" t="s">
        <v>504</v>
      </c>
      <c r="B1340" s="496" t="s">
        <v>81</v>
      </c>
      <c r="C1340" s="496" t="s">
        <v>428</v>
      </c>
      <c r="D1340" s="496" t="s">
        <v>429</v>
      </c>
      <c r="E1340" t="s">
        <v>586</v>
      </c>
    </row>
    <row r="1341" spans="1:5">
      <c r="A1341" s="496" t="s">
        <v>504</v>
      </c>
      <c r="B1341" s="496" t="s">
        <v>81</v>
      </c>
      <c r="C1341" s="496" t="s">
        <v>428</v>
      </c>
      <c r="D1341" s="496" t="s">
        <v>430</v>
      </c>
      <c r="E1341" t="s">
        <v>586</v>
      </c>
    </row>
    <row r="1342" spans="1:5">
      <c r="A1342" s="496" t="s">
        <v>504</v>
      </c>
      <c r="B1342" s="496" t="s">
        <v>81</v>
      </c>
      <c r="C1342" s="496" t="s">
        <v>428</v>
      </c>
      <c r="D1342" s="496" t="s">
        <v>431</v>
      </c>
      <c r="E1342" t="s">
        <v>586</v>
      </c>
    </row>
    <row r="1343" spans="1:5">
      <c r="A1343" s="496" t="s">
        <v>504</v>
      </c>
      <c r="B1343" s="496" t="s">
        <v>81</v>
      </c>
      <c r="C1343" s="496" t="s">
        <v>428</v>
      </c>
      <c r="D1343" s="496" t="s">
        <v>467</v>
      </c>
      <c r="E1343" t="s">
        <v>586</v>
      </c>
    </row>
    <row r="1344" spans="1:5">
      <c r="A1344" s="496" t="s">
        <v>504</v>
      </c>
      <c r="B1344" s="496" t="s">
        <v>81</v>
      </c>
      <c r="C1344" s="496" t="s">
        <v>428</v>
      </c>
      <c r="D1344" s="496" t="s">
        <v>468</v>
      </c>
      <c r="E1344" t="s">
        <v>586</v>
      </c>
    </row>
    <row r="1345" spans="1:5">
      <c r="A1345" s="496" t="s">
        <v>504</v>
      </c>
      <c r="B1345" s="496" t="s">
        <v>81</v>
      </c>
      <c r="C1345" s="496" t="s">
        <v>428</v>
      </c>
      <c r="D1345" s="496" t="s">
        <v>469</v>
      </c>
      <c r="E1345" t="s">
        <v>586</v>
      </c>
    </row>
    <row r="1346" spans="1:5">
      <c r="A1346" s="496" t="s">
        <v>504</v>
      </c>
      <c r="B1346" s="496" t="s">
        <v>81</v>
      </c>
      <c r="C1346" s="496" t="s">
        <v>415</v>
      </c>
      <c r="D1346" s="496" t="s">
        <v>472</v>
      </c>
      <c r="E1346" t="s">
        <v>586</v>
      </c>
    </row>
    <row r="1347" spans="1:5">
      <c r="A1347" s="496" t="s">
        <v>504</v>
      </c>
      <c r="B1347" s="496" t="s">
        <v>81</v>
      </c>
      <c r="C1347" s="496" t="s">
        <v>415</v>
      </c>
      <c r="D1347" s="496" t="s">
        <v>436</v>
      </c>
      <c r="E1347" t="s">
        <v>586</v>
      </c>
    </row>
    <row r="1348" spans="1:5">
      <c r="A1348" s="496" t="s">
        <v>504</v>
      </c>
      <c r="B1348" s="496" t="s">
        <v>81</v>
      </c>
      <c r="C1348" s="496" t="s">
        <v>415</v>
      </c>
      <c r="D1348" s="496" t="s">
        <v>418</v>
      </c>
      <c r="E1348" t="s">
        <v>586</v>
      </c>
    </row>
    <row r="1349" spans="1:5">
      <c r="A1349" s="496" t="s">
        <v>504</v>
      </c>
      <c r="B1349" s="496" t="s">
        <v>81</v>
      </c>
      <c r="C1349" s="496" t="s">
        <v>415</v>
      </c>
      <c r="D1349" s="496" t="s">
        <v>420</v>
      </c>
      <c r="E1349" t="s">
        <v>586</v>
      </c>
    </row>
    <row r="1350" spans="1:5">
      <c r="A1350" s="496" t="s">
        <v>504</v>
      </c>
      <c r="B1350" s="496" t="s">
        <v>81</v>
      </c>
      <c r="C1350" s="496" t="s">
        <v>415</v>
      </c>
      <c r="D1350" s="496" t="s">
        <v>479</v>
      </c>
      <c r="E1350" t="s">
        <v>586</v>
      </c>
    </row>
    <row r="1351" spans="1:5">
      <c r="A1351" s="496" t="s">
        <v>504</v>
      </c>
      <c r="B1351" s="496" t="s">
        <v>81</v>
      </c>
      <c r="C1351" s="496" t="s">
        <v>415</v>
      </c>
      <c r="D1351" s="496" t="s">
        <v>422</v>
      </c>
      <c r="E1351" t="s">
        <v>586</v>
      </c>
    </row>
    <row r="1352" spans="1:5">
      <c r="A1352" s="496" t="s">
        <v>504</v>
      </c>
      <c r="B1352" s="496" t="s">
        <v>81</v>
      </c>
      <c r="C1352" s="496" t="s">
        <v>415</v>
      </c>
      <c r="D1352" s="496" t="s">
        <v>423</v>
      </c>
      <c r="E1352" t="s">
        <v>586</v>
      </c>
    </row>
    <row r="1353" spans="1:5">
      <c r="A1353" s="496" t="s">
        <v>504</v>
      </c>
      <c r="B1353" s="496" t="s">
        <v>81</v>
      </c>
      <c r="C1353" s="496" t="s">
        <v>415</v>
      </c>
      <c r="D1353" s="496" t="s">
        <v>455</v>
      </c>
      <c r="E1353" t="s">
        <v>586</v>
      </c>
    </row>
    <row r="1354" spans="1:5">
      <c r="A1354" s="496" t="s">
        <v>504</v>
      </c>
      <c r="B1354" s="496" t="s">
        <v>81</v>
      </c>
      <c r="C1354" s="496" t="s">
        <v>415</v>
      </c>
      <c r="D1354" s="496" t="s">
        <v>416</v>
      </c>
      <c r="E1354" t="s">
        <v>586</v>
      </c>
    </row>
    <row r="1355" spans="1:5">
      <c r="A1355" s="496" t="s">
        <v>504</v>
      </c>
      <c r="B1355" s="496" t="s">
        <v>81</v>
      </c>
      <c r="C1355" s="496" t="s">
        <v>415</v>
      </c>
      <c r="D1355" s="496" t="s">
        <v>437</v>
      </c>
      <c r="E1355" t="s">
        <v>586</v>
      </c>
    </row>
    <row r="1356" spans="1:5">
      <c r="A1356" s="496" t="s">
        <v>504</v>
      </c>
      <c r="B1356" s="496" t="s">
        <v>81</v>
      </c>
      <c r="C1356" s="496" t="s">
        <v>415</v>
      </c>
      <c r="D1356" s="496" t="s">
        <v>438</v>
      </c>
      <c r="E1356" t="s">
        <v>586</v>
      </c>
    </row>
    <row r="1357" spans="1:5">
      <c r="A1357" s="496" t="s">
        <v>504</v>
      </c>
      <c r="B1357" s="496" t="s">
        <v>81</v>
      </c>
      <c r="C1357" s="496" t="s">
        <v>415</v>
      </c>
      <c r="D1357" s="496" t="s">
        <v>473</v>
      </c>
      <c r="E1357" t="s">
        <v>586</v>
      </c>
    </row>
    <row r="1358" spans="1:5">
      <c r="A1358" s="496" t="s">
        <v>504</v>
      </c>
      <c r="B1358" s="496" t="s">
        <v>81</v>
      </c>
      <c r="C1358" s="496" t="s">
        <v>415</v>
      </c>
      <c r="D1358" s="496" t="s">
        <v>474</v>
      </c>
      <c r="E1358" t="s">
        <v>586</v>
      </c>
    </row>
    <row r="1359" spans="1:5">
      <c r="A1359" s="496" t="s">
        <v>504</v>
      </c>
      <c r="B1359" s="496" t="s">
        <v>81</v>
      </c>
      <c r="C1359" s="496" t="s">
        <v>415</v>
      </c>
      <c r="D1359" s="496" t="s">
        <v>475</v>
      </c>
      <c r="E1359" t="s">
        <v>586</v>
      </c>
    </row>
    <row r="1360" spans="1:5">
      <c r="A1360" s="496" t="s">
        <v>504</v>
      </c>
      <c r="B1360" s="496" t="s">
        <v>81</v>
      </c>
      <c r="C1360" s="496" t="s">
        <v>415</v>
      </c>
      <c r="D1360" s="496" t="s">
        <v>480</v>
      </c>
      <c r="E1360" t="s">
        <v>586</v>
      </c>
    </row>
    <row r="1361" spans="1:5">
      <c r="A1361" s="496" t="s">
        <v>504</v>
      </c>
      <c r="B1361" s="496" t="s">
        <v>81</v>
      </c>
      <c r="C1361" s="496" t="s">
        <v>415</v>
      </c>
      <c r="D1361" s="496" t="s">
        <v>481</v>
      </c>
      <c r="E1361" t="s">
        <v>586</v>
      </c>
    </row>
    <row r="1362" spans="1:5">
      <c r="A1362" s="496" t="s">
        <v>504</v>
      </c>
      <c r="B1362" s="496" t="s">
        <v>81</v>
      </c>
      <c r="C1362" s="496" t="s">
        <v>415</v>
      </c>
      <c r="D1362" s="496" t="s">
        <v>482</v>
      </c>
      <c r="E1362" t="s">
        <v>586</v>
      </c>
    </row>
    <row r="1363" spans="1:5">
      <c r="A1363" s="496" t="s">
        <v>504</v>
      </c>
      <c r="B1363" s="496" t="s">
        <v>81</v>
      </c>
      <c r="C1363" s="496" t="s">
        <v>415</v>
      </c>
      <c r="D1363" s="496" t="s">
        <v>439</v>
      </c>
      <c r="E1363" t="s">
        <v>586</v>
      </c>
    </row>
    <row r="1364" spans="1:5">
      <c r="A1364" s="496" t="s">
        <v>504</v>
      </c>
      <c r="B1364" s="496" t="s">
        <v>81</v>
      </c>
      <c r="C1364" s="496" t="s">
        <v>415</v>
      </c>
      <c r="D1364" s="496" t="s">
        <v>440</v>
      </c>
      <c r="E1364" t="s">
        <v>586</v>
      </c>
    </row>
    <row r="1365" spans="1:5">
      <c r="A1365" s="496" t="s">
        <v>504</v>
      </c>
      <c r="B1365" s="496" t="s">
        <v>81</v>
      </c>
      <c r="C1365" s="496" t="s">
        <v>415</v>
      </c>
      <c r="D1365" s="496" t="s">
        <v>441</v>
      </c>
      <c r="E1365" t="s">
        <v>586</v>
      </c>
    </row>
    <row r="1366" spans="1:5">
      <c r="A1366" s="496" t="s">
        <v>504</v>
      </c>
      <c r="B1366" s="496" t="s">
        <v>81</v>
      </c>
      <c r="C1366" s="496" t="s">
        <v>417</v>
      </c>
      <c r="D1366" s="496" t="s">
        <v>477</v>
      </c>
      <c r="E1366" t="s">
        <v>586</v>
      </c>
    </row>
    <row r="1367" spans="1:5">
      <c r="A1367" s="496" t="s">
        <v>504</v>
      </c>
      <c r="B1367" s="496" t="s">
        <v>81</v>
      </c>
      <c r="C1367" s="496" t="s">
        <v>417</v>
      </c>
      <c r="D1367" s="496" t="s">
        <v>418</v>
      </c>
      <c r="E1367" t="s">
        <v>586</v>
      </c>
    </row>
    <row r="1368" spans="1:5">
      <c r="A1368" s="496" t="s">
        <v>504</v>
      </c>
      <c r="B1368" s="496" t="s">
        <v>81</v>
      </c>
      <c r="C1368" s="496" t="s">
        <v>443</v>
      </c>
      <c r="D1368" s="496" t="s">
        <v>587</v>
      </c>
      <c r="E1368" t="s">
        <v>586</v>
      </c>
    </row>
    <row r="1369" spans="1:5">
      <c r="A1369" s="496" t="s">
        <v>504</v>
      </c>
      <c r="B1369" s="496" t="s">
        <v>81</v>
      </c>
      <c r="C1369" s="496" t="s">
        <v>443</v>
      </c>
      <c r="D1369" s="496" t="s">
        <v>504</v>
      </c>
      <c r="E1369" t="s">
        <v>586</v>
      </c>
    </row>
    <row r="1370" spans="1:5">
      <c r="A1370" s="496" t="s">
        <v>504</v>
      </c>
      <c r="B1370" s="496" t="s">
        <v>81</v>
      </c>
      <c r="C1370" s="496" t="s">
        <v>443</v>
      </c>
      <c r="D1370" s="496" t="s">
        <v>523</v>
      </c>
      <c r="E1370" t="s">
        <v>586</v>
      </c>
    </row>
    <row r="1371" spans="1:5">
      <c r="A1371" s="496" t="s">
        <v>504</v>
      </c>
      <c r="B1371" s="496" t="s">
        <v>81</v>
      </c>
      <c r="C1371" s="496" t="s">
        <v>443</v>
      </c>
      <c r="D1371" s="496" t="s">
        <v>444</v>
      </c>
      <c r="E1371" t="s">
        <v>586</v>
      </c>
    </row>
    <row r="1372" spans="1:5">
      <c r="A1372" s="496" t="s">
        <v>504</v>
      </c>
      <c r="B1372" s="496" t="s">
        <v>81</v>
      </c>
      <c r="C1372" s="496" t="s">
        <v>443</v>
      </c>
      <c r="D1372" s="496" t="s">
        <v>458</v>
      </c>
      <c r="E1372" t="s">
        <v>586</v>
      </c>
    </row>
    <row r="1373" spans="1:5">
      <c r="A1373" s="496" t="s">
        <v>504</v>
      </c>
      <c r="B1373" s="496" t="s">
        <v>81</v>
      </c>
      <c r="C1373" s="496" t="s">
        <v>443</v>
      </c>
      <c r="D1373" s="496" t="s">
        <v>459</v>
      </c>
      <c r="E1373" t="s">
        <v>586</v>
      </c>
    </row>
    <row r="1374" spans="1:5">
      <c r="A1374" s="496" t="s">
        <v>504</v>
      </c>
      <c r="B1374" s="496" t="s">
        <v>81</v>
      </c>
      <c r="C1374" s="496" t="s">
        <v>443</v>
      </c>
      <c r="D1374" s="496" t="s">
        <v>460</v>
      </c>
      <c r="E1374" t="s">
        <v>586</v>
      </c>
    </row>
    <row r="1375" spans="1:5">
      <c r="A1375" s="496" t="s">
        <v>504</v>
      </c>
      <c r="B1375" s="496" t="s">
        <v>81</v>
      </c>
      <c r="C1375" s="496" t="s">
        <v>443</v>
      </c>
      <c r="D1375" s="496" t="s">
        <v>445</v>
      </c>
      <c r="E1375" t="s">
        <v>586</v>
      </c>
    </row>
    <row r="1376" spans="1:5">
      <c r="A1376" s="496" t="s">
        <v>504</v>
      </c>
      <c r="B1376" s="496" t="s">
        <v>81</v>
      </c>
      <c r="C1376" s="496" t="s">
        <v>443</v>
      </c>
      <c r="D1376" s="496" t="s">
        <v>446</v>
      </c>
      <c r="E1376" t="s">
        <v>586</v>
      </c>
    </row>
    <row r="1377" spans="1:5">
      <c r="A1377" s="496" t="s">
        <v>504</v>
      </c>
      <c r="B1377" s="496" t="s">
        <v>81</v>
      </c>
      <c r="C1377" s="496" t="s">
        <v>443</v>
      </c>
      <c r="D1377" s="496" t="s">
        <v>447</v>
      </c>
      <c r="E1377" t="s">
        <v>586</v>
      </c>
    </row>
    <row r="1378" spans="1:5">
      <c r="A1378" s="496" t="s">
        <v>504</v>
      </c>
      <c r="B1378" s="496" t="s">
        <v>81</v>
      </c>
      <c r="C1378" s="496" t="s">
        <v>443</v>
      </c>
      <c r="D1378" s="496" t="s">
        <v>448</v>
      </c>
      <c r="E1378" t="s">
        <v>586</v>
      </c>
    </row>
    <row r="1379" spans="1:5">
      <c r="A1379" s="496" t="s">
        <v>504</v>
      </c>
      <c r="B1379" s="496" t="s">
        <v>81</v>
      </c>
      <c r="C1379" s="496" t="s">
        <v>443</v>
      </c>
      <c r="D1379" s="496" t="s">
        <v>449</v>
      </c>
      <c r="E1379" t="s">
        <v>586</v>
      </c>
    </row>
    <row r="1380" spans="1:5">
      <c r="A1380" s="496" t="s">
        <v>504</v>
      </c>
      <c r="B1380" s="496" t="s">
        <v>81</v>
      </c>
      <c r="C1380" s="496" t="s">
        <v>419</v>
      </c>
      <c r="D1380" s="496" t="s">
        <v>418</v>
      </c>
      <c r="E1380" t="s">
        <v>586</v>
      </c>
    </row>
    <row r="1381" spans="1:5">
      <c r="A1381" s="496" t="s">
        <v>504</v>
      </c>
      <c r="B1381" s="496" t="s">
        <v>81</v>
      </c>
      <c r="C1381" s="496" t="s">
        <v>419</v>
      </c>
      <c r="D1381" s="496" t="s">
        <v>420</v>
      </c>
      <c r="E1381" t="s">
        <v>586</v>
      </c>
    </row>
    <row r="1382" spans="1:5">
      <c r="A1382" s="496" t="s">
        <v>504</v>
      </c>
      <c r="B1382" s="496" t="s">
        <v>81</v>
      </c>
      <c r="C1382" s="496" t="s">
        <v>419</v>
      </c>
      <c r="D1382" s="496" t="s">
        <v>511</v>
      </c>
      <c r="E1382" t="s">
        <v>586</v>
      </c>
    </row>
    <row r="1383" spans="1:5">
      <c r="A1383" s="496" t="s">
        <v>504</v>
      </c>
      <c r="B1383" s="496" t="s">
        <v>81</v>
      </c>
      <c r="C1383" s="496" t="s">
        <v>419</v>
      </c>
      <c r="D1383" s="496" t="s">
        <v>421</v>
      </c>
      <c r="E1383" t="s">
        <v>588</v>
      </c>
    </row>
    <row r="1384" spans="1:5">
      <c r="A1384" s="496" t="s">
        <v>504</v>
      </c>
      <c r="B1384" s="496" t="s">
        <v>81</v>
      </c>
      <c r="C1384" s="496" t="s">
        <v>419</v>
      </c>
      <c r="D1384" s="496" t="s">
        <v>422</v>
      </c>
      <c r="E1384" t="s">
        <v>586</v>
      </c>
    </row>
    <row r="1385" spans="1:5">
      <c r="A1385" s="496" t="s">
        <v>504</v>
      </c>
      <c r="B1385" s="496" t="s">
        <v>81</v>
      </c>
      <c r="C1385" s="496" t="s">
        <v>419</v>
      </c>
      <c r="D1385" s="496" t="s">
        <v>423</v>
      </c>
      <c r="E1385" t="s">
        <v>586</v>
      </c>
    </row>
    <row r="1386" spans="1:5">
      <c r="A1386" s="496" t="s">
        <v>504</v>
      </c>
      <c r="B1386" s="496" t="s">
        <v>81</v>
      </c>
      <c r="C1386" s="496" t="s">
        <v>419</v>
      </c>
      <c r="D1386" s="496" t="s">
        <v>455</v>
      </c>
      <c r="E1386" t="s">
        <v>586</v>
      </c>
    </row>
    <row r="1387" spans="1:5">
      <c r="A1387" s="496" t="s">
        <v>504</v>
      </c>
      <c r="B1387" s="496" t="s">
        <v>81</v>
      </c>
      <c r="C1387" s="496" t="s">
        <v>419</v>
      </c>
      <c r="D1387" s="496" t="s">
        <v>438</v>
      </c>
      <c r="E1387" t="s">
        <v>586</v>
      </c>
    </row>
    <row r="1388" spans="1:5">
      <c r="A1388" s="496" t="s">
        <v>504</v>
      </c>
      <c r="B1388" s="496" t="s">
        <v>81</v>
      </c>
      <c r="C1388" s="496" t="s">
        <v>419</v>
      </c>
      <c r="D1388" s="496" t="s">
        <v>456</v>
      </c>
      <c r="E1388" t="s">
        <v>586</v>
      </c>
    </row>
    <row r="1389" spans="1:5">
      <c r="A1389" s="496" t="s">
        <v>504</v>
      </c>
      <c r="B1389" s="496" t="s">
        <v>81</v>
      </c>
      <c r="C1389" s="496" t="s">
        <v>419</v>
      </c>
      <c r="D1389" s="496" t="s">
        <v>476</v>
      </c>
      <c r="E1389" t="s">
        <v>586</v>
      </c>
    </row>
    <row r="1390" spans="1:5">
      <c r="A1390" s="496" t="s">
        <v>504</v>
      </c>
      <c r="B1390" s="496" t="s">
        <v>81</v>
      </c>
      <c r="C1390" s="496" t="s">
        <v>461</v>
      </c>
      <c r="D1390" s="496" t="s">
        <v>444</v>
      </c>
      <c r="E1390" t="s">
        <v>586</v>
      </c>
    </row>
    <row r="1391" spans="1:5">
      <c r="A1391" s="496" t="s">
        <v>504</v>
      </c>
      <c r="B1391" s="496" t="s">
        <v>81</v>
      </c>
      <c r="C1391" s="496" t="s">
        <v>461</v>
      </c>
      <c r="D1391" s="496" t="s">
        <v>462</v>
      </c>
      <c r="E1391" t="s">
        <v>586</v>
      </c>
    </row>
    <row r="1392" spans="1:5">
      <c r="A1392" s="496" t="s">
        <v>504</v>
      </c>
      <c r="B1392" s="496" t="s">
        <v>81</v>
      </c>
      <c r="C1392" s="496" t="s">
        <v>461</v>
      </c>
      <c r="D1392" s="496" t="s">
        <v>463</v>
      </c>
      <c r="E1392" t="s">
        <v>586</v>
      </c>
    </row>
    <row r="1393" spans="1:5">
      <c r="A1393" s="496" t="s">
        <v>504</v>
      </c>
      <c r="B1393" s="496" t="s">
        <v>81</v>
      </c>
      <c r="C1393" s="496" t="s">
        <v>461</v>
      </c>
      <c r="D1393" s="496" t="s">
        <v>489</v>
      </c>
      <c r="E1393" t="s">
        <v>586</v>
      </c>
    </row>
    <row r="1394" spans="1:5">
      <c r="A1394" s="496" t="s">
        <v>504</v>
      </c>
      <c r="B1394" s="496" t="s">
        <v>81</v>
      </c>
      <c r="C1394" s="496" t="s">
        <v>461</v>
      </c>
      <c r="D1394" s="496" t="s">
        <v>490</v>
      </c>
      <c r="E1394" t="s">
        <v>586</v>
      </c>
    </row>
    <row r="1395" spans="1:5">
      <c r="A1395" s="496" t="s">
        <v>504</v>
      </c>
      <c r="B1395" s="496" t="s">
        <v>81</v>
      </c>
      <c r="C1395" s="496" t="s">
        <v>461</v>
      </c>
      <c r="D1395" s="496" t="s">
        <v>491</v>
      </c>
      <c r="E1395" t="s">
        <v>586</v>
      </c>
    </row>
    <row r="1396" spans="1:5">
      <c r="A1396" s="496" t="s">
        <v>504</v>
      </c>
      <c r="B1396" s="496" t="s">
        <v>81</v>
      </c>
      <c r="C1396" s="496" t="s">
        <v>461</v>
      </c>
      <c r="D1396" s="496" t="s">
        <v>492</v>
      </c>
      <c r="E1396" t="s">
        <v>586</v>
      </c>
    </row>
    <row r="1397" spans="1:5">
      <c r="A1397" s="496" t="s">
        <v>504</v>
      </c>
      <c r="B1397" s="496" t="s">
        <v>81</v>
      </c>
      <c r="C1397" s="496" t="s">
        <v>461</v>
      </c>
      <c r="D1397" s="496" t="s">
        <v>493</v>
      </c>
      <c r="E1397" t="s">
        <v>586</v>
      </c>
    </row>
    <row r="1398" spans="1:5">
      <c r="A1398" s="496" t="s">
        <v>504</v>
      </c>
      <c r="B1398" s="496" t="s">
        <v>81</v>
      </c>
      <c r="C1398" s="496" t="s">
        <v>461</v>
      </c>
      <c r="D1398" s="496" t="s">
        <v>494</v>
      </c>
      <c r="E1398" t="s">
        <v>586</v>
      </c>
    </row>
    <row r="1399" spans="1:5">
      <c r="A1399" s="496" t="s">
        <v>504</v>
      </c>
      <c r="B1399" s="496" t="s">
        <v>81</v>
      </c>
      <c r="C1399" s="496" t="s">
        <v>461</v>
      </c>
      <c r="D1399" s="496" t="s">
        <v>467</v>
      </c>
      <c r="E1399" t="s">
        <v>586</v>
      </c>
    </row>
    <row r="1400" spans="1:5">
      <c r="A1400" s="496" t="s">
        <v>504</v>
      </c>
      <c r="B1400" s="496" t="s">
        <v>81</v>
      </c>
      <c r="C1400" s="496" t="s">
        <v>461</v>
      </c>
      <c r="D1400" s="496" t="s">
        <v>468</v>
      </c>
      <c r="E1400" t="s">
        <v>586</v>
      </c>
    </row>
    <row r="1401" spans="1:5">
      <c r="A1401" s="496" t="s">
        <v>504</v>
      </c>
      <c r="B1401" s="496" t="s">
        <v>81</v>
      </c>
      <c r="C1401" s="496" t="s">
        <v>461</v>
      </c>
      <c r="D1401" s="496" t="s">
        <v>469</v>
      </c>
      <c r="E1401" t="s">
        <v>586</v>
      </c>
    </row>
    <row r="1402" spans="1:5">
      <c r="A1402" s="496" t="s">
        <v>504</v>
      </c>
      <c r="B1402" s="496" t="s">
        <v>81</v>
      </c>
      <c r="C1402" s="496" t="s">
        <v>461</v>
      </c>
      <c r="D1402" s="496" t="s">
        <v>495</v>
      </c>
      <c r="E1402" t="s">
        <v>586</v>
      </c>
    </row>
    <row r="1403" spans="1:5">
      <c r="A1403" s="496" t="s">
        <v>504</v>
      </c>
      <c r="B1403" s="496" t="s">
        <v>81</v>
      </c>
      <c r="C1403" s="496" t="s">
        <v>461</v>
      </c>
      <c r="D1403" s="496" t="s">
        <v>496</v>
      </c>
      <c r="E1403" t="s">
        <v>586</v>
      </c>
    </row>
    <row r="1404" spans="1:5">
      <c r="A1404" s="496" t="s">
        <v>504</v>
      </c>
      <c r="B1404" s="496" t="s">
        <v>81</v>
      </c>
      <c r="C1404" s="496" t="s">
        <v>461</v>
      </c>
      <c r="D1404" s="496" t="s">
        <v>497</v>
      </c>
      <c r="E1404" t="s">
        <v>586</v>
      </c>
    </row>
    <row r="1405" spans="1:5">
      <c r="A1405" s="496" t="s">
        <v>504</v>
      </c>
      <c r="B1405" s="496" t="s">
        <v>81</v>
      </c>
      <c r="C1405" s="496" t="s">
        <v>461</v>
      </c>
      <c r="D1405" s="496" t="s">
        <v>473</v>
      </c>
      <c r="E1405" t="s">
        <v>586</v>
      </c>
    </row>
    <row r="1406" spans="1:5">
      <c r="A1406" s="496" t="s">
        <v>504</v>
      </c>
      <c r="B1406" s="496" t="s">
        <v>81</v>
      </c>
      <c r="C1406" s="496" t="s">
        <v>461</v>
      </c>
      <c r="D1406" s="496" t="s">
        <v>474</v>
      </c>
      <c r="E1406" t="s">
        <v>586</v>
      </c>
    </row>
    <row r="1407" spans="1:5">
      <c r="A1407" s="496" t="s">
        <v>504</v>
      </c>
      <c r="B1407" s="496" t="s">
        <v>81</v>
      </c>
      <c r="C1407" s="496" t="s">
        <v>461</v>
      </c>
      <c r="D1407" s="496" t="s">
        <v>475</v>
      </c>
      <c r="E1407" t="s">
        <v>586</v>
      </c>
    </row>
    <row r="1408" spans="1:5">
      <c r="A1408" s="496" t="s">
        <v>523</v>
      </c>
      <c r="B1408" s="496" t="s">
        <v>79</v>
      </c>
      <c r="C1408" s="496" t="s">
        <v>428</v>
      </c>
      <c r="D1408" s="496" t="s">
        <v>429</v>
      </c>
      <c r="E1408" t="s">
        <v>586</v>
      </c>
    </row>
    <row r="1409" spans="1:5">
      <c r="A1409" s="496" t="s">
        <v>523</v>
      </c>
      <c r="B1409" s="496" t="s">
        <v>79</v>
      </c>
      <c r="C1409" s="496" t="s">
        <v>428</v>
      </c>
      <c r="D1409" s="496" t="s">
        <v>430</v>
      </c>
      <c r="E1409" t="s">
        <v>586</v>
      </c>
    </row>
    <row r="1410" spans="1:5">
      <c r="A1410" s="496" t="s">
        <v>523</v>
      </c>
      <c r="B1410" s="496" t="s">
        <v>79</v>
      </c>
      <c r="C1410" s="496" t="s">
        <v>428</v>
      </c>
      <c r="D1410" s="496" t="s">
        <v>431</v>
      </c>
      <c r="E1410" t="s">
        <v>586</v>
      </c>
    </row>
    <row r="1411" spans="1:5">
      <c r="A1411" s="496" t="s">
        <v>523</v>
      </c>
      <c r="B1411" s="496" t="s">
        <v>79</v>
      </c>
      <c r="C1411" s="496" t="s">
        <v>428</v>
      </c>
      <c r="D1411" s="496" t="s">
        <v>467</v>
      </c>
      <c r="E1411" t="s">
        <v>586</v>
      </c>
    </row>
    <row r="1412" spans="1:5">
      <c r="A1412" s="496" t="s">
        <v>523</v>
      </c>
      <c r="B1412" s="496" t="s">
        <v>79</v>
      </c>
      <c r="C1412" s="496" t="s">
        <v>428</v>
      </c>
      <c r="D1412" s="496" t="s">
        <v>468</v>
      </c>
      <c r="E1412" t="s">
        <v>586</v>
      </c>
    </row>
    <row r="1413" spans="1:5">
      <c r="A1413" s="496" t="s">
        <v>523</v>
      </c>
      <c r="B1413" s="496" t="s">
        <v>79</v>
      </c>
      <c r="C1413" s="496" t="s">
        <v>428</v>
      </c>
      <c r="D1413" s="496" t="s">
        <v>469</v>
      </c>
      <c r="E1413" t="s">
        <v>586</v>
      </c>
    </row>
    <row r="1414" spans="1:5">
      <c r="A1414" s="496" t="s">
        <v>523</v>
      </c>
      <c r="B1414" s="496" t="s">
        <v>79</v>
      </c>
      <c r="C1414" s="496" t="s">
        <v>415</v>
      </c>
      <c r="D1414" s="496" t="s">
        <v>472</v>
      </c>
      <c r="E1414" t="s">
        <v>586</v>
      </c>
    </row>
    <row r="1415" spans="1:5">
      <c r="A1415" s="496" t="s">
        <v>523</v>
      </c>
      <c r="B1415" s="496" t="s">
        <v>79</v>
      </c>
      <c r="C1415" s="496" t="s">
        <v>415</v>
      </c>
      <c r="D1415" s="496" t="s">
        <v>436</v>
      </c>
      <c r="E1415" t="s">
        <v>586</v>
      </c>
    </row>
    <row r="1416" spans="1:5">
      <c r="A1416" s="496" t="s">
        <v>523</v>
      </c>
      <c r="B1416" s="496" t="s">
        <v>79</v>
      </c>
      <c r="C1416" s="496" t="s">
        <v>415</v>
      </c>
      <c r="D1416" s="496" t="s">
        <v>418</v>
      </c>
      <c r="E1416" t="s">
        <v>586</v>
      </c>
    </row>
    <row r="1417" spans="1:5">
      <c r="A1417" s="496" t="s">
        <v>523</v>
      </c>
      <c r="B1417" s="496" t="s">
        <v>79</v>
      </c>
      <c r="C1417" s="496" t="s">
        <v>415</v>
      </c>
      <c r="D1417" s="496" t="s">
        <v>420</v>
      </c>
      <c r="E1417" t="s">
        <v>586</v>
      </c>
    </row>
    <row r="1418" spans="1:5">
      <c r="A1418" s="496" t="s">
        <v>523</v>
      </c>
      <c r="B1418" s="496" t="s">
        <v>79</v>
      </c>
      <c r="C1418" s="496" t="s">
        <v>415</v>
      </c>
      <c r="D1418" s="496" t="s">
        <v>479</v>
      </c>
      <c r="E1418" t="s">
        <v>586</v>
      </c>
    </row>
    <row r="1419" spans="1:5">
      <c r="A1419" s="496" t="s">
        <v>523</v>
      </c>
      <c r="B1419" s="496" t="s">
        <v>79</v>
      </c>
      <c r="C1419" s="496" t="s">
        <v>415</v>
      </c>
      <c r="D1419" s="496" t="s">
        <v>422</v>
      </c>
      <c r="E1419" t="s">
        <v>586</v>
      </c>
    </row>
    <row r="1420" spans="1:5">
      <c r="A1420" s="496" t="s">
        <v>523</v>
      </c>
      <c r="B1420" s="496" t="s">
        <v>79</v>
      </c>
      <c r="C1420" s="496" t="s">
        <v>415</v>
      </c>
      <c r="D1420" s="496" t="s">
        <v>423</v>
      </c>
      <c r="E1420" t="s">
        <v>586</v>
      </c>
    </row>
    <row r="1421" spans="1:5">
      <c r="A1421" s="496" t="s">
        <v>523</v>
      </c>
      <c r="B1421" s="496" t="s">
        <v>79</v>
      </c>
      <c r="C1421" s="496" t="s">
        <v>415</v>
      </c>
      <c r="D1421" s="496" t="s">
        <v>455</v>
      </c>
      <c r="E1421" t="s">
        <v>586</v>
      </c>
    </row>
    <row r="1422" spans="1:5">
      <c r="A1422" s="496" t="s">
        <v>523</v>
      </c>
      <c r="B1422" s="496" t="s">
        <v>79</v>
      </c>
      <c r="C1422" s="496" t="s">
        <v>415</v>
      </c>
      <c r="D1422" s="496" t="s">
        <v>416</v>
      </c>
      <c r="E1422" t="s">
        <v>586</v>
      </c>
    </row>
    <row r="1423" spans="1:5">
      <c r="A1423" s="496" t="s">
        <v>523</v>
      </c>
      <c r="B1423" s="496" t="s">
        <v>79</v>
      </c>
      <c r="C1423" s="496" t="s">
        <v>415</v>
      </c>
      <c r="D1423" s="496" t="s">
        <v>437</v>
      </c>
      <c r="E1423" t="s">
        <v>586</v>
      </c>
    </row>
    <row r="1424" spans="1:5">
      <c r="A1424" s="496" t="s">
        <v>523</v>
      </c>
      <c r="B1424" s="496" t="s">
        <v>79</v>
      </c>
      <c r="C1424" s="496" t="s">
        <v>415</v>
      </c>
      <c r="D1424" s="496" t="s">
        <v>438</v>
      </c>
      <c r="E1424" t="s">
        <v>586</v>
      </c>
    </row>
    <row r="1425" spans="1:5">
      <c r="A1425" s="496" t="s">
        <v>523</v>
      </c>
      <c r="B1425" s="496" t="s">
        <v>79</v>
      </c>
      <c r="C1425" s="496" t="s">
        <v>415</v>
      </c>
      <c r="D1425" s="496" t="s">
        <v>473</v>
      </c>
      <c r="E1425" t="s">
        <v>586</v>
      </c>
    </row>
    <row r="1426" spans="1:5">
      <c r="A1426" s="496" t="s">
        <v>523</v>
      </c>
      <c r="B1426" s="496" t="s">
        <v>79</v>
      </c>
      <c r="C1426" s="496" t="s">
        <v>415</v>
      </c>
      <c r="D1426" s="496" t="s">
        <v>474</v>
      </c>
      <c r="E1426" t="s">
        <v>586</v>
      </c>
    </row>
    <row r="1427" spans="1:5">
      <c r="A1427" s="496" t="s">
        <v>523</v>
      </c>
      <c r="B1427" s="496" t="s">
        <v>79</v>
      </c>
      <c r="C1427" s="496" t="s">
        <v>415</v>
      </c>
      <c r="D1427" s="496" t="s">
        <v>475</v>
      </c>
      <c r="E1427" t="s">
        <v>586</v>
      </c>
    </row>
    <row r="1428" spans="1:5">
      <c r="A1428" s="496" t="s">
        <v>523</v>
      </c>
      <c r="B1428" s="496" t="s">
        <v>79</v>
      </c>
      <c r="C1428" s="496" t="s">
        <v>415</v>
      </c>
      <c r="D1428" s="496" t="s">
        <v>480</v>
      </c>
      <c r="E1428" t="s">
        <v>586</v>
      </c>
    </row>
    <row r="1429" spans="1:5">
      <c r="A1429" s="496" t="s">
        <v>523</v>
      </c>
      <c r="B1429" s="496" t="s">
        <v>79</v>
      </c>
      <c r="C1429" s="496" t="s">
        <v>415</v>
      </c>
      <c r="D1429" s="496" t="s">
        <v>481</v>
      </c>
      <c r="E1429" t="s">
        <v>586</v>
      </c>
    </row>
    <row r="1430" spans="1:5">
      <c r="A1430" s="496" t="s">
        <v>523</v>
      </c>
      <c r="B1430" s="496" t="s">
        <v>79</v>
      </c>
      <c r="C1430" s="496" t="s">
        <v>415</v>
      </c>
      <c r="D1430" s="496" t="s">
        <v>482</v>
      </c>
      <c r="E1430" t="s">
        <v>586</v>
      </c>
    </row>
    <row r="1431" spans="1:5">
      <c r="A1431" s="496" t="s">
        <v>523</v>
      </c>
      <c r="B1431" s="496" t="s">
        <v>79</v>
      </c>
      <c r="C1431" s="496" t="s">
        <v>415</v>
      </c>
      <c r="D1431" s="496" t="s">
        <v>439</v>
      </c>
      <c r="E1431" t="s">
        <v>586</v>
      </c>
    </row>
    <row r="1432" spans="1:5">
      <c r="A1432" s="496" t="s">
        <v>523</v>
      </c>
      <c r="B1432" s="496" t="s">
        <v>79</v>
      </c>
      <c r="C1432" s="496" t="s">
        <v>415</v>
      </c>
      <c r="D1432" s="496" t="s">
        <v>440</v>
      </c>
      <c r="E1432" t="s">
        <v>586</v>
      </c>
    </row>
    <row r="1433" spans="1:5">
      <c r="A1433" s="496" t="s">
        <v>523</v>
      </c>
      <c r="B1433" s="496" t="s">
        <v>79</v>
      </c>
      <c r="C1433" s="496" t="s">
        <v>415</v>
      </c>
      <c r="D1433" s="496" t="s">
        <v>441</v>
      </c>
      <c r="E1433" t="s">
        <v>586</v>
      </c>
    </row>
    <row r="1434" spans="1:5">
      <c r="A1434" s="496" t="s">
        <v>523</v>
      </c>
      <c r="B1434" s="496" t="s">
        <v>79</v>
      </c>
      <c r="C1434" s="496" t="s">
        <v>417</v>
      </c>
      <c r="D1434" s="496" t="s">
        <v>477</v>
      </c>
      <c r="E1434" t="s">
        <v>586</v>
      </c>
    </row>
    <row r="1435" spans="1:5">
      <c r="A1435" s="496" t="s">
        <v>523</v>
      </c>
      <c r="B1435" s="496" t="s">
        <v>79</v>
      </c>
      <c r="C1435" s="496" t="s">
        <v>417</v>
      </c>
      <c r="D1435" s="496" t="s">
        <v>418</v>
      </c>
      <c r="E1435" t="s">
        <v>586</v>
      </c>
    </row>
    <row r="1436" spans="1:5">
      <c r="A1436" s="496" t="s">
        <v>523</v>
      </c>
      <c r="B1436" s="496" t="s">
        <v>79</v>
      </c>
      <c r="C1436" s="496" t="s">
        <v>443</v>
      </c>
      <c r="D1436" s="496" t="s">
        <v>587</v>
      </c>
      <c r="E1436" t="s">
        <v>586</v>
      </c>
    </row>
    <row r="1437" spans="1:5">
      <c r="A1437" s="496" t="s">
        <v>523</v>
      </c>
      <c r="B1437" s="496" t="s">
        <v>79</v>
      </c>
      <c r="C1437" s="496" t="s">
        <v>443</v>
      </c>
      <c r="D1437" s="496" t="s">
        <v>504</v>
      </c>
      <c r="E1437" t="s">
        <v>586</v>
      </c>
    </row>
    <row r="1438" spans="1:5">
      <c r="A1438" s="496" t="s">
        <v>523</v>
      </c>
      <c r="B1438" s="496" t="s">
        <v>79</v>
      </c>
      <c r="C1438" s="496" t="s">
        <v>443</v>
      </c>
      <c r="D1438" s="496" t="s">
        <v>523</v>
      </c>
      <c r="E1438" t="s">
        <v>586</v>
      </c>
    </row>
    <row r="1439" spans="1:5">
      <c r="A1439" s="496" t="s">
        <v>523</v>
      </c>
      <c r="B1439" s="496" t="s">
        <v>79</v>
      </c>
      <c r="C1439" s="496" t="s">
        <v>443</v>
      </c>
      <c r="D1439" s="496" t="s">
        <v>444</v>
      </c>
      <c r="E1439" t="s">
        <v>586</v>
      </c>
    </row>
    <row r="1440" spans="1:5">
      <c r="A1440" s="496" t="s">
        <v>523</v>
      </c>
      <c r="B1440" s="496" t="s">
        <v>79</v>
      </c>
      <c r="C1440" s="496" t="s">
        <v>443</v>
      </c>
      <c r="D1440" s="496" t="s">
        <v>458</v>
      </c>
      <c r="E1440" t="s">
        <v>586</v>
      </c>
    </row>
    <row r="1441" spans="1:5">
      <c r="A1441" s="496" t="s">
        <v>523</v>
      </c>
      <c r="B1441" s="496" t="s">
        <v>79</v>
      </c>
      <c r="C1441" s="496" t="s">
        <v>443</v>
      </c>
      <c r="D1441" s="496" t="s">
        <v>459</v>
      </c>
      <c r="E1441" t="s">
        <v>586</v>
      </c>
    </row>
    <row r="1442" spans="1:5">
      <c r="A1442" s="496" t="s">
        <v>523</v>
      </c>
      <c r="B1442" s="496" t="s">
        <v>79</v>
      </c>
      <c r="C1442" s="496" t="s">
        <v>443</v>
      </c>
      <c r="D1442" s="496" t="s">
        <v>460</v>
      </c>
      <c r="E1442" t="s">
        <v>586</v>
      </c>
    </row>
    <row r="1443" spans="1:5">
      <c r="A1443" s="496" t="s">
        <v>523</v>
      </c>
      <c r="B1443" s="496" t="s">
        <v>79</v>
      </c>
      <c r="C1443" s="496" t="s">
        <v>443</v>
      </c>
      <c r="D1443" s="496" t="s">
        <v>445</v>
      </c>
      <c r="E1443" t="s">
        <v>586</v>
      </c>
    </row>
    <row r="1444" spans="1:5">
      <c r="A1444" s="496" t="s">
        <v>523</v>
      </c>
      <c r="B1444" s="496" t="s">
        <v>79</v>
      </c>
      <c r="C1444" s="496" t="s">
        <v>443</v>
      </c>
      <c r="D1444" s="496" t="s">
        <v>446</v>
      </c>
      <c r="E1444" t="s">
        <v>586</v>
      </c>
    </row>
    <row r="1445" spans="1:5">
      <c r="A1445" s="496" t="s">
        <v>523</v>
      </c>
      <c r="B1445" s="496" t="s">
        <v>79</v>
      </c>
      <c r="C1445" s="496" t="s">
        <v>443</v>
      </c>
      <c r="D1445" s="496" t="s">
        <v>447</v>
      </c>
      <c r="E1445" t="s">
        <v>586</v>
      </c>
    </row>
    <row r="1446" spans="1:5">
      <c r="A1446" s="496" t="s">
        <v>523</v>
      </c>
      <c r="B1446" s="496" t="s">
        <v>79</v>
      </c>
      <c r="C1446" s="496" t="s">
        <v>443</v>
      </c>
      <c r="D1446" s="496" t="s">
        <v>448</v>
      </c>
      <c r="E1446" t="s">
        <v>586</v>
      </c>
    </row>
    <row r="1447" spans="1:5">
      <c r="A1447" s="496" t="s">
        <v>523</v>
      </c>
      <c r="B1447" s="496" t="s">
        <v>79</v>
      </c>
      <c r="C1447" s="496" t="s">
        <v>443</v>
      </c>
      <c r="D1447" s="496" t="s">
        <v>449</v>
      </c>
      <c r="E1447" t="s">
        <v>586</v>
      </c>
    </row>
    <row r="1448" spans="1:5">
      <c r="A1448" s="496" t="s">
        <v>523</v>
      </c>
      <c r="B1448" s="496" t="s">
        <v>79</v>
      </c>
      <c r="C1448" s="496" t="s">
        <v>419</v>
      </c>
      <c r="D1448" s="496" t="s">
        <v>418</v>
      </c>
      <c r="E1448" t="s">
        <v>586</v>
      </c>
    </row>
    <row r="1449" spans="1:5">
      <c r="A1449" s="496" t="s">
        <v>523</v>
      </c>
      <c r="B1449" s="496" t="s">
        <v>79</v>
      </c>
      <c r="C1449" s="496" t="s">
        <v>419</v>
      </c>
      <c r="D1449" s="496" t="s">
        <v>420</v>
      </c>
      <c r="E1449" t="s">
        <v>586</v>
      </c>
    </row>
    <row r="1450" spans="1:5">
      <c r="A1450" s="496" t="s">
        <v>523</v>
      </c>
      <c r="B1450" s="496" t="s">
        <v>79</v>
      </c>
      <c r="C1450" s="496" t="s">
        <v>419</v>
      </c>
      <c r="D1450" s="496" t="s">
        <v>511</v>
      </c>
      <c r="E1450" t="s">
        <v>586</v>
      </c>
    </row>
    <row r="1451" spans="1:5">
      <c r="A1451" s="496" t="s">
        <v>523</v>
      </c>
      <c r="B1451" s="496" t="s">
        <v>79</v>
      </c>
      <c r="C1451" s="496" t="s">
        <v>419</v>
      </c>
      <c r="D1451" s="496" t="s">
        <v>421</v>
      </c>
      <c r="E1451" t="s">
        <v>588</v>
      </c>
    </row>
    <row r="1452" spans="1:5">
      <c r="A1452" s="496" t="s">
        <v>523</v>
      </c>
      <c r="B1452" s="496" t="s">
        <v>79</v>
      </c>
      <c r="C1452" s="496" t="s">
        <v>419</v>
      </c>
      <c r="D1452" s="496" t="s">
        <v>422</v>
      </c>
      <c r="E1452" t="s">
        <v>586</v>
      </c>
    </row>
    <row r="1453" spans="1:5">
      <c r="A1453" s="496" t="s">
        <v>523</v>
      </c>
      <c r="B1453" s="496" t="s">
        <v>79</v>
      </c>
      <c r="C1453" s="496" t="s">
        <v>419</v>
      </c>
      <c r="D1453" s="496" t="s">
        <v>423</v>
      </c>
      <c r="E1453" t="s">
        <v>586</v>
      </c>
    </row>
    <row r="1454" spans="1:5">
      <c r="A1454" s="496" t="s">
        <v>523</v>
      </c>
      <c r="B1454" s="496" t="s">
        <v>79</v>
      </c>
      <c r="C1454" s="496" t="s">
        <v>419</v>
      </c>
      <c r="D1454" s="496" t="s">
        <v>455</v>
      </c>
      <c r="E1454" t="s">
        <v>586</v>
      </c>
    </row>
    <row r="1455" spans="1:5">
      <c r="A1455" s="496" t="s">
        <v>523</v>
      </c>
      <c r="B1455" s="496" t="s">
        <v>79</v>
      </c>
      <c r="C1455" s="496" t="s">
        <v>419</v>
      </c>
      <c r="D1455" s="496" t="s">
        <v>438</v>
      </c>
      <c r="E1455" t="s">
        <v>586</v>
      </c>
    </row>
    <row r="1456" spans="1:5">
      <c r="A1456" s="496" t="s">
        <v>523</v>
      </c>
      <c r="B1456" s="496" t="s">
        <v>79</v>
      </c>
      <c r="C1456" s="496" t="s">
        <v>419</v>
      </c>
      <c r="D1456" s="496" t="s">
        <v>456</v>
      </c>
      <c r="E1456" t="s">
        <v>586</v>
      </c>
    </row>
    <row r="1457" spans="1:5">
      <c r="A1457" s="496" t="s">
        <v>523</v>
      </c>
      <c r="B1457" s="496" t="s">
        <v>79</v>
      </c>
      <c r="C1457" s="496" t="s">
        <v>419</v>
      </c>
      <c r="D1457" s="496" t="s">
        <v>476</v>
      </c>
      <c r="E1457" t="s">
        <v>586</v>
      </c>
    </row>
    <row r="1458" spans="1:5">
      <c r="A1458" s="496" t="s">
        <v>523</v>
      </c>
      <c r="B1458" s="496" t="s">
        <v>79</v>
      </c>
      <c r="C1458" s="496" t="s">
        <v>461</v>
      </c>
      <c r="D1458" s="496" t="s">
        <v>444</v>
      </c>
      <c r="E1458" t="s">
        <v>586</v>
      </c>
    </row>
    <row r="1459" spans="1:5">
      <c r="A1459" s="496" t="s">
        <v>523</v>
      </c>
      <c r="B1459" s="496" t="s">
        <v>79</v>
      </c>
      <c r="C1459" s="496" t="s">
        <v>461</v>
      </c>
      <c r="D1459" s="496" t="s">
        <v>462</v>
      </c>
      <c r="E1459" t="s">
        <v>586</v>
      </c>
    </row>
    <row r="1460" spans="1:5">
      <c r="A1460" s="496" t="s">
        <v>523</v>
      </c>
      <c r="B1460" s="496" t="s">
        <v>79</v>
      </c>
      <c r="C1460" s="496" t="s">
        <v>461</v>
      </c>
      <c r="D1460" s="496" t="s">
        <v>463</v>
      </c>
      <c r="E1460" t="s">
        <v>586</v>
      </c>
    </row>
    <row r="1461" spans="1:5">
      <c r="A1461" s="496" t="s">
        <v>523</v>
      </c>
      <c r="B1461" s="496" t="s">
        <v>79</v>
      </c>
      <c r="C1461" s="496" t="s">
        <v>461</v>
      </c>
      <c r="D1461" s="496" t="s">
        <v>489</v>
      </c>
      <c r="E1461" t="s">
        <v>586</v>
      </c>
    </row>
    <row r="1462" spans="1:5">
      <c r="A1462" s="496" t="s">
        <v>523</v>
      </c>
      <c r="B1462" s="496" t="s">
        <v>79</v>
      </c>
      <c r="C1462" s="496" t="s">
        <v>461</v>
      </c>
      <c r="D1462" s="496" t="s">
        <v>490</v>
      </c>
      <c r="E1462" t="s">
        <v>586</v>
      </c>
    </row>
    <row r="1463" spans="1:5">
      <c r="A1463" s="496" t="s">
        <v>523</v>
      </c>
      <c r="B1463" s="496" t="s">
        <v>79</v>
      </c>
      <c r="C1463" s="496" t="s">
        <v>461</v>
      </c>
      <c r="D1463" s="496" t="s">
        <v>491</v>
      </c>
      <c r="E1463" t="s">
        <v>586</v>
      </c>
    </row>
    <row r="1464" spans="1:5">
      <c r="A1464" s="496" t="s">
        <v>523</v>
      </c>
      <c r="B1464" s="496" t="s">
        <v>79</v>
      </c>
      <c r="C1464" s="496" t="s">
        <v>461</v>
      </c>
      <c r="D1464" s="496" t="s">
        <v>492</v>
      </c>
      <c r="E1464" t="s">
        <v>586</v>
      </c>
    </row>
    <row r="1465" spans="1:5">
      <c r="A1465" s="496" t="s">
        <v>523</v>
      </c>
      <c r="B1465" s="496" t="s">
        <v>79</v>
      </c>
      <c r="C1465" s="496" t="s">
        <v>461</v>
      </c>
      <c r="D1465" s="496" t="s">
        <v>493</v>
      </c>
      <c r="E1465" t="s">
        <v>586</v>
      </c>
    </row>
    <row r="1466" spans="1:5">
      <c r="A1466" s="496" t="s">
        <v>523</v>
      </c>
      <c r="B1466" s="496" t="s">
        <v>79</v>
      </c>
      <c r="C1466" s="496" t="s">
        <v>461</v>
      </c>
      <c r="D1466" s="496" t="s">
        <v>494</v>
      </c>
      <c r="E1466" t="s">
        <v>586</v>
      </c>
    </row>
    <row r="1467" spans="1:5">
      <c r="A1467" s="496" t="s">
        <v>523</v>
      </c>
      <c r="B1467" s="496" t="s">
        <v>79</v>
      </c>
      <c r="C1467" s="496" t="s">
        <v>461</v>
      </c>
      <c r="D1467" s="496" t="s">
        <v>467</v>
      </c>
      <c r="E1467" t="s">
        <v>586</v>
      </c>
    </row>
    <row r="1468" spans="1:5">
      <c r="A1468" s="496" t="s">
        <v>523</v>
      </c>
      <c r="B1468" s="496" t="s">
        <v>79</v>
      </c>
      <c r="C1468" s="496" t="s">
        <v>461</v>
      </c>
      <c r="D1468" s="496" t="s">
        <v>468</v>
      </c>
      <c r="E1468" t="s">
        <v>586</v>
      </c>
    </row>
    <row r="1469" spans="1:5">
      <c r="A1469" s="496" t="s">
        <v>523</v>
      </c>
      <c r="B1469" s="496" t="s">
        <v>79</v>
      </c>
      <c r="C1469" s="496" t="s">
        <v>461</v>
      </c>
      <c r="D1469" s="496" t="s">
        <v>469</v>
      </c>
      <c r="E1469" t="s">
        <v>586</v>
      </c>
    </row>
    <row r="1470" spans="1:5">
      <c r="A1470" s="496" t="s">
        <v>523</v>
      </c>
      <c r="B1470" s="496" t="s">
        <v>79</v>
      </c>
      <c r="C1470" s="496" t="s">
        <v>461</v>
      </c>
      <c r="D1470" s="496" t="s">
        <v>495</v>
      </c>
      <c r="E1470" t="s">
        <v>586</v>
      </c>
    </row>
    <row r="1471" spans="1:5">
      <c r="A1471" s="496" t="s">
        <v>523</v>
      </c>
      <c r="B1471" s="496" t="s">
        <v>79</v>
      </c>
      <c r="C1471" s="496" t="s">
        <v>461</v>
      </c>
      <c r="D1471" s="496" t="s">
        <v>496</v>
      </c>
      <c r="E1471" t="s">
        <v>586</v>
      </c>
    </row>
    <row r="1472" spans="1:5">
      <c r="A1472" s="496" t="s">
        <v>523</v>
      </c>
      <c r="B1472" s="496" t="s">
        <v>79</v>
      </c>
      <c r="C1472" s="496" t="s">
        <v>461</v>
      </c>
      <c r="D1472" s="496" t="s">
        <v>497</v>
      </c>
      <c r="E1472" t="s">
        <v>586</v>
      </c>
    </row>
    <row r="1473" spans="1:5">
      <c r="A1473" s="496" t="s">
        <v>523</v>
      </c>
      <c r="B1473" s="496" t="s">
        <v>79</v>
      </c>
      <c r="C1473" s="496" t="s">
        <v>461</v>
      </c>
      <c r="D1473" s="496" t="s">
        <v>473</v>
      </c>
      <c r="E1473" t="s">
        <v>586</v>
      </c>
    </row>
    <row r="1474" spans="1:5">
      <c r="A1474" s="496" t="s">
        <v>523</v>
      </c>
      <c r="B1474" s="496" t="s">
        <v>79</v>
      </c>
      <c r="C1474" s="496" t="s">
        <v>461</v>
      </c>
      <c r="D1474" s="496" t="s">
        <v>474</v>
      </c>
      <c r="E1474" t="s">
        <v>586</v>
      </c>
    </row>
    <row r="1475" spans="1:5">
      <c r="A1475" s="496" t="s">
        <v>523</v>
      </c>
      <c r="B1475" s="496" t="s">
        <v>79</v>
      </c>
      <c r="C1475" s="496" t="s">
        <v>461</v>
      </c>
      <c r="D1475" s="496" t="s">
        <v>475</v>
      </c>
      <c r="E1475" t="s">
        <v>586</v>
      </c>
    </row>
    <row r="1476" spans="1:5">
      <c r="A1476" s="496" t="s">
        <v>487</v>
      </c>
      <c r="B1476" s="496" t="s">
        <v>19</v>
      </c>
      <c r="C1476" s="496" t="s">
        <v>428</v>
      </c>
      <c r="D1476" s="496" t="s">
        <v>429</v>
      </c>
      <c r="E1476" t="s">
        <v>586</v>
      </c>
    </row>
    <row r="1477" spans="1:5">
      <c r="A1477" s="496" t="s">
        <v>487</v>
      </c>
      <c r="B1477" s="496" t="s">
        <v>19</v>
      </c>
      <c r="C1477" s="496" t="s">
        <v>428</v>
      </c>
      <c r="D1477" s="496" t="s">
        <v>430</v>
      </c>
      <c r="E1477" t="s">
        <v>586</v>
      </c>
    </row>
    <row r="1478" spans="1:5">
      <c r="A1478" s="496" t="s">
        <v>487</v>
      </c>
      <c r="B1478" s="496" t="s">
        <v>19</v>
      </c>
      <c r="C1478" s="496" t="s">
        <v>428</v>
      </c>
      <c r="D1478" s="496" t="s">
        <v>431</v>
      </c>
      <c r="E1478" t="s">
        <v>586</v>
      </c>
    </row>
    <row r="1479" spans="1:5">
      <c r="A1479" s="496" t="s">
        <v>487</v>
      </c>
      <c r="B1479" s="496" t="s">
        <v>19</v>
      </c>
      <c r="C1479" s="496" t="s">
        <v>428</v>
      </c>
      <c r="D1479" s="496" t="s">
        <v>467</v>
      </c>
      <c r="E1479" t="s">
        <v>586</v>
      </c>
    </row>
    <row r="1480" spans="1:5">
      <c r="A1480" s="496" t="s">
        <v>487</v>
      </c>
      <c r="B1480" s="496" t="s">
        <v>19</v>
      </c>
      <c r="C1480" s="496" t="s">
        <v>428</v>
      </c>
      <c r="D1480" s="496" t="s">
        <v>468</v>
      </c>
      <c r="E1480" t="s">
        <v>586</v>
      </c>
    </row>
    <row r="1481" spans="1:5">
      <c r="A1481" s="496" t="s">
        <v>487</v>
      </c>
      <c r="B1481" s="496" t="s">
        <v>19</v>
      </c>
      <c r="C1481" s="496" t="s">
        <v>428</v>
      </c>
      <c r="D1481" s="496" t="s">
        <v>469</v>
      </c>
      <c r="E1481" t="s">
        <v>586</v>
      </c>
    </row>
    <row r="1482" spans="1:5">
      <c r="A1482" s="496" t="s">
        <v>487</v>
      </c>
      <c r="B1482" s="496" t="s">
        <v>19</v>
      </c>
      <c r="C1482" s="496" t="s">
        <v>415</v>
      </c>
      <c r="D1482" s="496" t="s">
        <v>472</v>
      </c>
      <c r="E1482" t="s">
        <v>586</v>
      </c>
    </row>
    <row r="1483" spans="1:5">
      <c r="A1483" s="496" t="s">
        <v>487</v>
      </c>
      <c r="B1483" s="496" t="s">
        <v>19</v>
      </c>
      <c r="C1483" s="496" t="s">
        <v>415</v>
      </c>
      <c r="D1483" s="496" t="s">
        <v>436</v>
      </c>
      <c r="E1483" t="s">
        <v>586</v>
      </c>
    </row>
    <row r="1484" spans="1:5">
      <c r="A1484" s="496" t="s">
        <v>487</v>
      </c>
      <c r="B1484" s="496" t="s">
        <v>19</v>
      </c>
      <c r="C1484" s="496" t="s">
        <v>415</v>
      </c>
      <c r="D1484" s="496" t="s">
        <v>418</v>
      </c>
      <c r="E1484" t="s">
        <v>586</v>
      </c>
    </row>
    <row r="1485" spans="1:5">
      <c r="A1485" s="496" t="s">
        <v>487</v>
      </c>
      <c r="B1485" s="496" t="s">
        <v>19</v>
      </c>
      <c r="C1485" s="496" t="s">
        <v>415</v>
      </c>
      <c r="D1485" s="496" t="s">
        <v>420</v>
      </c>
      <c r="E1485" t="s">
        <v>586</v>
      </c>
    </row>
    <row r="1486" spans="1:5">
      <c r="A1486" s="496" t="s">
        <v>487</v>
      </c>
      <c r="B1486" s="496" t="s">
        <v>19</v>
      </c>
      <c r="C1486" s="496" t="s">
        <v>415</v>
      </c>
      <c r="D1486" s="496" t="s">
        <v>479</v>
      </c>
      <c r="E1486" t="s">
        <v>586</v>
      </c>
    </row>
    <row r="1487" spans="1:5">
      <c r="A1487" s="496" t="s">
        <v>487</v>
      </c>
      <c r="B1487" s="496" t="s">
        <v>19</v>
      </c>
      <c r="C1487" s="496" t="s">
        <v>415</v>
      </c>
      <c r="D1487" s="496" t="s">
        <v>422</v>
      </c>
      <c r="E1487" t="s">
        <v>586</v>
      </c>
    </row>
    <row r="1488" spans="1:5">
      <c r="A1488" s="496" t="s">
        <v>487</v>
      </c>
      <c r="B1488" s="496" t="s">
        <v>19</v>
      </c>
      <c r="C1488" s="496" t="s">
        <v>415</v>
      </c>
      <c r="D1488" s="496" t="s">
        <v>423</v>
      </c>
      <c r="E1488" t="s">
        <v>586</v>
      </c>
    </row>
    <row r="1489" spans="1:5">
      <c r="A1489" s="496" t="s">
        <v>487</v>
      </c>
      <c r="B1489" s="496" t="s">
        <v>19</v>
      </c>
      <c r="C1489" s="496" t="s">
        <v>415</v>
      </c>
      <c r="D1489" s="496" t="s">
        <v>455</v>
      </c>
      <c r="E1489" t="s">
        <v>586</v>
      </c>
    </row>
    <row r="1490" spans="1:5">
      <c r="A1490" s="496" t="s">
        <v>487</v>
      </c>
      <c r="B1490" s="496" t="s">
        <v>19</v>
      </c>
      <c r="C1490" s="496" t="s">
        <v>415</v>
      </c>
      <c r="D1490" s="496" t="s">
        <v>416</v>
      </c>
      <c r="E1490" t="s">
        <v>586</v>
      </c>
    </row>
    <row r="1491" spans="1:5">
      <c r="A1491" s="496" t="s">
        <v>487</v>
      </c>
      <c r="B1491" s="496" t="s">
        <v>19</v>
      </c>
      <c r="C1491" s="496" t="s">
        <v>415</v>
      </c>
      <c r="D1491" s="496" t="s">
        <v>437</v>
      </c>
      <c r="E1491" t="s">
        <v>586</v>
      </c>
    </row>
    <row r="1492" spans="1:5">
      <c r="A1492" s="496" t="s">
        <v>487</v>
      </c>
      <c r="B1492" s="496" t="s">
        <v>19</v>
      </c>
      <c r="C1492" s="496" t="s">
        <v>415</v>
      </c>
      <c r="D1492" s="496" t="s">
        <v>438</v>
      </c>
      <c r="E1492" t="s">
        <v>586</v>
      </c>
    </row>
    <row r="1493" spans="1:5">
      <c r="A1493" s="496" t="s">
        <v>487</v>
      </c>
      <c r="B1493" s="496" t="s">
        <v>19</v>
      </c>
      <c r="C1493" s="496" t="s">
        <v>415</v>
      </c>
      <c r="D1493" s="496" t="s">
        <v>473</v>
      </c>
      <c r="E1493" t="s">
        <v>586</v>
      </c>
    </row>
    <row r="1494" spans="1:5">
      <c r="A1494" s="496" t="s">
        <v>487</v>
      </c>
      <c r="B1494" s="496" t="s">
        <v>19</v>
      </c>
      <c r="C1494" s="496" t="s">
        <v>415</v>
      </c>
      <c r="D1494" s="496" t="s">
        <v>474</v>
      </c>
      <c r="E1494" t="s">
        <v>586</v>
      </c>
    </row>
    <row r="1495" spans="1:5">
      <c r="A1495" s="496" t="s">
        <v>487</v>
      </c>
      <c r="B1495" s="496" t="s">
        <v>19</v>
      </c>
      <c r="C1495" s="496" t="s">
        <v>415</v>
      </c>
      <c r="D1495" s="496" t="s">
        <v>475</v>
      </c>
      <c r="E1495" t="s">
        <v>586</v>
      </c>
    </row>
    <row r="1496" spans="1:5">
      <c r="A1496" s="496" t="s">
        <v>487</v>
      </c>
      <c r="B1496" s="496" t="s">
        <v>19</v>
      </c>
      <c r="C1496" s="496" t="s">
        <v>415</v>
      </c>
      <c r="D1496" s="496" t="s">
        <v>480</v>
      </c>
      <c r="E1496" t="s">
        <v>586</v>
      </c>
    </row>
    <row r="1497" spans="1:5">
      <c r="A1497" s="496" t="s">
        <v>487</v>
      </c>
      <c r="B1497" s="496" t="s">
        <v>19</v>
      </c>
      <c r="C1497" s="496" t="s">
        <v>415</v>
      </c>
      <c r="D1497" s="496" t="s">
        <v>481</v>
      </c>
      <c r="E1497" t="s">
        <v>586</v>
      </c>
    </row>
    <row r="1498" spans="1:5">
      <c r="A1498" s="496" t="s">
        <v>487</v>
      </c>
      <c r="B1498" s="496" t="s">
        <v>19</v>
      </c>
      <c r="C1498" s="496" t="s">
        <v>415</v>
      </c>
      <c r="D1498" s="496" t="s">
        <v>482</v>
      </c>
      <c r="E1498" t="s">
        <v>586</v>
      </c>
    </row>
    <row r="1499" spans="1:5">
      <c r="A1499" s="496" t="s">
        <v>487</v>
      </c>
      <c r="B1499" s="496" t="s">
        <v>19</v>
      </c>
      <c r="C1499" s="496" t="s">
        <v>415</v>
      </c>
      <c r="D1499" s="496" t="s">
        <v>439</v>
      </c>
      <c r="E1499" t="s">
        <v>586</v>
      </c>
    </row>
    <row r="1500" spans="1:5">
      <c r="A1500" s="496" t="s">
        <v>487</v>
      </c>
      <c r="B1500" s="496" t="s">
        <v>19</v>
      </c>
      <c r="C1500" s="496" t="s">
        <v>415</v>
      </c>
      <c r="D1500" s="496" t="s">
        <v>440</v>
      </c>
      <c r="E1500" t="s">
        <v>586</v>
      </c>
    </row>
    <row r="1501" spans="1:5">
      <c r="A1501" s="496" t="s">
        <v>487</v>
      </c>
      <c r="B1501" s="496" t="s">
        <v>19</v>
      </c>
      <c r="C1501" s="496" t="s">
        <v>415</v>
      </c>
      <c r="D1501" s="496" t="s">
        <v>441</v>
      </c>
      <c r="E1501" t="s">
        <v>586</v>
      </c>
    </row>
    <row r="1502" spans="1:5">
      <c r="A1502" s="496" t="s">
        <v>487</v>
      </c>
      <c r="B1502" s="496" t="s">
        <v>19</v>
      </c>
      <c r="C1502" s="496" t="s">
        <v>417</v>
      </c>
      <c r="D1502" s="496" t="s">
        <v>477</v>
      </c>
      <c r="E1502" t="s">
        <v>586</v>
      </c>
    </row>
    <row r="1503" spans="1:5">
      <c r="A1503" s="496" t="s">
        <v>487</v>
      </c>
      <c r="B1503" s="496" t="s">
        <v>19</v>
      </c>
      <c r="C1503" s="496" t="s">
        <v>417</v>
      </c>
      <c r="D1503" s="496" t="s">
        <v>418</v>
      </c>
      <c r="E1503" t="s">
        <v>586</v>
      </c>
    </row>
    <row r="1504" spans="1:5">
      <c r="A1504" s="496" t="s">
        <v>487</v>
      </c>
      <c r="B1504" s="496" t="s">
        <v>19</v>
      </c>
      <c r="C1504" s="496" t="s">
        <v>443</v>
      </c>
      <c r="D1504" s="496" t="s">
        <v>587</v>
      </c>
      <c r="E1504" t="s">
        <v>586</v>
      </c>
    </row>
    <row r="1505" spans="1:5">
      <c r="A1505" s="496" t="s">
        <v>487</v>
      </c>
      <c r="B1505" s="496" t="s">
        <v>19</v>
      </c>
      <c r="C1505" s="496" t="s">
        <v>443</v>
      </c>
      <c r="D1505" s="496" t="s">
        <v>504</v>
      </c>
      <c r="E1505" t="s">
        <v>586</v>
      </c>
    </row>
    <row r="1506" spans="1:5">
      <c r="A1506" s="496" t="s">
        <v>487</v>
      </c>
      <c r="B1506" s="496" t="s">
        <v>19</v>
      </c>
      <c r="C1506" s="496" t="s">
        <v>443</v>
      </c>
      <c r="D1506" s="496" t="s">
        <v>523</v>
      </c>
      <c r="E1506" t="s">
        <v>586</v>
      </c>
    </row>
    <row r="1507" spans="1:5">
      <c r="A1507" s="496" t="s">
        <v>487</v>
      </c>
      <c r="B1507" s="496" t="s">
        <v>19</v>
      </c>
      <c r="C1507" s="496" t="s">
        <v>443</v>
      </c>
      <c r="D1507" s="496" t="s">
        <v>444</v>
      </c>
      <c r="E1507" t="s">
        <v>586</v>
      </c>
    </row>
    <row r="1508" spans="1:5">
      <c r="A1508" s="496" t="s">
        <v>487</v>
      </c>
      <c r="B1508" s="496" t="s">
        <v>19</v>
      </c>
      <c r="C1508" s="496" t="s">
        <v>443</v>
      </c>
      <c r="D1508" s="496" t="s">
        <v>458</v>
      </c>
      <c r="E1508" t="s">
        <v>586</v>
      </c>
    </row>
    <row r="1509" spans="1:5">
      <c r="A1509" s="496" t="s">
        <v>487</v>
      </c>
      <c r="B1509" s="496" t="s">
        <v>19</v>
      </c>
      <c r="C1509" s="496" t="s">
        <v>443</v>
      </c>
      <c r="D1509" s="496" t="s">
        <v>459</v>
      </c>
      <c r="E1509" t="s">
        <v>586</v>
      </c>
    </row>
    <row r="1510" spans="1:5">
      <c r="A1510" s="496" t="s">
        <v>487</v>
      </c>
      <c r="B1510" s="496" t="s">
        <v>19</v>
      </c>
      <c r="C1510" s="496" t="s">
        <v>443</v>
      </c>
      <c r="D1510" s="496" t="s">
        <v>460</v>
      </c>
      <c r="E1510" t="s">
        <v>586</v>
      </c>
    </row>
    <row r="1511" spans="1:5">
      <c r="A1511" s="496" t="s">
        <v>487</v>
      </c>
      <c r="B1511" s="496" t="s">
        <v>19</v>
      </c>
      <c r="C1511" s="496" t="s">
        <v>443</v>
      </c>
      <c r="D1511" s="496" t="s">
        <v>445</v>
      </c>
      <c r="E1511" t="s">
        <v>586</v>
      </c>
    </row>
    <row r="1512" spans="1:5">
      <c r="A1512" s="496" t="s">
        <v>487</v>
      </c>
      <c r="B1512" s="496" t="s">
        <v>19</v>
      </c>
      <c r="C1512" s="496" t="s">
        <v>443</v>
      </c>
      <c r="D1512" s="496" t="s">
        <v>446</v>
      </c>
      <c r="E1512" t="s">
        <v>586</v>
      </c>
    </row>
    <row r="1513" spans="1:5">
      <c r="A1513" s="496" t="s">
        <v>487</v>
      </c>
      <c r="B1513" s="496" t="s">
        <v>19</v>
      </c>
      <c r="C1513" s="496" t="s">
        <v>443</v>
      </c>
      <c r="D1513" s="496" t="s">
        <v>447</v>
      </c>
      <c r="E1513" t="s">
        <v>586</v>
      </c>
    </row>
    <row r="1514" spans="1:5">
      <c r="A1514" s="496" t="s">
        <v>487</v>
      </c>
      <c r="B1514" s="496" t="s">
        <v>19</v>
      </c>
      <c r="C1514" s="496" t="s">
        <v>443</v>
      </c>
      <c r="D1514" s="496" t="s">
        <v>448</v>
      </c>
      <c r="E1514" t="s">
        <v>586</v>
      </c>
    </row>
    <row r="1515" spans="1:5">
      <c r="A1515" s="496" t="s">
        <v>487</v>
      </c>
      <c r="B1515" s="496" t="s">
        <v>19</v>
      </c>
      <c r="C1515" s="496" t="s">
        <v>443</v>
      </c>
      <c r="D1515" s="496" t="s">
        <v>449</v>
      </c>
      <c r="E1515" t="s">
        <v>586</v>
      </c>
    </row>
    <row r="1516" spans="1:5">
      <c r="A1516" s="496" t="s">
        <v>487</v>
      </c>
      <c r="B1516" s="496" t="s">
        <v>19</v>
      </c>
      <c r="C1516" s="496" t="s">
        <v>419</v>
      </c>
      <c r="D1516" s="496" t="s">
        <v>418</v>
      </c>
      <c r="E1516" t="s">
        <v>586</v>
      </c>
    </row>
    <row r="1517" spans="1:5">
      <c r="A1517" s="496" t="s">
        <v>487</v>
      </c>
      <c r="B1517" s="496" t="s">
        <v>19</v>
      </c>
      <c r="C1517" s="496" t="s">
        <v>419</v>
      </c>
      <c r="D1517" s="496" t="s">
        <v>420</v>
      </c>
      <c r="E1517" t="s">
        <v>586</v>
      </c>
    </row>
    <row r="1518" spans="1:5">
      <c r="A1518" s="496" t="s">
        <v>487</v>
      </c>
      <c r="B1518" s="496" t="s">
        <v>19</v>
      </c>
      <c r="C1518" s="496" t="s">
        <v>419</v>
      </c>
      <c r="D1518" s="496" t="s">
        <v>511</v>
      </c>
      <c r="E1518" t="s">
        <v>586</v>
      </c>
    </row>
    <row r="1519" spans="1:5">
      <c r="A1519" s="496" t="s">
        <v>487</v>
      </c>
      <c r="B1519" s="496" t="s">
        <v>19</v>
      </c>
      <c r="C1519" s="496" t="s">
        <v>419</v>
      </c>
      <c r="D1519" s="496" t="s">
        <v>421</v>
      </c>
      <c r="E1519" t="s">
        <v>588</v>
      </c>
    </row>
    <row r="1520" spans="1:5">
      <c r="A1520" s="496" t="s">
        <v>487</v>
      </c>
      <c r="B1520" s="496" t="s">
        <v>19</v>
      </c>
      <c r="C1520" s="496" t="s">
        <v>419</v>
      </c>
      <c r="D1520" s="496" t="s">
        <v>422</v>
      </c>
      <c r="E1520" t="s">
        <v>586</v>
      </c>
    </row>
    <row r="1521" spans="1:5">
      <c r="A1521" s="496" t="s">
        <v>487</v>
      </c>
      <c r="B1521" s="496" t="s">
        <v>19</v>
      </c>
      <c r="C1521" s="496" t="s">
        <v>419</v>
      </c>
      <c r="D1521" s="496" t="s">
        <v>423</v>
      </c>
      <c r="E1521" t="s">
        <v>586</v>
      </c>
    </row>
    <row r="1522" spans="1:5">
      <c r="A1522" s="496" t="s">
        <v>487</v>
      </c>
      <c r="B1522" s="496" t="s">
        <v>19</v>
      </c>
      <c r="C1522" s="496" t="s">
        <v>419</v>
      </c>
      <c r="D1522" s="496" t="s">
        <v>455</v>
      </c>
      <c r="E1522" t="s">
        <v>586</v>
      </c>
    </row>
    <row r="1523" spans="1:5">
      <c r="A1523" s="496" t="s">
        <v>487</v>
      </c>
      <c r="B1523" s="496" t="s">
        <v>19</v>
      </c>
      <c r="C1523" s="496" t="s">
        <v>419</v>
      </c>
      <c r="D1523" s="496" t="s">
        <v>438</v>
      </c>
      <c r="E1523" t="s">
        <v>586</v>
      </c>
    </row>
    <row r="1524" spans="1:5">
      <c r="A1524" s="496" t="s">
        <v>487</v>
      </c>
      <c r="B1524" s="496" t="s">
        <v>19</v>
      </c>
      <c r="C1524" s="496" t="s">
        <v>419</v>
      </c>
      <c r="D1524" s="496" t="s">
        <v>456</v>
      </c>
      <c r="E1524" t="s">
        <v>586</v>
      </c>
    </row>
    <row r="1525" spans="1:5">
      <c r="A1525" s="496" t="s">
        <v>487</v>
      </c>
      <c r="B1525" s="496" t="s">
        <v>19</v>
      </c>
      <c r="C1525" s="496" t="s">
        <v>419</v>
      </c>
      <c r="D1525" s="496" t="s">
        <v>476</v>
      </c>
      <c r="E1525" t="s">
        <v>586</v>
      </c>
    </row>
    <row r="1526" spans="1:5">
      <c r="A1526" s="496" t="s">
        <v>487</v>
      </c>
      <c r="B1526" s="496" t="s">
        <v>19</v>
      </c>
      <c r="C1526" s="496" t="s">
        <v>461</v>
      </c>
      <c r="D1526" s="496" t="s">
        <v>444</v>
      </c>
      <c r="E1526" t="s">
        <v>586</v>
      </c>
    </row>
    <row r="1527" spans="1:5">
      <c r="A1527" s="496" t="s">
        <v>487</v>
      </c>
      <c r="B1527" s="496" t="s">
        <v>19</v>
      </c>
      <c r="C1527" s="496" t="s">
        <v>461</v>
      </c>
      <c r="D1527" s="496" t="s">
        <v>462</v>
      </c>
      <c r="E1527" t="s">
        <v>586</v>
      </c>
    </row>
    <row r="1528" spans="1:5">
      <c r="A1528" s="496" t="s">
        <v>487</v>
      </c>
      <c r="B1528" s="496" t="s">
        <v>19</v>
      </c>
      <c r="C1528" s="496" t="s">
        <v>461</v>
      </c>
      <c r="D1528" s="496" t="s">
        <v>463</v>
      </c>
      <c r="E1528" t="s">
        <v>586</v>
      </c>
    </row>
    <row r="1529" spans="1:5">
      <c r="A1529" s="496" t="s">
        <v>487</v>
      </c>
      <c r="B1529" s="496" t="s">
        <v>19</v>
      </c>
      <c r="C1529" s="496" t="s">
        <v>461</v>
      </c>
      <c r="D1529" s="496" t="s">
        <v>489</v>
      </c>
      <c r="E1529" t="s">
        <v>586</v>
      </c>
    </row>
    <row r="1530" spans="1:5">
      <c r="A1530" s="496" t="s">
        <v>487</v>
      </c>
      <c r="B1530" s="496" t="s">
        <v>19</v>
      </c>
      <c r="C1530" s="496" t="s">
        <v>461</v>
      </c>
      <c r="D1530" s="496" t="s">
        <v>490</v>
      </c>
      <c r="E1530" t="s">
        <v>586</v>
      </c>
    </row>
    <row r="1531" spans="1:5">
      <c r="A1531" s="496" t="s">
        <v>487</v>
      </c>
      <c r="B1531" s="496" t="s">
        <v>19</v>
      </c>
      <c r="C1531" s="496" t="s">
        <v>461</v>
      </c>
      <c r="D1531" s="496" t="s">
        <v>491</v>
      </c>
      <c r="E1531" t="s">
        <v>586</v>
      </c>
    </row>
    <row r="1532" spans="1:5">
      <c r="A1532" s="496" t="s">
        <v>487</v>
      </c>
      <c r="B1532" s="496" t="s">
        <v>19</v>
      </c>
      <c r="C1532" s="496" t="s">
        <v>461</v>
      </c>
      <c r="D1532" s="496" t="s">
        <v>492</v>
      </c>
      <c r="E1532" t="s">
        <v>586</v>
      </c>
    </row>
    <row r="1533" spans="1:5">
      <c r="A1533" s="496" t="s">
        <v>487</v>
      </c>
      <c r="B1533" s="496" t="s">
        <v>19</v>
      </c>
      <c r="C1533" s="496" t="s">
        <v>461</v>
      </c>
      <c r="D1533" s="496" t="s">
        <v>493</v>
      </c>
      <c r="E1533" t="s">
        <v>586</v>
      </c>
    </row>
    <row r="1534" spans="1:5">
      <c r="A1534" s="496" t="s">
        <v>487</v>
      </c>
      <c r="B1534" s="496" t="s">
        <v>19</v>
      </c>
      <c r="C1534" s="496" t="s">
        <v>461</v>
      </c>
      <c r="D1534" s="496" t="s">
        <v>494</v>
      </c>
      <c r="E1534" t="s">
        <v>586</v>
      </c>
    </row>
    <row r="1535" spans="1:5">
      <c r="A1535" s="496" t="s">
        <v>487</v>
      </c>
      <c r="B1535" s="496" t="s">
        <v>19</v>
      </c>
      <c r="C1535" s="496" t="s">
        <v>461</v>
      </c>
      <c r="D1535" s="496" t="s">
        <v>467</v>
      </c>
      <c r="E1535" t="s">
        <v>586</v>
      </c>
    </row>
    <row r="1536" spans="1:5">
      <c r="A1536" s="496" t="s">
        <v>487</v>
      </c>
      <c r="B1536" s="496" t="s">
        <v>19</v>
      </c>
      <c r="C1536" s="496" t="s">
        <v>461</v>
      </c>
      <c r="D1536" s="496" t="s">
        <v>468</v>
      </c>
      <c r="E1536" t="s">
        <v>586</v>
      </c>
    </row>
    <row r="1537" spans="1:5">
      <c r="A1537" s="496" t="s">
        <v>487</v>
      </c>
      <c r="B1537" s="496" t="s">
        <v>19</v>
      </c>
      <c r="C1537" s="496" t="s">
        <v>461</v>
      </c>
      <c r="D1537" s="496" t="s">
        <v>469</v>
      </c>
      <c r="E1537" t="s">
        <v>586</v>
      </c>
    </row>
    <row r="1538" spans="1:5">
      <c r="A1538" s="496" t="s">
        <v>487</v>
      </c>
      <c r="B1538" s="496" t="s">
        <v>19</v>
      </c>
      <c r="C1538" s="496" t="s">
        <v>461</v>
      </c>
      <c r="D1538" s="496" t="s">
        <v>495</v>
      </c>
      <c r="E1538" t="s">
        <v>586</v>
      </c>
    </row>
    <row r="1539" spans="1:5">
      <c r="A1539" s="496" t="s">
        <v>487</v>
      </c>
      <c r="B1539" s="496" t="s">
        <v>19</v>
      </c>
      <c r="C1539" s="496" t="s">
        <v>461</v>
      </c>
      <c r="D1539" s="496" t="s">
        <v>496</v>
      </c>
      <c r="E1539" t="s">
        <v>586</v>
      </c>
    </row>
    <row r="1540" spans="1:5">
      <c r="A1540" s="496" t="s">
        <v>487</v>
      </c>
      <c r="B1540" s="496" t="s">
        <v>19</v>
      </c>
      <c r="C1540" s="496" t="s">
        <v>461</v>
      </c>
      <c r="D1540" s="496" t="s">
        <v>497</v>
      </c>
      <c r="E1540" t="s">
        <v>586</v>
      </c>
    </row>
    <row r="1541" spans="1:5">
      <c r="A1541" s="496" t="s">
        <v>487</v>
      </c>
      <c r="B1541" s="496" t="s">
        <v>19</v>
      </c>
      <c r="C1541" s="496" t="s">
        <v>461</v>
      </c>
      <c r="D1541" s="496" t="s">
        <v>473</v>
      </c>
      <c r="E1541" t="s">
        <v>586</v>
      </c>
    </row>
    <row r="1542" spans="1:5">
      <c r="A1542" s="496" t="s">
        <v>487</v>
      </c>
      <c r="B1542" s="496" t="s">
        <v>19</v>
      </c>
      <c r="C1542" s="496" t="s">
        <v>461</v>
      </c>
      <c r="D1542" s="496" t="s">
        <v>474</v>
      </c>
      <c r="E1542" t="s">
        <v>586</v>
      </c>
    </row>
    <row r="1543" spans="1:5">
      <c r="A1543" s="496" t="s">
        <v>487</v>
      </c>
      <c r="B1543" s="496" t="s">
        <v>19</v>
      </c>
      <c r="C1543" s="496" t="s">
        <v>461</v>
      </c>
      <c r="D1543" s="496" t="s">
        <v>475</v>
      </c>
      <c r="E1543" t="s">
        <v>586</v>
      </c>
    </row>
    <row r="1544" spans="1:5">
      <c r="A1544" s="496" t="s">
        <v>530</v>
      </c>
      <c r="B1544" s="496" t="s">
        <v>82</v>
      </c>
      <c r="C1544" s="496" t="s">
        <v>428</v>
      </c>
      <c r="D1544" s="496" t="s">
        <v>429</v>
      </c>
      <c r="E1544" t="s">
        <v>586</v>
      </c>
    </row>
    <row r="1545" spans="1:5">
      <c r="A1545" s="496" t="s">
        <v>530</v>
      </c>
      <c r="B1545" s="496" t="s">
        <v>82</v>
      </c>
      <c r="C1545" s="496" t="s">
        <v>428</v>
      </c>
      <c r="D1545" s="496" t="s">
        <v>430</v>
      </c>
      <c r="E1545" t="s">
        <v>586</v>
      </c>
    </row>
    <row r="1546" spans="1:5">
      <c r="A1546" s="496" t="s">
        <v>530</v>
      </c>
      <c r="B1546" s="496" t="s">
        <v>82</v>
      </c>
      <c r="C1546" s="496" t="s">
        <v>428</v>
      </c>
      <c r="D1546" s="496" t="s">
        <v>431</v>
      </c>
      <c r="E1546" t="s">
        <v>586</v>
      </c>
    </row>
    <row r="1547" spans="1:5">
      <c r="A1547" s="496" t="s">
        <v>530</v>
      </c>
      <c r="B1547" s="496" t="s">
        <v>82</v>
      </c>
      <c r="C1547" s="496" t="s">
        <v>428</v>
      </c>
      <c r="D1547" s="496" t="s">
        <v>467</v>
      </c>
      <c r="E1547" t="s">
        <v>586</v>
      </c>
    </row>
    <row r="1548" spans="1:5">
      <c r="A1548" s="496" t="s">
        <v>530</v>
      </c>
      <c r="B1548" s="496" t="s">
        <v>82</v>
      </c>
      <c r="C1548" s="496" t="s">
        <v>428</v>
      </c>
      <c r="D1548" s="496" t="s">
        <v>468</v>
      </c>
      <c r="E1548" t="s">
        <v>586</v>
      </c>
    </row>
    <row r="1549" spans="1:5">
      <c r="A1549" s="496" t="s">
        <v>530</v>
      </c>
      <c r="B1549" s="496" t="s">
        <v>82</v>
      </c>
      <c r="C1549" s="496" t="s">
        <v>428</v>
      </c>
      <c r="D1549" s="496" t="s">
        <v>469</v>
      </c>
      <c r="E1549" t="s">
        <v>586</v>
      </c>
    </row>
    <row r="1550" spans="1:5">
      <c r="A1550" s="496" t="s">
        <v>530</v>
      </c>
      <c r="B1550" s="496" t="s">
        <v>82</v>
      </c>
      <c r="C1550" s="496" t="s">
        <v>415</v>
      </c>
      <c r="D1550" s="496" t="s">
        <v>472</v>
      </c>
      <c r="E1550" t="s">
        <v>586</v>
      </c>
    </row>
    <row r="1551" spans="1:5">
      <c r="A1551" s="496" t="s">
        <v>530</v>
      </c>
      <c r="B1551" s="496" t="s">
        <v>82</v>
      </c>
      <c r="C1551" s="496" t="s">
        <v>415</v>
      </c>
      <c r="D1551" s="496" t="s">
        <v>436</v>
      </c>
      <c r="E1551" t="s">
        <v>586</v>
      </c>
    </row>
    <row r="1552" spans="1:5">
      <c r="A1552" s="496" t="s">
        <v>530</v>
      </c>
      <c r="B1552" s="496" t="s">
        <v>82</v>
      </c>
      <c r="C1552" s="496" t="s">
        <v>415</v>
      </c>
      <c r="D1552" s="496" t="s">
        <v>418</v>
      </c>
      <c r="E1552" t="s">
        <v>586</v>
      </c>
    </row>
    <row r="1553" spans="1:5">
      <c r="A1553" s="496" t="s">
        <v>530</v>
      </c>
      <c r="B1553" s="496" t="s">
        <v>82</v>
      </c>
      <c r="C1553" s="496" t="s">
        <v>415</v>
      </c>
      <c r="D1553" s="496" t="s">
        <v>420</v>
      </c>
      <c r="E1553" t="s">
        <v>586</v>
      </c>
    </row>
    <row r="1554" spans="1:5">
      <c r="A1554" s="496" t="s">
        <v>530</v>
      </c>
      <c r="B1554" s="496" t="s">
        <v>82</v>
      </c>
      <c r="C1554" s="496" t="s">
        <v>415</v>
      </c>
      <c r="D1554" s="496" t="s">
        <v>479</v>
      </c>
      <c r="E1554" t="s">
        <v>586</v>
      </c>
    </row>
    <row r="1555" spans="1:5">
      <c r="A1555" s="496" t="s">
        <v>530</v>
      </c>
      <c r="B1555" s="496" t="s">
        <v>82</v>
      </c>
      <c r="C1555" s="496" t="s">
        <v>415</v>
      </c>
      <c r="D1555" s="496" t="s">
        <v>422</v>
      </c>
      <c r="E1555" t="s">
        <v>586</v>
      </c>
    </row>
    <row r="1556" spans="1:5">
      <c r="A1556" s="496" t="s">
        <v>530</v>
      </c>
      <c r="B1556" s="496" t="s">
        <v>82</v>
      </c>
      <c r="C1556" s="496" t="s">
        <v>415</v>
      </c>
      <c r="D1556" s="496" t="s">
        <v>423</v>
      </c>
      <c r="E1556" t="s">
        <v>586</v>
      </c>
    </row>
    <row r="1557" spans="1:5">
      <c r="A1557" s="496" t="s">
        <v>530</v>
      </c>
      <c r="B1557" s="496" t="s">
        <v>82</v>
      </c>
      <c r="C1557" s="496" t="s">
        <v>415</v>
      </c>
      <c r="D1557" s="496" t="s">
        <v>455</v>
      </c>
      <c r="E1557" t="s">
        <v>586</v>
      </c>
    </row>
    <row r="1558" spans="1:5">
      <c r="A1558" s="496" t="s">
        <v>530</v>
      </c>
      <c r="B1558" s="496" t="s">
        <v>82</v>
      </c>
      <c r="C1558" s="496" t="s">
        <v>415</v>
      </c>
      <c r="D1558" s="496" t="s">
        <v>416</v>
      </c>
      <c r="E1558" t="s">
        <v>586</v>
      </c>
    </row>
    <row r="1559" spans="1:5">
      <c r="A1559" s="496" t="s">
        <v>530</v>
      </c>
      <c r="B1559" s="496" t="s">
        <v>82</v>
      </c>
      <c r="C1559" s="496" t="s">
        <v>415</v>
      </c>
      <c r="D1559" s="496" t="s">
        <v>437</v>
      </c>
      <c r="E1559" t="s">
        <v>586</v>
      </c>
    </row>
    <row r="1560" spans="1:5">
      <c r="A1560" s="496" t="s">
        <v>530</v>
      </c>
      <c r="B1560" s="496" t="s">
        <v>82</v>
      </c>
      <c r="C1560" s="496" t="s">
        <v>415</v>
      </c>
      <c r="D1560" s="496" t="s">
        <v>438</v>
      </c>
      <c r="E1560" t="s">
        <v>586</v>
      </c>
    </row>
    <row r="1561" spans="1:5">
      <c r="A1561" s="496" t="s">
        <v>530</v>
      </c>
      <c r="B1561" s="496" t="s">
        <v>82</v>
      </c>
      <c r="C1561" s="496" t="s">
        <v>415</v>
      </c>
      <c r="D1561" s="496" t="s">
        <v>473</v>
      </c>
      <c r="E1561" t="s">
        <v>586</v>
      </c>
    </row>
    <row r="1562" spans="1:5">
      <c r="A1562" s="496" t="s">
        <v>530</v>
      </c>
      <c r="B1562" s="496" t="s">
        <v>82</v>
      </c>
      <c r="C1562" s="496" t="s">
        <v>415</v>
      </c>
      <c r="D1562" s="496" t="s">
        <v>474</v>
      </c>
      <c r="E1562" t="s">
        <v>586</v>
      </c>
    </row>
    <row r="1563" spans="1:5">
      <c r="A1563" s="496" t="s">
        <v>530</v>
      </c>
      <c r="B1563" s="496" t="s">
        <v>82</v>
      </c>
      <c r="C1563" s="496" t="s">
        <v>415</v>
      </c>
      <c r="D1563" s="496" t="s">
        <v>475</v>
      </c>
      <c r="E1563" t="s">
        <v>586</v>
      </c>
    </row>
    <row r="1564" spans="1:5">
      <c r="A1564" s="496" t="s">
        <v>530</v>
      </c>
      <c r="B1564" s="496" t="s">
        <v>82</v>
      </c>
      <c r="C1564" s="496" t="s">
        <v>415</v>
      </c>
      <c r="D1564" s="496" t="s">
        <v>480</v>
      </c>
      <c r="E1564" t="s">
        <v>586</v>
      </c>
    </row>
    <row r="1565" spans="1:5">
      <c r="A1565" s="496" t="s">
        <v>530</v>
      </c>
      <c r="B1565" s="496" t="s">
        <v>82</v>
      </c>
      <c r="C1565" s="496" t="s">
        <v>415</v>
      </c>
      <c r="D1565" s="496" t="s">
        <v>481</v>
      </c>
      <c r="E1565" t="s">
        <v>586</v>
      </c>
    </row>
    <row r="1566" spans="1:5">
      <c r="A1566" s="496" t="s">
        <v>530</v>
      </c>
      <c r="B1566" s="496" t="s">
        <v>82</v>
      </c>
      <c r="C1566" s="496" t="s">
        <v>415</v>
      </c>
      <c r="D1566" s="496" t="s">
        <v>482</v>
      </c>
      <c r="E1566" t="s">
        <v>586</v>
      </c>
    </row>
    <row r="1567" spans="1:5">
      <c r="A1567" s="496" t="s">
        <v>530</v>
      </c>
      <c r="B1567" s="496" t="s">
        <v>82</v>
      </c>
      <c r="C1567" s="496" t="s">
        <v>415</v>
      </c>
      <c r="D1567" s="496" t="s">
        <v>439</v>
      </c>
      <c r="E1567" t="s">
        <v>586</v>
      </c>
    </row>
    <row r="1568" spans="1:5">
      <c r="A1568" s="496" t="s">
        <v>530</v>
      </c>
      <c r="B1568" s="496" t="s">
        <v>82</v>
      </c>
      <c r="C1568" s="496" t="s">
        <v>415</v>
      </c>
      <c r="D1568" s="496" t="s">
        <v>440</v>
      </c>
      <c r="E1568" t="s">
        <v>586</v>
      </c>
    </row>
    <row r="1569" spans="1:5">
      <c r="A1569" s="496" t="s">
        <v>530</v>
      </c>
      <c r="B1569" s="496" t="s">
        <v>82</v>
      </c>
      <c r="C1569" s="496" t="s">
        <v>415</v>
      </c>
      <c r="D1569" s="496" t="s">
        <v>441</v>
      </c>
      <c r="E1569" t="s">
        <v>586</v>
      </c>
    </row>
    <row r="1570" spans="1:5">
      <c r="A1570" s="496" t="s">
        <v>530</v>
      </c>
      <c r="B1570" s="496" t="s">
        <v>82</v>
      </c>
      <c r="C1570" s="496" t="s">
        <v>417</v>
      </c>
      <c r="D1570" s="496" t="s">
        <v>477</v>
      </c>
      <c r="E1570" t="s">
        <v>586</v>
      </c>
    </row>
    <row r="1571" spans="1:5">
      <c r="A1571" s="496" t="s">
        <v>530</v>
      </c>
      <c r="B1571" s="496" t="s">
        <v>82</v>
      </c>
      <c r="C1571" s="496" t="s">
        <v>417</v>
      </c>
      <c r="D1571" s="496" t="s">
        <v>418</v>
      </c>
      <c r="E1571" t="s">
        <v>586</v>
      </c>
    </row>
    <row r="1572" spans="1:5">
      <c r="A1572" s="496" t="s">
        <v>530</v>
      </c>
      <c r="B1572" s="496" t="s">
        <v>82</v>
      </c>
      <c r="C1572" s="496" t="s">
        <v>531</v>
      </c>
      <c r="D1572" s="496" t="s">
        <v>532</v>
      </c>
      <c r="E1572" t="s">
        <v>588</v>
      </c>
    </row>
    <row r="1573" spans="1:5">
      <c r="A1573" s="496" t="s">
        <v>530</v>
      </c>
      <c r="B1573" s="496" t="s">
        <v>82</v>
      </c>
      <c r="C1573" s="496" t="s">
        <v>531</v>
      </c>
      <c r="D1573" s="496" t="s">
        <v>420</v>
      </c>
      <c r="E1573" t="s">
        <v>588</v>
      </c>
    </row>
    <row r="1574" spans="1:5">
      <c r="A1574" s="496" t="s">
        <v>530</v>
      </c>
      <c r="B1574" s="496" t="s">
        <v>82</v>
      </c>
      <c r="C1574" s="496" t="s">
        <v>531</v>
      </c>
      <c r="D1574" s="496" t="s">
        <v>479</v>
      </c>
      <c r="E1574" t="s">
        <v>588</v>
      </c>
    </row>
    <row r="1575" spans="1:5">
      <c r="A1575" s="496" t="s">
        <v>530</v>
      </c>
      <c r="B1575" s="496" t="s">
        <v>82</v>
      </c>
      <c r="C1575" s="496" t="s">
        <v>465</v>
      </c>
      <c r="D1575" s="496" t="s">
        <v>420</v>
      </c>
      <c r="E1575" t="s">
        <v>588</v>
      </c>
    </row>
    <row r="1576" spans="1:5">
      <c r="A1576" s="496" t="s">
        <v>530</v>
      </c>
      <c r="B1576" s="496" t="s">
        <v>82</v>
      </c>
      <c r="C1576" s="496" t="s">
        <v>443</v>
      </c>
      <c r="D1576" s="496" t="s">
        <v>587</v>
      </c>
      <c r="E1576" t="s">
        <v>586</v>
      </c>
    </row>
    <row r="1577" spans="1:5">
      <c r="A1577" s="496" t="s">
        <v>530</v>
      </c>
      <c r="B1577" s="496" t="s">
        <v>82</v>
      </c>
      <c r="C1577" s="496" t="s">
        <v>443</v>
      </c>
      <c r="D1577" s="496" t="s">
        <v>504</v>
      </c>
      <c r="E1577" t="s">
        <v>586</v>
      </c>
    </row>
    <row r="1578" spans="1:5">
      <c r="A1578" s="496" t="s">
        <v>530</v>
      </c>
      <c r="B1578" s="496" t="s">
        <v>82</v>
      </c>
      <c r="C1578" s="496" t="s">
        <v>443</v>
      </c>
      <c r="D1578" s="496" t="s">
        <v>523</v>
      </c>
      <c r="E1578" t="s">
        <v>586</v>
      </c>
    </row>
    <row r="1579" spans="1:5">
      <c r="A1579" s="496" t="s">
        <v>530</v>
      </c>
      <c r="B1579" s="496" t="s">
        <v>82</v>
      </c>
      <c r="C1579" s="496" t="s">
        <v>443</v>
      </c>
      <c r="D1579" s="496" t="s">
        <v>444</v>
      </c>
      <c r="E1579" t="s">
        <v>586</v>
      </c>
    </row>
    <row r="1580" spans="1:5">
      <c r="A1580" s="496" t="s">
        <v>530</v>
      </c>
      <c r="B1580" s="496" t="s">
        <v>82</v>
      </c>
      <c r="C1580" s="496" t="s">
        <v>443</v>
      </c>
      <c r="D1580" s="496" t="s">
        <v>458</v>
      </c>
      <c r="E1580" t="s">
        <v>586</v>
      </c>
    </row>
    <row r="1581" spans="1:5">
      <c r="A1581" s="496" t="s">
        <v>530</v>
      </c>
      <c r="B1581" s="496" t="s">
        <v>82</v>
      </c>
      <c r="C1581" s="496" t="s">
        <v>443</v>
      </c>
      <c r="D1581" s="496" t="s">
        <v>459</v>
      </c>
      <c r="E1581" t="s">
        <v>586</v>
      </c>
    </row>
    <row r="1582" spans="1:5">
      <c r="A1582" s="496" t="s">
        <v>530</v>
      </c>
      <c r="B1582" s="496" t="s">
        <v>82</v>
      </c>
      <c r="C1582" s="496" t="s">
        <v>443</v>
      </c>
      <c r="D1582" s="496" t="s">
        <v>460</v>
      </c>
      <c r="E1582" t="s">
        <v>586</v>
      </c>
    </row>
    <row r="1583" spans="1:5">
      <c r="A1583" s="496" t="s">
        <v>530</v>
      </c>
      <c r="B1583" s="496" t="s">
        <v>82</v>
      </c>
      <c r="C1583" s="496" t="s">
        <v>443</v>
      </c>
      <c r="D1583" s="496" t="s">
        <v>445</v>
      </c>
      <c r="E1583" t="s">
        <v>586</v>
      </c>
    </row>
    <row r="1584" spans="1:5">
      <c r="A1584" s="496" t="s">
        <v>530</v>
      </c>
      <c r="B1584" s="496" t="s">
        <v>82</v>
      </c>
      <c r="C1584" s="496" t="s">
        <v>443</v>
      </c>
      <c r="D1584" s="496" t="s">
        <v>446</v>
      </c>
      <c r="E1584" t="s">
        <v>586</v>
      </c>
    </row>
    <row r="1585" spans="1:5">
      <c r="A1585" s="496" t="s">
        <v>530</v>
      </c>
      <c r="B1585" s="496" t="s">
        <v>82</v>
      </c>
      <c r="C1585" s="496" t="s">
        <v>443</v>
      </c>
      <c r="D1585" s="496" t="s">
        <v>447</v>
      </c>
      <c r="E1585" t="s">
        <v>586</v>
      </c>
    </row>
    <row r="1586" spans="1:5">
      <c r="A1586" s="496" t="s">
        <v>530</v>
      </c>
      <c r="B1586" s="496" t="s">
        <v>82</v>
      </c>
      <c r="C1586" s="496" t="s">
        <v>443</v>
      </c>
      <c r="D1586" s="496" t="s">
        <v>448</v>
      </c>
      <c r="E1586" t="s">
        <v>586</v>
      </c>
    </row>
    <row r="1587" spans="1:5">
      <c r="A1587" s="496" t="s">
        <v>530</v>
      </c>
      <c r="B1587" s="496" t="s">
        <v>82</v>
      </c>
      <c r="C1587" s="496" t="s">
        <v>443</v>
      </c>
      <c r="D1587" s="496" t="s">
        <v>449</v>
      </c>
      <c r="E1587" t="s">
        <v>586</v>
      </c>
    </row>
    <row r="1588" spans="1:5">
      <c r="A1588" s="496" t="s">
        <v>530</v>
      </c>
      <c r="B1588" s="496" t="s">
        <v>82</v>
      </c>
      <c r="C1588" s="496" t="s">
        <v>450</v>
      </c>
      <c r="D1588" s="496" t="s">
        <v>470</v>
      </c>
      <c r="E1588" t="s">
        <v>588</v>
      </c>
    </row>
    <row r="1589" spans="1:5">
      <c r="A1589" s="496" t="s">
        <v>530</v>
      </c>
      <c r="B1589" s="496" t="s">
        <v>82</v>
      </c>
      <c r="C1589" s="496" t="s">
        <v>450</v>
      </c>
      <c r="D1589" s="496" t="s">
        <v>448</v>
      </c>
      <c r="E1589" t="s">
        <v>588</v>
      </c>
    </row>
    <row r="1590" spans="1:5">
      <c r="A1590" s="496" t="s">
        <v>530</v>
      </c>
      <c r="B1590" s="496" t="s">
        <v>82</v>
      </c>
      <c r="C1590" s="496" t="s">
        <v>450</v>
      </c>
      <c r="D1590" s="496" t="s">
        <v>452</v>
      </c>
      <c r="E1590" t="s">
        <v>588</v>
      </c>
    </row>
    <row r="1591" spans="1:5">
      <c r="A1591" s="496" t="s">
        <v>530</v>
      </c>
      <c r="B1591" s="496" t="s">
        <v>82</v>
      </c>
      <c r="C1591" s="496" t="s">
        <v>419</v>
      </c>
      <c r="D1591" s="496" t="s">
        <v>418</v>
      </c>
      <c r="E1591" t="s">
        <v>586</v>
      </c>
    </row>
    <row r="1592" spans="1:5">
      <c r="A1592" s="496" t="s">
        <v>530</v>
      </c>
      <c r="B1592" s="496" t="s">
        <v>82</v>
      </c>
      <c r="C1592" s="496" t="s">
        <v>419</v>
      </c>
      <c r="D1592" s="496" t="s">
        <v>420</v>
      </c>
      <c r="E1592" t="s">
        <v>586</v>
      </c>
    </row>
    <row r="1593" spans="1:5">
      <c r="A1593" s="496" t="s">
        <v>530</v>
      </c>
      <c r="B1593" s="496" t="s">
        <v>82</v>
      </c>
      <c r="C1593" s="496" t="s">
        <v>419</v>
      </c>
      <c r="D1593" s="496" t="s">
        <v>511</v>
      </c>
      <c r="E1593" t="s">
        <v>586</v>
      </c>
    </row>
    <row r="1594" spans="1:5">
      <c r="A1594" s="496" t="s">
        <v>530</v>
      </c>
      <c r="B1594" s="496" t="s">
        <v>82</v>
      </c>
      <c r="C1594" s="496" t="s">
        <v>419</v>
      </c>
      <c r="D1594" s="496" t="s">
        <v>421</v>
      </c>
      <c r="E1594" t="s">
        <v>588</v>
      </c>
    </row>
    <row r="1595" spans="1:5">
      <c r="A1595" s="496" t="s">
        <v>530</v>
      </c>
      <c r="B1595" s="496" t="s">
        <v>82</v>
      </c>
      <c r="C1595" s="496" t="s">
        <v>419</v>
      </c>
      <c r="D1595" s="496" t="s">
        <v>422</v>
      </c>
      <c r="E1595" t="s">
        <v>586</v>
      </c>
    </row>
    <row r="1596" spans="1:5">
      <c r="A1596" s="496" t="s">
        <v>530</v>
      </c>
      <c r="B1596" s="496" t="s">
        <v>82</v>
      </c>
      <c r="C1596" s="496" t="s">
        <v>419</v>
      </c>
      <c r="D1596" s="496" t="s">
        <v>423</v>
      </c>
      <c r="E1596" t="s">
        <v>586</v>
      </c>
    </row>
    <row r="1597" spans="1:5">
      <c r="A1597" s="496" t="s">
        <v>530</v>
      </c>
      <c r="B1597" s="496" t="s">
        <v>82</v>
      </c>
      <c r="C1597" s="496" t="s">
        <v>419</v>
      </c>
      <c r="D1597" s="496" t="s">
        <v>455</v>
      </c>
      <c r="E1597" t="s">
        <v>586</v>
      </c>
    </row>
    <row r="1598" spans="1:5">
      <c r="A1598" s="496" t="s">
        <v>530</v>
      </c>
      <c r="B1598" s="496" t="s">
        <v>82</v>
      </c>
      <c r="C1598" s="496" t="s">
        <v>419</v>
      </c>
      <c r="D1598" s="496" t="s">
        <v>438</v>
      </c>
      <c r="E1598" t="s">
        <v>586</v>
      </c>
    </row>
    <row r="1599" spans="1:5">
      <c r="A1599" s="496" t="s">
        <v>530</v>
      </c>
      <c r="B1599" s="496" t="s">
        <v>82</v>
      </c>
      <c r="C1599" s="496" t="s">
        <v>419</v>
      </c>
      <c r="D1599" s="496" t="s">
        <v>456</v>
      </c>
      <c r="E1599" t="s">
        <v>586</v>
      </c>
    </row>
    <row r="1600" spans="1:5">
      <c r="A1600" s="496" t="s">
        <v>530</v>
      </c>
      <c r="B1600" s="496" t="s">
        <v>82</v>
      </c>
      <c r="C1600" s="496" t="s">
        <v>419</v>
      </c>
      <c r="D1600" s="496" t="s">
        <v>476</v>
      </c>
      <c r="E1600" t="s">
        <v>586</v>
      </c>
    </row>
    <row r="1601" spans="1:5">
      <c r="A1601" s="496" t="s">
        <v>530</v>
      </c>
      <c r="B1601" s="496" t="s">
        <v>82</v>
      </c>
      <c r="C1601" s="496" t="s">
        <v>461</v>
      </c>
      <c r="D1601" s="496" t="s">
        <v>444</v>
      </c>
      <c r="E1601" t="s">
        <v>586</v>
      </c>
    </row>
    <row r="1602" spans="1:5">
      <c r="A1602" s="496" t="s">
        <v>530</v>
      </c>
      <c r="B1602" s="496" t="s">
        <v>82</v>
      </c>
      <c r="C1602" s="496" t="s">
        <v>461</v>
      </c>
      <c r="D1602" s="496" t="s">
        <v>462</v>
      </c>
      <c r="E1602" t="s">
        <v>586</v>
      </c>
    </row>
    <row r="1603" spans="1:5">
      <c r="A1603" s="496" t="s">
        <v>530</v>
      </c>
      <c r="B1603" s="496" t="s">
        <v>82</v>
      </c>
      <c r="C1603" s="496" t="s">
        <v>461</v>
      </c>
      <c r="D1603" s="496" t="s">
        <v>463</v>
      </c>
      <c r="E1603" t="s">
        <v>586</v>
      </c>
    </row>
    <row r="1604" spans="1:5">
      <c r="A1604" s="496" t="s">
        <v>530</v>
      </c>
      <c r="B1604" s="496" t="s">
        <v>82</v>
      </c>
      <c r="C1604" s="496" t="s">
        <v>461</v>
      </c>
      <c r="D1604" s="496" t="s">
        <v>489</v>
      </c>
      <c r="E1604" t="s">
        <v>586</v>
      </c>
    </row>
    <row r="1605" spans="1:5">
      <c r="A1605" s="496" t="s">
        <v>530</v>
      </c>
      <c r="B1605" s="496" t="s">
        <v>82</v>
      </c>
      <c r="C1605" s="496" t="s">
        <v>461</v>
      </c>
      <c r="D1605" s="496" t="s">
        <v>490</v>
      </c>
      <c r="E1605" t="s">
        <v>586</v>
      </c>
    </row>
    <row r="1606" spans="1:5">
      <c r="A1606" s="496" t="s">
        <v>530</v>
      </c>
      <c r="B1606" s="496" t="s">
        <v>82</v>
      </c>
      <c r="C1606" s="496" t="s">
        <v>461</v>
      </c>
      <c r="D1606" s="496" t="s">
        <v>491</v>
      </c>
      <c r="E1606" t="s">
        <v>586</v>
      </c>
    </row>
    <row r="1607" spans="1:5">
      <c r="A1607" s="496" t="s">
        <v>530</v>
      </c>
      <c r="B1607" s="496" t="s">
        <v>82</v>
      </c>
      <c r="C1607" s="496" t="s">
        <v>461</v>
      </c>
      <c r="D1607" s="496" t="s">
        <v>492</v>
      </c>
      <c r="E1607" t="s">
        <v>586</v>
      </c>
    </row>
    <row r="1608" spans="1:5">
      <c r="A1608" s="496" t="s">
        <v>530</v>
      </c>
      <c r="B1608" s="496" t="s">
        <v>82</v>
      </c>
      <c r="C1608" s="496" t="s">
        <v>461</v>
      </c>
      <c r="D1608" s="496" t="s">
        <v>493</v>
      </c>
      <c r="E1608" t="s">
        <v>586</v>
      </c>
    </row>
    <row r="1609" spans="1:5">
      <c r="A1609" s="496" t="s">
        <v>530</v>
      </c>
      <c r="B1609" s="496" t="s">
        <v>82</v>
      </c>
      <c r="C1609" s="496" t="s">
        <v>461</v>
      </c>
      <c r="D1609" s="496" t="s">
        <v>494</v>
      </c>
      <c r="E1609" t="s">
        <v>586</v>
      </c>
    </row>
    <row r="1610" spans="1:5">
      <c r="A1610" s="496" t="s">
        <v>530</v>
      </c>
      <c r="B1610" s="496" t="s">
        <v>82</v>
      </c>
      <c r="C1610" s="496" t="s">
        <v>461</v>
      </c>
      <c r="D1610" s="496" t="s">
        <v>467</v>
      </c>
      <c r="E1610" t="s">
        <v>586</v>
      </c>
    </row>
    <row r="1611" spans="1:5">
      <c r="A1611" s="496" t="s">
        <v>530</v>
      </c>
      <c r="B1611" s="496" t="s">
        <v>82</v>
      </c>
      <c r="C1611" s="496" t="s">
        <v>461</v>
      </c>
      <c r="D1611" s="496" t="s">
        <v>468</v>
      </c>
      <c r="E1611" t="s">
        <v>586</v>
      </c>
    </row>
    <row r="1612" spans="1:5">
      <c r="A1612" s="496" t="s">
        <v>530</v>
      </c>
      <c r="B1612" s="496" t="s">
        <v>82</v>
      </c>
      <c r="C1612" s="496" t="s">
        <v>461</v>
      </c>
      <c r="D1612" s="496" t="s">
        <v>469</v>
      </c>
      <c r="E1612" t="s">
        <v>586</v>
      </c>
    </row>
    <row r="1613" spans="1:5">
      <c r="A1613" s="496" t="s">
        <v>530</v>
      </c>
      <c r="B1613" s="496" t="s">
        <v>82</v>
      </c>
      <c r="C1613" s="496" t="s">
        <v>461</v>
      </c>
      <c r="D1613" s="496" t="s">
        <v>495</v>
      </c>
      <c r="E1613" t="s">
        <v>586</v>
      </c>
    </row>
    <row r="1614" spans="1:5">
      <c r="A1614" s="496" t="s">
        <v>530</v>
      </c>
      <c r="B1614" s="496" t="s">
        <v>82</v>
      </c>
      <c r="C1614" s="496" t="s">
        <v>461</v>
      </c>
      <c r="D1614" s="496" t="s">
        <v>496</v>
      </c>
      <c r="E1614" t="s">
        <v>586</v>
      </c>
    </row>
    <row r="1615" spans="1:5">
      <c r="A1615" s="496" t="s">
        <v>530</v>
      </c>
      <c r="B1615" s="496" t="s">
        <v>82</v>
      </c>
      <c r="C1615" s="496" t="s">
        <v>461</v>
      </c>
      <c r="D1615" s="496" t="s">
        <v>497</v>
      </c>
      <c r="E1615" t="s">
        <v>586</v>
      </c>
    </row>
    <row r="1616" spans="1:5">
      <c r="A1616" s="496" t="s">
        <v>530</v>
      </c>
      <c r="B1616" s="496" t="s">
        <v>82</v>
      </c>
      <c r="C1616" s="496" t="s">
        <v>461</v>
      </c>
      <c r="D1616" s="496" t="s">
        <v>473</v>
      </c>
      <c r="E1616" t="s">
        <v>586</v>
      </c>
    </row>
    <row r="1617" spans="1:5">
      <c r="A1617" s="496" t="s">
        <v>530</v>
      </c>
      <c r="B1617" s="496" t="s">
        <v>82</v>
      </c>
      <c r="C1617" s="496" t="s">
        <v>461</v>
      </c>
      <c r="D1617" s="496" t="s">
        <v>474</v>
      </c>
      <c r="E1617" t="s">
        <v>586</v>
      </c>
    </row>
    <row r="1618" spans="1:5">
      <c r="A1618" s="496" t="s">
        <v>530</v>
      </c>
      <c r="B1618" s="496" t="s">
        <v>82</v>
      </c>
      <c r="C1618" s="496" t="s">
        <v>461</v>
      </c>
      <c r="D1618" s="496" t="s">
        <v>475</v>
      </c>
      <c r="E1618" t="s">
        <v>586</v>
      </c>
    </row>
    <row r="1619" spans="1:5">
      <c r="A1619" s="496" t="s">
        <v>533</v>
      </c>
      <c r="B1619" s="496" t="s">
        <v>55</v>
      </c>
      <c r="C1619" s="496" t="s">
        <v>428</v>
      </c>
      <c r="D1619" s="496" t="s">
        <v>429</v>
      </c>
      <c r="E1619" t="s">
        <v>586</v>
      </c>
    </row>
    <row r="1620" spans="1:5">
      <c r="A1620" s="496" t="s">
        <v>533</v>
      </c>
      <c r="B1620" s="496" t="s">
        <v>55</v>
      </c>
      <c r="C1620" s="496" t="s">
        <v>428</v>
      </c>
      <c r="D1620" s="496" t="s">
        <v>430</v>
      </c>
      <c r="E1620" t="s">
        <v>586</v>
      </c>
    </row>
    <row r="1621" spans="1:5">
      <c r="A1621" s="496" t="s">
        <v>533</v>
      </c>
      <c r="B1621" s="496" t="s">
        <v>55</v>
      </c>
      <c r="C1621" s="496" t="s">
        <v>428</v>
      </c>
      <c r="D1621" s="496" t="s">
        <v>431</v>
      </c>
      <c r="E1621" t="s">
        <v>586</v>
      </c>
    </row>
    <row r="1622" spans="1:5">
      <c r="A1622" s="496" t="s">
        <v>533</v>
      </c>
      <c r="B1622" s="496" t="s">
        <v>55</v>
      </c>
      <c r="C1622" s="496" t="s">
        <v>428</v>
      </c>
      <c r="D1622" s="496" t="s">
        <v>467</v>
      </c>
      <c r="E1622" t="s">
        <v>586</v>
      </c>
    </row>
    <row r="1623" spans="1:5">
      <c r="A1623" s="496" t="s">
        <v>533</v>
      </c>
      <c r="B1623" s="496" t="s">
        <v>55</v>
      </c>
      <c r="C1623" s="496" t="s">
        <v>428</v>
      </c>
      <c r="D1623" s="496" t="s">
        <v>468</v>
      </c>
      <c r="E1623" t="s">
        <v>586</v>
      </c>
    </row>
    <row r="1624" spans="1:5">
      <c r="A1624" s="496" t="s">
        <v>533</v>
      </c>
      <c r="B1624" s="496" t="s">
        <v>55</v>
      </c>
      <c r="C1624" s="496" t="s">
        <v>428</v>
      </c>
      <c r="D1624" s="496" t="s">
        <v>469</v>
      </c>
      <c r="E1624" t="s">
        <v>586</v>
      </c>
    </row>
    <row r="1625" spans="1:5">
      <c r="A1625" s="496" t="s">
        <v>533</v>
      </c>
      <c r="B1625" s="496" t="s">
        <v>55</v>
      </c>
      <c r="C1625" s="496" t="s">
        <v>432</v>
      </c>
      <c r="D1625" s="496" t="s">
        <v>454</v>
      </c>
      <c r="E1625" t="s">
        <v>588</v>
      </c>
    </row>
    <row r="1626" spans="1:5">
      <c r="A1626" s="496" t="s">
        <v>533</v>
      </c>
      <c r="B1626" s="496" t="s">
        <v>55</v>
      </c>
      <c r="C1626" s="496" t="s">
        <v>432</v>
      </c>
      <c r="D1626" s="496" t="s">
        <v>528</v>
      </c>
      <c r="E1626" t="s">
        <v>588</v>
      </c>
    </row>
    <row r="1627" spans="1:5">
      <c r="A1627" s="496" t="s">
        <v>533</v>
      </c>
      <c r="B1627" s="496" t="s">
        <v>55</v>
      </c>
      <c r="C1627" s="496" t="s">
        <v>415</v>
      </c>
      <c r="D1627" s="496" t="s">
        <v>472</v>
      </c>
      <c r="E1627" t="s">
        <v>586</v>
      </c>
    </row>
    <row r="1628" spans="1:5">
      <c r="A1628" s="496" t="s">
        <v>533</v>
      </c>
      <c r="B1628" s="496" t="s">
        <v>55</v>
      </c>
      <c r="C1628" s="496" t="s">
        <v>415</v>
      </c>
      <c r="D1628" s="496" t="s">
        <v>436</v>
      </c>
      <c r="E1628" t="s">
        <v>586</v>
      </c>
    </row>
    <row r="1629" spans="1:5">
      <c r="A1629" s="496" t="s">
        <v>533</v>
      </c>
      <c r="B1629" s="496" t="s">
        <v>55</v>
      </c>
      <c r="C1629" s="496" t="s">
        <v>415</v>
      </c>
      <c r="D1629" s="496" t="s">
        <v>418</v>
      </c>
      <c r="E1629" t="s">
        <v>586</v>
      </c>
    </row>
    <row r="1630" spans="1:5">
      <c r="A1630" s="496" t="s">
        <v>533</v>
      </c>
      <c r="B1630" s="496" t="s">
        <v>55</v>
      </c>
      <c r="C1630" s="496" t="s">
        <v>415</v>
      </c>
      <c r="D1630" s="496" t="s">
        <v>420</v>
      </c>
      <c r="E1630" t="s">
        <v>586</v>
      </c>
    </row>
    <row r="1631" spans="1:5">
      <c r="A1631" s="496" t="s">
        <v>533</v>
      </c>
      <c r="B1631" s="496" t="s">
        <v>55</v>
      </c>
      <c r="C1631" s="496" t="s">
        <v>415</v>
      </c>
      <c r="D1631" s="496" t="s">
        <v>479</v>
      </c>
      <c r="E1631" t="s">
        <v>586</v>
      </c>
    </row>
    <row r="1632" spans="1:5">
      <c r="A1632" s="496" t="s">
        <v>533</v>
      </c>
      <c r="B1632" s="496" t="s">
        <v>55</v>
      </c>
      <c r="C1632" s="496" t="s">
        <v>415</v>
      </c>
      <c r="D1632" s="496" t="s">
        <v>422</v>
      </c>
      <c r="E1632" t="s">
        <v>586</v>
      </c>
    </row>
    <row r="1633" spans="1:5">
      <c r="A1633" s="496" t="s">
        <v>533</v>
      </c>
      <c r="B1633" s="496" t="s">
        <v>55</v>
      </c>
      <c r="C1633" s="496" t="s">
        <v>415</v>
      </c>
      <c r="D1633" s="496" t="s">
        <v>423</v>
      </c>
      <c r="E1633" t="s">
        <v>586</v>
      </c>
    </row>
    <row r="1634" spans="1:5">
      <c r="A1634" s="496" t="s">
        <v>533</v>
      </c>
      <c r="B1634" s="496" t="s">
        <v>55</v>
      </c>
      <c r="C1634" s="496" t="s">
        <v>415</v>
      </c>
      <c r="D1634" s="496" t="s">
        <v>455</v>
      </c>
      <c r="E1634" t="s">
        <v>586</v>
      </c>
    </row>
    <row r="1635" spans="1:5">
      <c r="A1635" s="496" t="s">
        <v>533</v>
      </c>
      <c r="B1635" s="496" t="s">
        <v>55</v>
      </c>
      <c r="C1635" s="496" t="s">
        <v>415</v>
      </c>
      <c r="D1635" s="496" t="s">
        <v>416</v>
      </c>
      <c r="E1635" t="s">
        <v>586</v>
      </c>
    </row>
    <row r="1636" spans="1:5">
      <c r="A1636" s="496" t="s">
        <v>533</v>
      </c>
      <c r="B1636" s="496" t="s">
        <v>55</v>
      </c>
      <c r="C1636" s="496" t="s">
        <v>415</v>
      </c>
      <c r="D1636" s="496" t="s">
        <v>437</v>
      </c>
      <c r="E1636" t="s">
        <v>586</v>
      </c>
    </row>
    <row r="1637" spans="1:5">
      <c r="A1637" s="496" t="s">
        <v>533</v>
      </c>
      <c r="B1637" s="496" t="s">
        <v>55</v>
      </c>
      <c r="C1637" s="496" t="s">
        <v>415</v>
      </c>
      <c r="D1637" s="496" t="s">
        <v>438</v>
      </c>
      <c r="E1637" t="s">
        <v>586</v>
      </c>
    </row>
    <row r="1638" spans="1:5">
      <c r="A1638" s="496" t="s">
        <v>533</v>
      </c>
      <c r="B1638" s="496" t="s">
        <v>55</v>
      </c>
      <c r="C1638" s="496" t="s">
        <v>415</v>
      </c>
      <c r="D1638" s="496" t="s">
        <v>473</v>
      </c>
      <c r="E1638" t="s">
        <v>586</v>
      </c>
    </row>
    <row r="1639" spans="1:5">
      <c r="A1639" s="496" t="s">
        <v>533</v>
      </c>
      <c r="B1639" s="496" t="s">
        <v>55</v>
      </c>
      <c r="C1639" s="496" t="s">
        <v>415</v>
      </c>
      <c r="D1639" s="496" t="s">
        <v>474</v>
      </c>
      <c r="E1639" t="s">
        <v>586</v>
      </c>
    </row>
    <row r="1640" spans="1:5">
      <c r="A1640" s="496" t="s">
        <v>533</v>
      </c>
      <c r="B1640" s="496" t="s">
        <v>55</v>
      </c>
      <c r="C1640" s="496" t="s">
        <v>415</v>
      </c>
      <c r="D1640" s="496" t="s">
        <v>475</v>
      </c>
      <c r="E1640" t="s">
        <v>586</v>
      </c>
    </row>
    <row r="1641" spans="1:5">
      <c r="A1641" s="496" t="s">
        <v>533</v>
      </c>
      <c r="B1641" s="496" t="s">
        <v>55</v>
      </c>
      <c r="C1641" s="496" t="s">
        <v>415</v>
      </c>
      <c r="D1641" s="496" t="s">
        <v>480</v>
      </c>
      <c r="E1641" t="s">
        <v>586</v>
      </c>
    </row>
    <row r="1642" spans="1:5">
      <c r="A1642" s="496" t="s">
        <v>533</v>
      </c>
      <c r="B1642" s="496" t="s">
        <v>55</v>
      </c>
      <c r="C1642" s="496" t="s">
        <v>415</v>
      </c>
      <c r="D1642" s="496" t="s">
        <v>481</v>
      </c>
      <c r="E1642" t="s">
        <v>586</v>
      </c>
    </row>
    <row r="1643" spans="1:5">
      <c r="A1643" s="496" t="s">
        <v>533</v>
      </c>
      <c r="B1643" s="496" t="s">
        <v>55</v>
      </c>
      <c r="C1643" s="496" t="s">
        <v>415</v>
      </c>
      <c r="D1643" s="496" t="s">
        <v>482</v>
      </c>
      <c r="E1643" t="s">
        <v>586</v>
      </c>
    </row>
    <row r="1644" spans="1:5">
      <c r="A1644" s="496" t="s">
        <v>533</v>
      </c>
      <c r="B1644" s="496" t="s">
        <v>55</v>
      </c>
      <c r="C1644" s="496" t="s">
        <v>415</v>
      </c>
      <c r="D1644" s="496" t="s">
        <v>439</v>
      </c>
      <c r="E1644" t="s">
        <v>586</v>
      </c>
    </row>
    <row r="1645" spans="1:5">
      <c r="A1645" s="496" t="s">
        <v>533</v>
      </c>
      <c r="B1645" s="496" t="s">
        <v>55</v>
      </c>
      <c r="C1645" s="496" t="s">
        <v>415</v>
      </c>
      <c r="D1645" s="496" t="s">
        <v>440</v>
      </c>
      <c r="E1645" t="s">
        <v>586</v>
      </c>
    </row>
    <row r="1646" spans="1:5">
      <c r="A1646" s="496" t="s">
        <v>533</v>
      </c>
      <c r="B1646" s="496" t="s">
        <v>55</v>
      </c>
      <c r="C1646" s="496" t="s">
        <v>415</v>
      </c>
      <c r="D1646" s="496" t="s">
        <v>441</v>
      </c>
      <c r="E1646" t="s">
        <v>586</v>
      </c>
    </row>
    <row r="1647" spans="1:5">
      <c r="A1647" s="496" t="s">
        <v>533</v>
      </c>
      <c r="B1647" s="496" t="s">
        <v>55</v>
      </c>
      <c r="C1647" s="496" t="s">
        <v>417</v>
      </c>
      <c r="D1647" s="496" t="s">
        <v>477</v>
      </c>
      <c r="E1647" t="s">
        <v>586</v>
      </c>
    </row>
    <row r="1648" spans="1:5">
      <c r="A1648" s="496" t="s">
        <v>533</v>
      </c>
      <c r="B1648" s="496" t="s">
        <v>55</v>
      </c>
      <c r="C1648" s="496" t="s">
        <v>417</v>
      </c>
      <c r="D1648" s="496" t="s">
        <v>418</v>
      </c>
      <c r="E1648" t="s">
        <v>586</v>
      </c>
    </row>
    <row r="1649" spans="1:5">
      <c r="A1649" s="496" t="s">
        <v>533</v>
      </c>
      <c r="B1649" s="496" t="s">
        <v>55</v>
      </c>
      <c r="C1649" s="496" t="s">
        <v>531</v>
      </c>
      <c r="D1649" s="496" t="s">
        <v>532</v>
      </c>
      <c r="E1649" t="s">
        <v>588</v>
      </c>
    </row>
    <row r="1650" spans="1:5">
      <c r="A1650" s="496" t="s">
        <v>533</v>
      </c>
      <c r="B1650" s="496" t="s">
        <v>55</v>
      </c>
      <c r="C1650" s="496" t="s">
        <v>531</v>
      </c>
      <c r="D1650" s="496" t="s">
        <v>420</v>
      </c>
      <c r="E1650" t="s">
        <v>588</v>
      </c>
    </row>
    <row r="1651" spans="1:5">
      <c r="A1651" s="496" t="s">
        <v>533</v>
      </c>
      <c r="B1651" s="496" t="s">
        <v>55</v>
      </c>
      <c r="C1651" s="496" t="s">
        <v>531</v>
      </c>
      <c r="D1651" s="496" t="s">
        <v>479</v>
      </c>
      <c r="E1651" t="s">
        <v>588</v>
      </c>
    </row>
    <row r="1652" spans="1:5">
      <c r="A1652" s="496" t="s">
        <v>533</v>
      </c>
      <c r="B1652" s="496" t="s">
        <v>55</v>
      </c>
      <c r="C1652" s="496" t="s">
        <v>465</v>
      </c>
      <c r="D1652" s="496" t="s">
        <v>453</v>
      </c>
      <c r="E1652" t="s">
        <v>588</v>
      </c>
    </row>
    <row r="1653" spans="1:5">
      <c r="A1653" s="496" t="s">
        <v>533</v>
      </c>
      <c r="B1653" s="496" t="s">
        <v>55</v>
      </c>
      <c r="C1653" s="496" t="s">
        <v>443</v>
      </c>
      <c r="D1653" s="496" t="s">
        <v>587</v>
      </c>
      <c r="E1653" t="s">
        <v>586</v>
      </c>
    </row>
    <row r="1654" spans="1:5">
      <c r="A1654" s="496" t="s">
        <v>533</v>
      </c>
      <c r="B1654" s="496" t="s">
        <v>55</v>
      </c>
      <c r="C1654" s="496" t="s">
        <v>443</v>
      </c>
      <c r="D1654" s="496" t="s">
        <v>504</v>
      </c>
      <c r="E1654" t="s">
        <v>586</v>
      </c>
    </row>
    <row r="1655" spans="1:5">
      <c r="A1655" s="496" t="s">
        <v>533</v>
      </c>
      <c r="B1655" s="496" t="s">
        <v>55</v>
      </c>
      <c r="C1655" s="496" t="s">
        <v>443</v>
      </c>
      <c r="D1655" s="496" t="s">
        <v>523</v>
      </c>
      <c r="E1655" t="s">
        <v>586</v>
      </c>
    </row>
    <row r="1656" spans="1:5">
      <c r="A1656" s="496" t="s">
        <v>533</v>
      </c>
      <c r="B1656" s="496" t="s">
        <v>55</v>
      </c>
      <c r="C1656" s="496" t="s">
        <v>443</v>
      </c>
      <c r="D1656" s="496" t="s">
        <v>444</v>
      </c>
      <c r="E1656" t="s">
        <v>586</v>
      </c>
    </row>
    <row r="1657" spans="1:5">
      <c r="A1657" s="496" t="s">
        <v>533</v>
      </c>
      <c r="B1657" s="496" t="s">
        <v>55</v>
      </c>
      <c r="C1657" s="496" t="s">
        <v>443</v>
      </c>
      <c r="D1657" s="496" t="s">
        <v>458</v>
      </c>
      <c r="E1657" t="s">
        <v>586</v>
      </c>
    </row>
    <row r="1658" spans="1:5">
      <c r="A1658" s="496" t="s">
        <v>533</v>
      </c>
      <c r="B1658" s="496" t="s">
        <v>55</v>
      </c>
      <c r="C1658" s="496" t="s">
        <v>443</v>
      </c>
      <c r="D1658" s="496" t="s">
        <v>459</v>
      </c>
      <c r="E1658" t="s">
        <v>586</v>
      </c>
    </row>
    <row r="1659" spans="1:5">
      <c r="A1659" s="496" t="s">
        <v>533</v>
      </c>
      <c r="B1659" s="496" t="s">
        <v>55</v>
      </c>
      <c r="C1659" s="496" t="s">
        <v>443</v>
      </c>
      <c r="D1659" s="496" t="s">
        <v>460</v>
      </c>
      <c r="E1659" t="s">
        <v>586</v>
      </c>
    </row>
    <row r="1660" spans="1:5">
      <c r="A1660" s="496" t="s">
        <v>533</v>
      </c>
      <c r="B1660" s="496" t="s">
        <v>55</v>
      </c>
      <c r="C1660" s="496" t="s">
        <v>443</v>
      </c>
      <c r="D1660" s="496" t="s">
        <v>445</v>
      </c>
      <c r="E1660" t="s">
        <v>586</v>
      </c>
    </row>
    <row r="1661" spans="1:5">
      <c r="A1661" s="496" t="s">
        <v>533</v>
      </c>
      <c r="B1661" s="496" t="s">
        <v>55</v>
      </c>
      <c r="C1661" s="496" t="s">
        <v>443</v>
      </c>
      <c r="D1661" s="496" t="s">
        <v>446</v>
      </c>
      <c r="E1661" t="s">
        <v>586</v>
      </c>
    </row>
    <row r="1662" spans="1:5">
      <c r="A1662" s="496" t="s">
        <v>533</v>
      </c>
      <c r="B1662" s="496" t="s">
        <v>55</v>
      </c>
      <c r="C1662" s="496" t="s">
        <v>443</v>
      </c>
      <c r="D1662" s="496" t="s">
        <v>447</v>
      </c>
      <c r="E1662" t="s">
        <v>586</v>
      </c>
    </row>
    <row r="1663" spans="1:5">
      <c r="A1663" s="496" t="s">
        <v>533</v>
      </c>
      <c r="B1663" s="496" t="s">
        <v>55</v>
      </c>
      <c r="C1663" s="496" t="s">
        <v>443</v>
      </c>
      <c r="D1663" s="496" t="s">
        <v>448</v>
      </c>
      <c r="E1663" t="s">
        <v>586</v>
      </c>
    </row>
    <row r="1664" spans="1:5">
      <c r="A1664" s="496" t="s">
        <v>533</v>
      </c>
      <c r="B1664" s="496" t="s">
        <v>55</v>
      </c>
      <c r="C1664" s="496" t="s">
        <v>443</v>
      </c>
      <c r="D1664" s="496" t="s">
        <v>449</v>
      </c>
      <c r="E1664" t="s">
        <v>586</v>
      </c>
    </row>
    <row r="1665" spans="1:5">
      <c r="A1665" s="496" t="s">
        <v>533</v>
      </c>
      <c r="B1665" s="496" t="s">
        <v>55</v>
      </c>
      <c r="C1665" s="496" t="s">
        <v>450</v>
      </c>
      <c r="D1665" s="496" t="s">
        <v>429</v>
      </c>
      <c r="E1665" t="s">
        <v>588</v>
      </c>
    </row>
    <row r="1666" spans="1:5">
      <c r="A1666" s="496" t="s">
        <v>533</v>
      </c>
      <c r="B1666" s="496" t="s">
        <v>55</v>
      </c>
      <c r="C1666" s="496" t="s">
        <v>450</v>
      </c>
      <c r="D1666" s="496" t="s">
        <v>470</v>
      </c>
      <c r="E1666" t="s">
        <v>588</v>
      </c>
    </row>
    <row r="1667" spans="1:5">
      <c r="A1667" s="496" t="s">
        <v>533</v>
      </c>
      <c r="B1667" s="496" t="s">
        <v>55</v>
      </c>
      <c r="C1667" s="496" t="s">
        <v>450</v>
      </c>
      <c r="D1667" s="496" t="s">
        <v>448</v>
      </c>
      <c r="E1667" t="s">
        <v>588</v>
      </c>
    </row>
    <row r="1668" spans="1:5">
      <c r="A1668" s="496" t="s">
        <v>533</v>
      </c>
      <c r="B1668" s="496" t="s">
        <v>55</v>
      </c>
      <c r="C1668" s="496" t="s">
        <v>450</v>
      </c>
      <c r="D1668" s="496" t="s">
        <v>452</v>
      </c>
      <c r="E1668" t="s">
        <v>588</v>
      </c>
    </row>
    <row r="1669" spans="1:5">
      <c r="A1669" s="496" t="s">
        <v>533</v>
      </c>
      <c r="B1669" s="496" t="s">
        <v>55</v>
      </c>
      <c r="C1669" s="496" t="s">
        <v>419</v>
      </c>
      <c r="D1669" s="496" t="s">
        <v>418</v>
      </c>
      <c r="E1669" t="s">
        <v>586</v>
      </c>
    </row>
    <row r="1670" spans="1:5">
      <c r="A1670" s="496" t="s">
        <v>533</v>
      </c>
      <c r="B1670" s="496" t="s">
        <v>55</v>
      </c>
      <c r="C1670" s="496" t="s">
        <v>419</v>
      </c>
      <c r="D1670" s="496" t="s">
        <v>420</v>
      </c>
      <c r="E1670" t="s">
        <v>586</v>
      </c>
    </row>
    <row r="1671" spans="1:5">
      <c r="A1671" s="496" t="s">
        <v>533</v>
      </c>
      <c r="B1671" s="496" t="s">
        <v>55</v>
      </c>
      <c r="C1671" s="496" t="s">
        <v>419</v>
      </c>
      <c r="D1671" s="496" t="s">
        <v>511</v>
      </c>
      <c r="E1671" t="s">
        <v>586</v>
      </c>
    </row>
    <row r="1672" spans="1:5">
      <c r="A1672" s="496" t="s">
        <v>533</v>
      </c>
      <c r="B1672" s="496" t="s">
        <v>55</v>
      </c>
      <c r="C1672" s="496" t="s">
        <v>419</v>
      </c>
      <c r="D1672" s="496" t="s">
        <v>421</v>
      </c>
      <c r="E1672" t="s">
        <v>588</v>
      </c>
    </row>
    <row r="1673" spans="1:5">
      <c r="A1673" s="496" t="s">
        <v>533</v>
      </c>
      <c r="B1673" s="496" t="s">
        <v>55</v>
      </c>
      <c r="C1673" s="496" t="s">
        <v>419</v>
      </c>
      <c r="D1673" s="496" t="s">
        <v>422</v>
      </c>
      <c r="E1673" t="s">
        <v>586</v>
      </c>
    </row>
    <row r="1674" spans="1:5">
      <c r="A1674" s="496" t="s">
        <v>533</v>
      </c>
      <c r="B1674" s="496" t="s">
        <v>55</v>
      </c>
      <c r="C1674" s="496" t="s">
        <v>419</v>
      </c>
      <c r="D1674" s="496" t="s">
        <v>423</v>
      </c>
      <c r="E1674" t="s">
        <v>586</v>
      </c>
    </row>
    <row r="1675" spans="1:5">
      <c r="A1675" s="496" t="s">
        <v>533</v>
      </c>
      <c r="B1675" s="496" t="s">
        <v>55</v>
      </c>
      <c r="C1675" s="496" t="s">
        <v>419</v>
      </c>
      <c r="D1675" s="496" t="s">
        <v>455</v>
      </c>
      <c r="E1675" t="s">
        <v>586</v>
      </c>
    </row>
    <row r="1676" spans="1:5">
      <c r="A1676" s="496" t="s">
        <v>533</v>
      </c>
      <c r="B1676" s="496" t="s">
        <v>55</v>
      </c>
      <c r="C1676" s="496" t="s">
        <v>419</v>
      </c>
      <c r="D1676" s="496" t="s">
        <v>438</v>
      </c>
      <c r="E1676" t="s">
        <v>586</v>
      </c>
    </row>
    <row r="1677" spans="1:5">
      <c r="A1677" s="496" t="s">
        <v>533</v>
      </c>
      <c r="B1677" s="496" t="s">
        <v>55</v>
      </c>
      <c r="C1677" s="496" t="s">
        <v>419</v>
      </c>
      <c r="D1677" s="496" t="s">
        <v>456</v>
      </c>
      <c r="E1677" t="s">
        <v>586</v>
      </c>
    </row>
    <row r="1678" spans="1:5">
      <c r="A1678" s="496" t="s">
        <v>533</v>
      </c>
      <c r="B1678" s="496" t="s">
        <v>55</v>
      </c>
      <c r="C1678" s="496" t="s">
        <v>419</v>
      </c>
      <c r="D1678" s="496" t="s">
        <v>476</v>
      </c>
      <c r="E1678" t="s">
        <v>586</v>
      </c>
    </row>
    <row r="1679" spans="1:5">
      <c r="A1679" s="496" t="s">
        <v>533</v>
      </c>
      <c r="B1679" s="496" t="s">
        <v>55</v>
      </c>
      <c r="C1679" s="496" t="s">
        <v>461</v>
      </c>
      <c r="D1679" s="496" t="s">
        <v>444</v>
      </c>
      <c r="E1679" t="s">
        <v>586</v>
      </c>
    </row>
    <row r="1680" spans="1:5">
      <c r="A1680" s="496" t="s">
        <v>533</v>
      </c>
      <c r="B1680" s="496" t="s">
        <v>55</v>
      </c>
      <c r="C1680" s="496" t="s">
        <v>461</v>
      </c>
      <c r="D1680" s="496" t="s">
        <v>462</v>
      </c>
      <c r="E1680" t="s">
        <v>586</v>
      </c>
    </row>
    <row r="1681" spans="1:5">
      <c r="A1681" s="496" t="s">
        <v>533</v>
      </c>
      <c r="B1681" s="496" t="s">
        <v>55</v>
      </c>
      <c r="C1681" s="496" t="s">
        <v>461</v>
      </c>
      <c r="D1681" s="496" t="s">
        <v>463</v>
      </c>
      <c r="E1681" t="s">
        <v>586</v>
      </c>
    </row>
    <row r="1682" spans="1:5">
      <c r="A1682" s="496" t="s">
        <v>533</v>
      </c>
      <c r="B1682" s="496" t="s">
        <v>55</v>
      </c>
      <c r="C1682" s="496" t="s">
        <v>461</v>
      </c>
      <c r="D1682" s="496" t="s">
        <v>489</v>
      </c>
      <c r="E1682" t="s">
        <v>586</v>
      </c>
    </row>
    <row r="1683" spans="1:5">
      <c r="A1683" s="496" t="s">
        <v>533</v>
      </c>
      <c r="B1683" s="496" t="s">
        <v>55</v>
      </c>
      <c r="C1683" s="496" t="s">
        <v>461</v>
      </c>
      <c r="D1683" s="496" t="s">
        <v>490</v>
      </c>
      <c r="E1683" t="s">
        <v>586</v>
      </c>
    </row>
    <row r="1684" spans="1:5">
      <c r="A1684" s="496" t="s">
        <v>533</v>
      </c>
      <c r="B1684" s="496" t="s">
        <v>55</v>
      </c>
      <c r="C1684" s="496" t="s">
        <v>461</v>
      </c>
      <c r="D1684" s="496" t="s">
        <v>491</v>
      </c>
      <c r="E1684" t="s">
        <v>586</v>
      </c>
    </row>
    <row r="1685" spans="1:5">
      <c r="A1685" s="496" t="s">
        <v>533</v>
      </c>
      <c r="B1685" s="496" t="s">
        <v>55</v>
      </c>
      <c r="C1685" s="496" t="s">
        <v>461</v>
      </c>
      <c r="D1685" s="496" t="s">
        <v>492</v>
      </c>
      <c r="E1685" t="s">
        <v>586</v>
      </c>
    </row>
    <row r="1686" spans="1:5">
      <c r="A1686" s="496" t="s">
        <v>533</v>
      </c>
      <c r="B1686" s="496" t="s">
        <v>55</v>
      </c>
      <c r="C1686" s="496" t="s">
        <v>461</v>
      </c>
      <c r="D1686" s="496" t="s">
        <v>493</v>
      </c>
      <c r="E1686" t="s">
        <v>586</v>
      </c>
    </row>
    <row r="1687" spans="1:5">
      <c r="A1687" s="496" t="s">
        <v>533</v>
      </c>
      <c r="B1687" s="496" t="s">
        <v>55</v>
      </c>
      <c r="C1687" s="496" t="s">
        <v>461</v>
      </c>
      <c r="D1687" s="496" t="s">
        <v>494</v>
      </c>
      <c r="E1687" t="s">
        <v>586</v>
      </c>
    </row>
    <row r="1688" spans="1:5">
      <c r="A1688" s="496" t="s">
        <v>533</v>
      </c>
      <c r="B1688" s="496" t="s">
        <v>55</v>
      </c>
      <c r="C1688" s="496" t="s">
        <v>461</v>
      </c>
      <c r="D1688" s="496" t="s">
        <v>467</v>
      </c>
      <c r="E1688" t="s">
        <v>586</v>
      </c>
    </row>
    <row r="1689" spans="1:5">
      <c r="A1689" s="496" t="s">
        <v>533</v>
      </c>
      <c r="B1689" s="496" t="s">
        <v>55</v>
      </c>
      <c r="C1689" s="496" t="s">
        <v>461</v>
      </c>
      <c r="D1689" s="496" t="s">
        <v>468</v>
      </c>
      <c r="E1689" t="s">
        <v>586</v>
      </c>
    </row>
    <row r="1690" spans="1:5">
      <c r="A1690" s="496" t="s">
        <v>533</v>
      </c>
      <c r="B1690" s="496" t="s">
        <v>55</v>
      </c>
      <c r="C1690" s="496" t="s">
        <v>461</v>
      </c>
      <c r="D1690" s="496" t="s">
        <v>469</v>
      </c>
      <c r="E1690" t="s">
        <v>586</v>
      </c>
    </row>
    <row r="1691" spans="1:5">
      <c r="A1691" s="496" t="s">
        <v>533</v>
      </c>
      <c r="B1691" s="496" t="s">
        <v>55</v>
      </c>
      <c r="C1691" s="496" t="s">
        <v>461</v>
      </c>
      <c r="D1691" s="496" t="s">
        <v>495</v>
      </c>
      <c r="E1691" t="s">
        <v>586</v>
      </c>
    </row>
    <row r="1692" spans="1:5">
      <c r="A1692" s="496" t="s">
        <v>533</v>
      </c>
      <c r="B1692" s="496" t="s">
        <v>55</v>
      </c>
      <c r="C1692" s="496" t="s">
        <v>461</v>
      </c>
      <c r="D1692" s="496" t="s">
        <v>496</v>
      </c>
      <c r="E1692" t="s">
        <v>586</v>
      </c>
    </row>
    <row r="1693" spans="1:5">
      <c r="A1693" s="496" t="s">
        <v>533</v>
      </c>
      <c r="B1693" s="496" t="s">
        <v>55</v>
      </c>
      <c r="C1693" s="496" t="s">
        <v>461</v>
      </c>
      <c r="D1693" s="496" t="s">
        <v>497</v>
      </c>
      <c r="E1693" t="s">
        <v>586</v>
      </c>
    </row>
    <row r="1694" spans="1:5">
      <c r="A1694" s="496" t="s">
        <v>533</v>
      </c>
      <c r="B1694" s="496" t="s">
        <v>55</v>
      </c>
      <c r="C1694" s="496" t="s">
        <v>461</v>
      </c>
      <c r="D1694" s="496" t="s">
        <v>473</v>
      </c>
      <c r="E1694" t="s">
        <v>586</v>
      </c>
    </row>
    <row r="1695" spans="1:5">
      <c r="A1695" s="496" t="s">
        <v>533</v>
      </c>
      <c r="B1695" s="496" t="s">
        <v>55</v>
      </c>
      <c r="C1695" s="496" t="s">
        <v>461</v>
      </c>
      <c r="D1695" s="496" t="s">
        <v>474</v>
      </c>
      <c r="E1695" t="s">
        <v>586</v>
      </c>
    </row>
    <row r="1696" spans="1:5">
      <c r="A1696" s="496" t="s">
        <v>533</v>
      </c>
      <c r="B1696" s="496" t="s">
        <v>55</v>
      </c>
      <c r="C1696" s="496" t="s">
        <v>461</v>
      </c>
      <c r="D1696" s="496" t="s">
        <v>475</v>
      </c>
      <c r="E1696" t="s">
        <v>586</v>
      </c>
    </row>
    <row r="1697" spans="1:5">
      <c r="A1697" s="496" t="s">
        <v>534</v>
      </c>
      <c r="B1697" s="496" t="s">
        <v>44</v>
      </c>
      <c r="C1697" s="496" t="s">
        <v>428</v>
      </c>
      <c r="D1697" s="496" t="s">
        <v>429</v>
      </c>
      <c r="E1697" t="s">
        <v>586</v>
      </c>
    </row>
    <row r="1698" spans="1:5">
      <c r="A1698" s="496" t="s">
        <v>534</v>
      </c>
      <c r="B1698" s="496" t="s">
        <v>44</v>
      </c>
      <c r="C1698" s="496" t="s">
        <v>428</v>
      </c>
      <c r="D1698" s="496" t="s">
        <v>430</v>
      </c>
      <c r="E1698" t="s">
        <v>586</v>
      </c>
    </row>
    <row r="1699" spans="1:5">
      <c r="A1699" s="496" t="s">
        <v>534</v>
      </c>
      <c r="B1699" s="496" t="s">
        <v>44</v>
      </c>
      <c r="C1699" s="496" t="s">
        <v>428</v>
      </c>
      <c r="D1699" s="496" t="s">
        <v>431</v>
      </c>
      <c r="E1699" t="s">
        <v>586</v>
      </c>
    </row>
    <row r="1700" spans="1:5">
      <c r="A1700" s="496" t="s">
        <v>534</v>
      </c>
      <c r="B1700" s="496" t="s">
        <v>44</v>
      </c>
      <c r="C1700" s="496" t="s">
        <v>428</v>
      </c>
      <c r="D1700" s="496" t="s">
        <v>467</v>
      </c>
      <c r="E1700" t="s">
        <v>586</v>
      </c>
    </row>
    <row r="1701" spans="1:5">
      <c r="A1701" s="496" t="s">
        <v>534</v>
      </c>
      <c r="B1701" s="496" t="s">
        <v>44</v>
      </c>
      <c r="C1701" s="496" t="s">
        <v>428</v>
      </c>
      <c r="D1701" s="496" t="s">
        <v>468</v>
      </c>
      <c r="E1701" t="s">
        <v>586</v>
      </c>
    </row>
    <row r="1702" spans="1:5">
      <c r="A1702" s="496" t="s">
        <v>534</v>
      </c>
      <c r="B1702" s="496" t="s">
        <v>44</v>
      </c>
      <c r="C1702" s="496" t="s">
        <v>428</v>
      </c>
      <c r="D1702" s="496" t="s">
        <v>469</v>
      </c>
      <c r="E1702" t="s">
        <v>586</v>
      </c>
    </row>
    <row r="1703" spans="1:5">
      <c r="A1703" s="496" t="s">
        <v>534</v>
      </c>
      <c r="B1703" s="496" t="s">
        <v>44</v>
      </c>
      <c r="C1703" s="496" t="s">
        <v>415</v>
      </c>
      <c r="D1703" s="496" t="s">
        <v>472</v>
      </c>
      <c r="E1703" t="s">
        <v>586</v>
      </c>
    </row>
    <row r="1704" spans="1:5">
      <c r="A1704" s="496" t="s">
        <v>534</v>
      </c>
      <c r="B1704" s="496" t="s">
        <v>44</v>
      </c>
      <c r="C1704" s="496" t="s">
        <v>415</v>
      </c>
      <c r="D1704" s="496" t="s">
        <v>436</v>
      </c>
      <c r="E1704" t="s">
        <v>586</v>
      </c>
    </row>
    <row r="1705" spans="1:5">
      <c r="A1705" s="496" t="s">
        <v>534</v>
      </c>
      <c r="B1705" s="496" t="s">
        <v>44</v>
      </c>
      <c r="C1705" s="496" t="s">
        <v>415</v>
      </c>
      <c r="D1705" s="496" t="s">
        <v>418</v>
      </c>
      <c r="E1705" t="s">
        <v>586</v>
      </c>
    </row>
    <row r="1706" spans="1:5">
      <c r="A1706" s="496" t="s">
        <v>534</v>
      </c>
      <c r="B1706" s="496" t="s">
        <v>44</v>
      </c>
      <c r="C1706" s="496" t="s">
        <v>415</v>
      </c>
      <c r="D1706" s="496" t="s">
        <v>420</v>
      </c>
      <c r="E1706" t="s">
        <v>586</v>
      </c>
    </row>
    <row r="1707" spans="1:5">
      <c r="A1707" s="496" t="s">
        <v>534</v>
      </c>
      <c r="B1707" s="496" t="s">
        <v>44</v>
      </c>
      <c r="C1707" s="496" t="s">
        <v>415</v>
      </c>
      <c r="D1707" s="496" t="s">
        <v>479</v>
      </c>
      <c r="E1707" t="s">
        <v>586</v>
      </c>
    </row>
    <row r="1708" spans="1:5">
      <c r="A1708" s="496" t="s">
        <v>534</v>
      </c>
      <c r="B1708" s="496" t="s">
        <v>44</v>
      </c>
      <c r="C1708" s="496" t="s">
        <v>415</v>
      </c>
      <c r="D1708" s="496" t="s">
        <v>422</v>
      </c>
      <c r="E1708" t="s">
        <v>586</v>
      </c>
    </row>
    <row r="1709" spans="1:5">
      <c r="A1709" s="496" t="s">
        <v>534</v>
      </c>
      <c r="B1709" s="496" t="s">
        <v>44</v>
      </c>
      <c r="C1709" s="496" t="s">
        <v>415</v>
      </c>
      <c r="D1709" s="496" t="s">
        <v>423</v>
      </c>
      <c r="E1709" t="s">
        <v>586</v>
      </c>
    </row>
    <row r="1710" spans="1:5">
      <c r="A1710" s="496" t="s">
        <v>534</v>
      </c>
      <c r="B1710" s="496" t="s">
        <v>44</v>
      </c>
      <c r="C1710" s="496" t="s">
        <v>415</v>
      </c>
      <c r="D1710" s="496" t="s">
        <v>455</v>
      </c>
      <c r="E1710" t="s">
        <v>586</v>
      </c>
    </row>
    <row r="1711" spans="1:5">
      <c r="A1711" s="496" t="s">
        <v>534</v>
      </c>
      <c r="B1711" s="496" t="s">
        <v>44</v>
      </c>
      <c r="C1711" s="496" t="s">
        <v>415</v>
      </c>
      <c r="D1711" s="496" t="s">
        <v>416</v>
      </c>
      <c r="E1711" t="s">
        <v>586</v>
      </c>
    </row>
    <row r="1712" spans="1:5">
      <c r="A1712" s="496" t="s">
        <v>534</v>
      </c>
      <c r="B1712" s="496" t="s">
        <v>44</v>
      </c>
      <c r="C1712" s="496" t="s">
        <v>415</v>
      </c>
      <c r="D1712" s="496" t="s">
        <v>437</v>
      </c>
      <c r="E1712" t="s">
        <v>586</v>
      </c>
    </row>
    <row r="1713" spans="1:5">
      <c r="A1713" s="496" t="s">
        <v>534</v>
      </c>
      <c r="B1713" s="496" t="s">
        <v>44</v>
      </c>
      <c r="C1713" s="496" t="s">
        <v>415</v>
      </c>
      <c r="D1713" s="496" t="s">
        <v>438</v>
      </c>
      <c r="E1713" t="s">
        <v>586</v>
      </c>
    </row>
    <row r="1714" spans="1:5">
      <c r="A1714" s="496" t="s">
        <v>534</v>
      </c>
      <c r="B1714" s="496" t="s">
        <v>44</v>
      </c>
      <c r="C1714" s="496" t="s">
        <v>415</v>
      </c>
      <c r="D1714" s="496" t="s">
        <v>473</v>
      </c>
      <c r="E1714" t="s">
        <v>586</v>
      </c>
    </row>
    <row r="1715" spans="1:5">
      <c r="A1715" s="496" t="s">
        <v>534</v>
      </c>
      <c r="B1715" s="496" t="s">
        <v>44</v>
      </c>
      <c r="C1715" s="496" t="s">
        <v>415</v>
      </c>
      <c r="D1715" s="496" t="s">
        <v>474</v>
      </c>
      <c r="E1715" t="s">
        <v>586</v>
      </c>
    </row>
    <row r="1716" spans="1:5">
      <c r="A1716" s="496" t="s">
        <v>534</v>
      </c>
      <c r="B1716" s="496" t="s">
        <v>44</v>
      </c>
      <c r="C1716" s="496" t="s">
        <v>415</v>
      </c>
      <c r="D1716" s="496" t="s">
        <v>475</v>
      </c>
      <c r="E1716" t="s">
        <v>586</v>
      </c>
    </row>
    <row r="1717" spans="1:5">
      <c r="A1717" s="496" t="s">
        <v>534</v>
      </c>
      <c r="B1717" s="496" t="s">
        <v>44</v>
      </c>
      <c r="C1717" s="496" t="s">
        <v>415</v>
      </c>
      <c r="D1717" s="496" t="s">
        <v>480</v>
      </c>
      <c r="E1717" t="s">
        <v>586</v>
      </c>
    </row>
    <row r="1718" spans="1:5">
      <c r="A1718" s="496" t="s">
        <v>534</v>
      </c>
      <c r="B1718" s="496" t="s">
        <v>44</v>
      </c>
      <c r="C1718" s="496" t="s">
        <v>415</v>
      </c>
      <c r="D1718" s="496" t="s">
        <v>481</v>
      </c>
      <c r="E1718" t="s">
        <v>586</v>
      </c>
    </row>
    <row r="1719" spans="1:5">
      <c r="A1719" s="496" t="s">
        <v>534</v>
      </c>
      <c r="B1719" s="496" t="s">
        <v>44</v>
      </c>
      <c r="C1719" s="496" t="s">
        <v>415</v>
      </c>
      <c r="D1719" s="496" t="s">
        <v>482</v>
      </c>
      <c r="E1719" t="s">
        <v>586</v>
      </c>
    </row>
    <row r="1720" spans="1:5">
      <c r="A1720" s="496" t="s">
        <v>534</v>
      </c>
      <c r="B1720" s="496" t="s">
        <v>44</v>
      </c>
      <c r="C1720" s="496" t="s">
        <v>415</v>
      </c>
      <c r="D1720" s="496" t="s">
        <v>439</v>
      </c>
      <c r="E1720" t="s">
        <v>586</v>
      </c>
    </row>
    <row r="1721" spans="1:5">
      <c r="A1721" s="496" t="s">
        <v>534</v>
      </c>
      <c r="B1721" s="496" t="s">
        <v>44</v>
      </c>
      <c r="C1721" s="496" t="s">
        <v>415</v>
      </c>
      <c r="D1721" s="496" t="s">
        <v>440</v>
      </c>
      <c r="E1721" t="s">
        <v>586</v>
      </c>
    </row>
    <row r="1722" spans="1:5">
      <c r="A1722" s="496" t="s">
        <v>534</v>
      </c>
      <c r="B1722" s="496" t="s">
        <v>44</v>
      </c>
      <c r="C1722" s="496" t="s">
        <v>415</v>
      </c>
      <c r="D1722" s="496" t="s">
        <v>441</v>
      </c>
      <c r="E1722" t="s">
        <v>586</v>
      </c>
    </row>
    <row r="1723" spans="1:5">
      <c r="A1723" s="496" t="s">
        <v>534</v>
      </c>
      <c r="B1723" s="496" t="s">
        <v>44</v>
      </c>
      <c r="C1723" s="496" t="s">
        <v>417</v>
      </c>
      <c r="D1723" s="496" t="s">
        <v>477</v>
      </c>
      <c r="E1723" t="s">
        <v>586</v>
      </c>
    </row>
    <row r="1724" spans="1:5">
      <c r="A1724" s="496" t="s">
        <v>534</v>
      </c>
      <c r="B1724" s="496" t="s">
        <v>44</v>
      </c>
      <c r="C1724" s="496" t="s">
        <v>417</v>
      </c>
      <c r="D1724" s="496" t="s">
        <v>418</v>
      </c>
      <c r="E1724" t="s">
        <v>586</v>
      </c>
    </row>
    <row r="1725" spans="1:5">
      <c r="A1725" s="496" t="s">
        <v>534</v>
      </c>
      <c r="B1725" s="496" t="s">
        <v>44</v>
      </c>
      <c r="C1725" s="496" t="s">
        <v>531</v>
      </c>
      <c r="D1725" s="496" t="s">
        <v>532</v>
      </c>
      <c r="E1725" t="s">
        <v>588</v>
      </c>
    </row>
    <row r="1726" spans="1:5">
      <c r="A1726" s="496" t="s">
        <v>534</v>
      </c>
      <c r="B1726" s="496" t="s">
        <v>44</v>
      </c>
      <c r="C1726" s="496" t="s">
        <v>531</v>
      </c>
      <c r="D1726" s="496" t="s">
        <v>420</v>
      </c>
      <c r="E1726" t="s">
        <v>588</v>
      </c>
    </row>
    <row r="1727" spans="1:5">
      <c r="A1727" s="496" t="s">
        <v>534</v>
      </c>
      <c r="B1727" s="496" t="s">
        <v>44</v>
      </c>
      <c r="C1727" s="496" t="s">
        <v>531</v>
      </c>
      <c r="D1727" s="496" t="s">
        <v>479</v>
      </c>
      <c r="E1727" t="s">
        <v>588</v>
      </c>
    </row>
    <row r="1728" spans="1:5">
      <c r="A1728" s="496" t="s">
        <v>534</v>
      </c>
      <c r="B1728" s="496" t="s">
        <v>44</v>
      </c>
      <c r="C1728" s="496" t="s">
        <v>443</v>
      </c>
      <c r="D1728" s="496" t="s">
        <v>587</v>
      </c>
      <c r="E1728" t="s">
        <v>586</v>
      </c>
    </row>
    <row r="1729" spans="1:5">
      <c r="A1729" s="496" t="s">
        <v>534</v>
      </c>
      <c r="B1729" s="496" t="s">
        <v>44</v>
      </c>
      <c r="C1729" s="496" t="s">
        <v>443</v>
      </c>
      <c r="D1729" s="496" t="s">
        <v>504</v>
      </c>
      <c r="E1729" t="s">
        <v>586</v>
      </c>
    </row>
    <row r="1730" spans="1:5">
      <c r="A1730" s="496" t="s">
        <v>534</v>
      </c>
      <c r="B1730" s="496" t="s">
        <v>44</v>
      </c>
      <c r="C1730" s="496" t="s">
        <v>443</v>
      </c>
      <c r="D1730" s="496" t="s">
        <v>523</v>
      </c>
      <c r="E1730" t="s">
        <v>586</v>
      </c>
    </row>
    <row r="1731" spans="1:5">
      <c r="A1731" s="496" t="s">
        <v>534</v>
      </c>
      <c r="B1731" s="496" t="s">
        <v>44</v>
      </c>
      <c r="C1731" s="496" t="s">
        <v>443</v>
      </c>
      <c r="D1731" s="496" t="s">
        <v>444</v>
      </c>
      <c r="E1731" t="s">
        <v>586</v>
      </c>
    </row>
    <row r="1732" spans="1:5">
      <c r="A1732" s="496" t="s">
        <v>534</v>
      </c>
      <c r="B1732" s="496" t="s">
        <v>44</v>
      </c>
      <c r="C1732" s="496" t="s">
        <v>443</v>
      </c>
      <c r="D1732" s="496" t="s">
        <v>458</v>
      </c>
      <c r="E1732" t="s">
        <v>586</v>
      </c>
    </row>
    <row r="1733" spans="1:5">
      <c r="A1733" s="496" t="s">
        <v>534</v>
      </c>
      <c r="B1733" s="496" t="s">
        <v>44</v>
      </c>
      <c r="C1733" s="496" t="s">
        <v>443</v>
      </c>
      <c r="D1733" s="496" t="s">
        <v>459</v>
      </c>
      <c r="E1733" t="s">
        <v>586</v>
      </c>
    </row>
    <row r="1734" spans="1:5">
      <c r="A1734" s="496" t="s">
        <v>534</v>
      </c>
      <c r="B1734" s="496" t="s">
        <v>44</v>
      </c>
      <c r="C1734" s="496" t="s">
        <v>443</v>
      </c>
      <c r="D1734" s="496" t="s">
        <v>460</v>
      </c>
      <c r="E1734" t="s">
        <v>586</v>
      </c>
    </row>
    <row r="1735" spans="1:5">
      <c r="A1735" s="496" t="s">
        <v>534</v>
      </c>
      <c r="B1735" s="496" t="s">
        <v>44</v>
      </c>
      <c r="C1735" s="496" t="s">
        <v>443</v>
      </c>
      <c r="D1735" s="496" t="s">
        <v>445</v>
      </c>
      <c r="E1735" t="s">
        <v>586</v>
      </c>
    </row>
    <row r="1736" spans="1:5">
      <c r="A1736" s="496" t="s">
        <v>534</v>
      </c>
      <c r="B1736" s="496" t="s">
        <v>44</v>
      </c>
      <c r="C1736" s="496" t="s">
        <v>443</v>
      </c>
      <c r="D1736" s="496" t="s">
        <v>446</v>
      </c>
      <c r="E1736" t="s">
        <v>586</v>
      </c>
    </row>
    <row r="1737" spans="1:5">
      <c r="A1737" s="496" t="s">
        <v>534</v>
      </c>
      <c r="B1737" s="496" t="s">
        <v>44</v>
      </c>
      <c r="C1737" s="496" t="s">
        <v>443</v>
      </c>
      <c r="D1737" s="496" t="s">
        <v>447</v>
      </c>
      <c r="E1737" t="s">
        <v>586</v>
      </c>
    </row>
    <row r="1738" spans="1:5">
      <c r="A1738" s="496" t="s">
        <v>534</v>
      </c>
      <c r="B1738" s="496" t="s">
        <v>44</v>
      </c>
      <c r="C1738" s="496" t="s">
        <v>443</v>
      </c>
      <c r="D1738" s="496" t="s">
        <v>448</v>
      </c>
      <c r="E1738" t="s">
        <v>586</v>
      </c>
    </row>
    <row r="1739" spans="1:5">
      <c r="A1739" s="496" t="s">
        <v>534</v>
      </c>
      <c r="B1739" s="496" t="s">
        <v>44</v>
      </c>
      <c r="C1739" s="496" t="s">
        <v>443</v>
      </c>
      <c r="D1739" s="496" t="s">
        <v>449</v>
      </c>
      <c r="E1739" t="s">
        <v>586</v>
      </c>
    </row>
    <row r="1740" spans="1:5">
      <c r="A1740" s="496" t="s">
        <v>534</v>
      </c>
      <c r="B1740" s="496" t="s">
        <v>44</v>
      </c>
      <c r="C1740" s="496" t="s">
        <v>450</v>
      </c>
      <c r="D1740" s="496" t="s">
        <v>470</v>
      </c>
      <c r="E1740" t="s">
        <v>588</v>
      </c>
    </row>
    <row r="1741" spans="1:5">
      <c r="A1741" s="496" t="s">
        <v>534</v>
      </c>
      <c r="B1741" s="496" t="s">
        <v>44</v>
      </c>
      <c r="C1741" s="496" t="s">
        <v>450</v>
      </c>
      <c r="D1741" s="496" t="s">
        <v>448</v>
      </c>
      <c r="E1741" t="s">
        <v>588</v>
      </c>
    </row>
    <row r="1742" spans="1:5">
      <c r="A1742" s="496" t="s">
        <v>534</v>
      </c>
      <c r="B1742" s="496" t="s">
        <v>44</v>
      </c>
      <c r="C1742" s="496" t="s">
        <v>450</v>
      </c>
      <c r="D1742" s="496" t="s">
        <v>452</v>
      </c>
      <c r="E1742" t="s">
        <v>588</v>
      </c>
    </row>
    <row r="1743" spans="1:5">
      <c r="A1743" s="496" t="s">
        <v>534</v>
      </c>
      <c r="B1743" s="496" t="s">
        <v>44</v>
      </c>
      <c r="C1743" s="496" t="s">
        <v>419</v>
      </c>
      <c r="D1743" s="496" t="s">
        <v>418</v>
      </c>
      <c r="E1743" t="s">
        <v>586</v>
      </c>
    </row>
    <row r="1744" spans="1:5">
      <c r="A1744" s="496" t="s">
        <v>534</v>
      </c>
      <c r="B1744" s="496" t="s">
        <v>44</v>
      </c>
      <c r="C1744" s="496" t="s">
        <v>419</v>
      </c>
      <c r="D1744" s="496" t="s">
        <v>420</v>
      </c>
      <c r="E1744" t="s">
        <v>586</v>
      </c>
    </row>
    <row r="1745" spans="1:5">
      <c r="A1745" s="496" t="s">
        <v>534</v>
      </c>
      <c r="B1745" s="496" t="s">
        <v>44</v>
      </c>
      <c r="C1745" s="496" t="s">
        <v>419</v>
      </c>
      <c r="D1745" s="496" t="s">
        <v>511</v>
      </c>
      <c r="E1745" t="s">
        <v>586</v>
      </c>
    </row>
    <row r="1746" spans="1:5">
      <c r="A1746" s="496" t="s">
        <v>534</v>
      </c>
      <c r="B1746" s="496" t="s">
        <v>44</v>
      </c>
      <c r="C1746" s="496" t="s">
        <v>419</v>
      </c>
      <c r="D1746" s="496" t="s">
        <v>421</v>
      </c>
      <c r="E1746" t="s">
        <v>588</v>
      </c>
    </row>
    <row r="1747" spans="1:5">
      <c r="A1747" s="496" t="s">
        <v>534</v>
      </c>
      <c r="B1747" s="496" t="s">
        <v>44</v>
      </c>
      <c r="C1747" s="496" t="s">
        <v>419</v>
      </c>
      <c r="D1747" s="496" t="s">
        <v>422</v>
      </c>
      <c r="E1747" t="s">
        <v>586</v>
      </c>
    </row>
    <row r="1748" spans="1:5">
      <c r="A1748" s="496" t="s">
        <v>534</v>
      </c>
      <c r="B1748" s="496" t="s">
        <v>44</v>
      </c>
      <c r="C1748" s="496" t="s">
        <v>419</v>
      </c>
      <c r="D1748" s="496" t="s">
        <v>423</v>
      </c>
      <c r="E1748" t="s">
        <v>586</v>
      </c>
    </row>
    <row r="1749" spans="1:5">
      <c r="A1749" s="496" t="s">
        <v>534</v>
      </c>
      <c r="B1749" s="496" t="s">
        <v>44</v>
      </c>
      <c r="C1749" s="496" t="s">
        <v>419</v>
      </c>
      <c r="D1749" s="496" t="s">
        <v>455</v>
      </c>
      <c r="E1749" t="s">
        <v>586</v>
      </c>
    </row>
    <row r="1750" spans="1:5">
      <c r="A1750" s="496" t="s">
        <v>534</v>
      </c>
      <c r="B1750" s="496" t="s">
        <v>44</v>
      </c>
      <c r="C1750" s="496" t="s">
        <v>419</v>
      </c>
      <c r="D1750" s="496" t="s">
        <v>438</v>
      </c>
      <c r="E1750" t="s">
        <v>586</v>
      </c>
    </row>
    <row r="1751" spans="1:5">
      <c r="A1751" s="496" t="s">
        <v>534</v>
      </c>
      <c r="B1751" s="496" t="s">
        <v>44</v>
      </c>
      <c r="C1751" s="496" t="s">
        <v>419</v>
      </c>
      <c r="D1751" s="496" t="s">
        <v>456</v>
      </c>
      <c r="E1751" t="s">
        <v>586</v>
      </c>
    </row>
    <row r="1752" spans="1:5">
      <c r="A1752" s="496" t="s">
        <v>534</v>
      </c>
      <c r="B1752" s="496" t="s">
        <v>44</v>
      </c>
      <c r="C1752" s="496" t="s">
        <v>419</v>
      </c>
      <c r="D1752" s="496" t="s">
        <v>476</v>
      </c>
      <c r="E1752" t="s">
        <v>586</v>
      </c>
    </row>
    <row r="1753" spans="1:5">
      <c r="A1753" s="496" t="s">
        <v>534</v>
      </c>
      <c r="B1753" s="496" t="s">
        <v>44</v>
      </c>
      <c r="C1753" s="496" t="s">
        <v>461</v>
      </c>
      <c r="D1753" s="496" t="s">
        <v>444</v>
      </c>
      <c r="E1753" t="s">
        <v>586</v>
      </c>
    </row>
    <row r="1754" spans="1:5">
      <c r="A1754" s="496" t="s">
        <v>534</v>
      </c>
      <c r="B1754" s="496" t="s">
        <v>44</v>
      </c>
      <c r="C1754" s="496" t="s">
        <v>461</v>
      </c>
      <c r="D1754" s="496" t="s">
        <v>462</v>
      </c>
      <c r="E1754" t="s">
        <v>586</v>
      </c>
    </row>
    <row r="1755" spans="1:5">
      <c r="A1755" s="496" t="s">
        <v>534</v>
      </c>
      <c r="B1755" s="496" t="s">
        <v>44</v>
      </c>
      <c r="C1755" s="496" t="s">
        <v>461</v>
      </c>
      <c r="D1755" s="496" t="s">
        <v>463</v>
      </c>
      <c r="E1755" t="s">
        <v>586</v>
      </c>
    </row>
    <row r="1756" spans="1:5">
      <c r="A1756" s="496" t="s">
        <v>534</v>
      </c>
      <c r="B1756" s="496" t="s">
        <v>44</v>
      </c>
      <c r="C1756" s="496" t="s">
        <v>461</v>
      </c>
      <c r="D1756" s="496" t="s">
        <v>489</v>
      </c>
      <c r="E1756" t="s">
        <v>586</v>
      </c>
    </row>
    <row r="1757" spans="1:5">
      <c r="A1757" s="496" t="s">
        <v>534</v>
      </c>
      <c r="B1757" s="496" t="s">
        <v>44</v>
      </c>
      <c r="C1757" s="496" t="s">
        <v>461</v>
      </c>
      <c r="D1757" s="496" t="s">
        <v>490</v>
      </c>
      <c r="E1757" t="s">
        <v>586</v>
      </c>
    </row>
    <row r="1758" spans="1:5">
      <c r="A1758" s="496" t="s">
        <v>534</v>
      </c>
      <c r="B1758" s="496" t="s">
        <v>44</v>
      </c>
      <c r="C1758" s="496" t="s">
        <v>461</v>
      </c>
      <c r="D1758" s="496" t="s">
        <v>491</v>
      </c>
      <c r="E1758" t="s">
        <v>586</v>
      </c>
    </row>
    <row r="1759" spans="1:5">
      <c r="A1759" s="496" t="s">
        <v>534</v>
      </c>
      <c r="B1759" s="496" t="s">
        <v>44</v>
      </c>
      <c r="C1759" s="496" t="s">
        <v>461</v>
      </c>
      <c r="D1759" s="496" t="s">
        <v>492</v>
      </c>
      <c r="E1759" t="s">
        <v>586</v>
      </c>
    </row>
    <row r="1760" spans="1:5">
      <c r="A1760" s="496" t="s">
        <v>534</v>
      </c>
      <c r="B1760" s="496" t="s">
        <v>44</v>
      </c>
      <c r="C1760" s="496" t="s">
        <v>461</v>
      </c>
      <c r="D1760" s="496" t="s">
        <v>493</v>
      </c>
      <c r="E1760" t="s">
        <v>586</v>
      </c>
    </row>
    <row r="1761" spans="1:5">
      <c r="A1761" s="496" t="s">
        <v>534</v>
      </c>
      <c r="B1761" s="496" t="s">
        <v>44</v>
      </c>
      <c r="C1761" s="496" t="s">
        <v>461</v>
      </c>
      <c r="D1761" s="496" t="s">
        <v>494</v>
      </c>
      <c r="E1761" t="s">
        <v>586</v>
      </c>
    </row>
    <row r="1762" spans="1:5">
      <c r="A1762" s="496" t="s">
        <v>534</v>
      </c>
      <c r="B1762" s="496" t="s">
        <v>44</v>
      </c>
      <c r="C1762" s="496" t="s">
        <v>461</v>
      </c>
      <c r="D1762" s="496" t="s">
        <v>467</v>
      </c>
      <c r="E1762" t="s">
        <v>586</v>
      </c>
    </row>
    <row r="1763" spans="1:5">
      <c r="A1763" s="496" t="s">
        <v>534</v>
      </c>
      <c r="B1763" s="496" t="s">
        <v>44</v>
      </c>
      <c r="C1763" s="496" t="s">
        <v>461</v>
      </c>
      <c r="D1763" s="496" t="s">
        <v>468</v>
      </c>
      <c r="E1763" t="s">
        <v>586</v>
      </c>
    </row>
    <row r="1764" spans="1:5">
      <c r="A1764" s="496" t="s">
        <v>534</v>
      </c>
      <c r="B1764" s="496" t="s">
        <v>44</v>
      </c>
      <c r="C1764" s="496" t="s">
        <v>461</v>
      </c>
      <c r="D1764" s="496" t="s">
        <v>469</v>
      </c>
      <c r="E1764" t="s">
        <v>586</v>
      </c>
    </row>
    <row r="1765" spans="1:5">
      <c r="A1765" s="496" t="s">
        <v>534</v>
      </c>
      <c r="B1765" s="496" t="s">
        <v>44</v>
      </c>
      <c r="C1765" s="496" t="s">
        <v>461</v>
      </c>
      <c r="D1765" s="496" t="s">
        <v>495</v>
      </c>
      <c r="E1765" t="s">
        <v>586</v>
      </c>
    </row>
    <row r="1766" spans="1:5">
      <c r="A1766" s="496" t="s">
        <v>534</v>
      </c>
      <c r="B1766" s="496" t="s">
        <v>44</v>
      </c>
      <c r="C1766" s="496" t="s">
        <v>461</v>
      </c>
      <c r="D1766" s="496" t="s">
        <v>496</v>
      </c>
      <c r="E1766" t="s">
        <v>586</v>
      </c>
    </row>
    <row r="1767" spans="1:5">
      <c r="A1767" s="496" t="s">
        <v>534</v>
      </c>
      <c r="B1767" s="496" t="s">
        <v>44</v>
      </c>
      <c r="C1767" s="496" t="s">
        <v>461</v>
      </c>
      <c r="D1767" s="496" t="s">
        <v>497</v>
      </c>
      <c r="E1767" t="s">
        <v>586</v>
      </c>
    </row>
    <row r="1768" spans="1:5">
      <c r="A1768" s="496" t="s">
        <v>534</v>
      </c>
      <c r="B1768" s="496" t="s">
        <v>44</v>
      </c>
      <c r="C1768" s="496" t="s">
        <v>461</v>
      </c>
      <c r="D1768" s="496" t="s">
        <v>473</v>
      </c>
      <c r="E1768" t="s">
        <v>586</v>
      </c>
    </row>
    <row r="1769" spans="1:5">
      <c r="A1769" s="496" t="s">
        <v>534</v>
      </c>
      <c r="B1769" s="496" t="s">
        <v>44</v>
      </c>
      <c r="C1769" s="496" t="s">
        <v>461</v>
      </c>
      <c r="D1769" s="496" t="s">
        <v>474</v>
      </c>
      <c r="E1769" t="s">
        <v>586</v>
      </c>
    </row>
    <row r="1770" spans="1:5">
      <c r="A1770" s="496" t="s">
        <v>534</v>
      </c>
      <c r="B1770" s="496" t="s">
        <v>44</v>
      </c>
      <c r="C1770" s="496" t="s">
        <v>461</v>
      </c>
      <c r="D1770" s="496" t="s">
        <v>475</v>
      </c>
      <c r="E1770" t="s">
        <v>586</v>
      </c>
    </row>
    <row r="1771" spans="1:5">
      <c r="A1771" s="496" t="s">
        <v>535</v>
      </c>
      <c r="B1771" s="496" t="s">
        <v>21</v>
      </c>
      <c r="C1771" s="496" t="s">
        <v>428</v>
      </c>
      <c r="D1771" s="496" t="s">
        <v>429</v>
      </c>
      <c r="E1771" t="s">
        <v>586</v>
      </c>
    </row>
    <row r="1772" spans="1:5">
      <c r="A1772" s="496" t="s">
        <v>535</v>
      </c>
      <c r="B1772" s="496" t="s">
        <v>21</v>
      </c>
      <c r="C1772" s="496" t="s">
        <v>428</v>
      </c>
      <c r="D1772" s="496" t="s">
        <v>430</v>
      </c>
      <c r="E1772" t="s">
        <v>586</v>
      </c>
    </row>
    <row r="1773" spans="1:5">
      <c r="A1773" s="496" t="s">
        <v>535</v>
      </c>
      <c r="B1773" s="496" t="s">
        <v>21</v>
      </c>
      <c r="C1773" s="496" t="s">
        <v>428</v>
      </c>
      <c r="D1773" s="496" t="s">
        <v>431</v>
      </c>
      <c r="E1773" t="s">
        <v>586</v>
      </c>
    </row>
    <row r="1774" spans="1:5">
      <c r="A1774" s="496" t="s">
        <v>535</v>
      </c>
      <c r="B1774" s="496" t="s">
        <v>21</v>
      </c>
      <c r="C1774" s="496" t="s">
        <v>428</v>
      </c>
      <c r="D1774" s="496" t="s">
        <v>467</v>
      </c>
      <c r="E1774" t="s">
        <v>586</v>
      </c>
    </row>
    <row r="1775" spans="1:5">
      <c r="A1775" s="496" t="s">
        <v>535</v>
      </c>
      <c r="B1775" s="496" t="s">
        <v>21</v>
      </c>
      <c r="C1775" s="496" t="s">
        <v>428</v>
      </c>
      <c r="D1775" s="496" t="s">
        <v>468</v>
      </c>
      <c r="E1775" t="s">
        <v>586</v>
      </c>
    </row>
    <row r="1776" spans="1:5">
      <c r="A1776" s="496" t="s">
        <v>535</v>
      </c>
      <c r="B1776" s="496" t="s">
        <v>21</v>
      </c>
      <c r="C1776" s="496" t="s">
        <v>428</v>
      </c>
      <c r="D1776" s="496" t="s">
        <v>469</v>
      </c>
      <c r="E1776" t="s">
        <v>586</v>
      </c>
    </row>
    <row r="1777" spans="1:5">
      <c r="A1777" s="496" t="s">
        <v>535</v>
      </c>
      <c r="B1777" s="496" t="s">
        <v>21</v>
      </c>
      <c r="C1777" s="496" t="s">
        <v>432</v>
      </c>
      <c r="D1777" s="496" t="s">
        <v>536</v>
      </c>
      <c r="E1777" t="s">
        <v>588</v>
      </c>
    </row>
    <row r="1778" spans="1:5">
      <c r="A1778" s="496" t="s">
        <v>535</v>
      </c>
      <c r="B1778" s="496" t="s">
        <v>21</v>
      </c>
      <c r="C1778" s="496" t="s">
        <v>432</v>
      </c>
      <c r="D1778" s="496" t="s">
        <v>537</v>
      </c>
      <c r="E1778" t="s">
        <v>588</v>
      </c>
    </row>
    <row r="1779" spans="1:5">
      <c r="A1779" s="496" t="s">
        <v>535</v>
      </c>
      <c r="B1779" s="496" t="s">
        <v>21</v>
      </c>
      <c r="C1779" s="496" t="s">
        <v>432</v>
      </c>
      <c r="D1779" s="496" t="s">
        <v>538</v>
      </c>
      <c r="E1779" t="s">
        <v>588</v>
      </c>
    </row>
    <row r="1780" spans="1:5">
      <c r="A1780" s="496" t="s">
        <v>535</v>
      </c>
      <c r="B1780" s="496" t="s">
        <v>21</v>
      </c>
      <c r="C1780" s="496" t="s">
        <v>432</v>
      </c>
      <c r="D1780" s="496" t="s">
        <v>539</v>
      </c>
      <c r="E1780" t="s">
        <v>588</v>
      </c>
    </row>
    <row r="1781" spans="1:5">
      <c r="A1781" s="496" t="s">
        <v>535</v>
      </c>
      <c r="B1781" s="496" t="s">
        <v>21</v>
      </c>
      <c r="C1781" s="496" t="s">
        <v>432</v>
      </c>
      <c r="D1781" s="496" t="s">
        <v>540</v>
      </c>
      <c r="E1781" t="s">
        <v>588</v>
      </c>
    </row>
    <row r="1782" spans="1:5">
      <c r="A1782" s="496" t="s">
        <v>535</v>
      </c>
      <c r="B1782" s="496" t="s">
        <v>21</v>
      </c>
      <c r="C1782" s="496" t="s">
        <v>432</v>
      </c>
      <c r="D1782" s="496" t="s">
        <v>541</v>
      </c>
      <c r="E1782" t="s">
        <v>588</v>
      </c>
    </row>
    <row r="1783" spans="1:5">
      <c r="A1783" s="496" t="s">
        <v>535</v>
      </c>
      <c r="B1783" s="496" t="s">
        <v>21</v>
      </c>
      <c r="C1783" s="496" t="s">
        <v>432</v>
      </c>
      <c r="D1783" s="496" t="s">
        <v>510</v>
      </c>
      <c r="E1783" t="s">
        <v>588</v>
      </c>
    </row>
    <row r="1784" spans="1:5">
      <c r="A1784" s="496" t="s">
        <v>535</v>
      </c>
      <c r="B1784" s="496" t="s">
        <v>21</v>
      </c>
      <c r="C1784" s="496" t="s">
        <v>432</v>
      </c>
      <c r="D1784" s="496" t="s">
        <v>435</v>
      </c>
      <c r="E1784" t="s">
        <v>588</v>
      </c>
    </row>
    <row r="1785" spans="1:5">
      <c r="A1785" s="496" t="s">
        <v>535</v>
      </c>
      <c r="B1785" s="496" t="s">
        <v>21</v>
      </c>
      <c r="C1785" s="496" t="s">
        <v>432</v>
      </c>
      <c r="D1785" s="496" t="s">
        <v>542</v>
      </c>
      <c r="E1785" t="s">
        <v>588</v>
      </c>
    </row>
    <row r="1786" spans="1:5">
      <c r="A1786" s="496" t="s">
        <v>535</v>
      </c>
      <c r="B1786" s="496" t="s">
        <v>21</v>
      </c>
      <c r="C1786" s="496" t="s">
        <v>415</v>
      </c>
      <c r="D1786" s="496" t="s">
        <v>472</v>
      </c>
      <c r="E1786" t="s">
        <v>586</v>
      </c>
    </row>
    <row r="1787" spans="1:5">
      <c r="A1787" s="496" t="s">
        <v>535</v>
      </c>
      <c r="B1787" s="496" t="s">
        <v>21</v>
      </c>
      <c r="C1787" s="496" t="s">
        <v>415</v>
      </c>
      <c r="D1787" s="496" t="s">
        <v>436</v>
      </c>
      <c r="E1787" t="s">
        <v>586</v>
      </c>
    </row>
    <row r="1788" spans="1:5">
      <c r="A1788" s="496" t="s">
        <v>535</v>
      </c>
      <c r="B1788" s="496" t="s">
        <v>21</v>
      </c>
      <c r="C1788" s="496" t="s">
        <v>415</v>
      </c>
      <c r="D1788" s="496" t="s">
        <v>418</v>
      </c>
      <c r="E1788" t="s">
        <v>586</v>
      </c>
    </row>
    <row r="1789" spans="1:5">
      <c r="A1789" s="496" t="s">
        <v>535</v>
      </c>
      <c r="B1789" s="496" t="s">
        <v>21</v>
      </c>
      <c r="C1789" s="496" t="s">
        <v>415</v>
      </c>
      <c r="D1789" s="496" t="s">
        <v>420</v>
      </c>
      <c r="E1789" t="s">
        <v>586</v>
      </c>
    </row>
    <row r="1790" spans="1:5">
      <c r="A1790" s="496" t="s">
        <v>535</v>
      </c>
      <c r="B1790" s="496" t="s">
        <v>21</v>
      </c>
      <c r="C1790" s="496" t="s">
        <v>415</v>
      </c>
      <c r="D1790" s="496" t="s">
        <v>479</v>
      </c>
      <c r="E1790" t="s">
        <v>586</v>
      </c>
    </row>
    <row r="1791" spans="1:5">
      <c r="A1791" s="496" t="s">
        <v>535</v>
      </c>
      <c r="B1791" s="496" t="s">
        <v>21</v>
      </c>
      <c r="C1791" s="496" t="s">
        <v>415</v>
      </c>
      <c r="D1791" s="496" t="s">
        <v>422</v>
      </c>
      <c r="E1791" t="s">
        <v>586</v>
      </c>
    </row>
    <row r="1792" spans="1:5">
      <c r="A1792" s="496" t="s">
        <v>535</v>
      </c>
      <c r="B1792" s="496" t="s">
        <v>21</v>
      </c>
      <c r="C1792" s="496" t="s">
        <v>415</v>
      </c>
      <c r="D1792" s="496" t="s">
        <v>423</v>
      </c>
      <c r="E1792" t="s">
        <v>586</v>
      </c>
    </row>
    <row r="1793" spans="1:5">
      <c r="A1793" s="496" t="s">
        <v>535</v>
      </c>
      <c r="B1793" s="496" t="s">
        <v>21</v>
      </c>
      <c r="C1793" s="496" t="s">
        <v>415</v>
      </c>
      <c r="D1793" s="496" t="s">
        <v>455</v>
      </c>
      <c r="E1793" t="s">
        <v>586</v>
      </c>
    </row>
    <row r="1794" spans="1:5">
      <c r="A1794" s="496" t="s">
        <v>535</v>
      </c>
      <c r="B1794" s="496" t="s">
        <v>21</v>
      </c>
      <c r="C1794" s="496" t="s">
        <v>415</v>
      </c>
      <c r="D1794" s="496" t="s">
        <v>416</v>
      </c>
      <c r="E1794" t="s">
        <v>586</v>
      </c>
    </row>
    <row r="1795" spans="1:5">
      <c r="A1795" s="496" t="s">
        <v>535</v>
      </c>
      <c r="B1795" s="496" t="s">
        <v>21</v>
      </c>
      <c r="C1795" s="496" t="s">
        <v>415</v>
      </c>
      <c r="D1795" s="496" t="s">
        <v>437</v>
      </c>
      <c r="E1795" t="s">
        <v>586</v>
      </c>
    </row>
    <row r="1796" spans="1:5">
      <c r="A1796" s="496" t="s">
        <v>535</v>
      </c>
      <c r="B1796" s="496" t="s">
        <v>21</v>
      </c>
      <c r="C1796" s="496" t="s">
        <v>415</v>
      </c>
      <c r="D1796" s="496" t="s">
        <v>438</v>
      </c>
      <c r="E1796" t="s">
        <v>586</v>
      </c>
    </row>
    <row r="1797" spans="1:5">
      <c r="A1797" s="496" t="s">
        <v>535</v>
      </c>
      <c r="B1797" s="496" t="s">
        <v>21</v>
      </c>
      <c r="C1797" s="496" t="s">
        <v>415</v>
      </c>
      <c r="D1797" s="496" t="s">
        <v>473</v>
      </c>
      <c r="E1797" t="s">
        <v>586</v>
      </c>
    </row>
    <row r="1798" spans="1:5">
      <c r="A1798" s="496" t="s">
        <v>535</v>
      </c>
      <c r="B1798" s="496" t="s">
        <v>21</v>
      </c>
      <c r="C1798" s="496" t="s">
        <v>415</v>
      </c>
      <c r="D1798" s="496" t="s">
        <v>474</v>
      </c>
      <c r="E1798" t="s">
        <v>586</v>
      </c>
    </row>
    <row r="1799" spans="1:5">
      <c r="A1799" s="496" t="s">
        <v>535</v>
      </c>
      <c r="B1799" s="496" t="s">
        <v>21</v>
      </c>
      <c r="C1799" s="496" t="s">
        <v>415</v>
      </c>
      <c r="D1799" s="496" t="s">
        <v>475</v>
      </c>
      <c r="E1799" t="s">
        <v>586</v>
      </c>
    </row>
    <row r="1800" spans="1:5">
      <c r="A1800" s="496" t="s">
        <v>535</v>
      </c>
      <c r="B1800" s="496" t="s">
        <v>21</v>
      </c>
      <c r="C1800" s="496" t="s">
        <v>415</v>
      </c>
      <c r="D1800" s="496" t="s">
        <v>480</v>
      </c>
      <c r="E1800" t="s">
        <v>586</v>
      </c>
    </row>
    <row r="1801" spans="1:5">
      <c r="A1801" s="496" t="s">
        <v>535</v>
      </c>
      <c r="B1801" s="496" t="s">
        <v>21</v>
      </c>
      <c r="C1801" s="496" t="s">
        <v>415</v>
      </c>
      <c r="D1801" s="496" t="s">
        <v>481</v>
      </c>
      <c r="E1801" t="s">
        <v>586</v>
      </c>
    </row>
    <row r="1802" spans="1:5">
      <c r="A1802" s="496" t="s">
        <v>535</v>
      </c>
      <c r="B1802" s="496" t="s">
        <v>21</v>
      </c>
      <c r="C1802" s="496" t="s">
        <v>415</v>
      </c>
      <c r="D1802" s="496" t="s">
        <v>482</v>
      </c>
      <c r="E1802" t="s">
        <v>586</v>
      </c>
    </row>
    <row r="1803" spans="1:5">
      <c r="A1803" s="496" t="s">
        <v>535</v>
      </c>
      <c r="B1803" s="496" t="s">
        <v>21</v>
      </c>
      <c r="C1803" s="496" t="s">
        <v>415</v>
      </c>
      <c r="D1803" s="496" t="s">
        <v>439</v>
      </c>
      <c r="E1803" t="s">
        <v>586</v>
      </c>
    </row>
    <row r="1804" spans="1:5">
      <c r="A1804" s="496" t="s">
        <v>535</v>
      </c>
      <c r="B1804" s="496" t="s">
        <v>21</v>
      </c>
      <c r="C1804" s="496" t="s">
        <v>415</v>
      </c>
      <c r="D1804" s="496" t="s">
        <v>440</v>
      </c>
      <c r="E1804" t="s">
        <v>586</v>
      </c>
    </row>
    <row r="1805" spans="1:5">
      <c r="A1805" s="496" t="s">
        <v>535</v>
      </c>
      <c r="B1805" s="496" t="s">
        <v>21</v>
      </c>
      <c r="C1805" s="496" t="s">
        <v>415</v>
      </c>
      <c r="D1805" s="496" t="s">
        <v>441</v>
      </c>
      <c r="E1805" t="s">
        <v>586</v>
      </c>
    </row>
    <row r="1806" spans="1:5">
      <c r="A1806" s="496" t="s">
        <v>535</v>
      </c>
      <c r="B1806" s="496" t="s">
        <v>21</v>
      </c>
      <c r="C1806" s="496" t="s">
        <v>442</v>
      </c>
      <c r="D1806" s="496" t="s">
        <v>458</v>
      </c>
      <c r="E1806" t="s">
        <v>588</v>
      </c>
    </row>
    <row r="1807" spans="1:5">
      <c r="A1807" s="496" t="s">
        <v>535</v>
      </c>
      <c r="B1807" s="496" t="s">
        <v>21</v>
      </c>
      <c r="C1807" s="496" t="s">
        <v>442</v>
      </c>
      <c r="D1807" s="496" t="s">
        <v>479</v>
      </c>
      <c r="E1807" t="s">
        <v>588</v>
      </c>
    </row>
    <row r="1808" spans="1:5">
      <c r="A1808" s="496" t="s">
        <v>535</v>
      </c>
      <c r="B1808" s="496" t="s">
        <v>21</v>
      </c>
      <c r="C1808" s="496" t="s">
        <v>417</v>
      </c>
      <c r="D1808" s="496" t="s">
        <v>477</v>
      </c>
      <c r="E1808" t="s">
        <v>586</v>
      </c>
    </row>
    <row r="1809" spans="1:5">
      <c r="A1809" s="496" t="s">
        <v>535</v>
      </c>
      <c r="B1809" s="496" t="s">
        <v>21</v>
      </c>
      <c r="C1809" s="496" t="s">
        <v>417</v>
      </c>
      <c r="D1809" s="496" t="s">
        <v>418</v>
      </c>
      <c r="E1809" t="s">
        <v>586</v>
      </c>
    </row>
    <row r="1810" spans="1:5">
      <c r="A1810" s="496" t="s">
        <v>535</v>
      </c>
      <c r="B1810" s="496" t="s">
        <v>21</v>
      </c>
      <c r="C1810" s="496" t="s">
        <v>465</v>
      </c>
      <c r="D1810" s="496" t="s">
        <v>520</v>
      </c>
      <c r="E1810" t="s">
        <v>588</v>
      </c>
    </row>
    <row r="1811" spans="1:5">
      <c r="A1811" s="496" t="s">
        <v>535</v>
      </c>
      <c r="B1811" s="496" t="s">
        <v>21</v>
      </c>
      <c r="C1811" s="496" t="s">
        <v>465</v>
      </c>
      <c r="D1811" s="496" t="s">
        <v>462</v>
      </c>
      <c r="E1811" t="s">
        <v>588</v>
      </c>
    </row>
    <row r="1812" spans="1:5">
      <c r="A1812" s="496" t="s">
        <v>535</v>
      </c>
      <c r="B1812" s="496" t="s">
        <v>21</v>
      </c>
      <c r="C1812" s="496" t="s">
        <v>465</v>
      </c>
      <c r="D1812" s="496" t="s">
        <v>453</v>
      </c>
      <c r="E1812" t="s">
        <v>588</v>
      </c>
    </row>
    <row r="1813" spans="1:5">
      <c r="A1813" s="496" t="s">
        <v>535</v>
      </c>
      <c r="B1813" s="496" t="s">
        <v>21</v>
      </c>
      <c r="C1813" s="496" t="s">
        <v>443</v>
      </c>
      <c r="D1813" s="496" t="s">
        <v>587</v>
      </c>
      <c r="E1813" t="s">
        <v>586</v>
      </c>
    </row>
    <row r="1814" spans="1:5">
      <c r="A1814" s="496" t="s">
        <v>535</v>
      </c>
      <c r="B1814" s="496" t="s">
        <v>21</v>
      </c>
      <c r="C1814" s="496" t="s">
        <v>443</v>
      </c>
      <c r="D1814" s="496" t="s">
        <v>504</v>
      </c>
      <c r="E1814" t="s">
        <v>586</v>
      </c>
    </row>
    <row r="1815" spans="1:5">
      <c r="A1815" s="496" t="s">
        <v>535</v>
      </c>
      <c r="B1815" s="496" t="s">
        <v>21</v>
      </c>
      <c r="C1815" s="496" t="s">
        <v>443</v>
      </c>
      <c r="D1815" s="496" t="s">
        <v>523</v>
      </c>
      <c r="E1815" t="s">
        <v>586</v>
      </c>
    </row>
    <row r="1816" spans="1:5">
      <c r="A1816" s="496" t="s">
        <v>535</v>
      </c>
      <c r="B1816" s="496" t="s">
        <v>21</v>
      </c>
      <c r="C1816" s="496" t="s">
        <v>443</v>
      </c>
      <c r="D1816" s="496" t="s">
        <v>444</v>
      </c>
      <c r="E1816" t="s">
        <v>586</v>
      </c>
    </row>
    <row r="1817" spans="1:5">
      <c r="A1817" s="496" t="s">
        <v>535</v>
      </c>
      <c r="B1817" s="496" t="s">
        <v>21</v>
      </c>
      <c r="C1817" s="496" t="s">
        <v>443</v>
      </c>
      <c r="D1817" s="496" t="s">
        <v>458</v>
      </c>
      <c r="E1817" t="s">
        <v>586</v>
      </c>
    </row>
    <row r="1818" spans="1:5">
      <c r="A1818" s="496" t="s">
        <v>535</v>
      </c>
      <c r="B1818" s="496" t="s">
        <v>21</v>
      </c>
      <c r="C1818" s="496" t="s">
        <v>443</v>
      </c>
      <c r="D1818" s="496" t="s">
        <v>459</v>
      </c>
      <c r="E1818" t="s">
        <v>586</v>
      </c>
    </row>
    <row r="1819" spans="1:5">
      <c r="A1819" s="496" t="s">
        <v>535</v>
      </c>
      <c r="B1819" s="496" t="s">
        <v>21</v>
      </c>
      <c r="C1819" s="496" t="s">
        <v>443</v>
      </c>
      <c r="D1819" s="496" t="s">
        <v>460</v>
      </c>
      <c r="E1819" t="s">
        <v>586</v>
      </c>
    </row>
    <row r="1820" spans="1:5">
      <c r="A1820" s="496" t="s">
        <v>535</v>
      </c>
      <c r="B1820" s="496" t="s">
        <v>21</v>
      </c>
      <c r="C1820" s="496" t="s">
        <v>443</v>
      </c>
      <c r="D1820" s="496" t="s">
        <v>445</v>
      </c>
      <c r="E1820" t="s">
        <v>586</v>
      </c>
    </row>
    <row r="1821" spans="1:5">
      <c r="A1821" s="496" t="s">
        <v>535</v>
      </c>
      <c r="B1821" s="496" t="s">
        <v>21</v>
      </c>
      <c r="C1821" s="496" t="s">
        <v>443</v>
      </c>
      <c r="D1821" s="496" t="s">
        <v>446</v>
      </c>
      <c r="E1821" t="s">
        <v>586</v>
      </c>
    </row>
    <row r="1822" spans="1:5">
      <c r="A1822" s="496" t="s">
        <v>535</v>
      </c>
      <c r="B1822" s="496" t="s">
        <v>21</v>
      </c>
      <c r="C1822" s="496" t="s">
        <v>443</v>
      </c>
      <c r="D1822" s="496" t="s">
        <v>447</v>
      </c>
      <c r="E1822" t="s">
        <v>586</v>
      </c>
    </row>
    <row r="1823" spans="1:5">
      <c r="A1823" s="496" t="s">
        <v>535</v>
      </c>
      <c r="B1823" s="496" t="s">
        <v>21</v>
      </c>
      <c r="C1823" s="496" t="s">
        <v>443</v>
      </c>
      <c r="D1823" s="496" t="s">
        <v>448</v>
      </c>
      <c r="E1823" t="s">
        <v>586</v>
      </c>
    </row>
    <row r="1824" spans="1:5">
      <c r="A1824" s="496" t="s">
        <v>535</v>
      </c>
      <c r="B1824" s="496" t="s">
        <v>21</v>
      </c>
      <c r="C1824" s="496" t="s">
        <v>443</v>
      </c>
      <c r="D1824" s="496" t="s">
        <v>449</v>
      </c>
      <c r="E1824" t="s">
        <v>586</v>
      </c>
    </row>
    <row r="1825" spans="1:5">
      <c r="A1825" s="496" t="s">
        <v>535</v>
      </c>
      <c r="B1825" s="496" t="s">
        <v>21</v>
      </c>
      <c r="C1825" s="496" t="s">
        <v>450</v>
      </c>
      <c r="D1825" s="496" t="s">
        <v>543</v>
      </c>
      <c r="E1825" t="s">
        <v>588</v>
      </c>
    </row>
    <row r="1826" spans="1:5">
      <c r="A1826" s="496" t="s">
        <v>535</v>
      </c>
      <c r="B1826" s="496" t="s">
        <v>21</v>
      </c>
      <c r="C1826" s="496" t="s">
        <v>450</v>
      </c>
      <c r="D1826" s="496" t="s">
        <v>451</v>
      </c>
      <c r="E1826" t="s">
        <v>588</v>
      </c>
    </row>
    <row r="1827" spans="1:5">
      <c r="A1827" s="496" t="s">
        <v>535</v>
      </c>
      <c r="B1827" s="496" t="s">
        <v>21</v>
      </c>
      <c r="C1827" s="496" t="s">
        <v>419</v>
      </c>
      <c r="D1827" s="496" t="s">
        <v>418</v>
      </c>
      <c r="E1827" t="s">
        <v>586</v>
      </c>
    </row>
    <row r="1828" spans="1:5">
      <c r="A1828" s="496" t="s">
        <v>535</v>
      </c>
      <c r="B1828" s="496" t="s">
        <v>21</v>
      </c>
      <c r="C1828" s="496" t="s">
        <v>419</v>
      </c>
      <c r="D1828" s="496" t="s">
        <v>420</v>
      </c>
      <c r="E1828" t="s">
        <v>586</v>
      </c>
    </row>
    <row r="1829" spans="1:5">
      <c r="A1829" s="496" t="s">
        <v>535</v>
      </c>
      <c r="B1829" s="496" t="s">
        <v>21</v>
      </c>
      <c r="C1829" s="496" t="s">
        <v>419</v>
      </c>
      <c r="D1829" s="496" t="s">
        <v>511</v>
      </c>
      <c r="E1829" t="s">
        <v>586</v>
      </c>
    </row>
    <row r="1830" spans="1:5">
      <c r="A1830" s="496" t="s">
        <v>535</v>
      </c>
      <c r="B1830" s="496" t="s">
        <v>21</v>
      </c>
      <c r="C1830" s="496" t="s">
        <v>419</v>
      </c>
      <c r="D1830" s="496" t="s">
        <v>421</v>
      </c>
      <c r="E1830" t="s">
        <v>588</v>
      </c>
    </row>
    <row r="1831" spans="1:5">
      <c r="A1831" s="496" t="s">
        <v>535</v>
      </c>
      <c r="B1831" s="496" t="s">
        <v>21</v>
      </c>
      <c r="C1831" s="496" t="s">
        <v>419</v>
      </c>
      <c r="D1831" s="496" t="s">
        <v>422</v>
      </c>
      <c r="E1831" t="s">
        <v>586</v>
      </c>
    </row>
    <row r="1832" spans="1:5">
      <c r="A1832" s="496" t="s">
        <v>535</v>
      </c>
      <c r="B1832" s="496" t="s">
        <v>21</v>
      </c>
      <c r="C1832" s="496" t="s">
        <v>419</v>
      </c>
      <c r="D1832" s="496" t="s">
        <v>423</v>
      </c>
      <c r="E1832" t="s">
        <v>586</v>
      </c>
    </row>
    <row r="1833" spans="1:5">
      <c r="A1833" s="496" t="s">
        <v>535</v>
      </c>
      <c r="B1833" s="496" t="s">
        <v>21</v>
      </c>
      <c r="C1833" s="496" t="s">
        <v>419</v>
      </c>
      <c r="D1833" s="496" t="s">
        <v>455</v>
      </c>
      <c r="E1833" t="s">
        <v>586</v>
      </c>
    </row>
    <row r="1834" spans="1:5">
      <c r="A1834" s="496" t="s">
        <v>535</v>
      </c>
      <c r="B1834" s="496" t="s">
        <v>21</v>
      </c>
      <c r="C1834" s="496" t="s">
        <v>419</v>
      </c>
      <c r="D1834" s="496" t="s">
        <v>438</v>
      </c>
      <c r="E1834" t="s">
        <v>586</v>
      </c>
    </row>
    <row r="1835" spans="1:5">
      <c r="A1835" s="496" t="s">
        <v>535</v>
      </c>
      <c r="B1835" s="496" t="s">
        <v>21</v>
      </c>
      <c r="C1835" s="496" t="s">
        <v>419</v>
      </c>
      <c r="D1835" s="496" t="s">
        <v>456</v>
      </c>
      <c r="E1835" t="s">
        <v>586</v>
      </c>
    </row>
    <row r="1836" spans="1:5">
      <c r="A1836" s="496" t="s">
        <v>535</v>
      </c>
      <c r="B1836" s="496" t="s">
        <v>21</v>
      </c>
      <c r="C1836" s="496" t="s">
        <v>419</v>
      </c>
      <c r="D1836" s="496" t="s">
        <v>476</v>
      </c>
      <c r="E1836" t="s">
        <v>586</v>
      </c>
    </row>
    <row r="1837" spans="1:5">
      <c r="A1837" s="496" t="s">
        <v>535</v>
      </c>
      <c r="B1837" s="496" t="s">
        <v>21</v>
      </c>
      <c r="C1837" s="496" t="s">
        <v>461</v>
      </c>
      <c r="D1837" s="496" t="s">
        <v>444</v>
      </c>
      <c r="E1837" t="s">
        <v>586</v>
      </c>
    </row>
    <row r="1838" spans="1:5">
      <c r="A1838" s="496" t="s">
        <v>535</v>
      </c>
      <c r="B1838" s="496" t="s">
        <v>21</v>
      </c>
      <c r="C1838" s="496" t="s">
        <v>461</v>
      </c>
      <c r="D1838" s="496" t="s">
        <v>462</v>
      </c>
      <c r="E1838" t="s">
        <v>586</v>
      </c>
    </row>
    <row r="1839" spans="1:5">
      <c r="A1839" s="496" t="s">
        <v>535</v>
      </c>
      <c r="B1839" s="496" t="s">
        <v>21</v>
      </c>
      <c r="C1839" s="496" t="s">
        <v>461</v>
      </c>
      <c r="D1839" s="496" t="s">
        <v>463</v>
      </c>
      <c r="E1839" t="s">
        <v>586</v>
      </c>
    </row>
    <row r="1840" spans="1:5">
      <c r="A1840" s="496" t="s">
        <v>535</v>
      </c>
      <c r="B1840" s="496" t="s">
        <v>21</v>
      </c>
      <c r="C1840" s="496" t="s">
        <v>461</v>
      </c>
      <c r="D1840" s="496" t="s">
        <v>489</v>
      </c>
      <c r="E1840" t="s">
        <v>586</v>
      </c>
    </row>
    <row r="1841" spans="1:5">
      <c r="A1841" s="496" t="s">
        <v>535</v>
      </c>
      <c r="B1841" s="496" t="s">
        <v>21</v>
      </c>
      <c r="C1841" s="496" t="s">
        <v>461</v>
      </c>
      <c r="D1841" s="496" t="s">
        <v>490</v>
      </c>
      <c r="E1841" t="s">
        <v>586</v>
      </c>
    </row>
    <row r="1842" spans="1:5">
      <c r="A1842" s="496" t="s">
        <v>535</v>
      </c>
      <c r="B1842" s="496" t="s">
        <v>21</v>
      </c>
      <c r="C1842" s="496" t="s">
        <v>461</v>
      </c>
      <c r="D1842" s="496" t="s">
        <v>491</v>
      </c>
      <c r="E1842" t="s">
        <v>586</v>
      </c>
    </row>
    <row r="1843" spans="1:5">
      <c r="A1843" s="496" t="s">
        <v>535</v>
      </c>
      <c r="B1843" s="496" t="s">
        <v>21</v>
      </c>
      <c r="C1843" s="496" t="s">
        <v>461</v>
      </c>
      <c r="D1843" s="496" t="s">
        <v>492</v>
      </c>
      <c r="E1843" t="s">
        <v>586</v>
      </c>
    </row>
    <row r="1844" spans="1:5">
      <c r="A1844" s="496" t="s">
        <v>535</v>
      </c>
      <c r="B1844" s="496" t="s">
        <v>21</v>
      </c>
      <c r="C1844" s="496" t="s">
        <v>461</v>
      </c>
      <c r="D1844" s="496" t="s">
        <v>493</v>
      </c>
      <c r="E1844" t="s">
        <v>586</v>
      </c>
    </row>
    <row r="1845" spans="1:5">
      <c r="A1845" s="496" t="s">
        <v>535</v>
      </c>
      <c r="B1845" s="496" t="s">
        <v>21</v>
      </c>
      <c r="C1845" s="496" t="s">
        <v>461</v>
      </c>
      <c r="D1845" s="496" t="s">
        <v>494</v>
      </c>
      <c r="E1845" t="s">
        <v>586</v>
      </c>
    </row>
    <row r="1846" spans="1:5">
      <c r="A1846" s="496" t="s">
        <v>535</v>
      </c>
      <c r="B1846" s="496" t="s">
        <v>21</v>
      </c>
      <c r="C1846" s="496" t="s">
        <v>461</v>
      </c>
      <c r="D1846" s="496" t="s">
        <v>467</v>
      </c>
      <c r="E1846" t="s">
        <v>586</v>
      </c>
    </row>
    <row r="1847" spans="1:5">
      <c r="A1847" s="496" t="s">
        <v>535</v>
      </c>
      <c r="B1847" s="496" t="s">
        <v>21</v>
      </c>
      <c r="C1847" s="496" t="s">
        <v>461</v>
      </c>
      <c r="D1847" s="496" t="s">
        <v>468</v>
      </c>
      <c r="E1847" t="s">
        <v>586</v>
      </c>
    </row>
    <row r="1848" spans="1:5">
      <c r="A1848" s="496" t="s">
        <v>535</v>
      </c>
      <c r="B1848" s="496" t="s">
        <v>21</v>
      </c>
      <c r="C1848" s="496" t="s">
        <v>461</v>
      </c>
      <c r="D1848" s="496" t="s">
        <v>469</v>
      </c>
      <c r="E1848" t="s">
        <v>586</v>
      </c>
    </row>
    <row r="1849" spans="1:5">
      <c r="A1849" s="496" t="s">
        <v>535</v>
      </c>
      <c r="B1849" s="496" t="s">
        <v>21</v>
      </c>
      <c r="C1849" s="496" t="s">
        <v>461</v>
      </c>
      <c r="D1849" s="496" t="s">
        <v>495</v>
      </c>
      <c r="E1849" t="s">
        <v>586</v>
      </c>
    </row>
    <row r="1850" spans="1:5">
      <c r="A1850" s="496" t="s">
        <v>535</v>
      </c>
      <c r="B1850" s="496" t="s">
        <v>21</v>
      </c>
      <c r="C1850" s="496" t="s">
        <v>461</v>
      </c>
      <c r="D1850" s="496" t="s">
        <v>496</v>
      </c>
      <c r="E1850" t="s">
        <v>586</v>
      </c>
    </row>
    <row r="1851" spans="1:5">
      <c r="A1851" s="496" t="s">
        <v>535</v>
      </c>
      <c r="B1851" s="496" t="s">
        <v>21</v>
      </c>
      <c r="C1851" s="496" t="s">
        <v>461</v>
      </c>
      <c r="D1851" s="496" t="s">
        <v>497</v>
      </c>
      <c r="E1851" t="s">
        <v>586</v>
      </c>
    </row>
    <row r="1852" spans="1:5">
      <c r="A1852" s="496" t="s">
        <v>535</v>
      </c>
      <c r="B1852" s="496" t="s">
        <v>21</v>
      </c>
      <c r="C1852" s="496" t="s">
        <v>461</v>
      </c>
      <c r="D1852" s="496" t="s">
        <v>473</v>
      </c>
      <c r="E1852" t="s">
        <v>586</v>
      </c>
    </row>
    <row r="1853" spans="1:5">
      <c r="A1853" s="496" t="s">
        <v>535</v>
      </c>
      <c r="B1853" s="496" t="s">
        <v>21</v>
      </c>
      <c r="C1853" s="496" t="s">
        <v>461</v>
      </c>
      <c r="D1853" s="496" t="s">
        <v>474</v>
      </c>
      <c r="E1853" t="s">
        <v>586</v>
      </c>
    </row>
    <row r="1854" spans="1:5">
      <c r="A1854" s="496" t="s">
        <v>535</v>
      </c>
      <c r="B1854" s="496" t="s">
        <v>21</v>
      </c>
      <c r="C1854" s="496" t="s">
        <v>461</v>
      </c>
      <c r="D1854" s="496" t="s">
        <v>475</v>
      </c>
      <c r="E1854" t="s">
        <v>586</v>
      </c>
    </row>
    <row r="1855" spans="1:5">
      <c r="A1855" s="496" t="s">
        <v>544</v>
      </c>
      <c r="B1855" s="496" t="s">
        <v>22</v>
      </c>
      <c r="C1855" s="496" t="s">
        <v>428</v>
      </c>
      <c r="D1855" s="496" t="s">
        <v>429</v>
      </c>
      <c r="E1855" t="s">
        <v>586</v>
      </c>
    </row>
    <row r="1856" spans="1:5">
      <c r="A1856" s="496" t="s">
        <v>544</v>
      </c>
      <c r="B1856" s="496" t="s">
        <v>22</v>
      </c>
      <c r="C1856" s="496" t="s">
        <v>428</v>
      </c>
      <c r="D1856" s="496" t="s">
        <v>430</v>
      </c>
      <c r="E1856" t="s">
        <v>586</v>
      </c>
    </row>
    <row r="1857" spans="1:5">
      <c r="A1857" s="496" t="s">
        <v>544</v>
      </c>
      <c r="B1857" s="496" t="s">
        <v>22</v>
      </c>
      <c r="C1857" s="496" t="s">
        <v>428</v>
      </c>
      <c r="D1857" s="496" t="s">
        <v>431</v>
      </c>
      <c r="E1857" t="s">
        <v>586</v>
      </c>
    </row>
    <row r="1858" spans="1:5">
      <c r="A1858" s="496" t="s">
        <v>544</v>
      </c>
      <c r="B1858" s="496" t="s">
        <v>22</v>
      </c>
      <c r="C1858" s="496" t="s">
        <v>428</v>
      </c>
      <c r="D1858" s="496" t="s">
        <v>467</v>
      </c>
      <c r="E1858" t="s">
        <v>586</v>
      </c>
    </row>
    <row r="1859" spans="1:5">
      <c r="A1859" s="496" t="s">
        <v>544</v>
      </c>
      <c r="B1859" s="496" t="s">
        <v>22</v>
      </c>
      <c r="C1859" s="496" t="s">
        <v>428</v>
      </c>
      <c r="D1859" s="496" t="s">
        <v>468</v>
      </c>
      <c r="E1859" t="s">
        <v>586</v>
      </c>
    </row>
    <row r="1860" spans="1:5">
      <c r="A1860" s="496" t="s">
        <v>544</v>
      </c>
      <c r="B1860" s="496" t="s">
        <v>22</v>
      </c>
      <c r="C1860" s="496" t="s">
        <v>428</v>
      </c>
      <c r="D1860" s="496" t="s">
        <v>469</v>
      </c>
      <c r="E1860" t="s">
        <v>586</v>
      </c>
    </row>
    <row r="1861" spans="1:5">
      <c r="A1861" s="496" t="s">
        <v>544</v>
      </c>
      <c r="B1861" s="496" t="s">
        <v>22</v>
      </c>
      <c r="C1861" s="496" t="s">
        <v>415</v>
      </c>
      <c r="D1861" s="496" t="s">
        <v>472</v>
      </c>
      <c r="E1861" t="s">
        <v>586</v>
      </c>
    </row>
    <row r="1862" spans="1:5">
      <c r="A1862" s="496" t="s">
        <v>544</v>
      </c>
      <c r="B1862" s="496" t="s">
        <v>22</v>
      </c>
      <c r="C1862" s="496" t="s">
        <v>415</v>
      </c>
      <c r="D1862" s="496" t="s">
        <v>436</v>
      </c>
      <c r="E1862" t="s">
        <v>586</v>
      </c>
    </row>
    <row r="1863" spans="1:5">
      <c r="A1863" s="496" t="s">
        <v>544</v>
      </c>
      <c r="B1863" s="496" t="s">
        <v>22</v>
      </c>
      <c r="C1863" s="496" t="s">
        <v>415</v>
      </c>
      <c r="D1863" s="496" t="s">
        <v>418</v>
      </c>
      <c r="E1863" t="s">
        <v>586</v>
      </c>
    </row>
    <row r="1864" spans="1:5">
      <c r="A1864" s="496" t="s">
        <v>544</v>
      </c>
      <c r="B1864" s="496" t="s">
        <v>22</v>
      </c>
      <c r="C1864" s="496" t="s">
        <v>415</v>
      </c>
      <c r="D1864" s="496" t="s">
        <v>420</v>
      </c>
      <c r="E1864" t="s">
        <v>586</v>
      </c>
    </row>
    <row r="1865" spans="1:5">
      <c r="A1865" s="496" t="s">
        <v>544</v>
      </c>
      <c r="B1865" s="496" t="s">
        <v>22</v>
      </c>
      <c r="C1865" s="496" t="s">
        <v>415</v>
      </c>
      <c r="D1865" s="496" t="s">
        <v>479</v>
      </c>
      <c r="E1865" t="s">
        <v>586</v>
      </c>
    </row>
    <row r="1866" spans="1:5">
      <c r="A1866" s="496" t="s">
        <v>544</v>
      </c>
      <c r="B1866" s="496" t="s">
        <v>22</v>
      </c>
      <c r="C1866" s="496" t="s">
        <v>415</v>
      </c>
      <c r="D1866" s="496" t="s">
        <v>422</v>
      </c>
      <c r="E1866" t="s">
        <v>586</v>
      </c>
    </row>
    <row r="1867" spans="1:5">
      <c r="A1867" s="496" t="s">
        <v>544</v>
      </c>
      <c r="B1867" s="496" t="s">
        <v>22</v>
      </c>
      <c r="C1867" s="496" t="s">
        <v>415</v>
      </c>
      <c r="D1867" s="496" t="s">
        <v>423</v>
      </c>
      <c r="E1867" t="s">
        <v>586</v>
      </c>
    </row>
    <row r="1868" spans="1:5">
      <c r="A1868" s="496" t="s">
        <v>544</v>
      </c>
      <c r="B1868" s="496" t="s">
        <v>22</v>
      </c>
      <c r="C1868" s="496" t="s">
        <v>415</v>
      </c>
      <c r="D1868" s="496" t="s">
        <v>455</v>
      </c>
      <c r="E1868" t="s">
        <v>586</v>
      </c>
    </row>
    <row r="1869" spans="1:5">
      <c r="A1869" s="496" t="s">
        <v>544</v>
      </c>
      <c r="B1869" s="496" t="s">
        <v>22</v>
      </c>
      <c r="C1869" s="496" t="s">
        <v>415</v>
      </c>
      <c r="D1869" s="496" t="s">
        <v>416</v>
      </c>
      <c r="E1869" t="s">
        <v>586</v>
      </c>
    </row>
    <row r="1870" spans="1:5">
      <c r="A1870" s="496" t="s">
        <v>544</v>
      </c>
      <c r="B1870" s="496" t="s">
        <v>22</v>
      </c>
      <c r="C1870" s="496" t="s">
        <v>415</v>
      </c>
      <c r="D1870" s="496" t="s">
        <v>437</v>
      </c>
      <c r="E1870" t="s">
        <v>586</v>
      </c>
    </row>
    <row r="1871" spans="1:5">
      <c r="A1871" s="496" t="s">
        <v>544</v>
      </c>
      <c r="B1871" s="496" t="s">
        <v>22</v>
      </c>
      <c r="C1871" s="496" t="s">
        <v>415</v>
      </c>
      <c r="D1871" s="496" t="s">
        <v>438</v>
      </c>
      <c r="E1871" t="s">
        <v>586</v>
      </c>
    </row>
    <row r="1872" spans="1:5">
      <c r="A1872" s="496" t="s">
        <v>544</v>
      </c>
      <c r="B1872" s="496" t="s">
        <v>22</v>
      </c>
      <c r="C1872" s="496" t="s">
        <v>415</v>
      </c>
      <c r="D1872" s="496" t="s">
        <v>473</v>
      </c>
      <c r="E1872" t="s">
        <v>586</v>
      </c>
    </row>
    <row r="1873" spans="1:5">
      <c r="A1873" s="496" t="s">
        <v>544</v>
      </c>
      <c r="B1873" s="496" t="s">
        <v>22</v>
      </c>
      <c r="C1873" s="496" t="s">
        <v>415</v>
      </c>
      <c r="D1873" s="496" t="s">
        <v>474</v>
      </c>
      <c r="E1873" t="s">
        <v>586</v>
      </c>
    </row>
    <row r="1874" spans="1:5">
      <c r="A1874" s="496" t="s">
        <v>544</v>
      </c>
      <c r="B1874" s="496" t="s">
        <v>22</v>
      </c>
      <c r="C1874" s="496" t="s">
        <v>415</v>
      </c>
      <c r="D1874" s="496" t="s">
        <v>475</v>
      </c>
      <c r="E1874" t="s">
        <v>586</v>
      </c>
    </row>
    <row r="1875" spans="1:5">
      <c r="A1875" s="496" t="s">
        <v>544</v>
      </c>
      <c r="B1875" s="496" t="s">
        <v>22</v>
      </c>
      <c r="C1875" s="496" t="s">
        <v>415</v>
      </c>
      <c r="D1875" s="496" t="s">
        <v>480</v>
      </c>
      <c r="E1875" t="s">
        <v>586</v>
      </c>
    </row>
    <row r="1876" spans="1:5">
      <c r="A1876" s="496" t="s">
        <v>544</v>
      </c>
      <c r="B1876" s="496" t="s">
        <v>22</v>
      </c>
      <c r="C1876" s="496" t="s">
        <v>415</v>
      </c>
      <c r="D1876" s="496" t="s">
        <v>481</v>
      </c>
      <c r="E1876" t="s">
        <v>586</v>
      </c>
    </row>
    <row r="1877" spans="1:5">
      <c r="A1877" s="496" t="s">
        <v>544</v>
      </c>
      <c r="B1877" s="496" t="s">
        <v>22</v>
      </c>
      <c r="C1877" s="496" t="s">
        <v>415</v>
      </c>
      <c r="D1877" s="496" t="s">
        <v>482</v>
      </c>
      <c r="E1877" t="s">
        <v>586</v>
      </c>
    </row>
    <row r="1878" spans="1:5">
      <c r="A1878" s="496" t="s">
        <v>544</v>
      </c>
      <c r="B1878" s="496" t="s">
        <v>22</v>
      </c>
      <c r="C1878" s="496" t="s">
        <v>415</v>
      </c>
      <c r="D1878" s="496" t="s">
        <v>439</v>
      </c>
      <c r="E1878" t="s">
        <v>586</v>
      </c>
    </row>
    <row r="1879" spans="1:5">
      <c r="A1879" s="496" t="s">
        <v>544</v>
      </c>
      <c r="B1879" s="496" t="s">
        <v>22</v>
      </c>
      <c r="C1879" s="496" t="s">
        <v>415</v>
      </c>
      <c r="D1879" s="496" t="s">
        <v>440</v>
      </c>
      <c r="E1879" t="s">
        <v>586</v>
      </c>
    </row>
    <row r="1880" spans="1:5">
      <c r="A1880" s="496" t="s">
        <v>544</v>
      </c>
      <c r="B1880" s="496" t="s">
        <v>22</v>
      </c>
      <c r="C1880" s="496" t="s">
        <v>415</v>
      </c>
      <c r="D1880" s="496" t="s">
        <v>441</v>
      </c>
      <c r="E1880" t="s">
        <v>586</v>
      </c>
    </row>
    <row r="1881" spans="1:5">
      <c r="A1881" s="496" t="s">
        <v>544</v>
      </c>
      <c r="B1881" s="496" t="s">
        <v>22</v>
      </c>
      <c r="C1881" s="496" t="s">
        <v>442</v>
      </c>
      <c r="D1881" s="496" t="s">
        <v>527</v>
      </c>
      <c r="E1881" t="s">
        <v>588</v>
      </c>
    </row>
    <row r="1882" spans="1:5">
      <c r="A1882" s="496" t="s">
        <v>544</v>
      </c>
      <c r="B1882" s="496" t="s">
        <v>22</v>
      </c>
      <c r="C1882" s="496" t="s">
        <v>442</v>
      </c>
      <c r="D1882" s="496" t="s">
        <v>429</v>
      </c>
      <c r="E1882" t="s">
        <v>588</v>
      </c>
    </row>
    <row r="1883" spans="1:5">
      <c r="A1883" s="496" t="s">
        <v>544</v>
      </c>
      <c r="B1883" s="496" t="s">
        <v>22</v>
      </c>
      <c r="C1883" s="496" t="s">
        <v>417</v>
      </c>
      <c r="D1883" s="496" t="s">
        <v>477</v>
      </c>
      <c r="E1883" t="s">
        <v>586</v>
      </c>
    </row>
    <row r="1884" spans="1:5">
      <c r="A1884" s="496" t="s">
        <v>544</v>
      </c>
      <c r="B1884" s="496" t="s">
        <v>22</v>
      </c>
      <c r="C1884" s="496" t="s">
        <v>417</v>
      </c>
      <c r="D1884" s="496" t="s">
        <v>418</v>
      </c>
      <c r="E1884" t="s">
        <v>586</v>
      </c>
    </row>
    <row r="1885" spans="1:5">
      <c r="A1885" s="496" t="s">
        <v>544</v>
      </c>
      <c r="B1885" s="496" t="s">
        <v>22</v>
      </c>
      <c r="C1885" s="496" t="s">
        <v>443</v>
      </c>
      <c r="D1885" s="496" t="s">
        <v>587</v>
      </c>
      <c r="E1885" t="s">
        <v>586</v>
      </c>
    </row>
    <row r="1886" spans="1:5">
      <c r="A1886" s="496" t="s">
        <v>544</v>
      </c>
      <c r="B1886" s="496" t="s">
        <v>22</v>
      </c>
      <c r="C1886" s="496" t="s">
        <v>443</v>
      </c>
      <c r="D1886" s="496" t="s">
        <v>504</v>
      </c>
      <c r="E1886" t="s">
        <v>586</v>
      </c>
    </row>
    <row r="1887" spans="1:5">
      <c r="A1887" s="496" t="s">
        <v>544</v>
      </c>
      <c r="B1887" s="496" t="s">
        <v>22</v>
      </c>
      <c r="C1887" s="496" t="s">
        <v>443</v>
      </c>
      <c r="D1887" s="496" t="s">
        <v>523</v>
      </c>
      <c r="E1887" t="s">
        <v>586</v>
      </c>
    </row>
    <row r="1888" spans="1:5">
      <c r="A1888" s="496" t="s">
        <v>544</v>
      </c>
      <c r="B1888" s="496" t="s">
        <v>22</v>
      </c>
      <c r="C1888" s="496" t="s">
        <v>443</v>
      </c>
      <c r="D1888" s="496" t="s">
        <v>444</v>
      </c>
      <c r="E1888" t="s">
        <v>586</v>
      </c>
    </row>
    <row r="1889" spans="1:5">
      <c r="A1889" s="496" t="s">
        <v>544</v>
      </c>
      <c r="B1889" s="496" t="s">
        <v>22</v>
      </c>
      <c r="C1889" s="496" t="s">
        <v>443</v>
      </c>
      <c r="D1889" s="496" t="s">
        <v>458</v>
      </c>
      <c r="E1889" t="s">
        <v>586</v>
      </c>
    </row>
    <row r="1890" spans="1:5">
      <c r="A1890" s="496" t="s">
        <v>544</v>
      </c>
      <c r="B1890" s="496" t="s">
        <v>22</v>
      </c>
      <c r="C1890" s="496" t="s">
        <v>443</v>
      </c>
      <c r="D1890" s="496" t="s">
        <v>459</v>
      </c>
      <c r="E1890" t="s">
        <v>586</v>
      </c>
    </row>
    <row r="1891" spans="1:5">
      <c r="A1891" s="496" t="s">
        <v>544</v>
      </c>
      <c r="B1891" s="496" t="s">
        <v>22</v>
      </c>
      <c r="C1891" s="496" t="s">
        <v>443</v>
      </c>
      <c r="D1891" s="496" t="s">
        <v>460</v>
      </c>
      <c r="E1891" t="s">
        <v>586</v>
      </c>
    </row>
    <row r="1892" spans="1:5">
      <c r="A1892" s="496" t="s">
        <v>544</v>
      </c>
      <c r="B1892" s="496" t="s">
        <v>22</v>
      </c>
      <c r="C1892" s="496" t="s">
        <v>443</v>
      </c>
      <c r="D1892" s="496" t="s">
        <v>445</v>
      </c>
      <c r="E1892" t="s">
        <v>586</v>
      </c>
    </row>
    <row r="1893" spans="1:5">
      <c r="A1893" s="496" t="s">
        <v>544</v>
      </c>
      <c r="B1893" s="496" t="s">
        <v>22</v>
      </c>
      <c r="C1893" s="496" t="s">
        <v>443</v>
      </c>
      <c r="D1893" s="496" t="s">
        <v>446</v>
      </c>
      <c r="E1893" t="s">
        <v>586</v>
      </c>
    </row>
    <row r="1894" spans="1:5">
      <c r="A1894" s="496" t="s">
        <v>544</v>
      </c>
      <c r="B1894" s="496" t="s">
        <v>22</v>
      </c>
      <c r="C1894" s="496" t="s">
        <v>443</v>
      </c>
      <c r="D1894" s="496" t="s">
        <v>447</v>
      </c>
      <c r="E1894" t="s">
        <v>586</v>
      </c>
    </row>
    <row r="1895" spans="1:5">
      <c r="A1895" s="496" t="s">
        <v>544</v>
      </c>
      <c r="B1895" s="496" t="s">
        <v>22</v>
      </c>
      <c r="C1895" s="496" t="s">
        <v>443</v>
      </c>
      <c r="D1895" s="496" t="s">
        <v>448</v>
      </c>
      <c r="E1895" t="s">
        <v>586</v>
      </c>
    </row>
    <row r="1896" spans="1:5">
      <c r="A1896" s="496" t="s">
        <v>544</v>
      </c>
      <c r="B1896" s="496" t="s">
        <v>22</v>
      </c>
      <c r="C1896" s="496" t="s">
        <v>443</v>
      </c>
      <c r="D1896" s="496" t="s">
        <v>449</v>
      </c>
      <c r="E1896" t="s">
        <v>586</v>
      </c>
    </row>
    <row r="1897" spans="1:5">
      <c r="A1897" s="496" t="s">
        <v>544</v>
      </c>
      <c r="B1897" s="496" t="s">
        <v>22</v>
      </c>
      <c r="C1897" s="496" t="s">
        <v>450</v>
      </c>
      <c r="D1897" s="496" t="s">
        <v>445</v>
      </c>
      <c r="E1897" t="s">
        <v>588</v>
      </c>
    </row>
    <row r="1898" spans="1:5">
      <c r="A1898" s="496" t="s">
        <v>544</v>
      </c>
      <c r="B1898" s="496" t="s">
        <v>22</v>
      </c>
      <c r="C1898" s="496" t="s">
        <v>450</v>
      </c>
      <c r="D1898" s="496" t="s">
        <v>452</v>
      </c>
      <c r="E1898" t="s">
        <v>588</v>
      </c>
    </row>
    <row r="1899" spans="1:5">
      <c r="A1899" s="496" t="s">
        <v>544</v>
      </c>
      <c r="B1899" s="496" t="s">
        <v>22</v>
      </c>
      <c r="C1899" s="496" t="s">
        <v>419</v>
      </c>
      <c r="D1899" s="496" t="s">
        <v>418</v>
      </c>
      <c r="E1899" t="s">
        <v>586</v>
      </c>
    </row>
    <row r="1900" spans="1:5">
      <c r="A1900" s="496" t="s">
        <v>544</v>
      </c>
      <c r="B1900" s="496" t="s">
        <v>22</v>
      </c>
      <c r="C1900" s="496" t="s">
        <v>419</v>
      </c>
      <c r="D1900" s="496" t="s">
        <v>420</v>
      </c>
      <c r="E1900" t="s">
        <v>586</v>
      </c>
    </row>
    <row r="1901" spans="1:5">
      <c r="A1901" s="496" t="s">
        <v>544</v>
      </c>
      <c r="B1901" s="496" t="s">
        <v>22</v>
      </c>
      <c r="C1901" s="496" t="s">
        <v>419</v>
      </c>
      <c r="D1901" s="496" t="s">
        <v>511</v>
      </c>
      <c r="E1901" t="s">
        <v>586</v>
      </c>
    </row>
    <row r="1902" spans="1:5">
      <c r="A1902" s="496" t="s">
        <v>544</v>
      </c>
      <c r="B1902" s="496" t="s">
        <v>22</v>
      </c>
      <c r="C1902" s="496" t="s">
        <v>419</v>
      </c>
      <c r="D1902" s="496" t="s">
        <v>421</v>
      </c>
      <c r="E1902" t="s">
        <v>588</v>
      </c>
    </row>
    <row r="1903" spans="1:5">
      <c r="A1903" s="496" t="s">
        <v>544</v>
      </c>
      <c r="B1903" s="496" t="s">
        <v>22</v>
      </c>
      <c r="C1903" s="496" t="s">
        <v>419</v>
      </c>
      <c r="D1903" s="496" t="s">
        <v>422</v>
      </c>
      <c r="E1903" t="s">
        <v>586</v>
      </c>
    </row>
    <row r="1904" spans="1:5">
      <c r="A1904" s="496" t="s">
        <v>544</v>
      </c>
      <c r="B1904" s="496" t="s">
        <v>22</v>
      </c>
      <c r="C1904" s="496" t="s">
        <v>419</v>
      </c>
      <c r="D1904" s="496" t="s">
        <v>423</v>
      </c>
      <c r="E1904" t="s">
        <v>586</v>
      </c>
    </row>
    <row r="1905" spans="1:5">
      <c r="A1905" s="496" t="s">
        <v>544</v>
      </c>
      <c r="B1905" s="496" t="s">
        <v>22</v>
      </c>
      <c r="C1905" s="496" t="s">
        <v>419</v>
      </c>
      <c r="D1905" s="496" t="s">
        <v>455</v>
      </c>
      <c r="E1905" t="s">
        <v>586</v>
      </c>
    </row>
    <row r="1906" spans="1:5">
      <c r="A1906" s="496" t="s">
        <v>544</v>
      </c>
      <c r="B1906" s="496" t="s">
        <v>22</v>
      </c>
      <c r="C1906" s="496" t="s">
        <v>419</v>
      </c>
      <c r="D1906" s="496" t="s">
        <v>438</v>
      </c>
      <c r="E1906" t="s">
        <v>586</v>
      </c>
    </row>
    <row r="1907" spans="1:5">
      <c r="A1907" s="496" t="s">
        <v>544</v>
      </c>
      <c r="B1907" s="496" t="s">
        <v>22</v>
      </c>
      <c r="C1907" s="496" t="s">
        <v>419</v>
      </c>
      <c r="D1907" s="496" t="s">
        <v>456</v>
      </c>
      <c r="E1907" t="s">
        <v>586</v>
      </c>
    </row>
    <row r="1908" spans="1:5">
      <c r="A1908" s="496" t="s">
        <v>544</v>
      </c>
      <c r="B1908" s="496" t="s">
        <v>22</v>
      </c>
      <c r="C1908" s="496" t="s">
        <v>419</v>
      </c>
      <c r="D1908" s="496" t="s">
        <v>476</v>
      </c>
      <c r="E1908" t="s">
        <v>586</v>
      </c>
    </row>
    <row r="1909" spans="1:5">
      <c r="A1909" s="496" t="s">
        <v>544</v>
      </c>
      <c r="B1909" s="496" t="s">
        <v>22</v>
      </c>
      <c r="C1909" s="496" t="s">
        <v>461</v>
      </c>
      <c r="D1909" s="496" t="s">
        <v>444</v>
      </c>
      <c r="E1909" t="s">
        <v>586</v>
      </c>
    </row>
    <row r="1910" spans="1:5">
      <c r="A1910" s="496" t="s">
        <v>544</v>
      </c>
      <c r="B1910" s="496" t="s">
        <v>22</v>
      </c>
      <c r="C1910" s="496" t="s">
        <v>461</v>
      </c>
      <c r="D1910" s="496" t="s">
        <v>462</v>
      </c>
      <c r="E1910" t="s">
        <v>586</v>
      </c>
    </row>
    <row r="1911" spans="1:5">
      <c r="A1911" s="496" t="s">
        <v>544</v>
      </c>
      <c r="B1911" s="496" t="s">
        <v>22</v>
      </c>
      <c r="C1911" s="496" t="s">
        <v>461</v>
      </c>
      <c r="D1911" s="496" t="s">
        <v>463</v>
      </c>
      <c r="E1911" t="s">
        <v>586</v>
      </c>
    </row>
    <row r="1912" spans="1:5">
      <c r="A1912" s="496" t="s">
        <v>544</v>
      </c>
      <c r="B1912" s="496" t="s">
        <v>22</v>
      </c>
      <c r="C1912" s="496" t="s">
        <v>461</v>
      </c>
      <c r="D1912" s="496" t="s">
        <v>489</v>
      </c>
      <c r="E1912" t="s">
        <v>586</v>
      </c>
    </row>
    <row r="1913" spans="1:5">
      <c r="A1913" s="496" t="s">
        <v>544</v>
      </c>
      <c r="B1913" s="496" t="s">
        <v>22</v>
      </c>
      <c r="C1913" s="496" t="s">
        <v>461</v>
      </c>
      <c r="D1913" s="496" t="s">
        <v>490</v>
      </c>
      <c r="E1913" t="s">
        <v>586</v>
      </c>
    </row>
    <row r="1914" spans="1:5">
      <c r="A1914" s="496" t="s">
        <v>544</v>
      </c>
      <c r="B1914" s="496" t="s">
        <v>22</v>
      </c>
      <c r="C1914" s="496" t="s">
        <v>461</v>
      </c>
      <c r="D1914" s="496" t="s">
        <v>491</v>
      </c>
      <c r="E1914" t="s">
        <v>586</v>
      </c>
    </row>
    <row r="1915" spans="1:5">
      <c r="A1915" s="496" t="s">
        <v>544</v>
      </c>
      <c r="B1915" s="496" t="s">
        <v>22</v>
      </c>
      <c r="C1915" s="496" t="s">
        <v>461</v>
      </c>
      <c r="D1915" s="496" t="s">
        <v>492</v>
      </c>
      <c r="E1915" t="s">
        <v>586</v>
      </c>
    </row>
    <row r="1916" spans="1:5">
      <c r="A1916" s="496" t="s">
        <v>544</v>
      </c>
      <c r="B1916" s="496" t="s">
        <v>22</v>
      </c>
      <c r="C1916" s="496" t="s">
        <v>461</v>
      </c>
      <c r="D1916" s="496" t="s">
        <v>493</v>
      </c>
      <c r="E1916" t="s">
        <v>586</v>
      </c>
    </row>
    <row r="1917" spans="1:5">
      <c r="A1917" s="496" t="s">
        <v>544</v>
      </c>
      <c r="B1917" s="496" t="s">
        <v>22</v>
      </c>
      <c r="C1917" s="496" t="s">
        <v>461</v>
      </c>
      <c r="D1917" s="496" t="s">
        <v>494</v>
      </c>
      <c r="E1917" t="s">
        <v>586</v>
      </c>
    </row>
    <row r="1918" spans="1:5">
      <c r="A1918" s="496" t="s">
        <v>544</v>
      </c>
      <c r="B1918" s="496" t="s">
        <v>22</v>
      </c>
      <c r="C1918" s="496" t="s">
        <v>461</v>
      </c>
      <c r="D1918" s="496" t="s">
        <v>467</v>
      </c>
      <c r="E1918" t="s">
        <v>586</v>
      </c>
    </row>
    <row r="1919" spans="1:5">
      <c r="A1919" s="496" t="s">
        <v>544</v>
      </c>
      <c r="B1919" s="496" t="s">
        <v>22</v>
      </c>
      <c r="C1919" s="496" t="s">
        <v>461</v>
      </c>
      <c r="D1919" s="496" t="s">
        <v>468</v>
      </c>
      <c r="E1919" t="s">
        <v>586</v>
      </c>
    </row>
    <row r="1920" spans="1:5">
      <c r="A1920" s="496" t="s">
        <v>544</v>
      </c>
      <c r="B1920" s="496" t="s">
        <v>22</v>
      </c>
      <c r="C1920" s="496" t="s">
        <v>461</v>
      </c>
      <c r="D1920" s="496" t="s">
        <v>469</v>
      </c>
      <c r="E1920" t="s">
        <v>586</v>
      </c>
    </row>
    <row r="1921" spans="1:5">
      <c r="A1921" s="496" t="s">
        <v>544</v>
      </c>
      <c r="B1921" s="496" t="s">
        <v>22</v>
      </c>
      <c r="C1921" s="496" t="s">
        <v>461</v>
      </c>
      <c r="D1921" s="496" t="s">
        <v>495</v>
      </c>
      <c r="E1921" t="s">
        <v>586</v>
      </c>
    </row>
    <row r="1922" spans="1:5">
      <c r="A1922" s="496" t="s">
        <v>544</v>
      </c>
      <c r="B1922" s="496" t="s">
        <v>22</v>
      </c>
      <c r="C1922" s="496" t="s">
        <v>461</v>
      </c>
      <c r="D1922" s="496" t="s">
        <v>496</v>
      </c>
      <c r="E1922" t="s">
        <v>586</v>
      </c>
    </row>
    <row r="1923" spans="1:5">
      <c r="A1923" s="496" t="s">
        <v>544</v>
      </c>
      <c r="B1923" s="496" t="s">
        <v>22</v>
      </c>
      <c r="C1923" s="496" t="s">
        <v>461</v>
      </c>
      <c r="D1923" s="496" t="s">
        <v>497</v>
      </c>
      <c r="E1923" t="s">
        <v>586</v>
      </c>
    </row>
    <row r="1924" spans="1:5">
      <c r="A1924" s="496" t="s">
        <v>544</v>
      </c>
      <c r="B1924" s="496" t="s">
        <v>22</v>
      </c>
      <c r="C1924" s="496" t="s">
        <v>461</v>
      </c>
      <c r="D1924" s="496" t="s">
        <v>473</v>
      </c>
      <c r="E1924" t="s">
        <v>586</v>
      </c>
    </row>
    <row r="1925" spans="1:5">
      <c r="A1925" s="496" t="s">
        <v>544</v>
      </c>
      <c r="B1925" s="496" t="s">
        <v>22</v>
      </c>
      <c r="C1925" s="496" t="s">
        <v>461</v>
      </c>
      <c r="D1925" s="496" t="s">
        <v>474</v>
      </c>
      <c r="E1925" t="s">
        <v>586</v>
      </c>
    </row>
    <row r="1926" spans="1:5">
      <c r="A1926" s="496" t="s">
        <v>544</v>
      </c>
      <c r="B1926" s="496" t="s">
        <v>22</v>
      </c>
      <c r="C1926" s="496" t="s">
        <v>461</v>
      </c>
      <c r="D1926" s="496" t="s">
        <v>475</v>
      </c>
      <c r="E1926" t="s">
        <v>586</v>
      </c>
    </row>
    <row r="1927" spans="1:5">
      <c r="A1927" s="496" t="s">
        <v>453</v>
      </c>
      <c r="B1927" s="496" t="s">
        <v>23</v>
      </c>
      <c r="C1927" s="496" t="s">
        <v>428</v>
      </c>
      <c r="D1927" s="496" t="s">
        <v>429</v>
      </c>
      <c r="E1927" t="s">
        <v>586</v>
      </c>
    </row>
    <row r="1928" spans="1:5">
      <c r="A1928" s="496" t="s">
        <v>453</v>
      </c>
      <c r="B1928" s="496" t="s">
        <v>23</v>
      </c>
      <c r="C1928" s="496" t="s">
        <v>428</v>
      </c>
      <c r="D1928" s="496" t="s">
        <v>430</v>
      </c>
      <c r="E1928" t="s">
        <v>586</v>
      </c>
    </row>
    <row r="1929" spans="1:5">
      <c r="A1929" s="496" t="s">
        <v>453</v>
      </c>
      <c r="B1929" s="496" t="s">
        <v>23</v>
      </c>
      <c r="C1929" s="496" t="s">
        <v>428</v>
      </c>
      <c r="D1929" s="496" t="s">
        <v>431</v>
      </c>
      <c r="E1929" t="s">
        <v>586</v>
      </c>
    </row>
    <row r="1930" spans="1:5">
      <c r="A1930" s="496" t="s">
        <v>453</v>
      </c>
      <c r="B1930" s="496" t="s">
        <v>23</v>
      </c>
      <c r="C1930" s="496" t="s">
        <v>428</v>
      </c>
      <c r="D1930" s="496" t="s">
        <v>467</v>
      </c>
      <c r="E1930" t="s">
        <v>586</v>
      </c>
    </row>
    <row r="1931" spans="1:5">
      <c r="A1931" s="496" t="s">
        <v>453</v>
      </c>
      <c r="B1931" s="496" t="s">
        <v>23</v>
      </c>
      <c r="C1931" s="496" t="s">
        <v>428</v>
      </c>
      <c r="D1931" s="496" t="s">
        <v>468</v>
      </c>
      <c r="E1931" t="s">
        <v>586</v>
      </c>
    </row>
    <row r="1932" spans="1:5">
      <c r="A1932" s="496" t="s">
        <v>453</v>
      </c>
      <c r="B1932" s="496" t="s">
        <v>23</v>
      </c>
      <c r="C1932" s="496" t="s">
        <v>428</v>
      </c>
      <c r="D1932" s="496" t="s">
        <v>469</v>
      </c>
      <c r="E1932" t="s">
        <v>586</v>
      </c>
    </row>
    <row r="1933" spans="1:5">
      <c r="A1933" s="496" t="s">
        <v>453</v>
      </c>
      <c r="B1933" s="496" t="s">
        <v>23</v>
      </c>
      <c r="C1933" s="496" t="s">
        <v>415</v>
      </c>
      <c r="D1933" s="496" t="s">
        <v>472</v>
      </c>
      <c r="E1933" t="s">
        <v>586</v>
      </c>
    </row>
    <row r="1934" spans="1:5">
      <c r="A1934" s="496" t="s">
        <v>453</v>
      </c>
      <c r="B1934" s="496" t="s">
        <v>23</v>
      </c>
      <c r="C1934" s="496" t="s">
        <v>415</v>
      </c>
      <c r="D1934" s="496" t="s">
        <v>436</v>
      </c>
      <c r="E1934" t="s">
        <v>586</v>
      </c>
    </row>
    <row r="1935" spans="1:5">
      <c r="A1935" s="496" t="s">
        <v>453</v>
      </c>
      <c r="B1935" s="496" t="s">
        <v>23</v>
      </c>
      <c r="C1935" s="496" t="s">
        <v>415</v>
      </c>
      <c r="D1935" s="496" t="s">
        <v>418</v>
      </c>
      <c r="E1935" t="s">
        <v>586</v>
      </c>
    </row>
    <row r="1936" spans="1:5">
      <c r="A1936" s="496" t="s">
        <v>453</v>
      </c>
      <c r="B1936" s="496" t="s">
        <v>23</v>
      </c>
      <c r="C1936" s="496" t="s">
        <v>415</v>
      </c>
      <c r="D1936" s="496" t="s">
        <v>420</v>
      </c>
      <c r="E1936" t="s">
        <v>586</v>
      </c>
    </row>
    <row r="1937" spans="1:5">
      <c r="A1937" s="496" t="s">
        <v>453</v>
      </c>
      <c r="B1937" s="496" t="s">
        <v>23</v>
      </c>
      <c r="C1937" s="496" t="s">
        <v>415</v>
      </c>
      <c r="D1937" s="496" t="s">
        <v>479</v>
      </c>
      <c r="E1937" t="s">
        <v>586</v>
      </c>
    </row>
    <row r="1938" spans="1:5">
      <c r="A1938" s="496" t="s">
        <v>453</v>
      </c>
      <c r="B1938" s="496" t="s">
        <v>23</v>
      </c>
      <c r="C1938" s="496" t="s">
        <v>415</v>
      </c>
      <c r="D1938" s="496" t="s">
        <v>422</v>
      </c>
      <c r="E1938" t="s">
        <v>586</v>
      </c>
    </row>
    <row r="1939" spans="1:5">
      <c r="A1939" s="496" t="s">
        <v>453</v>
      </c>
      <c r="B1939" s="496" t="s">
        <v>23</v>
      </c>
      <c r="C1939" s="496" t="s">
        <v>415</v>
      </c>
      <c r="D1939" s="496" t="s">
        <v>423</v>
      </c>
      <c r="E1939" t="s">
        <v>586</v>
      </c>
    </row>
    <row r="1940" spans="1:5">
      <c r="A1940" s="496" t="s">
        <v>453</v>
      </c>
      <c r="B1940" s="496" t="s">
        <v>23</v>
      </c>
      <c r="C1940" s="496" t="s">
        <v>415</v>
      </c>
      <c r="D1940" s="496" t="s">
        <v>455</v>
      </c>
      <c r="E1940" t="s">
        <v>586</v>
      </c>
    </row>
    <row r="1941" spans="1:5">
      <c r="A1941" s="496" t="s">
        <v>453</v>
      </c>
      <c r="B1941" s="496" t="s">
        <v>23</v>
      </c>
      <c r="C1941" s="496" t="s">
        <v>415</v>
      </c>
      <c r="D1941" s="496" t="s">
        <v>416</v>
      </c>
      <c r="E1941" t="s">
        <v>586</v>
      </c>
    </row>
    <row r="1942" spans="1:5">
      <c r="A1942" s="496" t="s">
        <v>453</v>
      </c>
      <c r="B1942" s="496" t="s">
        <v>23</v>
      </c>
      <c r="C1942" s="496" t="s">
        <v>415</v>
      </c>
      <c r="D1942" s="496" t="s">
        <v>437</v>
      </c>
      <c r="E1942" t="s">
        <v>586</v>
      </c>
    </row>
    <row r="1943" spans="1:5">
      <c r="A1943" s="496" t="s">
        <v>453</v>
      </c>
      <c r="B1943" s="496" t="s">
        <v>23</v>
      </c>
      <c r="C1943" s="496" t="s">
        <v>415</v>
      </c>
      <c r="D1943" s="496" t="s">
        <v>438</v>
      </c>
      <c r="E1943" t="s">
        <v>586</v>
      </c>
    </row>
    <row r="1944" spans="1:5">
      <c r="A1944" s="496" t="s">
        <v>453</v>
      </c>
      <c r="B1944" s="496" t="s">
        <v>23</v>
      </c>
      <c r="C1944" s="496" t="s">
        <v>415</v>
      </c>
      <c r="D1944" s="496" t="s">
        <v>473</v>
      </c>
      <c r="E1944" t="s">
        <v>586</v>
      </c>
    </row>
    <row r="1945" spans="1:5">
      <c r="A1945" s="496" t="s">
        <v>453</v>
      </c>
      <c r="B1945" s="496" t="s">
        <v>23</v>
      </c>
      <c r="C1945" s="496" t="s">
        <v>415</v>
      </c>
      <c r="D1945" s="496" t="s">
        <v>474</v>
      </c>
      <c r="E1945" t="s">
        <v>586</v>
      </c>
    </row>
    <row r="1946" spans="1:5">
      <c r="A1946" s="496" t="s">
        <v>453</v>
      </c>
      <c r="B1946" s="496" t="s">
        <v>23</v>
      </c>
      <c r="C1946" s="496" t="s">
        <v>415</v>
      </c>
      <c r="D1946" s="496" t="s">
        <v>475</v>
      </c>
      <c r="E1946" t="s">
        <v>586</v>
      </c>
    </row>
    <row r="1947" spans="1:5">
      <c r="A1947" s="496" t="s">
        <v>453</v>
      </c>
      <c r="B1947" s="496" t="s">
        <v>23</v>
      </c>
      <c r="C1947" s="496" t="s">
        <v>415</v>
      </c>
      <c r="D1947" s="496" t="s">
        <v>480</v>
      </c>
      <c r="E1947" t="s">
        <v>586</v>
      </c>
    </row>
    <row r="1948" spans="1:5">
      <c r="A1948" s="496" t="s">
        <v>453</v>
      </c>
      <c r="B1948" s="496" t="s">
        <v>23</v>
      </c>
      <c r="C1948" s="496" t="s">
        <v>415</v>
      </c>
      <c r="D1948" s="496" t="s">
        <v>481</v>
      </c>
      <c r="E1948" t="s">
        <v>586</v>
      </c>
    </row>
    <row r="1949" spans="1:5">
      <c r="A1949" s="496" t="s">
        <v>453</v>
      </c>
      <c r="B1949" s="496" t="s">
        <v>23</v>
      </c>
      <c r="C1949" s="496" t="s">
        <v>415</v>
      </c>
      <c r="D1949" s="496" t="s">
        <v>482</v>
      </c>
      <c r="E1949" t="s">
        <v>586</v>
      </c>
    </row>
    <row r="1950" spans="1:5">
      <c r="A1950" s="496" t="s">
        <v>453</v>
      </c>
      <c r="B1950" s="496" t="s">
        <v>23</v>
      </c>
      <c r="C1950" s="496" t="s">
        <v>415</v>
      </c>
      <c r="D1950" s="496" t="s">
        <v>439</v>
      </c>
      <c r="E1950" t="s">
        <v>586</v>
      </c>
    </row>
    <row r="1951" spans="1:5">
      <c r="A1951" s="496" t="s">
        <v>453</v>
      </c>
      <c r="B1951" s="496" t="s">
        <v>23</v>
      </c>
      <c r="C1951" s="496" t="s">
        <v>415</v>
      </c>
      <c r="D1951" s="496" t="s">
        <v>440</v>
      </c>
      <c r="E1951" t="s">
        <v>586</v>
      </c>
    </row>
    <row r="1952" spans="1:5">
      <c r="A1952" s="496" t="s">
        <v>453</v>
      </c>
      <c r="B1952" s="496" t="s">
        <v>23</v>
      </c>
      <c r="C1952" s="496" t="s">
        <v>415</v>
      </c>
      <c r="D1952" s="496" t="s">
        <v>441</v>
      </c>
      <c r="E1952" t="s">
        <v>586</v>
      </c>
    </row>
    <row r="1953" spans="1:5">
      <c r="A1953" s="496" t="s">
        <v>453</v>
      </c>
      <c r="B1953" s="496" t="s">
        <v>23</v>
      </c>
      <c r="C1953" s="496" t="s">
        <v>417</v>
      </c>
      <c r="D1953" s="496" t="s">
        <v>477</v>
      </c>
      <c r="E1953" t="s">
        <v>586</v>
      </c>
    </row>
    <row r="1954" spans="1:5">
      <c r="A1954" s="496" t="s">
        <v>453</v>
      </c>
      <c r="B1954" s="496" t="s">
        <v>23</v>
      </c>
      <c r="C1954" s="496" t="s">
        <v>417</v>
      </c>
      <c r="D1954" s="496" t="s">
        <v>418</v>
      </c>
      <c r="E1954" t="s">
        <v>586</v>
      </c>
    </row>
    <row r="1955" spans="1:5">
      <c r="A1955" s="496" t="s">
        <v>453</v>
      </c>
      <c r="B1955" s="496" t="s">
        <v>23</v>
      </c>
      <c r="C1955" s="496" t="s">
        <v>465</v>
      </c>
      <c r="D1955" s="496" t="s">
        <v>478</v>
      </c>
      <c r="E1955" t="s">
        <v>588</v>
      </c>
    </row>
    <row r="1956" spans="1:5">
      <c r="A1956" s="496" t="s">
        <v>453</v>
      </c>
      <c r="B1956" s="496" t="s">
        <v>23</v>
      </c>
      <c r="C1956" s="496" t="s">
        <v>465</v>
      </c>
      <c r="D1956" s="496" t="s">
        <v>445</v>
      </c>
      <c r="E1956" t="s">
        <v>588</v>
      </c>
    </row>
    <row r="1957" spans="1:5">
      <c r="A1957" s="496" t="s">
        <v>453</v>
      </c>
      <c r="B1957" s="496" t="s">
        <v>23</v>
      </c>
      <c r="C1957" s="496" t="s">
        <v>443</v>
      </c>
      <c r="D1957" s="496" t="s">
        <v>587</v>
      </c>
      <c r="E1957" t="s">
        <v>586</v>
      </c>
    </row>
    <row r="1958" spans="1:5">
      <c r="A1958" s="496" t="s">
        <v>453</v>
      </c>
      <c r="B1958" s="496" t="s">
        <v>23</v>
      </c>
      <c r="C1958" s="496" t="s">
        <v>443</v>
      </c>
      <c r="D1958" s="496" t="s">
        <v>504</v>
      </c>
      <c r="E1958" t="s">
        <v>586</v>
      </c>
    </row>
    <row r="1959" spans="1:5">
      <c r="A1959" s="496" t="s">
        <v>453</v>
      </c>
      <c r="B1959" s="496" t="s">
        <v>23</v>
      </c>
      <c r="C1959" s="496" t="s">
        <v>443</v>
      </c>
      <c r="D1959" s="496" t="s">
        <v>523</v>
      </c>
      <c r="E1959" t="s">
        <v>586</v>
      </c>
    </row>
    <row r="1960" spans="1:5">
      <c r="A1960" s="496" t="s">
        <v>453</v>
      </c>
      <c r="B1960" s="496" t="s">
        <v>23</v>
      </c>
      <c r="C1960" s="496" t="s">
        <v>443</v>
      </c>
      <c r="D1960" s="496" t="s">
        <v>444</v>
      </c>
      <c r="E1960" t="s">
        <v>586</v>
      </c>
    </row>
    <row r="1961" spans="1:5">
      <c r="A1961" s="496" t="s">
        <v>453</v>
      </c>
      <c r="B1961" s="496" t="s">
        <v>23</v>
      </c>
      <c r="C1961" s="496" t="s">
        <v>443</v>
      </c>
      <c r="D1961" s="496" t="s">
        <v>458</v>
      </c>
      <c r="E1961" t="s">
        <v>586</v>
      </c>
    </row>
    <row r="1962" spans="1:5">
      <c r="A1962" s="496" t="s">
        <v>453</v>
      </c>
      <c r="B1962" s="496" t="s">
        <v>23</v>
      </c>
      <c r="C1962" s="496" t="s">
        <v>443</v>
      </c>
      <c r="D1962" s="496" t="s">
        <v>459</v>
      </c>
      <c r="E1962" t="s">
        <v>586</v>
      </c>
    </row>
    <row r="1963" spans="1:5">
      <c r="A1963" s="496" t="s">
        <v>453</v>
      </c>
      <c r="B1963" s="496" t="s">
        <v>23</v>
      </c>
      <c r="C1963" s="496" t="s">
        <v>443</v>
      </c>
      <c r="D1963" s="496" t="s">
        <v>460</v>
      </c>
      <c r="E1963" t="s">
        <v>586</v>
      </c>
    </row>
    <row r="1964" spans="1:5">
      <c r="A1964" s="496" t="s">
        <v>453</v>
      </c>
      <c r="B1964" s="496" t="s">
        <v>23</v>
      </c>
      <c r="C1964" s="496" t="s">
        <v>443</v>
      </c>
      <c r="D1964" s="496" t="s">
        <v>445</v>
      </c>
      <c r="E1964" t="s">
        <v>586</v>
      </c>
    </row>
    <row r="1965" spans="1:5">
      <c r="A1965" s="496" t="s">
        <v>453</v>
      </c>
      <c r="B1965" s="496" t="s">
        <v>23</v>
      </c>
      <c r="C1965" s="496" t="s">
        <v>443</v>
      </c>
      <c r="D1965" s="496" t="s">
        <v>446</v>
      </c>
      <c r="E1965" t="s">
        <v>586</v>
      </c>
    </row>
    <row r="1966" spans="1:5">
      <c r="A1966" s="496" t="s">
        <v>453</v>
      </c>
      <c r="B1966" s="496" t="s">
        <v>23</v>
      </c>
      <c r="C1966" s="496" t="s">
        <v>443</v>
      </c>
      <c r="D1966" s="496" t="s">
        <v>447</v>
      </c>
      <c r="E1966" t="s">
        <v>586</v>
      </c>
    </row>
    <row r="1967" spans="1:5">
      <c r="A1967" s="496" t="s">
        <v>453</v>
      </c>
      <c r="B1967" s="496" t="s">
        <v>23</v>
      </c>
      <c r="C1967" s="496" t="s">
        <v>443</v>
      </c>
      <c r="D1967" s="496" t="s">
        <v>448</v>
      </c>
      <c r="E1967" t="s">
        <v>586</v>
      </c>
    </row>
    <row r="1968" spans="1:5">
      <c r="A1968" s="496" t="s">
        <v>453</v>
      </c>
      <c r="B1968" s="496" t="s">
        <v>23</v>
      </c>
      <c r="C1968" s="496" t="s">
        <v>443</v>
      </c>
      <c r="D1968" s="496" t="s">
        <v>449</v>
      </c>
      <c r="E1968" t="s">
        <v>586</v>
      </c>
    </row>
    <row r="1969" spans="1:5">
      <c r="A1969" s="496" t="s">
        <v>453</v>
      </c>
      <c r="B1969" s="496" t="s">
        <v>23</v>
      </c>
      <c r="C1969" s="496" t="s">
        <v>450</v>
      </c>
      <c r="D1969" s="496" t="s">
        <v>515</v>
      </c>
      <c r="E1969" t="s">
        <v>588</v>
      </c>
    </row>
    <row r="1970" spans="1:5">
      <c r="A1970" s="496" t="s">
        <v>453</v>
      </c>
      <c r="B1970" s="496" t="s">
        <v>23</v>
      </c>
      <c r="C1970" s="496" t="s">
        <v>450</v>
      </c>
      <c r="D1970" s="496" t="s">
        <v>452</v>
      </c>
      <c r="E1970" t="s">
        <v>588</v>
      </c>
    </row>
    <row r="1971" spans="1:5">
      <c r="A1971" s="496" t="s">
        <v>453</v>
      </c>
      <c r="B1971" s="496" t="s">
        <v>23</v>
      </c>
      <c r="C1971" s="496" t="s">
        <v>419</v>
      </c>
      <c r="D1971" s="496" t="s">
        <v>418</v>
      </c>
      <c r="E1971" t="s">
        <v>586</v>
      </c>
    </row>
    <row r="1972" spans="1:5">
      <c r="A1972" s="496" t="s">
        <v>453</v>
      </c>
      <c r="B1972" s="496" t="s">
        <v>23</v>
      </c>
      <c r="C1972" s="496" t="s">
        <v>419</v>
      </c>
      <c r="D1972" s="496" t="s">
        <v>420</v>
      </c>
      <c r="E1972" t="s">
        <v>586</v>
      </c>
    </row>
    <row r="1973" spans="1:5">
      <c r="A1973" s="496" t="s">
        <v>453</v>
      </c>
      <c r="B1973" s="496" t="s">
        <v>23</v>
      </c>
      <c r="C1973" s="496" t="s">
        <v>419</v>
      </c>
      <c r="D1973" s="496" t="s">
        <v>511</v>
      </c>
      <c r="E1973" t="s">
        <v>586</v>
      </c>
    </row>
    <row r="1974" spans="1:5">
      <c r="A1974" s="496" t="s">
        <v>453</v>
      </c>
      <c r="B1974" s="496" t="s">
        <v>23</v>
      </c>
      <c r="C1974" s="496" t="s">
        <v>419</v>
      </c>
      <c r="D1974" s="496" t="s">
        <v>421</v>
      </c>
      <c r="E1974" t="s">
        <v>588</v>
      </c>
    </row>
    <row r="1975" spans="1:5">
      <c r="A1975" s="496" t="s">
        <v>453</v>
      </c>
      <c r="B1975" s="496" t="s">
        <v>23</v>
      </c>
      <c r="C1975" s="496" t="s">
        <v>419</v>
      </c>
      <c r="D1975" s="496" t="s">
        <v>422</v>
      </c>
      <c r="E1975" t="s">
        <v>586</v>
      </c>
    </row>
    <row r="1976" spans="1:5">
      <c r="A1976" s="496" t="s">
        <v>453</v>
      </c>
      <c r="B1976" s="496" t="s">
        <v>23</v>
      </c>
      <c r="C1976" s="496" t="s">
        <v>419</v>
      </c>
      <c r="D1976" s="496" t="s">
        <v>423</v>
      </c>
      <c r="E1976" t="s">
        <v>586</v>
      </c>
    </row>
    <row r="1977" spans="1:5">
      <c r="A1977" s="496" t="s">
        <v>453</v>
      </c>
      <c r="B1977" s="496" t="s">
        <v>23</v>
      </c>
      <c r="C1977" s="496" t="s">
        <v>419</v>
      </c>
      <c r="D1977" s="496" t="s">
        <v>455</v>
      </c>
      <c r="E1977" t="s">
        <v>586</v>
      </c>
    </row>
    <row r="1978" spans="1:5">
      <c r="A1978" s="496" t="s">
        <v>453</v>
      </c>
      <c r="B1978" s="496" t="s">
        <v>23</v>
      </c>
      <c r="C1978" s="496" t="s">
        <v>419</v>
      </c>
      <c r="D1978" s="496" t="s">
        <v>438</v>
      </c>
      <c r="E1978" t="s">
        <v>586</v>
      </c>
    </row>
    <row r="1979" spans="1:5">
      <c r="A1979" s="496" t="s">
        <v>453</v>
      </c>
      <c r="B1979" s="496" t="s">
        <v>23</v>
      </c>
      <c r="C1979" s="496" t="s">
        <v>419</v>
      </c>
      <c r="D1979" s="496" t="s">
        <v>456</v>
      </c>
      <c r="E1979" t="s">
        <v>586</v>
      </c>
    </row>
    <row r="1980" spans="1:5">
      <c r="A1980" s="496" t="s">
        <v>453</v>
      </c>
      <c r="B1980" s="496" t="s">
        <v>23</v>
      </c>
      <c r="C1980" s="496" t="s">
        <v>419</v>
      </c>
      <c r="D1980" s="496" t="s">
        <v>476</v>
      </c>
      <c r="E1980" t="s">
        <v>586</v>
      </c>
    </row>
    <row r="1981" spans="1:5">
      <c r="A1981" s="496" t="s">
        <v>453</v>
      </c>
      <c r="B1981" s="496" t="s">
        <v>23</v>
      </c>
      <c r="C1981" s="496" t="s">
        <v>461</v>
      </c>
      <c r="D1981" s="496" t="s">
        <v>444</v>
      </c>
      <c r="E1981" t="s">
        <v>586</v>
      </c>
    </row>
    <row r="1982" spans="1:5">
      <c r="A1982" s="496" t="s">
        <v>453</v>
      </c>
      <c r="B1982" s="496" t="s">
        <v>23</v>
      </c>
      <c r="C1982" s="496" t="s">
        <v>461</v>
      </c>
      <c r="D1982" s="496" t="s">
        <v>462</v>
      </c>
      <c r="E1982" t="s">
        <v>586</v>
      </c>
    </row>
    <row r="1983" spans="1:5">
      <c r="A1983" s="496" t="s">
        <v>453</v>
      </c>
      <c r="B1983" s="496" t="s">
        <v>23</v>
      </c>
      <c r="C1983" s="496" t="s">
        <v>461</v>
      </c>
      <c r="D1983" s="496" t="s">
        <v>463</v>
      </c>
      <c r="E1983" t="s">
        <v>586</v>
      </c>
    </row>
    <row r="1984" spans="1:5">
      <c r="A1984" s="496" t="s">
        <v>453</v>
      </c>
      <c r="B1984" s="496" t="s">
        <v>23</v>
      </c>
      <c r="C1984" s="496" t="s">
        <v>461</v>
      </c>
      <c r="D1984" s="496" t="s">
        <v>489</v>
      </c>
      <c r="E1984" t="s">
        <v>586</v>
      </c>
    </row>
    <row r="1985" spans="1:5">
      <c r="A1985" s="496" t="s">
        <v>453</v>
      </c>
      <c r="B1985" s="496" t="s">
        <v>23</v>
      </c>
      <c r="C1985" s="496" t="s">
        <v>461</v>
      </c>
      <c r="D1985" s="496" t="s">
        <v>490</v>
      </c>
      <c r="E1985" t="s">
        <v>586</v>
      </c>
    </row>
    <row r="1986" spans="1:5">
      <c r="A1986" s="496" t="s">
        <v>453</v>
      </c>
      <c r="B1986" s="496" t="s">
        <v>23</v>
      </c>
      <c r="C1986" s="496" t="s">
        <v>461</v>
      </c>
      <c r="D1986" s="496" t="s">
        <v>491</v>
      </c>
      <c r="E1986" t="s">
        <v>586</v>
      </c>
    </row>
    <row r="1987" spans="1:5">
      <c r="A1987" s="496" t="s">
        <v>453</v>
      </c>
      <c r="B1987" s="496" t="s">
        <v>23</v>
      </c>
      <c r="C1987" s="496" t="s">
        <v>461</v>
      </c>
      <c r="D1987" s="496" t="s">
        <v>492</v>
      </c>
      <c r="E1987" t="s">
        <v>586</v>
      </c>
    </row>
    <row r="1988" spans="1:5">
      <c r="A1988" s="496" t="s">
        <v>453</v>
      </c>
      <c r="B1988" s="496" t="s">
        <v>23</v>
      </c>
      <c r="C1988" s="496" t="s">
        <v>461</v>
      </c>
      <c r="D1988" s="496" t="s">
        <v>493</v>
      </c>
      <c r="E1988" t="s">
        <v>586</v>
      </c>
    </row>
    <row r="1989" spans="1:5">
      <c r="A1989" s="496" t="s">
        <v>453</v>
      </c>
      <c r="B1989" s="496" t="s">
        <v>23</v>
      </c>
      <c r="C1989" s="496" t="s">
        <v>461</v>
      </c>
      <c r="D1989" s="496" t="s">
        <v>494</v>
      </c>
      <c r="E1989" t="s">
        <v>586</v>
      </c>
    </row>
    <row r="1990" spans="1:5">
      <c r="A1990" s="496" t="s">
        <v>453</v>
      </c>
      <c r="B1990" s="496" t="s">
        <v>23</v>
      </c>
      <c r="C1990" s="496" t="s">
        <v>461</v>
      </c>
      <c r="D1990" s="496" t="s">
        <v>467</v>
      </c>
      <c r="E1990" t="s">
        <v>586</v>
      </c>
    </row>
    <row r="1991" spans="1:5">
      <c r="A1991" s="496" t="s">
        <v>453</v>
      </c>
      <c r="B1991" s="496" t="s">
        <v>23</v>
      </c>
      <c r="C1991" s="496" t="s">
        <v>461</v>
      </c>
      <c r="D1991" s="496" t="s">
        <v>468</v>
      </c>
      <c r="E1991" t="s">
        <v>586</v>
      </c>
    </row>
    <row r="1992" spans="1:5">
      <c r="A1992" s="496" t="s">
        <v>453</v>
      </c>
      <c r="B1992" s="496" t="s">
        <v>23</v>
      </c>
      <c r="C1992" s="496" t="s">
        <v>461</v>
      </c>
      <c r="D1992" s="496" t="s">
        <v>469</v>
      </c>
      <c r="E1992" t="s">
        <v>586</v>
      </c>
    </row>
    <row r="1993" spans="1:5">
      <c r="A1993" s="496" t="s">
        <v>453</v>
      </c>
      <c r="B1993" s="496" t="s">
        <v>23</v>
      </c>
      <c r="C1993" s="496" t="s">
        <v>461</v>
      </c>
      <c r="D1993" s="496" t="s">
        <v>495</v>
      </c>
      <c r="E1993" t="s">
        <v>586</v>
      </c>
    </row>
    <row r="1994" spans="1:5">
      <c r="A1994" s="496" t="s">
        <v>453</v>
      </c>
      <c r="B1994" s="496" t="s">
        <v>23</v>
      </c>
      <c r="C1994" s="496" t="s">
        <v>461</v>
      </c>
      <c r="D1994" s="496" t="s">
        <v>496</v>
      </c>
      <c r="E1994" t="s">
        <v>586</v>
      </c>
    </row>
    <row r="1995" spans="1:5">
      <c r="A1995" s="496" t="s">
        <v>453</v>
      </c>
      <c r="B1995" s="496" t="s">
        <v>23</v>
      </c>
      <c r="C1995" s="496" t="s">
        <v>461</v>
      </c>
      <c r="D1995" s="496" t="s">
        <v>497</v>
      </c>
      <c r="E1995" t="s">
        <v>586</v>
      </c>
    </row>
    <row r="1996" spans="1:5">
      <c r="A1996" s="496" t="s">
        <v>453</v>
      </c>
      <c r="B1996" s="496" t="s">
        <v>23</v>
      </c>
      <c r="C1996" s="496" t="s">
        <v>461</v>
      </c>
      <c r="D1996" s="496" t="s">
        <v>473</v>
      </c>
      <c r="E1996" t="s">
        <v>586</v>
      </c>
    </row>
    <row r="1997" spans="1:5">
      <c r="A1997" s="496" t="s">
        <v>453</v>
      </c>
      <c r="B1997" s="496" t="s">
        <v>23</v>
      </c>
      <c r="C1997" s="496" t="s">
        <v>461</v>
      </c>
      <c r="D1997" s="496" t="s">
        <v>474</v>
      </c>
      <c r="E1997" t="s">
        <v>586</v>
      </c>
    </row>
    <row r="1998" spans="1:5">
      <c r="A1998" s="496" t="s">
        <v>453</v>
      </c>
      <c r="B1998" s="496" t="s">
        <v>23</v>
      </c>
      <c r="C1998" s="496" t="s">
        <v>461</v>
      </c>
      <c r="D1998" s="496" t="s">
        <v>475</v>
      </c>
      <c r="E1998" t="s">
        <v>586</v>
      </c>
    </row>
    <row r="1999" spans="1:5">
      <c r="A1999" s="496" t="s">
        <v>536</v>
      </c>
      <c r="B1999" s="496" t="s">
        <v>38</v>
      </c>
      <c r="C1999" s="496" t="s">
        <v>428</v>
      </c>
      <c r="D1999" s="496" t="s">
        <v>429</v>
      </c>
      <c r="E1999" t="s">
        <v>586</v>
      </c>
    </row>
    <row r="2000" spans="1:5">
      <c r="A2000" s="496" t="s">
        <v>536</v>
      </c>
      <c r="B2000" s="496" t="s">
        <v>38</v>
      </c>
      <c r="C2000" s="496" t="s">
        <v>428</v>
      </c>
      <c r="D2000" s="496" t="s">
        <v>430</v>
      </c>
      <c r="E2000" t="s">
        <v>586</v>
      </c>
    </row>
    <row r="2001" spans="1:5">
      <c r="A2001" s="496" t="s">
        <v>536</v>
      </c>
      <c r="B2001" s="496" t="s">
        <v>38</v>
      </c>
      <c r="C2001" s="496" t="s">
        <v>428</v>
      </c>
      <c r="D2001" s="496" t="s">
        <v>431</v>
      </c>
      <c r="E2001" t="s">
        <v>586</v>
      </c>
    </row>
    <row r="2002" spans="1:5">
      <c r="A2002" s="496" t="s">
        <v>536</v>
      </c>
      <c r="B2002" s="496" t="s">
        <v>38</v>
      </c>
      <c r="C2002" s="496" t="s">
        <v>428</v>
      </c>
      <c r="D2002" s="496" t="s">
        <v>467</v>
      </c>
      <c r="E2002" t="s">
        <v>586</v>
      </c>
    </row>
    <row r="2003" spans="1:5">
      <c r="A2003" s="496" t="s">
        <v>536</v>
      </c>
      <c r="B2003" s="496" t="s">
        <v>38</v>
      </c>
      <c r="C2003" s="496" t="s">
        <v>428</v>
      </c>
      <c r="D2003" s="496" t="s">
        <v>468</v>
      </c>
      <c r="E2003" t="s">
        <v>586</v>
      </c>
    </row>
    <row r="2004" spans="1:5">
      <c r="A2004" s="496" t="s">
        <v>536</v>
      </c>
      <c r="B2004" s="496" t="s">
        <v>38</v>
      </c>
      <c r="C2004" s="496" t="s">
        <v>428</v>
      </c>
      <c r="D2004" s="496" t="s">
        <v>469</v>
      </c>
      <c r="E2004" t="s">
        <v>586</v>
      </c>
    </row>
    <row r="2005" spans="1:5">
      <c r="A2005" s="496" t="s">
        <v>536</v>
      </c>
      <c r="B2005" s="496" t="s">
        <v>38</v>
      </c>
      <c r="C2005" s="496" t="s">
        <v>415</v>
      </c>
      <c r="D2005" s="496" t="s">
        <v>472</v>
      </c>
      <c r="E2005" t="s">
        <v>586</v>
      </c>
    </row>
    <row r="2006" spans="1:5">
      <c r="A2006" s="496" t="s">
        <v>536</v>
      </c>
      <c r="B2006" s="496" t="s">
        <v>38</v>
      </c>
      <c r="C2006" s="496" t="s">
        <v>415</v>
      </c>
      <c r="D2006" s="496" t="s">
        <v>436</v>
      </c>
      <c r="E2006" t="s">
        <v>586</v>
      </c>
    </row>
    <row r="2007" spans="1:5">
      <c r="A2007" s="496" t="s">
        <v>536</v>
      </c>
      <c r="B2007" s="496" t="s">
        <v>38</v>
      </c>
      <c r="C2007" s="496" t="s">
        <v>415</v>
      </c>
      <c r="D2007" s="496" t="s">
        <v>418</v>
      </c>
      <c r="E2007" t="s">
        <v>586</v>
      </c>
    </row>
    <row r="2008" spans="1:5">
      <c r="A2008" s="496" t="s">
        <v>536</v>
      </c>
      <c r="B2008" s="496" t="s">
        <v>38</v>
      </c>
      <c r="C2008" s="496" t="s">
        <v>415</v>
      </c>
      <c r="D2008" s="496" t="s">
        <v>420</v>
      </c>
      <c r="E2008" t="s">
        <v>586</v>
      </c>
    </row>
    <row r="2009" spans="1:5">
      <c r="A2009" s="496" t="s">
        <v>536</v>
      </c>
      <c r="B2009" s="496" t="s">
        <v>38</v>
      </c>
      <c r="C2009" s="496" t="s">
        <v>415</v>
      </c>
      <c r="D2009" s="496" t="s">
        <v>479</v>
      </c>
      <c r="E2009" t="s">
        <v>586</v>
      </c>
    </row>
    <row r="2010" spans="1:5">
      <c r="A2010" s="496" t="s">
        <v>536</v>
      </c>
      <c r="B2010" s="496" t="s">
        <v>38</v>
      </c>
      <c r="C2010" s="496" t="s">
        <v>415</v>
      </c>
      <c r="D2010" s="496" t="s">
        <v>422</v>
      </c>
      <c r="E2010" t="s">
        <v>586</v>
      </c>
    </row>
    <row r="2011" spans="1:5">
      <c r="A2011" s="496" t="s">
        <v>536</v>
      </c>
      <c r="B2011" s="496" t="s">
        <v>38</v>
      </c>
      <c r="C2011" s="496" t="s">
        <v>415</v>
      </c>
      <c r="D2011" s="496" t="s">
        <v>423</v>
      </c>
      <c r="E2011" t="s">
        <v>586</v>
      </c>
    </row>
    <row r="2012" spans="1:5">
      <c r="A2012" s="496" t="s">
        <v>536</v>
      </c>
      <c r="B2012" s="496" t="s">
        <v>38</v>
      </c>
      <c r="C2012" s="496" t="s">
        <v>415</v>
      </c>
      <c r="D2012" s="496" t="s">
        <v>455</v>
      </c>
      <c r="E2012" t="s">
        <v>586</v>
      </c>
    </row>
    <row r="2013" spans="1:5">
      <c r="A2013" s="496" t="s">
        <v>536</v>
      </c>
      <c r="B2013" s="496" t="s">
        <v>38</v>
      </c>
      <c r="C2013" s="496" t="s">
        <v>415</v>
      </c>
      <c r="D2013" s="496" t="s">
        <v>416</v>
      </c>
      <c r="E2013" t="s">
        <v>586</v>
      </c>
    </row>
    <row r="2014" spans="1:5">
      <c r="A2014" s="496" t="s">
        <v>536</v>
      </c>
      <c r="B2014" s="496" t="s">
        <v>38</v>
      </c>
      <c r="C2014" s="496" t="s">
        <v>415</v>
      </c>
      <c r="D2014" s="496" t="s">
        <v>437</v>
      </c>
      <c r="E2014" t="s">
        <v>586</v>
      </c>
    </row>
    <row r="2015" spans="1:5">
      <c r="A2015" s="496" t="s">
        <v>536</v>
      </c>
      <c r="B2015" s="496" t="s">
        <v>38</v>
      </c>
      <c r="C2015" s="496" t="s">
        <v>415</v>
      </c>
      <c r="D2015" s="496" t="s">
        <v>438</v>
      </c>
      <c r="E2015" t="s">
        <v>586</v>
      </c>
    </row>
    <row r="2016" spans="1:5">
      <c r="A2016" s="496" t="s">
        <v>536</v>
      </c>
      <c r="B2016" s="496" t="s">
        <v>38</v>
      </c>
      <c r="C2016" s="496" t="s">
        <v>415</v>
      </c>
      <c r="D2016" s="496" t="s">
        <v>473</v>
      </c>
      <c r="E2016" t="s">
        <v>586</v>
      </c>
    </row>
    <row r="2017" spans="1:5">
      <c r="A2017" s="496" t="s">
        <v>536</v>
      </c>
      <c r="B2017" s="496" t="s">
        <v>38</v>
      </c>
      <c r="C2017" s="496" t="s">
        <v>415</v>
      </c>
      <c r="D2017" s="496" t="s">
        <v>474</v>
      </c>
      <c r="E2017" t="s">
        <v>586</v>
      </c>
    </row>
    <row r="2018" spans="1:5">
      <c r="A2018" s="496" t="s">
        <v>536</v>
      </c>
      <c r="B2018" s="496" t="s">
        <v>38</v>
      </c>
      <c r="C2018" s="496" t="s">
        <v>415</v>
      </c>
      <c r="D2018" s="496" t="s">
        <v>475</v>
      </c>
      <c r="E2018" t="s">
        <v>586</v>
      </c>
    </row>
    <row r="2019" spans="1:5">
      <c r="A2019" s="496" t="s">
        <v>536</v>
      </c>
      <c r="B2019" s="496" t="s">
        <v>38</v>
      </c>
      <c r="C2019" s="496" t="s">
        <v>415</v>
      </c>
      <c r="D2019" s="496" t="s">
        <v>480</v>
      </c>
      <c r="E2019" t="s">
        <v>586</v>
      </c>
    </row>
    <row r="2020" spans="1:5">
      <c r="A2020" s="496" t="s">
        <v>536</v>
      </c>
      <c r="B2020" s="496" t="s">
        <v>38</v>
      </c>
      <c r="C2020" s="496" t="s">
        <v>415</v>
      </c>
      <c r="D2020" s="496" t="s">
        <v>481</v>
      </c>
      <c r="E2020" t="s">
        <v>586</v>
      </c>
    </row>
    <row r="2021" spans="1:5">
      <c r="A2021" s="496" t="s">
        <v>536</v>
      </c>
      <c r="B2021" s="496" t="s">
        <v>38</v>
      </c>
      <c r="C2021" s="496" t="s">
        <v>415</v>
      </c>
      <c r="D2021" s="496" t="s">
        <v>482</v>
      </c>
      <c r="E2021" t="s">
        <v>586</v>
      </c>
    </row>
    <row r="2022" spans="1:5">
      <c r="A2022" s="496" t="s">
        <v>536</v>
      </c>
      <c r="B2022" s="496" t="s">
        <v>38</v>
      </c>
      <c r="C2022" s="496" t="s">
        <v>415</v>
      </c>
      <c r="D2022" s="496" t="s">
        <v>439</v>
      </c>
      <c r="E2022" t="s">
        <v>586</v>
      </c>
    </row>
    <row r="2023" spans="1:5">
      <c r="A2023" s="496" t="s">
        <v>536</v>
      </c>
      <c r="B2023" s="496" t="s">
        <v>38</v>
      </c>
      <c r="C2023" s="496" t="s">
        <v>415</v>
      </c>
      <c r="D2023" s="496" t="s">
        <v>440</v>
      </c>
      <c r="E2023" t="s">
        <v>586</v>
      </c>
    </row>
    <row r="2024" spans="1:5">
      <c r="A2024" s="496" t="s">
        <v>536</v>
      </c>
      <c r="B2024" s="496" t="s">
        <v>38</v>
      </c>
      <c r="C2024" s="496" t="s">
        <v>415</v>
      </c>
      <c r="D2024" s="496" t="s">
        <v>441</v>
      </c>
      <c r="E2024" t="s">
        <v>586</v>
      </c>
    </row>
    <row r="2025" spans="1:5">
      <c r="A2025" s="496" t="s">
        <v>536</v>
      </c>
      <c r="B2025" s="496" t="s">
        <v>38</v>
      </c>
      <c r="C2025" s="496" t="s">
        <v>417</v>
      </c>
      <c r="D2025" s="496" t="s">
        <v>477</v>
      </c>
      <c r="E2025" t="s">
        <v>586</v>
      </c>
    </row>
    <row r="2026" spans="1:5">
      <c r="A2026" s="496" t="s">
        <v>536</v>
      </c>
      <c r="B2026" s="496" t="s">
        <v>38</v>
      </c>
      <c r="C2026" s="496" t="s">
        <v>417</v>
      </c>
      <c r="D2026" s="496" t="s">
        <v>418</v>
      </c>
      <c r="E2026" t="s">
        <v>586</v>
      </c>
    </row>
    <row r="2027" spans="1:5">
      <c r="A2027" s="496" t="s">
        <v>536</v>
      </c>
      <c r="B2027" s="496" t="s">
        <v>38</v>
      </c>
      <c r="C2027" s="496" t="s">
        <v>443</v>
      </c>
      <c r="D2027" s="496" t="s">
        <v>587</v>
      </c>
      <c r="E2027" t="s">
        <v>586</v>
      </c>
    </row>
    <row r="2028" spans="1:5">
      <c r="A2028" s="496" t="s">
        <v>536</v>
      </c>
      <c r="B2028" s="496" t="s">
        <v>38</v>
      </c>
      <c r="C2028" s="496" t="s">
        <v>443</v>
      </c>
      <c r="D2028" s="496" t="s">
        <v>504</v>
      </c>
      <c r="E2028" t="s">
        <v>586</v>
      </c>
    </row>
    <row r="2029" spans="1:5">
      <c r="A2029" s="496" t="s">
        <v>536</v>
      </c>
      <c r="B2029" s="496" t="s">
        <v>38</v>
      </c>
      <c r="C2029" s="496" t="s">
        <v>443</v>
      </c>
      <c r="D2029" s="496" t="s">
        <v>523</v>
      </c>
      <c r="E2029" t="s">
        <v>586</v>
      </c>
    </row>
    <row r="2030" spans="1:5">
      <c r="A2030" s="496" t="s">
        <v>536</v>
      </c>
      <c r="B2030" s="496" t="s">
        <v>38</v>
      </c>
      <c r="C2030" s="496" t="s">
        <v>443</v>
      </c>
      <c r="D2030" s="496" t="s">
        <v>444</v>
      </c>
      <c r="E2030" t="s">
        <v>586</v>
      </c>
    </row>
    <row r="2031" spans="1:5">
      <c r="A2031" s="496" t="s">
        <v>536</v>
      </c>
      <c r="B2031" s="496" t="s">
        <v>38</v>
      </c>
      <c r="C2031" s="496" t="s">
        <v>443</v>
      </c>
      <c r="D2031" s="496" t="s">
        <v>458</v>
      </c>
      <c r="E2031" t="s">
        <v>586</v>
      </c>
    </row>
    <row r="2032" spans="1:5">
      <c r="A2032" s="496" t="s">
        <v>536</v>
      </c>
      <c r="B2032" s="496" t="s">
        <v>38</v>
      </c>
      <c r="C2032" s="496" t="s">
        <v>443</v>
      </c>
      <c r="D2032" s="496" t="s">
        <v>459</v>
      </c>
      <c r="E2032" t="s">
        <v>586</v>
      </c>
    </row>
    <row r="2033" spans="1:5">
      <c r="A2033" s="496" t="s">
        <v>536</v>
      </c>
      <c r="B2033" s="496" t="s">
        <v>38</v>
      </c>
      <c r="C2033" s="496" t="s">
        <v>443</v>
      </c>
      <c r="D2033" s="496" t="s">
        <v>460</v>
      </c>
      <c r="E2033" t="s">
        <v>586</v>
      </c>
    </row>
    <row r="2034" spans="1:5">
      <c r="A2034" s="496" t="s">
        <v>536</v>
      </c>
      <c r="B2034" s="496" t="s">
        <v>38</v>
      </c>
      <c r="C2034" s="496" t="s">
        <v>443</v>
      </c>
      <c r="D2034" s="496" t="s">
        <v>445</v>
      </c>
      <c r="E2034" t="s">
        <v>586</v>
      </c>
    </row>
    <row r="2035" spans="1:5">
      <c r="A2035" s="496" t="s">
        <v>536</v>
      </c>
      <c r="B2035" s="496" t="s">
        <v>38</v>
      </c>
      <c r="C2035" s="496" t="s">
        <v>443</v>
      </c>
      <c r="D2035" s="496" t="s">
        <v>446</v>
      </c>
      <c r="E2035" t="s">
        <v>586</v>
      </c>
    </row>
    <row r="2036" spans="1:5">
      <c r="A2036" s="496" t="s">
        <v>536</v>
      </c>
      <c r="B2036" s="496" t="s">
        <v>38</v>
      </c>
      <c r="C2036" s="496" t="s">
        <v>443</v>
      </c>
      <c r="D2036" s="496" t="s">
        <v>447</v>
      </c>
      <c r="E2036" t="s">
        <v>586</v>
      </c>
    </row>
    <row r="2037" spans="1:5">
      <c r="A2037" s="496" t="s">
        <v>536</v>
      </c>
      <c r="B2037" s="496" t="s">
        <v>38</v>
      </c>
      <c r="C2037" s="496" t="s">
        <v>443</v>
      </c>
      <c r="D2037" s="496" t="s">
        <v>448</v>
      </c>
      <c r="E2037" t="s">
        <v>586</v>
      </c>
    </row>
    <row r="2038" spans="1:5">
      <c r="A2038" s="496" t="s">
        <v>536</v>
      </c>
      <c r="B2038" s="496" t="s">
        <v>38</v>
      </c>
      <c r="C2038" s="496" t="s">
        <v>443</v>
      </c>
      <c r="D2038" s="496" t="s">
        <v>449</v>
      </c>
      <c r="E2038" t="s">
        <v>586</v>
      </c>
    </row>
    <row r="2039" spans="1:5">
      <c r="A2039" s="496" t="s">
        <v>536</v>
      </c>
      <c r="B2039" s="496" t="s">
        <v>38</v>
      </c>
      <c r="C2039" s="496" t="s">
        <v>419</v>
      </c>
      <c r="D2039" s="496" t="s">
        <v>418</v>
      </c>
      <c r="E2039" t="s">
        <v>586</v>
      </c>
    </row>
    <row r="2040" spans="1:5">
      <c r="A2040" s="496" t="s">
        <v>536</v>
      </c>
      <c r="B2040" s="496" t="s">
        <v>38</v>
      </c>
      <c r="C2040" s="496" t="s">
        <v>419</v>
      </c>
      <c r="D2040" s="496" t="s">
        <v>420</v>
      </c>
      <c r="E2040" t="s">
        <v>586</v>
      </c>
    </row>
    <row r="2041" spans="1:5">
      <c r="A2041" s="496" t="s">
        <v>536</v>
      </c>
      <c r="B2041" s="496" t="s">
        <v>38</v>
      </c>
      <c r="C2041" s="496" t="s">
        <v>419</v>
      </c>
      <c r="D2041" s="496" t="s">
        <v>511</v>
      </c>
      <c r="E2041" t="s">
        <v>586</v>
      </c>
    </row>
    <row r="2042" spans="1:5">
      <c r="A2042" s="496" t="s">
        <v>536</v>
      </c>
      <c r="B2042" s="496" t="s">
        <v>38</v>
      </c>
      <c r="C2042" s="496" t="s">
        <v>419</v>
      </c>
      <c r="D2042" s="496" t="s">
        <v>422</v>
      </c>
      <c r="E2042" t="s">
        <v>586</v>
      </c>
    </row>
    <row r="2043" spans="1:5">
      <c r="A2043" s="496" t="s">
        <v>536</v>
      </c>
      <c r="B2043" s="496" t="s">
        <v>38</v>
      </c>
      <c r="C2043" s="496" t="s">
        <v>419</v>
      </c>
      <c r="D2043" s="496" t="s">
        <v>423</v>
      </c>
      <c r="E2043" t="s">
        <v>586</v>
      </c>
    </row>
    <row r="2044" spans="1:5">
      <c r="A2044" s="496" t="s">
        <v>536</v>
      </c>
      <c r="B2044" s="496" t="s">
        <v>38</v>
      </c>
      <c r="C2044" s="496" t="s">
        <v>419</v>
      </c>
      <c r="D2044" s="496" t="s">
        <v>455</v>
      </c>
      <c r="E2044" t="s">
        <v>586</v>
      </c>
    </row>
    <row r="2045" spans="1:5">
      <c r="A2045" s="496" t="s">
        <v>536</v>
      </c>
      <c r="B2045" s="496" t="s">
        <v>38</v>
      </c>
      <c r="C2045" s="496" t="s">
        <v>419</v>
      </c>
      <c r="D2045" s="496" t="s">
        <v>438</v>
      </c>
      <c r="E2045" t="s">
        <v>586</v>
      </c>
    </row>
    <row r="2046" spans="1:5">
      <c r="A2046" s="496" t="s">
        <v>536</v>
      </c>
      <c r="B2046" s="496" t="s">
        <v>38</v>
      </c>
      <c r="C2046" s="496" t="s">
        <v>419</v>
      </c>
      <c r="D2046" s="496" t="s">
        <v>456</v>
      </c>
      <c r="E2046" t="s">
        <v>586</v>
      </c>
    </row>
    <row r="2047" spans="1:5">
      <c r="A2047" s="496" t="s">
        <v>536</v>
      </c>
      <c r="B2047" s="496" t="s">
        <v>38</v>
      </c>
      <c r="C2047" s="496" t="s">
        <v>419</v>
      </c>
      <c r="D2047" s="496" t="s">
        <v>476</v>
      </c>
      <c r="E2047" t="s">
        <v>586</v>
      </c>
    </row>
    <row r="2048" spans="1:5">
      <c r="A2048" s="496" t="s">
        <v>536</v>
      </c>
      <c r="B2048" s="496" t="s">
        <v>38</v>
      </c>
      <c r="C2048" s="496" t="s">
        <v>461</v>
      </c>
      <c r="D2048" s="496" t="s">
        <v>444</v>
      </c>
      <c r="E2048" t="s">
        <v>586</v>
      </c>
    </row>
    <row r="2049" spans="1:5">
      <c r="A2049" s="496" t="s">
        <v>536</v>
      </c>
      <c r="B2049" s="496" t="s">
        <v>38</v>
      </c>
      <c r="C2049" s="496" t="s">
        <v>461</v>
      </c>
      <c r="D2049" s="496" t="s">
        <v>462</v>
      </c>
      <c r="E2049" t="s">
        <v>586</v>
      </c>
    </row>
    <row r="2050" spans="1:5">
      <c r="A2050" s="496" t="s">
        <v>536</v>
      </c>
      <c r="B2050" s="496" t="s">
        <v>38</v>
      </c>
      <c r="C2050" s="496" t="s">
        <v>461</v>
      </c>
      <c r="D2050" s="496" t="s">
        <v>463</v>
      </c>
      <c r="E2050" t="s">
        <v>586</v>
      </c>
    </row>
    <row r="2051" spans="1:5">
      <c r="A2051" s="496" t="s">
        <v>536</v>
      </c>
      <c r="B2051" s="496" t="s">
        <v>38</v>
      </c>
      <c r="C2051" s="496" t="s">
        <v>461</v>
      </c>
      <c r="D2051" s="496" t="s">
        <v>489</v>
      </c>
      <c r="E2051" t="s">
        <v>586</v>
      </c>
    </row>
    <row r="2052" spans="1:5">
      <c r="A2052" s="496" t="s">
        <v>536</v>
      </c>
      <c r="B2052" s="496" t="s">
        <v>38</v>
      </c>
      <c r="C2052" s="496" t="s">
        <v>461</v>
      </c>
      <c r="D2052" s="496" t="s">
        <v>490</v>
      </c>
      <c r="E2052" t="s">
        <v>586</v>
      </c>
    </row>
    <row r="2053" spans="1:5">
      <c r="A2053" s="496" t="s">
        <v>536</v>
      </c>
      <c r="B2053" s="496" t="s">
        <v>38</v>
      </c>
      <c r="C2053" s="496" t="s">
        <v>461</v>
      </c>
      <c r="D2053" s="496" t="s">
        <v>491</v>
      </c>
      <c r="E2053" t="s">
        <v>586</v>
      </c>
    </row>
    <row r="2054" spans="1:5">
      <c r="A2054" s="496" t="s">
        <v>536</v>
      </c>
      <c r="B2054" s="496" t="s">
        <v>38</v>
      </c>
      <c r="C2054" s="496" t="s">
        <v>461</v>
      </c>
      <c r="D2054" s="496" t="s">
        <v>492</v>
      </c>
      <c r="E2054" t="s">
        <v>586</v>
      </c>
    </row>
    <row r="2055" spans="1:5">
      <c r="A2055" s="496" t="s">
        <v>536</v>
      </c>
      <c r="B2055" s="496" t="s">
        <v>38</v>
      </c>
      <c r="C2055" s="496" t="s">
        <v>461</v>
      </c>
      <c r="D2055" s="496" t="s">
        <v>493</v>
      </c>
      <c r="E2055" t="s">
        <v>586</v>
      </c>
    </row>
    <row r="2056" spans="1:5">
      <c r="A2056" s="496" t="s">
        <v>536</v>
      </c>
      <c r="B2056" s="496" t="s">
        <v>38</v>
      </c>
      <c r="C2056" s="496" t="s">
        <v>461</v>
      </c>
      <c r="D2056" s="496" t="s">
        <v>494</v>
      </c>
      <c r="E2056" t="s">
        <v>586</v>
      </c>
    </row>
    <row r="2057" spans="1:5">
      <c r="A2057" s="496" t="s">
        <v>536</v>
      </c>
      <c r="B2057" s="496" t="s">
        <v>38</v>
      </c>
      <c r="C2057" s="496" t="s">
        <v>461</v>
      </c>
      <c r="D2057" s="496" t="s">
        <v>467</v>
      </c>
      <c r="E2057" t="s">
        <v>586</v>
      </c>
    </row>
    <row r="2058" spans="1:5">
      <c r="A2058" s="496" t="s">
        <v>536</v>
      </c>
      <c r="B2058" s="496" t="s">
        <v>38</v>
      </c>
      <c r="C2058" s="496" t="s">
        <v>461</v>
      </c>
      <c r="D2058" s="496" t="s">
        <v>468</v>
      </c>
      <c r="E2058" t="s">
        <v>586</v>
      </c>
    </row>
    <row r="2059" spans="1:5">
      <c r="A2059" s="496" t="s">
        <v>536</v>
      </c>
      <c r="B2059" s="496" t="s">
        <v>38</v>
      </c>
      <c r="C2059" s="496" t="s">
        <v>461</v>
      </c>
      <c r="D2059" s="496" t="s">
        <v>469</v>
      </c>
      <c r="E2059" t="s">
        <v>586</v>
      </c>
    </row>
    <row r="2060" spans="1:5">
      <c r="A2060" s="496" t="s">
        <v>536</v>
      </c>
      <c r="B2060" s="496" t="s">
        <v>38</v>
      </c>
      <c r="C2060" s="496" t="s">
        <v>461</v>
      </c>
      <c r="D2060" s="496" t="s">
        <v>495</v>
      </c>
      <c r="E2060" t="s">
        <v>586</v>
      </c>
    </row>
    <row r="2061" spans="1:5">
      <c r="A2061" s="496" t="s">
        <v>536</v>
      </c>
      <c r="B2061" s="496" t="s">
        <v>38</v>
      </c>
      <c r="C2061" s="496" t="s">
        <v>461</v>
      </c>
      <c r="D2061" s="496" t="s">
        <v>496</v>
      </c>
      <c r="E2061" t="s">
        <v>586</v>
      </c>
    </row>
    <row r="2062" spans="1:5">
      <c r="A2062" s="496" t="s">
        <v>536</v>
      </c>
      <c r="B2062" s="496" t="s">
        <v>38</v>
      </c>
      <c r="C2062" s="496" t="s">
        <v>461</v>
      </c>
      <c r="D2062" s="496" t="s">
        <v>497</v>
      </c>
      <c r="E2062" t="s">
        <v>586</v>
      </c>
    </row>
    <row r="2063" spans="1:5">
      <c r="A2063" s="496" t="s">
        <v>536</v>
      </c>
      <c r="B2063" s="496" t="s">
        <v>38</v>
      </c>
      <c r="C2063" s="496" t="s">
        <v>461</v>
      </c>
      <c r="D2063" s="496" t="s">
        <v>473</v>
      </c>
      <c r="E2063" t="s">
        <v>586</v>
      </c>
    </row>
    <row r="2064" spans="1:5">
      <c r="A2064" s="496" t="s">
        <v>536</v>
      </c>
      <c r="B2064" s="496" t="s">
        <v>38</v>
      </c>
      <c r="C2064" s="496" t="s">
        <v>461</v>
      </c>
      <c r="D2064" s="496" t="s">
        <v>474</v>
      </c>
      <c r="E2064" t="s">
        <v>586</v>
      </c>
    </row>
    <row r="2065" spans="1:5">
      <c r="A2065" s="496" t="s">
        <v>536</v>
      </c>
      <c r="B2065" s="496" t="s">
        <v>38</v>
      </c>
      <c r="C2065" s="496" t="s">
        <v>461</v>
      </c>
      <c r="D2065" s="496" t="s">
        <v>475</v>
      </c>
      <c r="E2065" t="s">
        <v>586</v>
      </c>
    </row>
    <row r="2066" spans="1:5">
      <c r="A2066" s="496" t="s">
        <v>537</v>
      </c>
      <c r="B2066" s="496" t="s">
        <v>85</v>
      </c>
      <c r="C2066" s="496" t="s">
        <v>425</v>
      </c>
      <c r="D2066" s="496" t="s">
        <v>487</v>
      </c>
      <c r="E2066" t="s">
        <v>588</v>
      </c>
    </row>
    <row r="2067" spans="1:5">
      <c r="A2067" s="496" t="s">
        <v>537</v>
      </c>
      <c r="B2067" s="496" t="s">
        <v>85</v>
      </c>
      <c r="C2067" s="496" t="s">
        <v>428</v>
      </c>
      <c r="D2067" s="496" t="s">
        <v>429</v>
      </c>
      <c r="E2067" t="s">
        <v>586</v>
      </c>
    </row>
    <row r="2068" spans="1:5">
      <c r="A2068" s="496" t="s">
        <v>537</v>
      </c>
      <c r="B2068" s="496" t="s">
        <v>85</v>
      </c>
      <c r="C2068" s="496" t="s">
        <v>428</v>
      </c>
      <c r="D2068" s="496" t="s">
        <v>430</v>
      </c>
      <c r="E2068" t="s">
        <v>586</v>
      </c>
    </row>
    <row r="2069" spans="1:5">
      <c r="A2069" s="496" t="s">
        <v>537</v>
      </c>
      <c r="B2069" s="496" t="s">
        <v>85</v>
      </c>
      <c r="C2069" s="496" t="s">
        <v>428</v>
      </c>
      <c r="D2069" s="496" t="s">
        <v>431</v>
      </c>
      <c r="E2069" t="s">
        <v>586</v>
      </c>
    </row>
    <row r="2070" spans="1:5">
      <c r="A2070" s="496" t="s">
        <v>537</v>
      </c>
      <c r="B2070" s="496" t="s">
        <v>85</v>
      </c>
      <c r="C2070" s="496" t="s">
        <v>428</v>
      </c>
      <c r="D2070" s="496" t="s">
        <v>467</v>
      </c>
      <c r="E2070" t="s">
        <v>586</v>
      </c>
    </row>
    <row r="2071" spans="1:5">
      <c r="A2071" s="496" t="s">
        <v>537</v>
      </c>
      <c r="B2071" s="496" t="s">
        <v>85</v>
      </c>
      <c r="C2071" s="496" t="s">
        <v>428</v>
      </c>
      <c r="D2071" s="496" t="s">
        <v>468</v>
      </c>
      <c r="E2071" t="s">
        <v>586</v>
      </c>
    </row>
    <row r="2072" spans="1:5">
      <c r="A2072" s="496" t="s">
        <v>537</v>
      </c>
      <c r="B2072" s="496" t="s">
        <v>85</v>
      </c>
      <c r="C2072" s="496" t="s">
        <v>428</v>
      </c>
      <c r="D2072" s="496" t="s">
        <v>469</v>
      </c>
      <c r="E2072" t="s">
        <v>586</v>
      </c>
    </row>
    <row r="2073" spans="1:5">
      <c r="A2073" s="496" t="s">
        <v>537</v>
      </c>
      <c r="B2073" s="496" t="s">
        <v>85</v>
      </c>
      <c r="C2073" s="496" t="s">
        <v>415</v>
      </c>
      <c r="D2073" s="496" t="s">
        <v>472</v>
      </c>
      <c r="E2073" t="s">
        <v>586</v>
      </c>
    </row>
    <row r="2074" spans="1:5">
      <c r="A2074" s="496" t="s">
        <v>537</v>
      </c>
      <c r="B2074" s="496" t="s">
        <v>85</v>
      </c>
      <c r="C2074" s="496" t="s">
        <v>415</v>
      </c>
      <c r="D2074" s="496" t="s">
        <v>436</v>
      </c>
      <c r="E2074" t="s">
        <v>586</v>
      </c>
    </row>
    <row r="2075" spans="1:5">
      <c r="A2075" s="496" t="s">
        <v>537</v>
      </c>
      <c r="B2075" s="496" t="s">
        <v>85</v>
      </c>
      <c r="C2075" s="496" t="s">
        <v>415</v>
      </c>
      <c r="D2075" s="496" t="s">
        <v>418</v>
      </c>
      <c r="E2075" t="s">
        <v>586</v>
      </c>
    </row>
    <row r="2076" spans="1:5">
      <c r="A2076" s="496" t="s">
        <v>537</v>
      </c>
      <c r="B2076" s="496" t="s">
        <v>85</v>
      </c>
      <c r="C2076" s="496" t="s">
        <v>415</v>
      </c>
      <c r="D2076" s="496" t="s">
        <v>420</v>
      </c>
      <c r="E2076" t="s">
        <v>586</v>
      </c>
    </row>
    <row r="2077" spans="1:5">
      <c r="A2077" s="496" t="s">
        <v>537</v>
      </c>
      <c r="B2077" s="496" t="s">
        <v>85</v>
      </c>
      <c r="C2077" s="496" t="s">
        <v>415</v>
      </c>
      <c r="D2077" s="496" t="s">
        <v>479</v>
      </c>
      <c r="E2077" t="s">
        <v>586</v>
      </c>
    </row>
    <row r="2078" spans="1:5">
      <c r="A2078" s="496" t="s">
        <v>537</v>
      </c>
      <c r="B2078" s="496" t="s">
        <v>85</v>
      </c>
      <c r="C2078" s="496" t="s">
        <v>415</v>
      </c>
      <c r="D2078" s="496" t="s">
        <v>422</v>
      </c>
      <c r="E2078" t="s">
        <v>586</v>
      </c>
    </row>
    <row r="2079" spans="1:5">
      <c r="A2079" s="496" t="s">
        <v>537</v>
      </c>
      <c r="B2079" s="496" t="s">
        <v>85</v>
      </c>
      <c r="C2079" s="496" t="s">
        <v>415</v>
      </c>
      <c r="D2079" s="496" t="s">
        <v>423</v>
      </c>
      <c r="E2079" t="s">
        <v>586</v>
      </c>
    </row>
    <row r="2080" spans="1:5">
      <c r="A2080" s="496" t="s">
        <v>537</v>
      </c>
      <c r="B2080" s="496" t="s">
        <v>85</v>
      </c>
      <c r="C2080" s="496" t="s">
        <v>415</v>
      </c>
      <c r="D2080" s="496" t="s">
        <v>455</v>
      </c>
      <c r="E2080" t="s">
        <v>586</v>
      </c>
    </row>
    <row r="2081" spans="1:5">
      <c r="A2081" s="496" t="s">
        <v>537</v>
      </c>
      <c r="B2081" s="496" t="s">
        <v>85</v>
      </c>
      <c r="C2081" s="496" t="s">
        <v>415</v>
      </c>
      <c r="D2081" s="496" t="s">
        <v>416</v>
      </c>
      <c r="E2081" t="s">
        <v>586</v>
      </c>
    </row>
    <row r="2082" spans="1:5">
      <c r="A2082" s="496" t="s">
        <v>537</v>
      </c>
      <c r="B2082" s="496" t="s">
        <v>85</v>
      </c>
      <c r="C2082" s="496" t="s">
        <v>415</v>
      </c>
      <c r="D2082" s="496" t="s">
        <v>437</v>
      </c>
      <c r="E2082" t="s">
        <v>586</v>
      </c>
    </row>
    <row r="2083" spans="1:5">
      <c r="A2083" s="496" t="s">
        <v>537</v>
      </c>
      <c r="B2083" s="496" t="s">
        <v>85</v>
      </c>
      <c r="C2083" s="496" t="s">
        <v>415</v>
      </c>
      <c r="D2083" s="496" t="s">
        <v>438</v>
      </c>
      <c r="E2083" t="s">
        <v>586</v>
      </c>
    </row>
    <row r="2084" spans="1:5">
      <c r="A2084" s="496" t="s">
        <v>537</v>
      </c>
      <c r="B2084" s="496" t="s">
        <v>85</v>
      </c>
      <c r="C2084" s="496" t="s">
        <v>415</v>
      </c>
      <c r="D2084" s="496" t="s">
        <v>473</v>
      </c>
      <c r="E2084" t="s">
        <v>586</v>
      </c>
    </row>
    <row r="2085" spans="1:5">
      <c r="A2085" s="496" t="s">
        <v>537</v>
      </c>
      <c r="B2085" s="496" t="s">
        <v>85</v>
      </c>
      <c r="C2085" s="496" t="s">
        <v>415</v>
      </c>
      <c r="D2085" s="496" t="s">
        <v>474</v>
      </c>
      <c r="E2085" t="s">
        <v>586</v>
      </c>
    </row>
    <row r="2086" spans="1:5">
      <c r="A2086" s="496" t="s">
        <v>537</v>
      </c>
      <c r="B2086" s="496" t="s">
        <v>85</v>
      </c>
      <c r="C2086" s="496" t="s">
        <v>415</v>
      </c>
      <c r="D2086" s="496" t="s">
        <v>475</v>
      </c>
      <c r="E2086" t="s">
        <v>586</v>
      </c>
    </row>
    <row r="2087" spans="1:5">
      <c r="A2087" s="496" t="s">
        <v>537</v>
      </c>
      <c r="B2087" s="496" t="s">
        <v>85</v>
      </c>
      <c r="C2087" s="496" t="s">
        <v>415</v>
      </c>
      <c r="D2087" s="496" t="s">
        <v>480</v>
      </c>
      <c r="E2087" t="s">
        <v>586</v>
      </c>
    </row>
    <row r="2088" spans="1:5">
      <c r="A2088" s="496" t="s">
        <v>537</v>
      </c>
      <c r="B2088" s="496" t="s">
        <v>85</v>
      </c>
      <c r="C2088" s="496" t="s">
        <v>415</v>
      </c>
      <c r="D2088" s="496" t="s">
        <v>481</v>
      </c>
      <c r="E2088" t="s">
        <v>586</v>
      </c>
    </row>
    <row r="2089" spans="1:5">
      <c r="A2089" s="496" t="s">
        <v>537</v>
      </c>
      <c r="B2089" s="496" t="s">
        <v>85</v>
      </c>
      <c r="C2089" s="496" t="s">
        <v>415</v>
      </c>
      <c r="D2089" s="496" t="s">
        <v>482</v>
      </c>
      <c r="E2089" t="s">
        <v>586</v>
      </c>
    </row>
    <row r="2090" spans="1:5">
      <c r="A2090" s="496" t="s">
        <v>537</v>
      </c>
      <c r="B2090" s="496" t="s">
        <v>85</v>
      </c>
      <c r="C2090" s="496" t="s">
        <v>415</v>
      </c>
      <c r="D2090" s="496" t="s">
        <v>439</v>
      </c>
      <c r="E2090" t="s">
        <v>586</v>
      </c>
    </row>
    <row r="2091" spans="1:5">
      <c r="A2091" s="496" t="s">
        <v>537</v>
      </c>
      <c r="B2091" s="496" t="s">
        <v>85</v>
      </c>
      <c r="C2091" s="496" t="s">
        <v>415</v>
      </c>
      <c r="D2091" s="496" t="s">
        <v>440</v>
      </c>
      <c r="E2091" t="s">
        <v>586</v>
      </c>
    </row>
    <row r="2092" spans="1:5">
      <c r="A2092" s="496" t="s">
        <v>537</v>
      </c>
      <c r="B2092" s="496" t="s">
        <v>85</v>
      </c>
      <c r="C2092" s="496" t="s">
        <v>415</v>
      </c>
      <c r="D2092" s="496" t="s">
        <v>441</v>
      </c>
      <c r="E2092" t="s">
        <v>586</v>
      </c>
    </row>
    <row r="2093" spans="1:5">
      <c r="A2093" s="496" t="s">
        <v>537</v>
      </c>
      <c r="B2093" s="496" t="s">
        <v>85</v>
      </c>
      <c r="C2093" s="496" t="s">
        <v>442</v>
      </c>
      <c r="D2093" s="496" t="s">
        <v>420</v>
      </c>
      <c r="E2093" t="s">
        <v>588</v>
      </c>
    </row>
    <row r="2094" spans="1:5">
      <c r="A2094" s="496" t="s">
        <v>537</v>
      </c>
      <c r="B2094" s="496" t="s">
        <v>85</v>
      </c>
      <c r="C2094" s="496" t="s">
        <v>442</v>
      </c>
      <c r="D2094" s="496" t="s">
        <v>429</v>
      </c>
      <c r="E2094" t="s">
        <v>588</v>
      </c>
    </row>
    <row r="2095" spans="1:5">
      <c r="A2095" s="496" t="s">
        <v>537</v>
      </c>
      <c r="B2095" s="496" t="s">
        <v>85</v>
      </c>
      <c r="C2095" s="496" t="s">
        <v>442</v>
      </c>
      <c r="D2095" s="496" t="s">
        <v>482</v>
      </c>
      <c r="E2095" t="s">
        <v>588</v>
      </c>
    </row>
    <row r="2096" spans="1:5">
      <c r="A2096" s="496" t="s">
        <v>537</v>
      </c>
      <c r="B2096" s="496" t="s">
        <v>85</v>
      </c>
      <c r="C2096" s="496" t="s">
        <v>442</v>
      </c>
      <c r="D2096" s="496" t="s">
        <v>454</v>
      </c>
      <c r="E2096" t="s">
        <v>588</v>
      </c>
    </row>
    <row r="2097" spans="1:5">
      <c r="A2097" s="496" t="s">
        <v>537</v>
      </c>
      <c r="B2097" s="496" t="s">
        <v>85</v>
      </c>
      <c r="C2097" s="496" t="s">
        <v>442</v>
      </c>
      <c r="D2097" s="496" t="s">
        <v>414</v>
      </c>
      <c r="E2097" t="s">
        <v>588</v>
      </c>
    </row>
    <row r="2098" spans="1:5">
      <c r="A2098" s="496" t="s">
        <v>537</v>
      </c>
      <c r="B2098" s="496" t="s">
        <v>85</v>
      </c>
      <c r="C2098" s="496" t="s">
        <v>417</v>
      </c>
      <c r="D2098" s="496" t="s">
        <v>477</v>
      </c>
      <c r="E2098" t="s">
        <v>586</v>
      </c>
    </row>
    <row r="2099" spans="1:5">
      <c r="A2099" s="496" t="s">
        <v>537</v>
      </c>
      <c r="B2099" s="496" t="s">
        <v>85</v>
      </c>
      <c r="C2099" s="496" t="s">
        <v>417</v>
      </c>
      <c r="D2099" s="496" t="s">
        <v>418</v>
      </c>
      <c r="E2099" t="s">
        <v>586</v>
      </c>
    </row>
    <row r="2100" spans="1:5">
      <c r="A2100" s="496" t="s">
        <v>537</v>
      </c>
      <c r="B2100" s="496" t="s">
        <v>85</v>
      </c>
      <c r="C2100" s="496" t="s">
        <v>465</v>
      </c>
      <c r="D2100" s="496" t="s">
        <v>545</v>
      </c>
      <c r="E2100" t="s">
        <v>588</v>
      </c>
    </row>
    <row r="2101" spans="1:5">
      <c r="A2101" s="496" t="s">
        <v>537</v>
      </c>
      <c r="B2101" s="496" t="s">
        <v>85</v>
      </c>
      <c r="C2101" s="496" t="s">
        <v>465</v>
      </c>
      <c r="D2101" s="496" t="s">
        <v>532</v>
      </c>
      <c r="E2101" t="s">
        <v>588</v>
      </c>
    </row>
    <row r="2102" spans="1:5">
      <c r="A2102" s="496" t="s">
        <v>537</v>
      </c>
      <c r="B2102" s="496" t="s">
        <v>85</v>
      </c>
      <c r="C2102" s="496" t="s">
        <v>465</v>
      </c>
      <c r="D2102" s="496" t="s">
        <v>504</v>
      </c>
      <c r="E2102" t="s">
        <v>588</v>
      </c>
    </row>
    <row r="2103" spans="1:5">
      <c r="A2103" s="496" t="s">
        <v>537</v>
      </c>
      <c r="B2103" s="496" t="s">
        <v>85</v>
      </c>
      <c r="C2103" s="496" t="s">
        <v>465</v>
      </c>
      <c r="D2103" s="496" t="s">
        <v>485</v>
      </c>
      <c r="E2103" t="s">
        <v>588</v>
      </c>
    </row>
    <row r="2104" spans="1:5">
      <c r="A2104" s="496" t="s">
        <v>537</v>
      </c>
      <c r="B2104" s="496" t="s">
        <v>85</v>
      </c>
      <c r="C2104" s="496" t="s">
        <v>465</v>
      </c>
      <c r="D2104" s="496" t="s">
        <v>498</v>
      </c>
      <c r="E2104" t="s">
        <v>588</v>
      </c>
    </row>
    <row r="2105" spans="1:5">
      <c r="A2105" s="496" t="s">
        <v>537</v>
      </c>
      <c r="B2105" s="496" t="s">
        <v>85</v>
      </c>
      <c r="C2105" s="496" t="s">
        <v>465</v>
      </c>
      <c r="D2105" s="496" t="s">
        <v>514</v>
      </c>
      <c r="E2105" t="s">
        <v>588</v>
      </c>
    </row>
    <row r="2106" spans="1:5">
      <c r="A2106" s="496" t="s">
        <v>537</v>
      </c>
      <c r="B2106" s="496" t="s">
        <v>85</v>
      </c>
      <c r="C2106" s="496" t="s">
        <v>465</v>
      </c>
      <c r="D2106" s="496" t="s">
        <v>499</v>
      </c>
      <c r="E2106" t="s">
        <v>588</v>
      </c>
    </row>
    <row r="2107" spans="1:5">
      <c r="A2107" s="496" t="s">
        <v>537</v>
      </c>
      <c r="B2107" s="496" t="s">
        <v>85</v>
      </c>
      <c r="C2107" s="496" t="s">
        <v>465</v>
      </c>
      <c r="D2107" s="496" t="s">
        <v>478</v>
      </c>
      <c r="E2107" t="s">
        <v>588</v>
      </c>
    </row>
    <row r="2108" spans="1:5">
      <c r="A2108" s="496" t="s">
        <v>537</v>
      </c>
      <c r="B2108" s="496" t="s">
        <v>85</v>
      </c>
      <c r="C2108" s="496" t="s">
        <v>465</v>
      </c>
      <c r="D2108" s="496" t="s">
        <v>527</v>
      </c>
      <c r="E2108" t="s">
        <v>588</v>
      </c>
    </row>
    <row r="2109" spans="1:5">
      <c r="A2109" s="496" t="s">
        <v>537</v>
      </c>
      <c r="B2109" s="496" t="s">
        <v>85</v>
      </c>
      <c r="C2109" s="496" t="s">
        <v>465</v>
      </c>
      <c r="D2109" s="496" t="s">
        <v>453</v>
      </c>
      <c r="E2109" t="s">
        <v>588</v>
      </c>
    </row>
    <row r="2110" spans="1:5">
      <c r="A2110" s="496" t="s">
        <v>537</v>
      </c>
      <c r="B2110" s="496" t="s">
        <v>85</v>
      </c>
      <c r="C2110" s="496" t="s">
        <v>443</v>
      </c>
      <c r="D2110" s="496" t="s">
        <v>587</v>
      </c>
      <c r="E2110" t="s">
        <v>586</v>
      </c>
    </row>
    <row r="2111" spans="1:5">
      <c r="A2111" s="496" t="s">
        <v>537</v>
      </c>
      <c r="B2111" s="496" t="s">
        <v>85</v>
      </c>
      <c r="C2111" s="496" t="s">
        <v>443</v>
      </c>
      <c r="D2111" s="496" t="s">
        <v>504</v>
      </c>
      <c r="E2111" t="s">
        <v>586</v>
      </c>
    </row>
    <row r="2112" spans="1:5">
      <c r="A2112" s="496" t="s">
        <v>537</v>
      </c>
      <c r="B2112" s="496" t="s">
        <v>85</v>
      </c>
      <c r="C2112" s="496" t="s">
        <v>443</v>
      </c>
      <c r="D2112" s="496" t="s">
        <v>523</v>
      </c>
      <c r="E2112" t="s">
        <v>586</v>
      </c>
    </row>
    <row r="2113" spans="1:5">
      <c r="A2113" s="496" t="s">
        <v>537</v>
      </c>
      <c r="B2113" s="496" t="s">
        <v>85</v>
      </c>
      <c r="C2113" s="496" t="s">
        <v>443</v>
      </c>
      <c r="D2113" s="496" t="s">
        <v>444</v>
      </c>
      <c r="E2113" t="s">
        <v>586</v>
      </c>
    </row>
    <row r="2114" spans="1:5">
      <c r="A2114" s="496" t="s">
        <v>537</v>
      </c>
      <c r="B2114" s="496" t="s">
        <v>85</v>
      </c>
      <c r="C2114" s="496" t="s">
        <v>443</v>
      </c>
      <c r="D2114" s="496" t="s">
        <v>458</v>
      </c>
      <c r="E2114" t="s">
        <v>586</v>
      </c>
    </row>
    <row r="2115" spans="1:5">
      <c r="A2115" s="496" t="s">
        <v>537</v>
      </c>
      <c r="B2115" s="496" t="s">
        <v>85</v>
      </c>
      <c r="C2115" s="496" t="s">
        <v>443</v>
      </c>
      <c r="D2115" s="496" t="s">
        <v>459</v>
      </c>
      <c r="E2115" t="s">
        <v>586</v>
      </c>
    </row>
    <row r="2116" spans="1:5">
      <c r="A2116" s="496" t="s">
        <v>537</v>
      </c>
      <c r="B2116" s="496" t="s">
        <v>85</v>
      </c>
      <c r="C2116" s="496" t="s">
        <v>443</v>
      </c>
      <c r="D2116" s="496" t="s">
        <v>460</v>
      </c>
      <c r="E2116" t="s">
        <v>586</v>
      </c>
    </row>
    <row r="2117" spans="1:5">
      <c r="A2117" s="496" t="s">
        <v>537</v>
      </c>
      <c r="B2117" s="496" t="s">
        <v>85</v>
      </c>
      <c r="C2117" s="496" t="s">
        <v>443</v>
      </c>
      <c r="D2117" s="496" t="s">
        <v>445</v>
      </c>
      <c r="E2117" t="s">
        <v>586</v>
      </c>
    </row>
    <row r="2118" spans="1:5">
      <c r="A2118" s="496" t="s">
        <v>537</v>
      </c>
      <c r="B2118" s="496" t="s">
        <v>85</v>
      </c>
      <c r="C2118" s="496" t="s">
        <v>443</v>
      </c>
      <c r="D2118" s="496" t="s">
        <v>446</v>
      </c>
      <c r="E2118" t="s">
        <v>586</v>
      </c>
    </row>
    <row r="2119" spans="1:5">
      <c r="A2119" s="496" t="s">
        <v>537</v>
      </c>
      <c r="B2119" s="496" t="s">
        <v>85</v>
      </c>
      <c r="C2119" s="496" t="s">
        <v>443</v>
      </c>
      <c r="D2119" s="496" t="s">
        <v>447</v>
      </c>
      <c r="E2119" t="s">
        <v>586</v>
      </c>
    </row>
    <row r="2120" spans="1:5">
      <c r="A2120" s="496" t="s">
        <v>537</v>
      </c>
      <c r="B2120" s="496" t="s">
        <v>85</v>
      </c>
      <c r="C2120" s="496" t="s">
        <v>443</v>
      </c>
      <c r="D2120" s="496" t="s">
        <v>448</v>
      </c>
      <c r="E2120" t="s">
        <v>586</v>
      </c>
    </row>
    <row r="2121" spans="1:5">
      <c r="A2121" s="496" t="s">
        <v>537</v>
      </c>
      <c r="B2121" s="496" t="s">
        <v>85</v>
      </c>
      <c r="C2121" s="496" t="s">
        <v>443</v>
      </c>
      <c r="D2121" s="496" t="s">
        <v>449</v>
      </c>
      <c r="E2121" t="s">
        <v>586</v>
      </c>
    </row>
    <row r="2122" spans="1:5">
      <c r="A2122" s="496" t="s">
        <v>537</v>
      </c>
      <c r="B2122" s="496" t="s">
        <v>85</v>
      </c>
      <c r="C2122" s="496" t="s">
        <v>450</v>
      </c>
      <c r="D2122" s="496" t="s">
        <v>470</v>
      </c>
      <c r="E2122" t="s">
        <v>588</v>
      </c>
    </row>
    <row r="2123" spans="1:5">
      <c r="A2123" s="496" t="s">
        <v>537</v>
      </c>
      <c r="B2123" s="496" t="s">
        <v>85</v>
      </c>
      <c r="C2123" s="496" t="s">
        <v>450</v>
      </c>
      <c r="D2123" s="496" t="s">
        <v>546</v>
      </c>
      <c r="E2123" t="s">
        <v>588</v>
      </c>
    </row>
    <row r="2124" spans="1:5">
      <c r="A2124" s="496" t="s">
        <v>537</v>
      </c>
      <c r="B2124" s="496" t="s">
        <v>85</v>
      </c>
      <c r="C2124" s="496" t="s">
        <v>419</v>
      </c>
      <c r="D2124" s="496" t="s">
        <v>418</v>
      </c>
      <c r="E2124" t="s">
        <v>586</v>
      </c>
    </row>
    <row r="2125" spans="1:5">
      <c r="A2125" s="496" t="s">
        <v>537</v>
      </c>
      <c r="B2125" s="496" t="s">
        <v>85</v>
      </c>
      <c r="C2125" s="496" t="s">
        <v>419</v>
      </c>
      <c r="D2125" s="496" t="s">
        <v>420</v>
      </c>
      <c r="E2125" t="s">
        <v>586</v>
      </c>
    </row>
    <row r="2126" spans="1:5">
      <c r="A2126" s="496" t="s">
        <v>537</v>
      </c>
      <c r="B2126" s="496" t="s">
        <v>85</v>
      </c>
      <c r="C2126" s="496" t="s">
        <v>419</v>
      </c>
      <c r="D2126" s="496" t="s">
        <v>511</v>
      </c>
      <c r="E2126" t="s">
        <v>586</v>
      </c>
    </row>
    <row r="2127" spans="1:5">
      <c r="A2127" s="496" t="s">
        <v>537</v>
      </c>
      <c r="B2127" s="496" t="s">
        <v>85</v>
      </c>
      <c r="C2127" s="496" t="s">
        <v>419</v>
      </c>
      <c r="D2127" s="496" t="s">
        <v>422</v>
      </c>
      <c r="E2127" t="s">
        <v>586</v>
      </c>
    </row>
    <row r="2128" spans="1:5">
      <c r="A2128" s="496" t="s">
        <v>537</v>
      </c>
      <c r="B2128" s="496" t="s">
        <v>85</v>
      </c>
      <c r="C2128" s="496" t="s">
        <v>419</v>
      </c>
      <c r="D2128" s="496" t="s">
        <v>423</v>
      </c>
      <c r="E2128" t="s">
        <v>586</v>
      </c>
    </row>
    <row r="2129" spans="1:5">
      <c r="A2129" s="496" t="s">
        <v>537</v>
      </c>
      <c r="B2129" s="496" t="s">
        <v>85</v>
      </c>
      <c r="C2129" s="496" t="s">
        <v>419</v>
      </c>
      <c r="D2129" s="496" t="s">
        <v>455</v>
      </c>
      <c r="E2129" t="s">
        <v>586</v>
      </c>
    </row>
    <row r="2130" spans="1:5">
      <c r="A2130" s="496" t="s">
        <v>537</v>
      </c>
      <c r="B2130" s="496" t="s">
        <v>85</v>
      </c>
      <c r="C2130" s="496" t="s">
        <v>419</v>
      </c>
      <c r="D2130" s="496" t="s">
        <v>438</v>
      </c>
      <c r="E2130" t="s">
        <v>586</v>
      </c>
    </row>
    <row r="2131" spans="1:5">
      <c r="A2131" s="496" t="s">
        <v>537</v>
      </c>
      <c r="B2131" s="496" t="s">
        <v>85</v>
      </c>
      <c r="C2131" s="496" t="s">
        <v>419</v>
      </c>
      <c r="D2131" s="496" t="s">
        <v>456</v>
      </c>
      <c r="E2131" t="s">
        <v>586</v>
      </c>
    </row>
    <row r="2132" spans="1:5">
      <c r="A2132" s="496" t="s">
        <v>537</v>
      </c>
      <c r="B2132" s="496" t="s">
        <v>85</v>
      </c>
      <c r="C2132" s="496" t="s">
        <v>419</v>
      </c>
      <c r="D2132" s="496" t="s">
        <v>476</v>
      </c>
      <c r="E2132" t="s">
        <v>586</v>
      </c>
    </row>
    <row r="2133" spans="1:5">
      <c r="A2133" s="496" t="s">
        <v>537</v>
      </c>
      <c r="B2133" s="496" t="s">
        <v>85</v>
      </c>
      <c r="C2133" s="496" t="s">
        <v>457</v>
      </c>
      <c r="D2133" s="496" t="s">
        <v>514</v>
      </c>
      <c r="E2133" t="s">
        <v>588</v>
      </c>
    </row>
    <row r="2134" spans="1:5">
      <c r="A2134" s="496" t="s">
        <v>537</v>
      </c>
      <c r="B2134" s="496" t="s">
        <v>85</v>
      </c>
      <c r="C2134" s="496" t="s">
        <v>457</v>
      </c>
      <c r="D2134" s="496" t="s">
        <v>499</v>
      </c>
      <c r="E2134" t="s">
        <v>588</v>
      </c>
    </row>
    <row r="2135" spans="1:5">
      <c r="A2135" s="496" t="s">
        <v>537</v>
      </c>
      <c r="B2135" s="496" t="s">
        <v>85</v>
      </c>
      <c r="C2135" s="496" t="s">
        <v>457</v>
      </c>
      <c r="D2135" s="496" t="s">
        <v>478</v>
      </c>
      <c r="E2135" t="s">
        <v>588</v>
      </c>
    </row>
    <row r="2136" spans="1:5">
      <c r="A2136" s="496" t="s">
        <v>537</v>
      </c>
      <c r="B2136" s="496" t="s">
        <v>85</v>
      </c>
      <c r="C2136" s="496" t="s">
        <v>461</v>
      </c>
      <c r="D2136" s="496" t="s">
        <v>444</v>
      </c>
      <c r="E2136" t="s">
        <v>586</v>
      </c>
    </row>
    <row r="2137" spans="1:5">
      <c r="A2137" s="496" t="s">
        <v>537</v>
      </c>
      <c r="B2137" s="496" t="s">
        <v>85</v>
      </c>
      <c r="C2137" s="496" t="s">
        <v>461</v>
      </c>
      <c r="D2137" s="496" t="s">
        <v>462</v>
      </c>
      <c r="E2137" t="s">
        <v>586</v>
      </c>
    </row>
    <row r="2138" spans="1:5">
      <c r="A2138" s="496" t="s">
        <v>537</v>
      </c>
      <c r="B2138" s="496" t="s">
        <v>85</v>
      </c>
      <c r="C2138" s="496" t="s">
        <v>461</v>
      </c>
      <c r="D2138" s="496" t="s">
        <v>463</v>
      </c>
      <c r="E2138" t="s">
        <v>586</v>
      </c>
    </row>
    <row r="2139" spans="1:5">
      <c r="A2139" s="496" t="s">
        <v>537</v>
      </c>
      <c r="B2139" s="496" t="s">
        <v>85</v>
      </c>
      <c r="C2139" s="496" t="s">
        <v>461</v>
      </c>
      <c r="D2139" s="496" t="s">
        <v>489</v>
      </c>
      <c r="E2139" t="s">
        <v>586</v>
      </c>
    </row>
    <row r="2140" spans="1:5">
      <c r="A2140" s="496" t="s">
        <v>537</v>
      </c>
      <c r="B2140" s="496" t="s">
        <v>85</v>
      </c>
      <c r="C2140" s="496" t="s">
        <v>461</v>
      </c>
      <c r="D2140" s="496" t="s">
        <v>490</v>
      </c>
      <c r="E2140" t="s">
        <v>586</v>
      </c>
    </row>
    <row r="2141" spans="1:5">
      <c r="A2141" s="496" t="s">
        <v>537</v>
      </c>
      <c r="B2141" s="496" t="s">
        <v>85</v>
      </c>
      <c r="C2141" s="496" t="s">
        <v>461</v>
      </c>
      <c r="D2141" s="496" t="s">
        <v>491</v>
      </c>
      <c r="E2141" t="s">
        <v>586</v>
      </c>
    </row>
    <row r="2142" spans="1:5">
      <c r="A2142" s="496" t="s">
        <v>537</v>
      </c>
      <c r="B2142" s="496" t="s">
        <v>85</v>
      </c>
      <c r="C2142" s="496" t="s">
        <v>461</v>
      </c>
      <c r="D2142" s="496" t="s">
        <v>492</v>
      </c>
      <c r="E2142" t="s">
        <v>586</v>
      </c>
    </row>
    <row r="2143" spans="1:5">
      <c r="A2143" s="496" t="s">
        <v>537</v>
      </c>
      <c r="B2143" s="496" t="s">
        <v>85</v>
      </c>
      <c r="C2143" s="496" t="s">
        <v>461</v>
      </c>
      <c r="D2143" s="496" t="s">
        <v>493</v>
      </c>
      <c r="E2143" t="s">
        <v>586</v>
      </c>
    </row>
    <row r="2144" spans="1:5">
      <c r="A2144" s="496" t="s">
        <v>537</v>
      </c>
      <c r="B2144" s="496" t="s">
        <v>85</v>
      </c>
      <c r="C2144" s="496" t="s">
        <v>461</v>
      </c>
      <c r="D2144" s="496" t="s">
        <v>494</v>
      </c>
      <c r="E2144" t="s">
        <v>586</v>
      </c>
    </row>
    <row r="2145" spans="1:5">
      <c r="A2145" s="496" t="s">
        <v>537</v>
      </c>
      <c r="B2145" s="496" t="s">
        <v>85</v>
      </c>
      <c r="C2145" s="496" t="s">
        <v>461</v>
      </c>
      <c r="D2145" s="496" t="s">
        <v>467</v>
      </c>
      <c r="E2145" t="s">
        <v>586</v>
      </c>
    </row>
    <row r="2146" spans="1:5">
      <c r="A2146" s="496" t="s">
        <v>537</v>
      </c>
      <c r="B2146" s="496" t="s">
        <v>85</v>
      </c>
      <c r="C2146" s="496" t="s">
        <v>461</v>
      </c>
      <c r="D2146" s="496" t="s">
        <v>468</v>
      </c>
      <c r="E2146" t="s">
        <v>586</v>
      </c>
    </row>
    <row r="2147" spans="1:5">
      <c r="A2147" s="496" t="s">
        <v>537</v>
      </c>
      <c r="B2147" s="496" t="s">
        <v>85</v>
      </c>
      <c r="C2147" s="496" t="s">
        <v>461</v>
      </c>
      <c r="D2147" s="496" t="s">
        <v>469</v>
      </c>
      <c r="E2147" t="s">
        <v>586</v>
      </c>
    </row>
    <row r="2148" spans="1:5">
      <c r="A2148" s="496" t="s">
        <v>537</v>
      </c>
      <c r="B2148" s="496" t="s">
        <v>85</v>
      </c>
      <c r="C2148" s="496" t="s">
        <v>461</v>
      </c>
      <c r="D2148" s="496" t="s">
        <v>495</v>
      </c>
      <c r="E2148" t="s">
        <v>586</v>
      </c>
    </row>
    <row r="2149" spans="1:5">
      <c r="A2149" s="496" t="s">
        <v>537</v>
      </c>
      <c r="B2149" s="496" t="s">
        <v>85</v>
      </c>
      <c r="C2149" s="496" t="s">
        <v>461</v>
      </c>
      <c r="D2149" s="496" t="s">
        <v>496</v>
      </c>
      <c r="E2149" t="s">
        <v>586</v>
      </c>
    </row>
    <row r="2150" spans="1:5">
      <c r="A2150" s="496" t="s">
        <v>537</v>
      </c>
      <c r="B2150" s="496" t="s">
        <v>85</v>
      </c>
      <c r="C2150" s="496" t="s">
        <v>461</v>
      </c>
      <c r="D2150" s="496" t="s">
        <v>497</v>
      </c>
      <c r="E2150" t="s">
        <v>586</v>
      </c>
    </row>
    <row r="2151" spans="1:5">
      <c r="A2151" s="496" t="s">
        <v>537</v>
      </c>
      <c r="B2151" s="496" t="s">
        <v>85</v>
      </c>
      <c r="C2151" s="496" t="s">
        <v>461</v>
      </c>
      <c r="D2151" s="496" t="s">
        <v>473</v>
      </c>
      <c r="E2151" t="s">
        <v>586</v>
      </c>
    </row>
    <row r="2152" spans="1:5">
      <c r="A2152" s="496" t="s">
        <v>537</v>
      </c>
      <c r="B2152" s="496" t="s">
        <v>85</v>
      </c>
      <c r="C2152" s="496" t="s">
        <v>461</v>
      </c>
      <c r="D2152" s="496" t="s">
        <v>474</v>
      </c>
      <c r="E2152" t="s">
        <v>586</v>
      </c>
    </row>
    <row r="2153" spans="1:5">
      <c r="A2153" s="496" t="s">
        <v>537</v>
      </c>
      <c r="B2153" s="496" t="s">
        <v>85</v>
      </c>
      <c r="C2153" s="496" t="s">
        <v>461</v>
      </c>
      <c r="D2153" s="496" t="s">
        <v>475</v>
      </c>
      <c r="E2153" t="s">
        <v>586</v>
      </c>
    </row>
    <row r="2154" spans="1:5">
      <c r="A2154" s="496" t="s">
        <v>470</v>
      </c>
      <c r="B2154" s="496" t="s">
        <v>25</v>
      </c>
      <c r="C2154" s="496" t="s">
        <v>428</v>
      </c>
      <c r="D2154" s="496" t="s">
        <v>429</v>
      </c>
      <c r="E2154" t="s">
        <v>586</v>
      </c>
    </row>
    <row r="2155" spans="1:5">
      <c r="A2155" s="496" t="s">
        <v>470</v>
      </c>
      <c r="B2155" s="496" t="s">
        <v>25</v>
      </c>
      <c r="C2155" s="496" t="s">
        <v>428</v>
      </c>
      <c r="D2155" s="496" t="s">
        <v>430</v>
      </c>
      <c r="E2155" t="s">
        <v>586</v>
      </c>
    </row>
    <row r="2156" spans="1:5">
      <c r="A2156" s="496" t="s">
        <v>470</v>
      </c>
      <c r="B2156" s="496" t="s">
        <v>25</v>
      </c>
      <c r="C2156" s="496" t="s">
        <v>428</v>
      </c>
      <c r="D2156" s="496" t="s">
        <v>431</v>
      </c>
      <c r="E2156" t="s">
        <v>586</v>
      </c>
    </row>
    <row r="2157" spans="1:5">
      <c r="A2157" s="496" t="s">
        <v>470</v>
      </c>
      <c r="B2157" s="496" t="s">
        <v>25</v>
      </c>
      <c r="C2157" s="496" t="s">
        <v>428</v>
      </c>
      <c r="D2157" s="496" t="s">
        <v>467</v>
      </c>
      <c r="E2157" t="s">
        <v>586</v>
      </c>
    </row>
    <row r="2158" spans="1:5">
      <c r="A2158" s="496" t="s">
        <v>470</v>
      </c>
      <c r="B2158" s="496" t="s">
        <v>25</v>
      </c>
      <c r="C2158" s="496" t="s">
        <v>428</v>
      </c>
      <c r="D2158" s="496" t="s">
        <v>468</v>
      </c>
      <c r="E2158" t="s">
        <v>586</v>
      </c>
    </row>
    <row r="2159" spans="1:5">
      <c r="A2159" s="496" t="s">
        <v>470</v>
      </c>
      <c r="B2159" s="496" t="s">
        <v>25</v>
      </c>
      <c r="C2159" s="496" t="s">
        <v>428</v>
      </c>
      <c r="D2159" s="496" t="s">
        <v>469</v>
      </c>
      <c r="E2159" t="s">
        <v>586</v>
      </c>
    </row>
    <row r="2160" spans="1:5">
      <c r="A2160" s="496" t="s">
        <v>470</v>
      </c>
      <c r="B2160" s="496" t="s">
        <v>25</v>
      </c>
      <c r="C2160" s="496" t="s">
        <v>415</v>
      </c>
      <c r="D2160" s="496" t="s">
        <v>472</v>
      </c>
      <c r="E2160" t="s">
        <v>586</v>
      </c>
    </row>
    <row r="2161" spans="1:5">
      <c r="A2161" s="496" t="s">
        <v>470</v>
      </c>
      <c r="B2161" s="496" t="s">
        <v>25</v>
      </c>
      <c r="C2161" s="496" t="s">
        <v>415</v>
      </c>
      <c r="D2161" s="496" t="s">
        <v>436</v>
      </c>
      <c r="E2161" t="s">
        <v>586</v>
      </c>
    </row>
    <row r="2162" spans="1:5">
      <c r="A2162" s="496" t="s">
        <v>470</v>
      </c>
      <c r="B2162" s="496" t="s">
        <v>25</v>
      </c>
      <c r="C2162" s="496" t="s">
        <v>415</v>
      </c>
      <c r="D2162" s="496" t="s">
        <v>418</v>
      </c>
      <c r="E2162" t="s">
        <v>586</v>
      </c>
    </row>
    <row r="2163" spans="1:5">
      <c r="A2163" s="496" t="s">
        <v>470</v>
      </c>
      <c r="B2163" s="496" t="s">
        <v>25</v>
      </c>
      <c r="C2163" s="496" t="s">
        <v>415</v>
      </c>
      <c r="D2163" s="496" t="s">
        <v>420</v>
      </c>
      <c r="E2163" t="s">
        <v>586</v>
      </c>
    </row>
    <row r="2164" spans="1:5">
      <c r="A2164" s="496" t="s">
        <v>470</v>
      </c>
      <c r="B2164" s="496" t="s">
        <v>25</v>
      </c>
      <c r="C2164" s="496" t="s">
        <v>415</v>
      </c>
      <c r="D2164" s="496" t="s">
        <v>479</v>
      </c>
      <c r="E2164" t="s">
        <v>586</v>
      </c>
    </row>
    <row r="2165" spans="1:5">
      <c r="A2165" s="496" t="s">
        <v>470</v>
      </c>
      <c r="B2165" s="496" t="s">
        <v>25</v>
      </c>
      <c r="C2165" s="496" t="s">
        <v>415</v>
      </c>
      <c r="D2165" s="496" t="s">
        <v>422</v>
      </c>
      <c r="E2165" t="s">
        <v>586</v>
      </c>
    </row>
    <row r="2166" spans="1:5">
      <c r="A2166" s="496" t="s">
        <v>470</v>
      </c>
      <c r="B2166" s="496" t="s">
        <v>25</v>
      </c>
      <c r="C2166" s="496" t="s">
        <v>415</v>
      </c>
      <c r="D2166" s="496" t="s">
        <v>423</v>
      </c>
      <c r="E2166" t="s">
        <v>586</v>
      </c>
    </row>
    <row r="2167" spans="1:5">
      <c r="A2167" s="496" t="s">
        <v>470</v>
      </c>
      <c r="B2167" s="496" t="s">
        <v>25</v>
      </c>
      <c r="C2167" s="496" t="s">
        <v>415</v>
      </c>
      <c r="D2167" s="496" t="s">
        <v>455</v>
      </c>
      <c r="E2167" t="s">
        <v>586</v>
      </c>
    </row>
    <row r="2168" spans="1:5">
      <c r="A2168" s="496" t="s">
        <v>470</v>
      </c>
      <c r="B2168" s="496" t="s">
        <v>25</v>
      </c>
      <c r="C2168" s="496" t="s">
        <v>415</v>
      </c>
      <c r="D2168" s="496" t="s">
        <v>416</v>
      </c>
      <c r="E2168" t="s">
        <v>586</v>
      </c>
    </row>
    <row r="2169" spans="1:5">
      <c r="A2169" s="496" t="s">
        <v>470</v>
      </c>
      <c r="B2169" s="496" t="s">
        <v>25</v>
      </c>
      <c r="C2169" s="496" t="s">
        <v>415</v>
      </c>
      <c r="D2169" s="496" t="s">
        <v>437</v>
      </c>
      <c r="E2169" t="s">
        <v>586</v>
      </c>
    </row>
    <row r="2170" spans="1:5">
      <c r="A2170" s="496" t="s">
        <v>470</v>
      </c>
      <c r="B2170" s="496" t="s">
        <v>25</v>
      </c>
      <c r="C2170" s="496" t="s">
        <v>415</v>
      </c>
      <c r="D2170" s="496" t="s">
        <v>438</v>
      </c>
      <c r="E2170" t="s">
        <v>586</v>
      </c>
    </row>
    <row r="2171" spans="1:5">
      <c r="A2171" s="496" t="s">
        <v>470</v>
      </c>
      <c r="B2171" s="496" t="s">
        <v>25</v>
      </c>
      <c r="C2171" s="496" t="s">
        <v>415</v>
      </c>
      <c r="D2171" s="496" t="s">
        <v>473</v>
      </c>
      <c r="E2171" t="s">
        <v>586</v>
      </c>
    </row>
    <row r="2172" spans="1:5">
      <c r="A2172" s="496" t="s">
        <v>470</v>
      </c>
      <c r="B2172" s="496" t="s">
        <v>25</v>
      </c>
      <c r="C2172" s="496" t="s">
        <v>415</v>
      </c>
      <c r="D2172" s="496" t="s">
        <v>474</v>
      </c>
      <c r="E2172" t="s">
        <v>586</v>
      </c>
    </row>
    <row r="2173" spans="1:5">
      <c r="A2173" s="496" t="s">
        <v>470</v>
      </c>
      <c r="B2173" s="496" t="s">
        <v>25</v>
      </c>
      <c r="C2173" s="496" t="s">
        <v>415</v>
      </c>
      <c r="D2173" s="496" t="s">
        <v>475</v>
      </c>
      <c r="E2173" t="s">
        <v>586</v>
      </c>
    </row>
    <row r="2174" spans="1:5">
      <c r="A2174" s="496" t="s">
        <v>470</v>
      </c>
      <c r="B2174" s="496" t="s">
        <v>25</v>
      </c>
      <c r="C2174" s="496" t="s">
        <v>415</v>
      </c>
      <c r="D2174" s="496" t="s">
        <v>480</v>
      </c>
      <c r="E2174" t="s">
        <v>586</v>
      </c>
    </row>
    <row r="2175" spans="1:5">
      <c r="A2175" s="496" t="s">
        <v>470</v>
      </c>
      <c r="B2175" s="496" t="s">
        <v>25</v>
      </c>
      <c r="C2175" s="496" t="s">
        <v>415</v>
      </c>
      <c r="D2175" s="496" t="s">
        <v>481</v>
      </c>
      <c r="E2175" t="s">
        <v>586</v>
      </c>
    </row>
    <row r="2176" spans="1:5">
      <c r="A2176" s="496" t="s">
        <v>470</v>
      </c>
      <c r="B2176" s="496" t="s">
        <v>25</v>
      </c>
      <c r="C2176" s="496" t="s">
        <v>415</v>
      </c>
      <c r="D2176" s="496" t="s">
        <v>482</v>
      </c>
      <c r="E2176" t="s">
        <v>586</v>
      </c>
    </row>
    <row r="2177" spans="1:5">
      <c r="A2177" s="496" t="s">
        <v>470</v>
      </c>
      <c r="B2177" s="496" t="s">
        <v>25</v>
      </c>
      <c r="C2177" s="496" t="s">
        <v>415</v>
      </c>
      <c r="D2177" s="496" t="s">
        <v>439</v>
      </c>
      <c r="E2177" t="s">
        <v>586</v>
      </c>
    </row>
    <row r="2178" spans="1:5">
      <c r="A2178" s="496" t="s">
        <v>470</v>
      </c>
      <c r="B2178" s="496" t="s">
        <v>25</v>
      </c>
      <c r="C2178" s="496" t="s">
        <v>415</v>
      </c>
      <c r="D2178" s="496" t="s">
        <v>440</v>
      </c>
      <c r="E2178" t="s">
        <v>586</v>
      </c>
    </row>
    <row r="2179" spans="1:5">
      <c r="A2179" s="496" t="s">
        <v>470</v>
      </c>
      <c r="B2179" s="496" t="s">
        <v>25</v>
      </c>
      <c r="C2179" s="496" t="s">
        <v>415</v>
      </c>
      <c r="D2179" s="496" t="s">
        <v>441</v>
      </c>
      <c r="E2179" t="s">
        <v>586</v>
      </c>
    </row>
    <row r="2180" spans="1:5">
      <c r="A2180" s="496" t="s">
        <v>470</v>
      </c>
      <c r="B2180" s="496" t="s">
        <v>25</v>
      </c>
      <c r="C2180" s="496" t="s">
        <v>417</v>
      </c>
      <c r="D2180" s="496" t="s">
        <v>477</v>
      </c>
      <c r="E2180" t="s">
        <v>586</v>
      </c>
    </row>
    <row r="2181" spans="1:5">
      <c r="A2181" s="496" t="s">
        <v>470</v>
      </c>
      <c r="B2181" s="496" t="s">
        <v>25</v>
      </c>
      <c r="C2181" s="496" t="s">
        <v>417</v>
      </c>
      <c r="D2181" s="496" t="s">
        <v>418</v>
      </c>
      <c r="E2181" t="s">
        <v>586</v>
      </c>
    </row>
    <row r="2182" spans="1:5">
      <c r="A2182" s="496" t="s">
        <v>470</v>
      </c>
      <c r="B2182" s="496" t="s">
        <v>25</v>
      </c>
      <c r="C2182" s="496" t="s">
        <v>465</v>
      </c>
      <c r="D2182" s="496" t="s">
        <v>453</v>
      </c>
      <c r="E2182" t="s">
        <v>588</v>
      </c>
    </row>
    <row r="2183" spans="1:5">
      <c r="A2183" s="496" t="s">
        <v>470</v>
      </c>
      <c r="B2183" s="496" t="s">
        <v>25</v>
      </c>
      <c r="C2183" s="496" t="s">
        <v>443</v>
      </c>
      <c r="D2183" s="496" t="s">
        <v>587</v>
      </c>
      <c r="E2183" t="s">
        <v>586</v>
      </c>
    </row>
    <row r="2184" spans="1:5">
      <c r="A2184" s="496" t="s">
        <v>470</v>
      </c>
      <c r="B2184" s="496" t="s">
        <v>25</v>
      </c>
      <c r="C2184" s="496" t="s">
        <v>443</v>
      </c>
      <c r="D2184" s="496" t="s">
        <v>504</v>
      </c>
      <c r="E2184" t="s">
        <v>586</v>
      </c>
    </row>
    <row r="2185" spans="1:5">
      <c r="A2185" s="496" t="s">
        <v>470</v>
      </c>
      <c r="B2185" s="496" t="s">
        <v>25</v>
      </c>
      <c r="C2185" s="496" t="s">
        <v>443</v>
      </c>
      <c r="D2185" s="496" t="s">
        <v>523</v>
      </c>
      <c r="E2185" t="s">
        <v>586</v>
      </c>
    </row>
    <row r="2186" spans="1:5">
      <c r="A2186" s="496" t="s">
        <v>470</v>
      </c>
      <c r="B2186" s="496" t="s">
        <v>25</v>
      </c>
      <c r="C2186" s="496" t="s">
        <v>443</v>
      </c>
      <c r="D2186" s="496" t="s">
        <v>444</v>
      </c>
      <c r="E2186" t="s">
        <v>586</v>
      </c>
    </row>
    <row r="2187" spans="1:5">
      <c r="A2187" s="496" t="s">
        <v>470</v>
      </c>
      <c r="B2187" s="496" t="s">
        <v>25</v>
      </c>
      <c r="C2187" s="496" t="s">
        <v>443</v>
      </c>
      <c r="D2187" s="496" t="s">
        <v>458</v>
      </c>
      <c r="E2187" t="s">
        <v>586</v>
      </c>
    </row>
    <row r="2188" spans="1:5">
      <c r="A2188" s="496" t="s">
        <v>470</v>
      </c>
      <c r="B2188" s="496" t="s">
        <v>25</v>
      </c>
      <c r="C2188" s="496" t="s">
        <v>443</v>
      </c>
      <c r="D2188" s="496" t="s">
        <v>459</v>
      </c>
      <c r="E2188" t="s">
        <v>586</v>
      </c>
    </row>
    <row r="2189" spans="1:5">
      <c r="A2189" s="496" t="s">
        <v>470</v>
      </c>
      <c r="B2189" s="496" t="s">
        <v>25</v>
      </c>
      <c r="C2189" s="496" t="s">
        <v>443</v>
      </c>
      <c r="D2189" s="496" t="s">
        <v>460</v>
      </c>
      <c r="E2189" t="s">
        <v>586</v>
      </c>
    </row>
    <row r="2190" spans="1:5">
      <c r="A2190" s="496" t="s">
        <v>470</v>
      </c>
      <c r="B2190" s="496" t="s">
        <v>25</v>
      </c>
      <c r="C2190" s="496" t="s">
        <v>443</v>
      </c>
      <c r="D2190" s="496" t="s">
        <v>445</v>
      </c>
      <c r="E2190" t="s">
        <v>586</v>
      </c>
    </row>
    <row r="2191" spans="1:5">
      <c r="A2191" s="496" t="s">
        <v>470</v>
      </c>
      <c r="B2191" s="496" t="s">
        <v>25</v>
      </c>
      <c r="C2191" s="496" t="s">
        <v>443</v>
      </c>
      <c r="D2191" s="496" t="s">
        <v>446</v>
      </c>
      <c r="E2191" t="s">
        <v>586</v>
      </c>
    </row>
    <row r="2192" spans="1:5">
      <c r="A2192" s="496" t="s">
        <v>470</v>
      </c>
      <c r="B2192" s="496" t="s">
        <v>25</v>
      </c>
      <c r="C2192" s="496" t="s">
        <v>443</v>
      </c>
      <c r="D2192" s="496" t="s">
        <v>447</v>
      </c>
      <c r="E2192" t="s">
        <v>586</v>
      </c>
    </row>
    <row r="2193" spans="1:5">
      <c r="A2193" s="496" t="s">
        <v>470</v>
      </c>
      <c r="B2193" s="496" t="s">
        <v>25</v>
      </c>
      <c r="C2193" s="496" t="s">
        <v>443</v>
      </c>
      <c r="D2193" s="496" t="s">
        <v>448</v>
      </c>
      <c r="E2193" t="s">
        <v>586</v>
      </c>
    </row>
    <row r="2194" spans="1:5">
      <c r="A2194" s="496" t="s">
        <v>470</v>
      </c>
      <c r="B2194" s="496" t="s">
        <v>25</v>
      </c>
      <c r="C2194" s="496" t="s">
        <v>443</v>
      </c>
      <c r="D2194" s="496" t="s">
        <v>449</v>
      </c>
      <c r="E2194" t="s">
        <v>586</v>
      </c>
    </row>
    <row r="2195" spans="1:5">
      <c r="A2195" s="496" t="s">
        <v>470</v>
      </c>
      <c r="B2195" s="496" t="s">
        <v>25</v>
      </c>
      <c r="C2195" s="496" t="s">
        <v>450</v>
      </c>
      <c r="D2195" s="496" t="s">
        <v>470</v>
      </c>
      <c r="E2195" t="s">
        <v>588</v>
      </c>
    </row>
    <row r="2196" spans="1:5">
      <c r="A2196" s="496" t="s">
        <v>470</v>
      </c>
      <c r="B2196" s="496" t="s">
        <v>25</v>
      </c>
      <c r="C2196" s="496" t="s">
        <v>450</v>
      </c>
      <c r="D2196" s="496" t="s">
        <v>452</v>
      </c>
      <c r="E2196" t="s">
        <v>588</v>
      </c>
    </row>
    <row r="2197" spans="1:5">
      <c r="A2197" s="496" t="s">
        <v>470</v>
      </c>
      <c r="B2197" s="496" t="s">
        <v>25</v>
      </c>
      <c r="C2197" s="496" t="s">
        <v>419</v>
      </c>
      <c r="D2197" s="496" t="s">
        <v>418</v>
      </c>
      <c r="E2197" t="s">
        <v>586</v>
      </c>
    </row>
    <row r="2198" spans="1:5">
      <c r="A2198" s="496" t="s">
        <v>470</v>
      </c>
      <c r="B2198" s="496" t="s">
        <v>25</v>
      </c>
      <c r="C2198" s="496" t="s">
        <v>419</v>
      </c>
      <c r="D2198" s="496" t="s">
        <v>420</v>
      </c>
      <c r="E2198" t="s">
        <v>586</v>
      </c>
    </row>
    <row r="2199" spans="1:5">
      <c r="A2199" s="496" t="s">
        <v>470</v>
      </c>
      <c r="B2199" s="496" t="s">
        <v>25</v>
      </c>
      <c r="C2199" s="496" t="s">
        <v>419</v>
      </c>
      <c r="D2199" s="496" t="s">
        <v>511</v>
      </c>
      <c r="E2199" t="s">
        <v>586</v>
      </c>
    </row>
    <row r="2200" spans="1:5">
      <c r="A2200" s="496" t="s">
        <v>470</v>
      </c>
      <c r="B2200" s="496" t="s">
        <v>25</v>
      </c>
      <c r="C2200" s="496" t="s">
        <v>419</v>
      </c>
      <c r="D2200" s="496" t="s">
        <v>421</v>
      </c>
      <c r="E2200" t="s">
        <v>588</v>
      </c>
    </row>
    <row r="2201" spans="1:5">
      <c r="A2201" s="496" t="s">
        <v>470</v>
      </c>
      <c r="B2201" s="496" t="s">
        <v>25</v>
      </c>
      <c r="C2201" s="496" t="s">
        <v>419</v>
      </c>
      <c r="D2201" s="496" t="s">
        <v>422</v>
      </c>
      <c r="E2201" t="s">
        <v>586</v>
      </c>
    </row>
    <row r="2202" spans="1:5">
      <c r="A2202" s="496" t="s">
        <v>470</v>
      </c>
      <c r="B2202" s="496" t="s">
        <v>25</v>
      </c>
      <c r="C2202" s="496" t="s">
        <v>419</v>
      </c>
      <c r="D2202" s="496" t="s">
        <v>423</v>
      </c>
      <c r="E2202" t="s">
        <v>586</v>
      </c>
    </row>
    <row r="2203" spans="1:5">
      <c r="A2203" s="496" t="s">
        <v>470</v>
      </c>
      <c r="B2203" s="496" t="s">
        <v>25</v>
      </c>
      <c r="C2203" s="496" t="s">
        <v>419</v>
      </c>
      <c r="D2203" s="496" t="s">
        <v>455</v>
      </c>
      <c r="E2203" t="s">
        <v>586</v>
      </c>
    </row>
    <row r="2204" spans="1:5">
      <c r="A2204" s="496" t="s">
        <v>470</v>
      </c>
      <c r="B2204" s="496" t="s">
        <v>25</v>
      </c>
      <c r="C2204" s="496" t="s">
        <v>419</v>
      </c>
      <c r="D2204" s="496" t="s">
        <v>438</v>
      </c>
      <c r="E2204" t="s">
        <v>586</v>
      </c>
    </row>
    <row r="2205" spans="1:5">
      <c r="A2205" s="496" t="s">
        <v>470</v>
      </c>
      <c r="B2205" s="496" t="s">
        <v>25</v>
      </c>
      <c r="C2205" s="496" t="s">
        <v>419</v>
      </c>
      <c r="D2205" s="496" t="s">
        <v>456</v>
      </c>
      <c r="E2205" t="s">
        <v>586</v>
      </c>
    </row>
    <row r="2206" spans="1:5">
      <c r="A2206" s="496" t="s">
        <v>470</v>
      </c>
      <c r="B2206" s="496" t="s">
        <v>25</v>
      </c>
      <c r="C2206" s="496" t="s">
        <v>419</v>
      </c>
      <c r="D2206" s="496" t="s">
        <v>476</v>
      </c>
      <c r="E2206" t="s">
        <v>586</v>
      </c>
    </row>
    <row r="2207" spans="1:5">
      <c r="A2207" s="496" t="s">
        <v>470</v>
      </c>
      <c r="B2207" s="496" t="s">
        <v>25</v>
      </c>
      <c r="C2207" s="496" t="s">
        <v>461</v>
      </c>
      <c r="D2207" s="496" t="s">
        <v>444</v>
      </c>
      <c r="E2207" t="s">
        <v>586</v>
      </c>
    </row>
    <row r="2208" spans="1:5">
      <c r="A2208" s="496" t="s">
        <v>470</v>
      </c>
      <c r="B2208" s="496" t="s">
        <v>25</v>
      </c>
      <c r="C2208" s="496" t="s">
        <v>461</v>
      </c>
      <c r="D2208" s="496" t="s">
        <v>462</v>
      </c>
      <c r="E2208" t="s">
        <v>586</v>
      </c>
    </row>
    <row r="2209" spans="1:5">
      <c r="A2209" s="496" t="s">
        <v>470</v>
      </c>
      <c r="B2209" s="496" t="s">
        <v>25</v>
      </c>
      <c r="C2209" s="496" t="s">
        <v>461</v>
      </c>
      <c r="D2209" s="496" t="s">
        <v>463</v>
      </c>
      <c r="E2209" t="s">
        <v>586</v>
      </c>
    </row>
    <row r="2210" spans="1:5">
      <c r="A2210" s="496" t="s">
        <v>470</v>
      </c>
      <c r="B2210" s="496" t="s">
        <v>25</v>
      </c>
      <c r="C2210" s="496" t="s">
        <v>461</v>
      </c>
      <c r="D2210" s="496" t="s">
        <v>489</v>
      </c>
      <c r="E2210" t="s">
        <v>586</v>
      </c>
    </row>
    <row r="2211" spans="1:5">
      <c r="A2211" s="496" t="s">
        <v>470</v>
      </c>
      <c r="B2211" s="496" t="s">
        <v>25</v>
      </c>
      <c r="C2211" s="496" t="s">
        <v>461</v>
      </c>
      <c r="D2211" s="496" t="s">
        <v>490</v>
      </c>
      <c r="E2211" t="s">
        <v>586</v>
      </c>
    </row>
    <row r="2212" spans="1:5">
      <c r="A2212" s="496" t="s">
        <v>470</v>
      </c>
      <c r="B2212" s="496" t="s">
        <v>25</v>
      </c>
      <c r="C2212" s="496" t="s">
        <v>461</v>
      </c>
      <c r="D2212" s="496" t="s">
        <v>491</v>
      </c>
      <c r="E2212" t="s">
        <v>586</v>
      </c>
    </row>
    <row r="2213" spans="1:5">
      <c r="A2213" s="496" t="s">
        <v>470</v>
      </c>
      <c r="B2213" s="496" t="s">
        <v>25</v>
      </c>
      <c r="C2213" s="496" t="s">
        <v>461</v>
      </c>
      <c r="D2213" s="496" t="s">
        <v>492</v>
      </c>
      <c r="E2213" t="s">
        <v>586</v>
      </c>
    </row>
    <row r="2214" spans="1:5">
      <c r="A2214" s="496" t="s">
        <v>470</v>
      </c>
      <c r="B2214" s="496" t="s">
        <v>25</v>
      </c>
      <c r="C2214" s="496" t="s">
        <v>461</v>
      </c>
      <c r="D2214" s="496" t="s">
        <v>493</v>
      </c>
      <c r="E2214" t="s">
        <v>586</v>
      </c>
    </row>
    <row r="2215" spans="1:5">
      <c r="A2215" s="496" t="s">
        <v>470</v>
      </c>
      <c r="B2215" s="496" t="s">
        <v>25</v>
      </c>
      <c r="C2215" s="496" t="s">
        <v>461</v>
      </c>
      <c r="D2215" s="496" t="s">
        <v>494</v>
      </c>
      <c r="E2215" t="s">
        <v>586</v>
      </c>
    </row>
    <row r="2216" spans="1:5">
      <c r="A2216" s="496" t="s">
        <v>470</v>
      </c>
      <c r="B2216" s="496" t="s">
        <v>25</v>
      </c>
      <c r="C2216" s="496" t="s">
        <v>461</v>
      </c>
      <c r="D2216" s="496" t="s">
        <v>467</v>
      </c>
      <c r="E2216" t="s">
        <v>586</v>
      </c>
    </row>
    <row r="2217" spans="1:5">
      <c r="A2217" s="496" t="s">
        <v>470</v>
      </c>
      <c r="B2217" s="496" t="s">
        <v>25</v>
      </c>
      <c r="C2217" s="496" t="s">
        <v>461</v>
      </c>
      <c r="D2217" s="496" t="s">
        <v>468</v>
      </c>
      <c r="E2217" t="s">
        <v>586</v>
      </c>
    </row>
    <row r="2218" spans="1:5">
      <c r="A2218" s="496" t="s">
        <v>470</v>
      </c>
      <c r="B2218" s="496" t="s">
        <v>25</v>
      </c>
      <c r="C2218" s="496" t="s">
        <v>461</v>
      </c>
      <c r="D2218" s="496" t="s">
        <v>469</v>
      </c>
      <c r="E2218" t="s">
        <v>586</v>
      </c>
    </row>
    <row r="2219" spans="1:5">
      <c r="A2219" s="496" t="s">
        <v>470</v>
      </c>
      <c r="B2219" s="496" t="s">
        <v>25</v>
      </c>
      <c r="C2219" s="496" t="s">
        <v>461</v>
      </c>
      <c r="D2219" s="496" t="s">
        <v>495</v>
      </c>
      <c r="E2219" t="s">
        <v>586</v>
      </c>
    </row>
    <row r="2220" spans="1:5">
      <c r="A2220" s="496" t="s">
        <v>470</v>
      </c>
      <c r="B2220" s="496" t="s">
        <v>25</v>
      </c>
      <c r="C2220" s="496" t="s">
        <v>461</v>
      </c>
      <c r="D2220" s="496" t="s">
        <v>496</v>
      </c>
      <c r="E2220" t="s">
        <v>586</v>
      </c>
    </row>
    <row r="2221" spans="1:5">
      <c r="A2221" s="496" t="s">
        <v>470</v>
      </c>
      <c r="B2221" s="496" t="s">
        <v>25</v>
      </c>
      <c r="C2221" s="496" t="s">
        <v>461</v>
      </c>
      <c r="D2221" s="496" t="s">
        <v>497</v>
      </c>
      <c r="E2221" t="s">
        <v>586</v>
      </c>
    </row>
    <row r="2222" spans="1:5">
      <c r="A2222" s="496" t="s">
        <v>470</v>
      </c>
      <c r="B2222" s="496" t="s">
        <v>25</v>
      </c>
      <c r="C2222" s="496" t="s">
        <v>461</v>
      </c>
      <c r="D2222" s="496" t="s">
        <v>473</v>
      </c>
      <c r="E2222" t="s">
        <v>586</v>
      </c>
    </row>
    <row r="2223" spans="1:5">
      <c r="A2223" s="496" t="s">
        <v>470</v>
      </c>
      <c r="B2223" s="496" t="s">
        <v>25</v>
      </c>
      <c r="C2223" s="496" t="s">
        <v>461</v>
      </c>
      <c r="D2223" s="496" t="s">
        <v>474</v>
      </c>
      <c r="E2223" t="s">
        <v>586</v>
      </c>
    </row>
    <row r="2224" spans="1:5">
      <c r="A2224" s="496" t="s">
        <v>470</v>
      </c>
      <c r="B2224" s="496" t="s">
        <v>25</v>
      </c>
      <c r="C2224" s="496" t="s">
        <v>461</v>
      </c>
      <c r="D2224" s="496" t="s">
        <v>475</v>
      </c>
      <c r="E2224" t="s">
        <v>586</v>
      </c>
    </row>
    <row r="2225" spans="1:5">
      <c r="A2225" s="496" t="s">
        <v>503</v>
      </c>
      <c r="B2225" s="496" t="s">
        <v>26</v>
      </c>
      <c r="C2225" s="496" t="s">
        <v>428</v>
      </c>
      <c r="D2225" s="496" t="s">
        <v>429</v>
      </c>
      <c r="E2225" t="s">
        <v>586</v>
      </c>
    </row>
    <row r="2226" spans="1:5">
      <c r="A2226" s="496" t="s">
        <v>503</v>
      </c>
      <c r="B2226" s="496" t="s">
        <v>26</v>
      </c>
      <c r="C2226" s="496" t="s">
        <v>428</v>
      </c>
      <c r="D2226" s="496" t="s">
        <v>430</v>
      </c>
      <c r="E2226" t="s">
        <v>586</v>
      </c>
    </row>
    <row r="2227" spans="1:5">
      <c r="A2227" s="496" t="s">
        <v>503</v>
      </c>
      <c r="B2227" s="496" t="s">
        <v>26</v>
      </c>
      <c r="C2227" s="496" t="s">
        <v>428</v>
      </c>
      <c r="D2227" s="496" t="s">
        <v>431</v>
      </c>
      <c r="E2227" t="s">
        <v>586</v>
      </c>
    </row>
    <row r="2228" spans="1:5">
      <c r="A2228" s="496" t="s">
        <v>503</v>
      </c>
      <c r="B2228" s="496" t="s">
        <v>26</v>
      </c>
      <c r="C2228" s="496" t="s">
        <v>428</v>
      </c>
      <c r="D2228" s="496" t="s">
        <v>467</v>
      </c>
      <c r="E2228" t="s">
        <v>586</v>
      </c>
    </row>
    <row r="2229" spans="1:5">
      <c r="A2229" s="496" t="s">
        <v>503</v>
      </c>
      <c r="B2229" s="496" t="s">
        <v>26</v>
      </c>
      <c r="C2229" s="496" t="s">
        <v>428</v>
      </c>
      <c r="D2229" s="496" t="s">
        <v>468</v>
      </c>
      <c r="E2229" t="s">
        <v>586</v>
      </c>
    </row>
    <row r="2230" spans="1:5">
      <c r="A2230" s="496" t="s">
        <v>503</v>
      </c>
      <c r="B2230" s="496" t="s">
        <v>26</v>
      </c>
      <c r="C2230" s="496" t="s">
        <v>428</v>
      </c>
      <c r="D2230" s="496" t="s">
        <v>469</v>
      </c>
      <c r="E2230" t="s">
        <v>586</v>
      </c>
    </row>
    <row r="2231" spans="1:5">
      <c r="A2231" s="496" t="s">
        <v>503</v>
      </c>
      <c r="B2231" s="496" t="s">
        <v>26</v>
      </c>
      <c r="C2231" s="496" t="s">
        <v>415</v>
      </c>
      <c r="D2231" s="496" t="s">
        <v>472</v>
      </c>
      <c r="E2231" t="s">
        <v>586</v>
      </c>
    </row>
    <row r="2232" spans="1:5">
      <c r="A2232" s="496" t="s">
        <v>503</v>
      </c>
      <c r="B2232" s="496" t="s">
        <v>26</v>
      </c>
      <c r="C2232" s="496" t="s">
        <v>415</v>
      </c>
      <c r="D2232" s="496" t="s">
        <v>436</v>
      </c>
      <c r="E2232" t="s">
        <v>586</v>
      </c>
    </row>
    <row r="2233" spans="1:5">
      <c r="A2233" s="496" t="s">
        <v>503</v>
      </c>
      <c r="B2233" s="496" t="s">
        <v>26</v>
      </c>
      <c r="C2233" s="496" t="s">
        <v>415</v>
      </c>
      <c r="D2233" s="496" t="s">
        <v>418</v>
      </c>
      <c r="E2233" t="s">
        <v>586</v>
      </c>
    </row>
    <row r="2234" spans="1:5">
      <c r="A2234" s="496" t="s">
        <v>503</v>
      </c>
      <c r="B2234" s="496" t="s">
        <v>26</v>
      </c>
      <c r="C2234" s="496" t="s">
        <v>415</v>
      </c>
      <c r="D2234" s="496" t="s">
        <v>420</v>
      </c>
      <c r="E2234" t="s">
        <v>586</v>
      </c>
    </row>
    <row r="2235" spans="1:5">
      <c r="A2235" s="496" t="s">
        <v>503</v>
      </c>
      <c r="B2235" s="496" t="s">
        <v>26</v>
      </c>
      <c r="C2235" s="496" t="s">
        <v>415</v>
      </c>
      <c r="D2235" s="496" t="s">
        <v>479</v>
      </c>
      <c r="E2235" t="s">
        <v>586</v>
      </c>
    </row>
    <row r="2236" spans="1:5">
      <c r="A2236" s="496" t="s">
        <v>503</v>
      </c>
      <c r="B2236" s="496" t="s">
        <v>26</v>
      </c>
      <c r="C2236" s="496" t="s">
        <v>415</v>
      </c>
      <c r="D2236" s="496" t="s">
        <v>422</v>
      </c>
      <c r="E2236" t="s">
        <v>586</v>
      </c>
    </row>
    <row r="2237" spans="1:5">
      <c r="A2237" s="496" t="s">
        <v>503</v>
      </c>
      <c r="B2237" s="496" t="s">
        <v>26</v>
      </c>
      <c r="C2237" s="496" t="s">
        <v>415</v>
      </c>
      <c r="D2237" s="496" t="s">
        <v>423</v>
      </c>
      <c r="E2237" t="s">
        <v>586</v>
      </c>
    </row>
    <row r="2238" spans="1:5">
      <c r="A2238" s="496" t="s">
        <v>503</v>
      </c>
      <c r="B2238" s="496" t="s">
        <v>26</v>
      </c>
      <c r="C2238" s="496" t="s">
        <v>415</v>
      </c>
      <c r="D2238" s="496" t="s">
        <v>455</v>
      </c>
      <c r="E2238" t="s">
        <v>586</v>
      </c>
    </row>
    <row r="2239" spans="1:5">
      <c r="A2239" s="496" t="s">
        <v>503</v>
      </c>
      <c r="B2239" s="496" t="s">
        <v>26</v>
      </c>
      <c r="C2239" s="496" t="s">
        <v>415</v>
      </c>
      <c r="D2239" s="496" t="s">
        <v>416</v>
      </c>
      <c r="E2239" t="s">
        <v>586</v>
      </c>
    </row>
    <row r="2240" spans="1:5">
      <c r="A2240" s="496" t="s">
        <v>503</v>
      </c>
      <c r="B2240" s="496" t="s">
        <v>26</v>
      </c>
      <c r="C2240" s="496" t="s">
        <v>415</v>
      </c>
      <c r="D2240" s="496" t="s">
        <v>437</v>
      </c>
      <c r="E2240" t="s">
        <v>586</v>
      </c>
    </row>
    <row r="2241" spans="1:5">
      <c r="A2241" s="496" t="s">
        <v>503</v>
      </c>
      <c r="B2241" s="496" t="s">
        <v>26</v>
      </c>
      <c r="C2241" s="496" t="s">
        <v>415</v>
      </c>
      <c r="D2241" s="496" t="s">
        <v>438</v>
      </c>
      <c r="E2241" t="s">
        <v>586</v>
      </c>
    </row>
    <row r="2242" spans="1:5">
      <c r="A2242" s="496" t="s">
        <v>503</v>
      </c>
      <c r="B2242" s="496" t="s">
        <v>26</v>
      </c>
      <c r="C2242" s="496" t="s">
        <v>415</v>
      </c>
      <c r="D2242" s="496" t="s">
        <v>473</v>
      </c>
      <c r="E2242" t="s">
        <v>586</v>
      </c>
    </row>
    <row r="2243" spans="1:5">
      <c r="A2243" s="496" t="s">
        <v>503</v>
      </c>
      <c r="B2243" s="496" t="s">
        <v>26</v>
      </c>
      <c r="C2243" s="496" t="s">
        <v>415</v>
      </c>
      <c r="D2243" s="496" t="s">
        <v>474</v>
      </c>
      <c r="E2243" t="s">
        <v>586</v>
      </c>
    </row>
    <row r="2244" spans="1:5">
      <c r="A2244" s="496" t="s">
        <v>503</v>
      </c>
      <c r="B2244" s="496" t="s">
        <v>26</v>
      </c>
      <c r="C2244" s="496" t="s">
        <v>415</v>
      </c>
      <c r="D2244" s="496" t="s">
        <v>475</v>
      </c>
      <c r="E2244" t="s">
        <v>586</v>
      </c>
    </row>
    <row r="2245" spans="1:5">
      <c r="A2245" s="496" t="s">
        <v>503</v>
      </c>
      <c r="B2245" s="496" t="s">
        <v>26</v>
      </c>
      <c r="C2245" s="496" t="s">
        <v>415</v>
      </c>
      <c r="D2245" s="496" t="s">
        <v>480</v>
      </c>
      <c r="E2245" t="s">
        <v>586</v>
      </c>
    </row>
    <row r="2246" spans="1:5">
      <c r="A2246" s="496" t="s">
        <v>503</v>
      </c>
      <c r="B2246" s="496" t="s">
        <v>26</v>
      </c>
      <c r="C2246" s="496" t="s">
        <v>415</v>
      </c>
      <c r="D2246" s="496" t="s">
        <v>481</v>
      </c>
      <c r="E2246" t="s">
        <v>586</v>
      </c>
    </row>
    <row r="2247" spans="1:5">
      <c r="A2247" s="496" t="s">
        <v>503</v>
      </c>
      <c r="B2247" s="496" t="s">
        <v>26</v>
      </c>
      <c r="C2247" s="496" t="s">
        <v>415</v>
      </c>
      <c r="D2247" s="496" t="s">
        <v>482</v>
      </c>
      <c r="E2247" t="s">
        <v>586</v>
      </c>
    </row>
    <row r="2248" spans="1:5">
      <c r="A2248" s="496" t="s">
        <v>503</v>
      </c>
      <c r="B2248" s="496" t="s">
        <v>26</v>
      </c>
      <c r="C2248" s="496" t="s">
        <v>415</v>
      </c>
      <c r="D2248" s="496" t="s">
        <v>439</v>
      </c>
      <c r="E2248" t="s">
        <v>586</v>
      </c>
    </row>
    <row r="2249" spans="1:5">
      <c r="A2249" s="496" t="s">
        <v>503</v>
      </c>
      <c r="B2249" s="496" t="s">
        <v>26</v>
      </c>
      <c r="C2249" s="496" t="s">
        <v>415</v>
      </c>
      <c r="D2249" s="496" t="s">
        <v>440</v>
      </c>
      <c r="E2249" t="s">
        <v>586</v>
      </c>
    </row>
    <row r="2250" spans="1:5">
      <c r="A2250" s="496" t="s">
        <v>503</v>
      </c>
      <c r="B2250" s="496" t="s">
        <v>26</v>
      </c>
      <c r="C2250" s="496" t="s">
        <v>415</v>
      </c>
      <c r="D2250" s="496" t="s">
        <v>441</v>
      </c>
      <c r="E2250" t="s">
        <v>586</v>
      </c>
    </row>
    <row r="2251" spans="1:5">
      <c r="A2251" s="496" t="s">
        <v>503</v>
      </c>
      <c r="B2251" s="496" t="s">
        <v>26</v>
      </c>
      <c r="C2251" s="496" t="s">
        <v>417</v>
      </c>
      <c r="D2251" s="496" t="s">
        <v>477</v>
      </c>
      <c r="E2251" t="s">
        <v>586</v>
      </c>
    </row>
    <row r="2252" spans="1:5">
      <c r="A2252" s="496" t="s">
        <v>503</v>
      </c>
      <c r="B2252" s="496" t="s">
        <v>26</v>
      </c>
      <c r="C2252" s="496" t="s">
        <v>417</v>
      </c>
      <c r="D2252" s="496" t="s">
        <v>418</v>
      </c>
      <c r="E2252" t="s">
        <v>586</v>
      </c>
    </row>
    <row r="2253" spans="1:5">
      <c r="A2253" s="496" t="s">
        <v>503</v>
      </c>
      <c r="B2253" s="496" t="s">
        <v>26</v>
      </c>
      <c r="C2253" s="496" t="s">
        <v>443</v>
      </c>
      <c r="D2253" s="496" t="s">
        <v>587</v>
      </c>
      <c r="E2253" t="s">
        <v>586</v>
      </c>
    </row>
    <row r="2254" spans="1:5">
      <c r="A2254" s="496" t="s">
        <v>503</v>
      </c>
      <c r="B2254" s="496" t="s">
        <v>26</v>
      </c>
      <c r="C2254" s="496" t="s">
        <v>443</v>
      </c>
      <c r="D2254" s="496" t="s">
        <v>504</v>
      </c>
      <c r="E2254" t="s">
        <v>586</v>
      </c>
    </row>
    <row r="2255" spans="1:5">
      <c r="A2255" s="496" t="s">
        <v>503</v>
      </c>
      <c r="B2255" s="496" t="s">
        <v>26</v>
      </c>
      <c r="C2255" s="496" t="s">
        <v>443</v>
      </c>
      <c r="D2255" s="496" t="s">
        <v>523</v>
      </c>
      <c r="E2255" t="s">
        <v>586</v>
      </c>
    </row>
    <row r="2256" spans="1:5">
      <c r="A2256" s="496" t="s">
        <v>503</v>
      </c>
      <c r="B2256" s="496" t="s">
        <v>26</v>
      </c>
      <c r="C2256" s="496" t="s">
        <v>443</v>
      </c>
      <c r="D2256" s="496" t="s">
        <v>444</v>
      </c>
      <c r="E2256" t="s">
        <v>586</v>
      </c>
    </row>
    <row r="2257" spans="1:5">
      <c r="A2257" s="496" t="s">
        <v>503</v>
      </c>
      <c r="B2257" s="496" t="s">
        <v>26</v>
      </c>
      <c r="C2257" s="496" t="s">
        <v>443</v>
      </c>
      <c r="D2257" s="496" t="s">
        <v>458</v>
      </c>
      <c r="E2257" t="s">
        <v>586</v>
      </c>
    </row>
    <row r="2258" spans="1:5">
      <c r="A2258" s="496" t="s">
        <v>503</v>
      </c>
      <c r="B2258" s="496" t="s">
        <v>26</v>
      </c>
      <c r="C2258" s="496" t="s">
        <v>443</v>
      </c>
      <c r="D2258" s="496" t="s">
        <v>459</v>
      </c>
      <c r="E2258" t="s">
        <v>586</v>
      </c>
    </row>
    <row r="2259" spans="1:5">
      <c r="A2259" s="496" t="s">
        <v>503</v>
      </c>
      <c r="B2259" s="496" t="s">
        <v>26</v>
      </c>
      <c r="C2259" s="496" t="s">
        <v>443</v>
      </c>
      <c r="D2259" s="496" t="s">
        <v>460</v>
      </c>
      <c r="E2259" t="s">
        <v>586</v>
      </c>
    </row>
    <row r="2260" spans="1:5">
      <c r="A2260" s="496" t="s">
        <v>503</v>
      </c>
      <c r="B2260" s="496" t="s">
        <v>26</v>
      </c>
      <c r="C2260" s="496" t="s">
        <v>443</v>
      </c>
      <c r="D2260" s="496" t="s">
        <v>445</v>
      </c>
      <c r="E2260" t="s">
        <v>586</v>
      </c>
    </row>
    <row r="2261" spans="1:5">
      <c r="A2261" s="496" t="s">
        <v>503</v>
      </c>
      <c r="B2261" s="496" t="s">
        <v>26</v>
      </c>
      <c r="C2261" s="496" t="s">
        <v>443</v>
      </c>
      <c r="D2261" s="496" t="s">
        <v>446</v>
      </c>
      <c r="E2261" t="s">
        <v>586</v>
      </c>
    </row>
    <row r="2262" spans="1:5">
      <c r="A2262" s="496" t="s">
        <v>503</v>
      </c>
      <c r="B2262" s="496" t="s">
        <v>26</v>
      </c>
      <c r="C2262" s="496" t="s">
        <v>443</v>
      </c>
      <c r="D2262" s="496" t="s">
        <v>447</v>
      </c>
      <c r="E2262" t="s">
        <v>586</v>
      </c>
    </row>
    <row r="2263" spans="1:5">
      <c r="A2263" s="496" t="s">
        <v>503</v>
      </c>
      <c r="B2263" s="496" t="s">
        <v>26</v>
      </c>
      <c r="C2263" s="496" t="s">
        <v>443</v>
      </c>
      <c r="D2263" s="496" t="s">
        <v>448</v>
      </c>
      <c r="E2263" t="s">
        <v>586</v>
      </c>
    </row>
    <row r="2264" spans="1:5">
      <c r="A2264" s="496" t="s">
        <v>503</v>
      </c>
      <c r="B2264" s="496" t="s">
        <v>26</v>
      </c>
      <c r="C2264" s="496" t="s">
        <v>443</v>
      </c>
      <c r="D2264" s="496" t="s">
        <v>449</v>
      </c>
      <c r="E2264" t="s">
        <v>586</v>
      </c>
    </row>
    <row r="2265" spans="1:5">
      <c r="A2265" s="496" t="s">
        <v>503</v>
      </c>
      <c r="B2265" s="496" t="s">
        <v>26</v>
      </c>
      <c r="C2265" s="496" t="s">
        <v>450</v>
      </c>
      <c r="D2265" s="496" t="s">
        <v>470</v>
      </c>
      <c r="E2265" t="s">
        <v>588</v>
      </c>
    </row>
    <row r="2266" spans="1:5">
      <c r="A2266" s="496" t="s">
        <v>503</v>
      </c>
      <c r="B2266" s="496" t="s">
        <v>26</v>
      </c>
      <c r="C2266" s="496" t="s">
        <v>450</v>
      </c>
      <c r="D2266" s="496" t="s">
        <v>452</v>
      </c>
      <c r="E2266" t="s">
        <v>588</v>
      </c>
    </row>
    <row r="2267" spans="1:5">
      <c r="A2267" s="496" t="s">
        <v>503</v>
      </c>
      <c r="B2267" s="496" t="s">
        <v>26</v>
      </c>
      <c r="C2267" s="496" t="s">
        <v>419</v>
      </c>
      <c r="D2267" s="496" t="s">
        <v>418</v>
      </c>
      <c r="E2267" t="s">
        <v>586</v>
      </c>
    </row>
    <row r="2268" spans="1:5">
      <c r="A2268" s="496" t="s">
        <v>503</v>
      </c>
      <c r="B2268" s="496" t="s">
        <v>26</v>
      </c>
      <c r="C2268" s="496" t="s">
        <v>419</v>
      </c>
      <c r="D2268" s="496" t="s">
        <v>420</v>
      </c>
      <c r="E2268" t="s">
        <v>586</v>
      </c>
    </row>
    <row r="2269" spans="1:5">
      <c r="A2269" s="496" t="s">
        <v>503</v>
      </c>
      <c r="B2269" s="496" t="s">
        <v>26</v>
      </c>
      <c r="C2269" s="496" t="s">
        <v>419</v>
      </c>
      <c r="D2269" s="496" t="s">
        <v>511</v>
      </c>
      <c r="E2269" t="s">
        <v>586</v>
      </c>
    </row>
    <row r="2270" spans="1:5">
      <c r="A2270" s="496" t="s">
        <v>503</v>
      </c>
      <c r="B2270" s="496" t="s">
        <v>26</v>
      </c>
      <c r="C2270" s="496" t="s">
        <v>419</v>
      </c>
      <c r="D2270" s="496" t="s">
        <v>422</v>
      </c>
      <c r="E2270" t="s">
        <v>586</v>
      </c>
    </row>
    <row r="2271" spans="1:5">
      <c r="A2271" s="496" t="s">
        <v>503</v>
      </c>
      <c r="B2271" s="496" t="s">
        <v>26</v>
      </c>
      <c r="C2271" s="496" t="s">
        <v>419</v>
      </c>
      <c r="D2271" s="496" t="s">
        <v>423</v>
      </c>
      <c r="E2271" t="s">
        <v>586</v>
      </c>
    </row>
    <row r="2272" spans="1:5">
      <c r="A2272" s="496" t="s">
        <v>503</v>
      </c>
      <c r="B2272" s="496" t="s">
        <v>26</v>
      </c>
      <c r="C2272" s="496" t="s">
        <v>419</v>
      </c>
      <c r="D2272" s="496" t="s">
        <v>455</v>
      </c>
      <c r="E2272" t="s">
        <v>586</v>
      </c>
    </row>
    <row r="2273" spans="1:5">
      <c r="A2273" s="496" t="s">
        <v>503</v>
      </c>
      <c r="B2273" s="496" t="s">
        <v>26</v>
      </c>
      <c r="C2273" s="496" t="s">
        <v>419</v>
      </c>
      <c r="D2273" s="496" t="s">
        <v>438</v>
      </c>
      <c r="E2273" t="s">
        <v>586</v>
      </c>
    </row>
    <row r="2274" spans="1:5">
      <c r="A2274" s="496" t="s">
        <v>503</v>
      </c>
      <c r="B2274" s="496" t="s">
        <v>26</v>
      </c>
      <c r="C2274" s="496" t="s">
        <v>419</v>
      </c>
      <c r="D2274" s="496" t="s">
        <v>456</v>
      </c>
      <c r="E2274" t="s">
        <v>586</v>
      </c>
    </row>
    <row r="2275" spans="1:5">
      <c r="A2275" s="496" t="s">
        <v>503</v>
      </c>
      <c r="B2275" s="496" t="s">
        <v>26</v>
      </c>
      <c r="C2275" s="496" t="s">
        <v>419</v>
      </c>
      <c r="D2275" s="496" t="s">
        <v>476</v>
      </c>
      <c r="E2275" t="s">
        <v>586</v>
      </c>
    </row>
    <row r="2276" spans="1:5">
      <c r="A2276" s="496" t="s">
        <v>503</v>
      </c>
      <c r="B2276" s="496" t="s">
        <v>26</v>
      </c>
      <c r="C2276" s="496" t="s">
        <v>461</v>
      </c>
      <c r="D2276" s="496" t="s">
        <v>444</v>
      </c>
      <c r="E2276" t="s">
        <v>586</v>
      </c>
    </row>
    <row r="2277" spans="1:5">
      <c r="A2277" s="496" t="s">
        <v>503</v>
      </c>
      <c r="B2277" s="496" t="s">
        <v>26</v>
      </c>
      <c r="C2277" s="496" t="s">
        <v>461</v>
      </c>
      <c r="D2277" s="496" t="s">
        <v>462</v>
      </c>
      <c r="E2277" t="s">
        <v>586</v>
      </c>
    </row>
    <row r="2278" spans="1:5">
      <c r="A2278" s="496" t="s">
        <v>503</v>
      </c>
      <c r="B2278" s="496" t="s">
        <v>26</v>
      </c>
      <c r="C2278" s="496" t="s">
        <v>461</v>
      </c>
      <c r="D2278" s="496" t="s">
        <v>463</v>
      </c>
      <c r="E2278" t="s">
        <v>586</v>
      </c>
    </row>
    <row r="2279" spans="1:5">
      <c r="A2279" s="496" t="s">
        <v>503</v>
      </c>
      <c r="B2279" s="496" t="s">
        <v>26</v>
      </c>
      <c r="C2279" s="496" t="s">
        <v>461</v>
      </c>
      <c r="D2279" s="496" t="s">
        <v>489</v>
      </c>
      <c r="E2279" t="s">
        <v>586</v>
      </c>
    </row>
    <row r="2280" spans="1:5">
      <c r="A2280" s="496" t="s">
        <v>503</v>
      </c>
      <c r="B2280" s="496" t="s">
        <v>26</v>
      </c>
      <c r="C2280" s="496" t="s">
        <v>461</v>
      </c>
      <c r="D2280" s="496" t="s">
        <v>490</v>
      </c>
      <c r="E2280" t="s">
        <v>586</v>
      </c>
    </row>
    <row r="2281" spans="1:5">
      <c r="A2281" s="496" t="s">
        <v>503</v>
      </c>
      <c r="B2281" s="496" t="s">
        <v>26</v>
      </c>
      <c r="C2281" s="496" t="s">
        <v>461</v>
      </c>
      <c r="D2281" s="496" t="s">
        <v>491</v>
      </c>
      <c r="E2281" t="s">
        <v>586</v>
      </c>
    </row>
    <row r="2282" spans="1:5">
      <c r="A2282" s="496" t="s">
        <v>503</v>
      </c>
      <c r="B2282" s="496" t="s">
        <v>26</v>
      </c>
      <c r="C2282" s="496" t="s">
        <v>461</v>
      </c>
      <c r="D2282" s="496" t="s">
        <v>492</v>
      </c>
      <c r="E2282" t="s">
        <v>586</v>
      </c>
    </row>
    <row r="2283" spans="1:5">
      <c r="A2283" s="496" t="s">
        <v>503</v>
      </c>
      <c r="B2283" s="496" t="s">
        <v>26</v>
      </c>
      <c r="C2283" s="496" t="s">
        <v>461</v>
      </c>
      <c r="D2283" s="496" t="s">
        <v>493</v>
      </c>
      <c r="E2283" t="s">
        <v>586</v>
      </c>
    </row>
    <row r="2284" spans="1:5">
      <c r="A2284" s="496" t="s">
        <v>503</v>
      </c>
      <c r="B2284" s="496" t="s">
        <v>26</v>
      </c>
      <c r="C2284" s="496" t="s">
        <v>461</v>
      </c>
      <c r="D2284" s="496" t="s">
        <v>494</v>
      </c>
      <c r="E2284" t="s">
        <v>586</v>
      </c>
    </row>
    <row r="2285" spans="1:5">
      <c r="A2285" s="496" t="s">
        <v>503</v>
      </c>
      <c r="B2285" s="496" t="s">
        <v>26</v>
      </c>
      <c r="C2285" s="496" t="s">
        <v>461</v>
      </c>
      <c r="D2285" s="496" t="s">
        <v>467</v>
      </c>
      <c r="E2285" t="s">
        <v>586</v>
      </c>
    </row>
    <row r="2286" spans="1:5">
      <c r="A2286" s="496" t="s">
        <v>503</v>
      </c>
      <c r="B2286" s="496" t="s">
        <v>26</v>
      </c>
      <c r="C2286" s="496" t="s">
        <v>461</v>
      </c>
      <c r="D2286" s="496" t="s">
        <v>468</v>
      </c>
      <c r="E2286" t="s">
        <v>586</v>
      </c>
    </row>
    <row r="2287" spans="1:5">
      <c r="A2287" s="496" t="s">
        <v>503</v>
      </c>
      <c r="B2287" s="496" t="s">
        <v>26</v>
      </c>
      <c r="C2287" s="496" t="s">
        <v>461</v>
      </c>
      <c r="D2287" s="496" t="s">
        <v>469</v>
      </c>
      <c r="E2287" t="s">
        <v>586</v>
      </c>
    </row>
    <row r="2288" spans="1:5">
      <c r="A2288" s="496" t="s">
        <v>503</v>
      </c>
      <c r="B2288" s="496" t="s">
        <v>26</v>
      </c>
      <c r="C2288" s="496" t="s">
        <v>461</v>
      </c>
      <c r="D2288" s="496" t="s">
        <v>495</v>
      </c>
      <c r="E2288" t="s">
        <v>586</v>
      </c>
    </row>
    <row r="2289" spans="1:5">
      <c r="A2289" s="496" t="s">
        <v>503</v>
      </c>
      <c r="B2289" s="496" t="s">
        <v>26</v>
      </c>
      <c r="C2289" s="496" t="s">
        <v>461</v>
      </c>
      <c r="D2289" s="496" t="s">
        <v>496</v>
      </c>
      <c r="E2289" t="s">
        <v>586</v>
      </c>
    </row>
    <row r="2290" spans="1:5">
      <c r="A2290" s="496" t="s">
        <v>503</v>
      </c>
      <c r="B2290" s="496" t="s">
        <v>26</v>
      </c>
      <c r="C2290" s="496" t="s">
        <v>461</v>
      </c>
      <c r="D2290" s="496" t="s">
        <v>497</v>
      </c>
      <c r="E2290" t="s">
        <v>586</v>
      </c>
    </row>
    <row r="2291" spans="1:5">
      <c r="A2291" s="496" t="s">
        <v>503</v>
      </c>
      <c r="B2291" s="496" t="s">
        <v>26</v>
      </c>
      <c r="C2291" s="496" t="s">
        <v>461</v>
      </c>
      <c r="D2291" s="496" t="s">
        <v>473</v>
      </c>
      <c r="E2291" t="s">
        <v>586</v>
      </c>
    </row>
    <row r="2292" spans="1:5">
      <c r="A2292" s="496" t="s">
        <v>503</v>
      </c>
      <c r="B2292" s="496" t="s">
        <v>26</v>
      </c>
      <c r="C2292" s="496" t="s">
        <v>461</v>
      </c>
      <c r="D2292" s="496" t="s">
        <v>474</v>
      </c>
      <c r="E2292" t="s">
        <v>586</v>
      </c>
    </row>
    <row r="2293" spans="1:5">
      <c r="A2293" s="496" t="s">
        <v>503</v>
      </c>
      <c r="B2293" s="496" t="s">
        <v>26</v>
      </c>
      <c r="C2293" s="496" t="s">
        <v>461</v>
      </c>
      <c r="D2293" s="496" t="s">
        <v>475</v>
      </c>
      <c r="E2293" t="s">
        <v>586</v>
      </c>
    </row>
    <row r="2294" spans="1:5">
      <c r="A2294" s="496" t="s">
        <v>486</v>
      </c>
      <c r="B2294" s="496" t="s">
        <v>27</v>
      </c>
      <c r="C2294" s="496" t="s">
        <v>428</v>
      </c>
      <c r="D2294" s="496" t="s">
        <v>429</v>
      </c>
      <c r="E2294" t="s">
        <v>586</v>
      </c>
    </row>
    <row r="2295" spans="1:5">
      <c r="A2295" s="496" t="s">
        <v>486</v>
      </c>
      <c r="B2295" s="496" t="s">
        <v>27</v>
      </c>
      <c r="C2295" s="496" t="s">
        <v>428</v>
      </c>
      <c r="D2295" s="496" t="s">
        <v>430</v>
      </c>
      <c r="E2295" t="s">
        <v>586</v>
      </c>
    </row>
    <row r="2296" spans="1:5">
      <c r="A2296" s="496" t="s">
        <v>486</v>
      </c>
      <c r="B2296" s="496" t="s">
        <v>27</v>
      </c>
      <c r="C2296" s="496" t="s">
        <v>428</v>
      </c>
      <c r="D2296" s="496" t="s">
        <v>431</v>
      </c>
      <c r="E2296" t="s">
        <v>586</v>
      </c>
    </row>
    <row r="2297" spans="1:5">
      <c r="A2297" s="496" t="s">
        <v>486</v>
      </c>
      <c r="B2297" s="496" t="s">
        <v>27</v>
      </c>
      <c r="C2297" s="496" t="s">
        <v>428</v>
      </c>
      <c r="D2297" s="496" t="s">
        <v>467</v>
      </c>
      <c r="E2297" t="s">
        <v>586</v>
      </c>
    </row>
    <row r="2298" spans="1:5">
      <c r="A2298" s="496" t="s">
        <v>486</v>
      </c>
      <c r="B2298" s="496" t="s">
        <v>27</v>
      </c>
      <c r="C2298" s="496" t="s">
        <v>428</v>
      </c>
      <c r="D2298" s="496" t="s">
        <v>468</v>
      </c>
      <c r="E2298" t="s">
        <v>586</v>
      </c>
    </row>
    <row r="2299" spans="1:5">
      <c r="A2299" s="496" t="s">
        <v>486</v>
      </c>
      <c r="B2299" s="496" t="s">
        <v>27</v>
      </c>
      <c r="C2299" s="496" t="s">
        <v>428</v>
      </c>
      <c r="D2299" s="496" t="s">
        <v>469</v>
      </c>
      <c r="E2299" t="s">
        <v>586</v>
      </c>
    </row>
    <row r="2300" spans="1:5">
      <c r="A2300" s="496" t="s">
        <v>486</v>
      </c>
      <c r="B2300" s="496" t="s">
        <v>27</v>
      </c>
      <c r="C2300" s="496" t="s">
        <v>415</v>
      </c>
      <c r="D2300" s="496" t="s">
        <v>472</v>
      </c>
      <c r="E2300" t="s">
        <v>586</v>
      </c>
    </row>
    <row r="2301" spans="1:5">
      <c r="A2301" s="496" t="s">
        <v>486</v>
      </c>
      <c r="B2301" s="496" t="s">
        <v>27</v>
      </c>
      <c r="C2301" s="496" t="s">
        <v>415</v>
      </c>
      <c r="D2301" s="496" t="s">
        <v>436</v>
      </c>
      <c r="E2301" t="s">
        <v>586</v>
      </c>
    </row>
    <row r="2302" spans="1:5">
      <c r="A2302" s="496" t="s">
        <v>486</v>
      </c>
      <c r="B2302" s="496" t="s">
        <v>27</v>
      </c>
      <c r="C2302" s="496" t="s">
        <v>415</v>
      </c>
      <c r="D2302" s="496" t="s">
        <v>418</v>
      </c>
      <c r="E2302" t="s">
        <v>586</v>
      </c>
    </row>
    <row r="2303" spans="1:5">
      <c r="A2303" s="496" t="s">
        <v>486</v>
      </c>
      <c r="B2303" s="496" t="s">
        <v>27</v>
      </c>
      <c r="C2303" s="496" t="s">
        <v>415</v>
      </c>
      <c r="D2303" s="496" t="s">
        <v>420</v>
      </c>
      <c r="E2303" t="s">
        <v>586</v>
      </c>
    </row>
    <row r="2304" spans="1:5">
      <c r="A2304" s="496" t="s">
        <v>486</v>
      </c>
      <c r="B2304" s="496" t="s">
        <v>27</v>
      </c>
      <c r="C2304" s="496" t="s">
        <v>415</v>
      </c>
      <c r="D2304" s="496" t="s">
        <v>479</v>
      </c>
      <c r="E2304" t="s">
        <v>586</v>
      </c>
    </row>
    <row r="2305" spans="1:5">
      <c r="A2305" s="496" t="s">
        <v>486</v>
      </c>
      <c r="B2305" s="496" t="s">
        <v>27</v>
      </c>
      <c r="C2305" s="496" t="s">
        <v>415</v>
      </c>
      <c r="D2305" s="496" t="s">
        <v>422</v>
      </c>
      <c r="E2305" t="s">
        <v>586</v>
      </c>
    </row>
    <row r="2306" spans="1:5">
      <c r="A2306" s="496" t="s">
        <v>486</v>
      </c>
      <c r="B2306" s="496" t="s">
        <v>27</v>
      </c>
      <c r="C2306" s="496" t="s">
        <v>415</v>
      </c>
      <c r="D2306" s="496" t="s">
        <v>423</v>
      </c>
      <c r="E2306" t="s">
        <v>586</v>
      </c>
    </row>
    <row r="2307" spans="1:5">
      <c r="A2307" s="496" t="s">
        <v>486</v>
      </c>
      <c r="B2307" s="496" t="s">
        <v>27</v>
      </c>
      <c r="C2307" s="496" t="s">
        <v>415</v>
      </c>
      <c r="D2307" s="496" t="s">
        <v>455</v>
      </c>
      <c r="E2307" t="s">
        <v>586</v>
      </c>
    </row>
    <row r="2308" spans="1:5">
      <c r="A2308" s="496" t="s">
        <v>486</v>
      </c>
      <c r="B2308" s="496" t="s">
        <v>27</v>
      </c>
      <c r="C2308" s="496" t="s">
        <v>415</v>
      </c>
      <c r="D2308" s="496" t="s">
        <v>416</v>
      </c>
      <c r="E2308" t="s">
        <v>586</v>
      </c>
    </row>
    <row r="2309" spans="1:5">
      <c r="A2309" s="496" t="s">
        <v>486</v>
      </c>
      <c r="B2309" s="496" t="s">
        <v>27</v>
      </c>
      <c r="C2309" s="496" t="s">
        <v>415</v>
      </c>
      <c r="D2309" s="496" t="s">
        <v>437</v>
      </c>
      <c r="E2309" t="s">
        <v>586</v>
      </c>
    </row>
    <row r="2310" spans="1:5">
      <c r="A2310" s="496" t="s">
        <v>486</v>
      </c>
      <c r="B2310" s="496" t="s">
        <v>27</v>
      </c>
      <c r="C2310" s="496" t="s">
        <v>415</v>
      </c>
      <c r="D2310" s="496" t="s">
        <v>438</v>
      </c>
      <c r="E2310" t="s">
        <v>586</v>
      </c>
    </row>
    <row r="2311" spans="1:5">
      <c r="A2311" s="496" t="s">
        <v>486</v>
      </c>
      <c r="B2311" s="496" t="s">
        <v>27</v>
      </c>
      <c r="C2311" s="496" t="s">
        <v>415</v>
      </c>
      <c r="D2311" s="496" t="s">
        <v>473</v>
      </c>
      <c r="E2311" t="s">
        <v>586</v>
      </c>
    </row>
    <row r="2312" spans="1:5">
      <c r="A2312" s="496" t="s">
        <v>486</v>
      </c>
      <c r="B2312" s="496" t="s">
        <v>27</v>
      </c>
      <c r="C2312" s="496" t="s">
        <v>415</v>
      </c>
      <c r="D2312" s="496" t="s">
        <v>474</v>
      </c>
      <c r="E2312" t="s">
        <v>586</v>
      </c>
    </row>
    <row r="2313" spans="1:5">
      <c r="A2313" s="496" t="s">
        <v>486</v>
      </c>
      <c r="B2313" s="496" t="s">
        <v>27</v>
      </c>
      <c r="C2313" s="496" t="s">
        <v>415</v>
      </c>
      <c r="D2313" s="496" t="s">
        <v>475</v>
      </c>
      <c r="E2313" t="s">
        <v>586</v>
      </c>
    </row>
    <row r="2314" spans="1:5">
      <c r="A2314" s="496" t="s">
        <v>486</v>
      </c>
      <c r="B2314" s="496" t="s">
        <v>27</v>
      </c>
      <c r="C2314" s="496" t="s">
        <v>415</v>
      </c>
      <c r="D2314" s="496" t="s">
        <v>480</v>
      </c>
      <c r="E2314" t="s">
        <v>586</v>
      </c>
    </row>
    <row r="2315" spans="1:5">
      <c r="A2315" s="496" t="s">
        <v>486</v>
      </c>
      <c r="B2315" s="496" t="s">
        <v>27</v>
      </c>
      <c r="C2315" s="496" t="s">
        <v>415</v>
      </c>
      <c r="D2315" s="496" t="s">
        <v>481</v>
      </c>
      <c r="E2315" t="s">
        <v>586</v>
      </c>
    </row>
    <row r="2316" spans="1:5">
      <c r="A2316" s="496" t="s">
        <v>486</v>
      </c>
      <c r="B2316" s="496" t="s">
        <v>27</v>
      </c>
      <c r="C2316" s="496" t="s">
        <v>415</v>
      </c>
      <c r="D2316" s="496" t="s">
        <v>482</v>
      </c>
      <c r="E2316" t="s">
        <v>586</v>
      </c>
    </row>
    <row r="2317" spans="1:5">
      <c r="A2317" s="496" t="s">
        <v>486</v>
      </c>
      <c r="B2317" s="496" t="s">
        <v>27</v>
      </c>
      <c r="C2317" s="496" t="s">
        <v>415</v>
      </c>
      <c r="D2317" s="496" t="s">
        <v>439</v>
      </c>
      <c r="E2317" t="s">
        <v>586</v>
      </c>
    </row>
    <row r="2318" spans="1:5">
      <c r="A2318" s="496" t="s">
        <v>486</v>
      </c>
      <c r="B2318" s="496" t="s">
        <v>27</v>
      </c>
      <c r="C2318" s="496" t="s">
        <v>415</v>
      </c>
      <c r="D2318" s="496" t="s">
        <v>440</v>
      </c>
      <c r="E2318" t="s">
        <v>586</v>
      </c>
    </row>
    <row r="2319" spans="1:5">
      <c r="A2319" s="496" t="s">
        <v>486</v>
      </c>
      <c r="B2319" s="496" t="s">
        <v>27</v>
      </c>
      <c r="C2319" s="496" t="s">
        <v>415</v>
      </c>
      <c r="D2319" s="496" t="s">
        <v>441</v>
      </c>
      <c r="E2319" t="s">
        <v>586</v>
      </c>
    </row>
    <row r="2320" spans="1:5">
      <c r="A2320" s="496" t="s">
        <v>486</v>
      </c>
      <c r="B2320" s="496" t="s">
        <v>27</v>
      </c>
      <c r="C2320" s="496" t="s">
        <v>417</v>
      </c>
      <c r="D2320" s="496" t="s">
        <v>477</v>
      </c>
      <c r="E2320" t="s">
        <v>586</v>
      </c>
    </row>
    <row r="2321" spans="1:5">
      <c r="A2321" s="496" t="s">
        <v>486</v>
      </c>
      <c r="B2321" s="496" t="s">
        <v>27</v>
      </c>
      <c r="C2321" s="496" t="s">
        <v>417</v>
      </c>
      <c r="D2321" s="496" t="s">
        <v>418</v>
      </c>
      <c r="E2321" t="s">
        <v>586</v>
      </c>
    </row>
    <row r="2322" spans="1:5">
      <c r="A2322" s="496" t="s">
        <v>486</v>
      </c>
      <c r="B2322" s="496" t="s">
        <v>27</v>
      </c>
      <c r="C2322" s="496" t="s">
        <v>443</v>
      </c>
      <c r="D2322" s="496" t="s">
        <v>587</v>
      </c>
      <c r="E2322" t="s">
        <v>586</v>
      </c>
    </row>
    <row r="2323" spans="1:5">
      <c r="A2323" s="496" t="s">
        <v>486</v>
      </c>
      <c r="B2323" s="496" t="s">
        <v>27</v>
      </c>
      <c r="C2323" s="496" t="s">
        <v>443</v>
      </c>
      <c r="D2323" s="496" t="s">
        <v>504</v>
      </c>
      <c r="E2323" t="s">
        <v>586</v>
      </c>
    </row>
    <row r="2324" spans="1:5">
      <c r="A2324" s="496" t="s">
        <v>486</v>
      </c>
      <c r="B2324" s="496" t="s">
        <v>27</v>
      </c>
      <c r="C2324" s="496" t="s">
        <v>443</v>
      </c>
      <c r="D2324" s="496" t="s">
        <v>523</v>
      </c>
      <c r="E2324" t="s">
        <v>586</v>
      </c>
    </row>
    <row r="2325" spans="1:5">
      <c r="A2325" s="496" t="s">
        <v>486</v>
      </c>
      <c r="B2325" s="496" t="s">
        <v>27</v>
      </c>
      <c r="C2325" s="496" t="s">
        <v>443</v>
      </c>
      <c r="D2325" s="496" t="s">
        <v>444</v>
      </c>
      <c r="E2325" t="s">
        <v>586</v>
      </c>
    </row>
    <row r="2326" spans="1:5">
      <c r="A2326" s="496" t="s">
        <v>486</v>
      </c>
      <c r="B2326" s="496" t="s">
        <v>27</v>
      </c>
      <c r="C2326" s="496" t="s">
        <v>443</v>
      </c>
      <c r="D2326" s="496" t="s">
        <v>458</v>
      </c>
      <c r="E2326" t="s">
        <v>586</v>
      </c>
    </row>
    <row r="2327" spans="1:5">
      <c r="A2327" s="496" t="s">
        <v>486</v>
      </c>
      <c r="B2327" s="496" t="s">
        <v>27</v>
      </c>
      <c r="C2327" s="496" t="s">
        <v>443</v>
      </c>
      <c r="D2327" s="496" t="s">
        <v>459</v>
      </c>
      <c r="E2327" t="s">
        <v>586</v>
      </c>
    </row>
    <row r="2328" spans="1:5">
      <c r="A2328" s="496" t="s">
        <v>486</v>
      </c>
      <c r="B2328" s="496" t="s">
        <v>27</v>
      </c>
      <c r="C2328" s="496" t="s">
        <v>443</v>
      </c>
      <c r="D2328" s="496" t="s">
        <v>460</v>
      </c>
      <c r="E2328" t="s">
        <v>586</v>
      </c>
    </row>
    <row r="2329" spans="1:5">
      <c r="A2329" s="496" t="s">
        <v>486</v>
      </c>
      <c r="B2329" s="496" t="s">
        <v>27</v>
      </c>
      <c r="C2329" s="496" t="s">
        <v>443</v>
      </c>
      <c r="D2329" s="496" t="s">
        <v>445</v>
      </c>
      <c r="E2329" t="s">
        <v>586</v>
      </c>
    </row>
    <row r="2330" spans="1:5">
      <c r="A2330" s="496" t="s">
        <v>486</v>
      </c>
      <c r="B2330" s="496" t="s">
        <v>27</v>
      </c>
      <c r="C2330" s="496" t="s">
        <v>443</v>
      </c>
      <c r="D2330" s="496" t="s">
        <v>446</v>
      </c>
      <c r="E2330" t="s">
        <v>586</v>
      </c>
    </row>
    <row r="2331" spans="1:5">
      <c r="A2331" s="496" t="s">
        <v>486</v>
      </c>
      <c r="B2331" s="496" t="s">
        <v>27</v>
      </c>
      <c r="C2331" s="496" t="s">
        <v>443</v>
      </c>
      <c r="D2331" s="496" t="s">
        <v>447</v>
      </c>
      <c r="E2331" t="s">
        <v>586</v>
      </c>
    </row>
    <row r="2332" spans="1:5">
      <c r="A2332" s="496" t="s">
        <v>486</v>
      </c>
      <c r="B2332" s="496" t="s">
        <v>27</v>
      </c>
      <c r="C2332" s="496" t="s">
        <v>443</v>
      </c>
      <c r="D2332" s="496" t="s">
        <v>448</v>
      </c>
      <c r="E2332" t="s">
        <v>586</v>
      </c>
    </row>
    <row r="2333" spans="1:5">
      <c r="A2333" s="496" t="s">
        <v>486</v>
      </c>
      <c r="B2333" s="496" t="s">
        <v>27</v>
      </c>
      <c r="C2333" s="496" t="s">
        <v>443</v>
      </c>
      <c r="D2333" s="496" t="s">
        <v>449</v>
      </c>
      <c r="E2333" t="s">
        <v>586</v>
      </c>
    </row>
    <row r="2334" spans="1:5">
      <c r="A2334" s="496" t="s">
        <v>486</v>
      </c>
      <c r="B2334" s="496" t="s">
        <v>27</v>
      </c>
      <c r="C2334" s="496" t="s">
        <v>450</v>
      </c>
      <c r="D2334" s="496" t="s">
        <v>429</v>
      </c>
      <c r="E2334" t="s">
        <v>588</v>
      </c>
    </row>
    <row r="2335" spans="1:5">
      <c r="A2335" s="496" t="s">
        <v>486</v>
      </c>
      <c r="B2335" s="496" t="s">
        <v>27</v>
      </c>
      <c r="C2335" s="496" t="s">
        <v>450</v>
      </c>
      <c r="D2335" s="496" t="s">
        <v>452</v>
      </c>
      <c r="E2335" t="s">
        <v>588</v>
      </c>
    </row>
    <row r="2336" spans="1:5">
      <c r="A2336" s="496" t="s">
        <v>486</v>
      </c>
      <c r="B2336" s="496" t="s">
        <v>27</v>
      </c>
      <c r="C2336" s="496" t="s">
        <v>419</v>
      </c>
      <c r="D2336" s="496" t="s">
        <v>418</v>
      </c>
      <c r="E2336" t="s">
        <v>586</v>
      </c>
    </row>
    <row r="2337" spans="1:5">
      <c r="A2337" s="496" t="s">
        <v>486</v>
      </c>
      <c r="B2337" s="496" t="s">
        <v>27</v>
      </c>
      <c r="C2337" s="496" t="s">
        <v>419</v>
      </c>
      <c r="D2337" s="496" t="s">
        <v>420</v>
      </c>
      <c r="E2337" t="s">
        <v>586</v>
      </c>
    </row>
    <row r="2338" spans="1:5">
      <c r="A2338" s="496" t="s">
        <v>486</v>
      </c>
      <c r="B2338" s="496" t="s">
        <v>27</v>
      </c>
      <c r="C2338" s="496" t="s">
        <v>419</v>
      </c>
      <c r="D2338" s="496" t="s">
        <v>511</v>
      </c>
      <c r="E2338" t="s">
        <v>586</v>
      </c>
    </row>
    <row r="2339" spans="1:5">
      <c r="A2339" s="496" t="s">
        <v>486</v>
      </c>
      <c r="B2339" s="496" t="s">
        <v>27</v>
      </c>
      <c r="C2339" s="496" t="s">
        <v>419</v>
      </c>
      <c r="D2339" s="496" t="s">
        <v>421</v>
      </c>
      <c r="E2339" t="s">
        <v>588</v>
      </c>
    </row>
    <row r="2340" spans="1:5">
      <c r="A2340" s="496" t="s">
        <v>486</v>
      </c>
      <c r="B2340" s="496" t="s">
        <v>27</v>
      </c>
      <c r="C2340" s="496" t="s">
        <v>419</v>
      </c>
      <c r="D2340" s="496" t="s">
        <v>422</v>
      </c>
      <c r="E2340" t="s">
        <v>586</v>
      </c>
    </row>
    <row r="2341" spans="1:5">
      <c r="A2341" s="496" t="s">
        <v>486</v>
      </c>
      <c r="B2341" s="496" t="s">
        <v>27</v>
      </c>
      <c r="C2341" s="496" t="s">
        <v>419</v>
      </c>
      <c r="D2341" s="496" t="s">
        <v>423</v>
      </c>
      <c r="E2341" t="s">
        <v>586</v>
      </c>
    </row>
    <row r="2342" spans="1:5">
      <c r="A2342" s="496" t="s">
        <v>486</v>
      </c>
      <c r="B2342" s="496" t="s">
        <v>27</v>
      </c>
      <c r="C2342" s="496" t="s">
        <v>419</v>
      </c>
      <c r="D2342" s="496" t="s">
        <v>455</v>
      </c>
      <c r="E2342" t="s">
        <v>586</v>
      </c>
    </row>
    <row r="2343" spans="1:5">
      <c r="A2343" s="496" t="s">
        <v>486</v>
      </c>
      <c r="B2343" s="496" t="s">
        <v>27</v>
      </c>
      <c r="C2343" s="496" t="s">
        <v>419</v>
      </c>
      <c r="D2343" s="496" t="s">
        <v>438</v>
      </c>
      <c r="E2343" t="s">
        <v>586</v>
      </c>
    </row>
    <row r="2344" spans="1:5">
      <c r="A2344" s="496" t="s">
        <v>486</v>
      </c>
      <c r="B2344" s="496" t="s">
        <v>27</v>
      </c>
      <c r="C2344" s="496" t="s">
        <v>419</v>
      </c>
      <c r="D2344" s="496" t="s">
        <v>456</v>
      </c>
      <c r="E2344" t="s">
        <v>586</v>
      </c>
    </row>
    <row r="2345" spans="1:5">
      <c r="A2345" s="496" t="s">
        <v>486</v>
      </c>
      <c r="B2345" s="496" t="s">
        <v>27</v>
      </c>
      <c r="C2345" s="496" t="s">
        <v>419</v>
      </c>
      <c r="D2345" s="496" t="s">
        <v>476</v>
      </c>
      <c r="E2345" t="s">
        <v>586</v>
      </c>
    </row>
    <row r="2346" spans="1:5">
      <c r="A2346" s="496" t="s">
        <v>486</v>
      </c>
      <c r="B2346" s="496" t="s">
        <v>27</v>
      </c>
      <c r="C2346" s="496" t="s">
        <v>461</v>
      </c>
      <c r="D2346" s="496" t="s">
        <v>444</v>
      </c>
      <c r="E2346" t="s">
        <v>586</v>
      </c>
    </row>
    <row r="2347" spans="1:5">
      <c r="A2347" s="496" t="s">
        <v>486</v>
      </c>
      <c r="B2347" s="496" t="s">
        <v>27</v>
      </c>
      <c r="C2347" s="496" t="s">
        <v>461</v>
      </c>
      <c r="D2347" s="496" t="s">
        <v>462</v>
      </c>
      <c r="E2347" t="s">
        <v>586</v>
      </c>
    </row>
    <row r="2348" spans="1:5">
      <c r="A2348" s="496" t="s">
        <v>486</v>
      </c>
      <c r="B2348" s="496" t="s">
        <v>27</v>
      </c>
      <c r="C2348" s="496" t="s">
        <v>461</v>
      </c>
      <c r="D2348" s="496" t="s">
        <v>463</v>
      </c>
      <c r="E2348" t="s">
        <v>586</v>
      </c>
    </row>
    <row r="2349" spans="1:5">
      <c r="A2349" s="496" t="s">
        <v>486</v>
      </c>
      <c r="B2349" s="496" t="s">
        <v>27</v>
      </c>
      <c r="C2349" s="496" t="s">
        <v>461</v>
      </c>
      <c r="D2349" s="496" t="s">
        <v>489</v>
      </c>
      <c r="E2349" t="s">
        <v>586</v>
      </c>
    </row>
    <row r="2350" spans="1:5">
      <c r="A2350" s="496" t="s">
        <v>486</v>
      </c>
      <c r="B2350" s="496" t="s">
        <v>27</v>
      </c>
      <c r="C2350" s="496" t="s">
        <v>461</v>
      </c>
      <c r="D2350" s="496" t="s">
        <v>490</v>
      </c>
      <c r="E2350" t="s">
        <v>586</v>
      </c>
    </row>
    <row r="2351" spans="1:5">
      <c r="A2351" s="496" t="s">
        <v>486</v>
      </c>
      <c r="B2351" s="496" t="s">
        <v>27</v>
      </c>
      <c r="C2351" s="496" t="s">
        <v>461</v>
      </c>
      <c r="D2351" s="496" t="s">
        <v>491</v>
      </c>
      <c r="E2351" t="s">
        <v>586</v>
      </c>
    </row>
    <row r="2352" spans="1:5">
      <c r="A2352" s="496" t="s">
        <v>486</v>
      </c>
      <c r="B2352" s="496" t="s">
        <v>27</v>
      </c>
      <c r="C2352" s="496" t="s">
        <v>461</v>
      </c>
      <c r="D2352" s="496" t="s">
        <v>492</v>
      </c>
      <c r="E2352" t="s">
        <v>586</v>
      </c>
    </row>
    <row r="2353" spans="1:5">
      <c r="A2353" s="496" t="s">
        <v>486</v>
      </c>
      <c r="B2353" s="496" t="s">
        <v>27</v>
      </c>
      <c r="C2353" s="496" t="s">
        <v>461</v>
      </c>
      <c r="D2353" s="496" t="s">
        <v>493</v>
      </c>
      <c r="E2353" t="s">
        <v>586</v>
      </c>
    </row>
    <row r="2354" spans="1:5">
      <c r="A2354" s="496" t="s">
        <v>486</v>
      </c>
      <c r="B2354" s="496" t="s">
        <v>27</v>
      </c>
      <c r="C2354" s="496" t="s">
        <v>461</v>
      </c>
      <c r="D2354" s="496" t="s">
        <v>494</v>
      </c>
      <c r="E2354" t="s">
        <v>586</v>
      </c>
    </row>
    <row r="2355" spans="1:5">
      <c r="A2355" s="496" t="s">
        <v>486</v>
      </c>
      <c r="B2355" s="496" t="s">
        <v>27</v>
      </c>
      <c r="C2355" s="496" t="s">
        <v>461</v>
      </c>
      <c r="D2355" s="496" t="s">
        <v>467</v>
      </c>
      <c r="E2355" t="s">
        <v>586</v>
      </c>
    </row>
    <row r="2356" spans="1:5">
      <c r="A2356" s="496" t="s">
        <v>486</v>
      </c>
      <c r="B2356" s="496" t="s">
        <v>27</v>
      </c>
      <c r="C2356" s="496" t="s">
        <v>461</v>
      </c>
      <c r="D2356" s="496" t="s">
        <v>468</v>
      </c>
      <c r="E2356" t="s">
        <v>586</v>
      </c>
    </row>
    <row r="2357" spans="1:5">
      <c r="A2357" s="496" t="s">
        <v>486</v>
      </c>
      <c r="B2357" s="496" t="s">
        <v>27</v>
      </c>
      <c r="C2357" s="496" t="s">
        <v>461</v>
      </c>
      <c r="D2357" s="496" t="s">
        <v>469</v>
      </c>
      <c r="E2357" t="s">
        <v>586</v>
      </c>
    </row>
    <row r="2358" spans="1:5">
      <c r="A2358" s="496" t="s">
        <v>486</v>
      </c>
      <c r="B2358" s="496" t="s">
        <v>27</v>
      </c>
      <c r="C2358" s="496" t="s">
        <v>461</v>
      </c>
      <c r="D2358" s="496" t="s">
        <v>495</v>
      </c>
      <c r="E2358" t="s">
        <v>586</v>
      </c>
    </row>
    <row r="2359" spans="1:5">
      <c r="A2359" s="496" t="s">
        <v>486</v>
      </c>
      <c r="B2359" s="496" t="s">
        <v>27</v>
      </c>
      <c r="C2359" s="496" t="s">
        <v>461</v>
      </c>
      <c r="D2359" s="496" t="s">
        <v>496</v>
      </c>
      <c r="E2359" t="s">
        <v>586</v>
      </c>
    </row>
    <row r="2360" spans="1:5">
      <c r="A2360" s="496" t="s">
        <v>486</v>
      </c>
      <c r="B2360" s="496" t="s">
        <v>27</v>
      </c>
      <c r="C2360" s="496" t="s">
        <v>461</v>
      </c>
      <c r="D2360" s="496" t="s">
        <v>497</v>
      </c>
      <c r="E2360" t="s">
        <v>586</v>
      </c>
    </row>
    <row r="2361" spans="1:5">
      <c r="A2361" s="496" t="s">
        <v>486</v>
      </c>
      <c r="B2361" s="496" t="s">
        <v>27</v>
      </c>
      <c r="C2361" s="496" t="s">
        <v>461</v>
      </c>
      <c r="D2361" s="496" t="s">
        <v>473</v>
      </c>
      <c r="E2361" t="s">
        <v>586</v>
      </c>
    </row>
    <row r="2362" spans="1:5">
      <c r="A2362" s="496" t="s">
        <v>486</v>
      </c>
      <c r="B2362" s="496" t="s">
        <v>27</v>
      </c>
      <c r="C2362" s="496" t="s">
        <v>461</v>
      </c>
      <c r="D2362" s="496" t="s">
        <v>474</v>
      </c>
      <c r="E2362" t="s">
        <v>586</v>
      </c>
    </row>
    <row r="2363" spans="1:5">
      <c r="A2363" s="496" t="s">
        <v>486</v>
      </c>
      <c r="B2363" s="496" t="s">
        <v>27</v>
      </c>
      <c r="C2363" s="496" t="s">
        <v>461</v>
      </c>
      <c r="D2363" s="496" t="s">
        <v>475</v>
      </c>
      <c r="E2363" t="s">
        <v>586</v>
      </c>
    </row>
    <row r="2364" spans="1:5">
      <c r="A2364" s="496" t="s">
        <v>527</v>
      </c>
      <c r="B2364" s="496" t="s">
        <v>28</v>
      </c>
      <c r="C2364" s="496" t="s">
        <v>428</v>
      </c>
      <c r="D2364" s="496" t="s">
        <v>429</v>
      </c>
      <c r="E2364" t="s">
        <v>586</v>
      </c>
    </row>
    <row r="2365" spans="1:5">
      <c r="A2365" s="496" t="s">
        <v>527</v>
      </c>
      <c r="B2365" s="496" t="s">
        <v>28</v>
      </c>
      <c r="C2365" s="496" t="s">
        <v>428</v>
      </c>
      <c r="D2365" s="496" t="s">
        <v>430</v>
      </c>
      <c r="E2365" t="s">
        <v>586</v>
      </c>
    </row>
    <row r="2366" spans="1:5">
      <c r="A2366" s="496" t="s">
        <v>527</v>
      </c>
      <c r="B2366" s="496" t="s">
        <v>28</v>
      </c>
      <c r="C2366" s="496" t="s">
        <v>428</v>
      </c>
      <c r="D2366" s="496" t="s">
        <v>431</v>
      </c>
      <c r="E2366" t="s">
        <v>586</v>
      </c>
    </row>
    <row r="2367" spans="1:5">
      <c r="A2367" s="496" t="s">
        <v>527</v>
      </c>
      <c r="B2367" s="496" t="s">
        <v>28</v>
      </c>
      <c r="C2367" s="496" t="s">
        <v>428</v>
      </c>
      <c r="D2367" s="496" t="s">
        <v>467</v>
      </c>
      <c r="E2367" t="s">
        <v>586</v>
      </c>
    </row>
    <row r="2368" spans="1:5">
      <c r="A2368" s="496" t="s">
        <v>527</v>
      </c>
      <c r="B2368" s="496" t="s">
        <v>28</v>
      </c>
      <c r="C2368" s="496" t="s">
        <v>428</v>
      </c>
      <c r="D2368" s="496" t="s">
        <v>468</v>
      </c>
      <c r="E2368" t="s">
        <v>586</v>
      </c>
    </row>
    <row r="2369" spans="1:5">
      <c r="A2369" s="496" t="s">
        <v>527</v>
      </c>
      <c r="B2369" s="496" t="s">
        <v>28</v>
      </c>
      <c r="C2369" s="496" t="s">
        <v>428</v>
      </c>
      <c r="D2369" s="496" t="s">
        <v>469</v>
      </c>
      <c r="E2369" t="s">
        <v>586</v>
      </c>
    </row>
    <row r="2370" spans="1:5">
      <c r="A2370" s="496" t="s">
        <v>527</v>
      </c>
      <c r="B2370" s="496" t="s">
        <v>28</v>
      </c>
      <c r="C2370" s="496" t="s">
        <v>415</v>
      </c>
      <c r="D2370" s="496" t="s">
        <v>472</v>
      </c>
      <c r="E2370" t="s">
        <v>586</v>
      </c>
    </row>
    <row r="2371" spans="1:5">
      <c r="A2371" s="496" t="s">
        <v>527</v>
      </c>
      <c r="B2371" s="496" t="s">
        <v>28</v>
      </c>
      <c r="C2371" s="496" t="s">
        <v>415</v>
      </c>
      <c r="D2371" s="496" t="s">
        <v>436</v>
      </c>
      <c r="E2371" t="s">
        <v>586</v>
      </c>
    </row>
    <row r="2372" spans="1:5">
      <c r="A2372" s="496" t="s">
        <v>527</v>
      </c>
      <c r="B2372" s="496" t="s">
        <v>28</v>
      </c>
      <c r="C2372" s="496" t="s">
        <v>415</v>
      </c>
      <c r="D2372" s="496" t="s">
        <v>418</v>
      </c>
      <c r="E2372" t="s">
        <v>586</v>
      </c>
    </row>
    <row r="2373" spans="1:5">
      <c r="A2373" s="496" t="s">
        <v>527</v>
      </c>
      <c r="B2373" s="496" t="s">
        <v>28</v>
      </c>
      <c r="C2373" s="496" t="s">
        <v>415</v>
      </c>
      <c r="D2373" s="496" t="s">
        <v>420</v>
      </c>
      <c r="E2373" t="s">
        <v>586</v>
      </c>
    </row>
    <row r="2374" spans="1:5">
      <c r="A2374" s="496" t="s">
        <v>527</v>
      </c>
      <c r="B2374" s="496" t="s">
        <v>28</v>
      </c>
      <c r="C2374" s="496" t="s">
        <v>415</v>
      </c>
      <c r="D2374" s="496" t="s">
        <v>479</v>
      </c>
      <c r="E2374" t="s">
        <v>586</v>
      </c>
    </row>
    <row r="2375" spans="1:5">
      <c r="A2375" s="496" t="s">
        <v>527</v>
      </c>
      <c r="B2375" s="496" t="s">
        <v>28</v>
      </c>
      <c r="C2375" s="496" t="s">
        <v>415</v>
      </c>
      <c r="D2375" s="496" t="s">
        <v>422</v>
      </c>
      <c r="E2375" t="s">
        <v>586</v>
      </c>
    </row>
    <row r="2376" spans="1:5">
      <c r="A2376" s="496" t="s">
        <v>527</v>
      </c>
      <c r="B2376" s="496" t="s">
        <v>28</v>
      </c>
      <c r="C2376" s="496" t="s">
        <v>415</v>
      </c>
      <c r="D2376" s="496" t="s">
        <v>423</v>
      </c>
      <c r="E2376" t="s">
        <v>586</v>
      </c>
    </row>
    <row r="2377" spans="1:5">
      <c r="A2377" s="496" t="s">
        <v>527</v>
      </c>
      <c r="B2377" s="496" t="s">
        <v>28</v>
      </c>
      <c r="C2377" s="496" t="s">
        <v>415</v>
      </c>
      <c r="D2377" s="496" t="s">
        <v>455</v>
      </c>
      <c r="E2377" t="s">
        <v>586</v>
      </c>
    </row>
    <row r="2378" spans="1:5">
      <c r="A2378" s="496" t="s">
        <v>527</v>
      </c>
      <c r="B2378" s="496" t="s">
        <v>28</v>
      </c>
      <c r="C2378" s="496" t="s">
        <v>415</v>
      </c>
      <c r="D2378" s="496" t="s">
        <v>416</v>
      </c>
      <c r="E2378" t="s">
        <v>586</v>
      </c>
    </row>
    <row r="2379" spans="1:5">
      <c r="A2379" s="496" t="s">
        <v>527</v>
      </c>
      <c r="B2379" s="496" t="s">
        <v>28</v>
      </c>
      <c r="C2379" s="496" t="s">
        <v>415</v>
      </c>
      <c r="D2379" s="496" t="s">
        <v>437</v>
      </c>
      <c r="E2379" t="s">
        <v>586</v>
      </c>
    </row>
    <row r="2380" spans="1:5">
      <c r="A2380" s="496" t="s">
        <v>527</v>
      </c>
      <c r="B2380" s="496" t="s">
        <v>28</v>
      </c>
      <c r="C2380" s="496" t="s">
        <v>415</v>
      </c>
      <c r="D2380" s="496" t="s">
        <v>438</v>
      </c>
      <c r="E2380" t="s">
        <v>586</v>
      </c>
    </row>
    <row r="2381" spans="1:5">
      <c r="A2381" s="496" t="s">
        <v>527</v>
      </c>
      <c r="B2381" s="496" t="s">
        <v>28</v>
      </c>
      <c r="C2381" s="496" t="s">
        <v>415</v>
      </c>
      <c r="D2381" s="496" t="s">
        <v>473</v>
      </c>
      <c r="E2381" t="s">
        <v>586</v>
      </c>
    </row>
    <row r="2382" spans="1:5">
      <c r="A2382" s="496" t="s">
        <v>527</v>
      </c>
      <c r="B2382" s="496" t="s">
        <v>28</v>
      </c>
      <c r="C2382" s="496" t="s">
        <v>415</v>
      </c>
      <c r="D2382" s="496" t="s">
        <v>474</v>
      </c>
      <c r="E2382" t="s">
        <v>586</v>
      </c>
    </row>
    <row r="2383" spans="1:5">
      <c r="A2383" s="496" t="s">
        <v>527</v>
      </c>
      <c r="B2383" s="496" t="s">
        <v>28</v>
      </c>
      <c r="C2383" s="496" t="s">
        <v>415</v>
      </c>
      <c r="D2383" s="496" t="s">
        <v>475</v>
      </c>
      <c r="E2383" t="s">
        <v>586</v>
      </c>
    </row>
    <row r="2384" spans="1:5">
      <c r="A2384" s="496" t="s">
        <v>527</v>
      </c>
      <c r="B2384" s="496" t="s">
        <v>28</v>
      </c>
      <c r="C2384" s="496" t="s">
        <v>415</v>
      </c>
      <c r="D2384" s="496" t="s">
        <v>480</v>
      </c>
      <c r="E2384" t="s">
        <v>586</v>
      </c>
    </row>
    <row r="2385" spans="1:5">
      <c r="A2385" s="496" t="s">
        <v>527</v>
      </c>
      <c r="B2385" s="496" t="s">
        <v>28</v>
      </c>
      <c r="C2385" s="496" t="s">
        <v>415</v>
      </c>
      <c r="D2385" s="496" t="s">
        <v>481</v>
      </c>
      <c r="E2385" t="s">
        <v>586</v>
      </c>
    </row>
    <row r="2386" spans="1:5">
      <c r="A2386" s="496" t="s">
        <v>527</v>
      </c>
      <c r="B2386" s="496" t="s">
        <v>28</v>
      </c>
      <c r="C2386" s="496" t="s">
        <v>415</v>
      </c>
      <c r="D2386" s="496" t="s">
        <v>482</v>
      </c>
      <c r="E2386" t="s">
        <v>586</v>
      </c>
    </row>
    <row r="2387" spans="1:5">
      <c r="A2387" s="496" t="s">
        <v>527</v>
      </c>
      <c r="B2387" s="496" t="s">
        <v>28</v>
      </c>
      <c r="C2387" s="496" t="s">
        <v>415</v>
      </c>
      <c r="D2387" s="496" t="s">
        <v>439</v>
      </c>
      <c r="E2387" t="s">
        <v>586</v>
      </c>
    </row>
    <row r="2388" spans="1:5">
      <c r="A2388" s="496" t="s">
        <v>527</v>
      </c>
      <c r="B2388" s="496" t="s">
        <v>28</v>
      </c>
      <c r="C2388" s="496" t="s">
        <v>415</v>
      </c>
      <c r="D2388" s="496" t="s">
        <v>440</v>
      </c>
      <c r="E2388" t="s">
        <v>586</v>
      </c>
    </row>
    <row r="2389" spans="1:5">
      <c r="A2389" s="496" t="s">
        <v>527</v>
      </c>
      <c r="B2389" s="496" t="s">
        <v>28</v>
      </c>
      <c r="C2389" s="496" t="s">
        <v>415</v>
      </c>
      <c r="D2389" s="496" t="s">
        <v>441</v>
      </c>
      <c r="E2389" t="s">
        <v>586</v>
      </c>
    </row>
    <row r="2390" spans="1:5">
      <c r="A2390" s="496" t="s">
        <v>527</v>
      </c>
      <c r="B2390" s="496" t="s">
        <v>28</v>
      </c>
      <c r="C2390" s="496" t="s">
        <v>442</v>
      </c>
      <c r="D2390" s="496" t="s">
        <v>436</v>
      </c>
      <c r="E2390" t="s">
        <v>588</v>
      </c>
    </row>
    <row r="2391" spans="1:5">
      <c r="A2391" s="496" t="s">
        <v>527</v>
      </c>
      <c r="B2391" s="496" t="s">
        <v>28</v>
      </c>
      <c r="C2391" s="496" t="s">
        <v>442</v>
      </c>
      <c r="D2391" s="496" t="s">
        <v>547</v>
      </c>
      <c r="E2391" t="s">
        <v>588</v>
      </c>
    </row>
    <row r="2392" spans="1:5">
      <c r="A2392" s="496" t="s">
        <v>527</v>
      </c>
      <c r="B2392" s="496" t="s">
        <v>28</v>
      </c>
      <c r="C2392" s="496" t="s">
        <v>442</v>
      </c>
      <c r="D2392" s="496" t="s">
        <v>453</v>
      </c>
      <c r="E2392" t="s">
        <v>588</v>
      </c>
    </row>
    <row r="2393" spans="1:5">
      <c r="A2393" s="496" t="s">
        <v>527</v>
      </c>
      <c r="B2393" s="496" t="s">
        <v>28</v>
      </c>
      <c r="C2393" s="496" t="s">
        <v>417</v>
      </c>
      <c r="D2393" s="496" t="s">
        <v>477</v>
      </c>
      <c r="E2393" t="s">
        <v>586</v>
      </c>
    </row>
    <row r="2394" spans="1:5">
      <c r="A2394" s="496" t="s">
        <v>527</v>
      </c>
      <c r="B2394" s="496" t="s">
        <v>28</v>
      </c>
      <c r="C2394" s="496" t="s">
        <v>417</v>
      </c>
      <c r="D2394" s="496" t="s">
        <v>418</v>
      </c>
      <c r="E2394" t="s">
        <v>586</v>
      </c>
    </row>
    <row r="2395" spans="1:5">
      <c r="A2395" s="496" t="s">
        <v>527</v>
      </c>
      <c r="B2395" s="496" t="s">
        <v>28</v>
      </c>
      <c r="C2395" s="496" t="s">
        <v>465</v>
      </c>
      <c r="D2395" s="496" t="s">
        <v>453</v>
      </c>
      <c r="E2395" t="s">
        <v>588</v>
      </c>
    </row>
    <row r="2396" spans="1:5">
      <c r="A2396" s="496" t="s">
        <v>527</v>
      </c>
      <c r="B2396" s="496" t="s">
        <v>28</v>
      </c>
      <c r="C2396" s="496" t="s">
        <v>443</v>
      </c>
      <c r="D2396" s="496" t="s">
        <v>587</v>
      </c>
      <c r="E2396" t="s">
        <v>586</v>
      </c>
    </row>
    <row r="2397" spans="1:5">
      <c r="A2397" s="496" t="s">
        <v>527</v>
      </c>
      <c r="B2397" s="496" t="s">
        <v>28</v>
      </c>
      <c r="C2397" s="496" t="s">
        <v>443</v>
      </c>
      <c r="D2397" s="496" t="s">
        <v>504</v>
      </c>
      <c r="E2397" t="s">
        <v>586</v>
      </c>
    </row>
    <row r="2398" spans="1:5">
      <c r="A2398" s="496" t="s">
        <v>527</v>
      </c>
      <c r="B2398" s="496" t="s">
        <v>28</v>
      </c>
      <c r="C2398" s="496" t="s">
        <v>443</v>
      </c>
      <c r="D2398" s="496" t="s">
        <v>523</v>
      </c>
      <c r="E2398" t="s">
        <v>586</v>
      </c>
    </row>
    <row r="2399" spans="1:5">
      <c r="A2399" s="496" t="s">
        <v>527</v>
      </c>
      <c r="B2399" s="496" t="s">
        <v>28</v>
      </c>
      <c r="C2399" s="496" t="s">
        <v>443</v>
      </c>
      <c r="D2399" s="496" t="s">
        <v>444</v>
      </c>
      <c r="E2399" t="s">
        <v>586</v>
      </c>
    </row>
    <row r="2400" spans="1:5">
      <c r="A2400" s="496" t="s">
        <v>527</v>
      </c>
      <c r="B2400" s="496" t="s">
        <v>28</v>
      </c>
      <c r="C2400" s="496" t="s">
        <v>443</v>
      </c>
      <c r="D2400" s="496" t="s">
        <v>458</v>
      </c>
      <c r="E2400" t="s">
        <v>586</v>
      </c>
    </row>
    <row r="2401" spans="1:5">
      <c r="A2401" s="496" t="s">
        <v>527</v>
      </c>
      <c r="B2401" s="496" t="s">
        <v>28</v>
      </c>
      <c r="C2401" s="496" t="s">
        <v>443</v>
      </c>
      <c r="D2401" s="496" t="s">
        <v>459</v>
      </c>
      <c r="E2401" t="s">
        <v>586</v>
      </c>
    </row>
    <row r="2402" spans="1:5">
      <c r="A2402" s="496" t="s">
        <v>527</v>
      </c>
      <c r="B2402" s="496" t="s">
        <v>28</v>
      </c>
      <c r="C2402" s="496" t="s">
        <v>443</v>
      </c>
      <c r="D2402" s="496" t="s">
        <v>460</v>
      </c>
      <c r="E2402" t="s">
        <v>586</v>
      </c>
    </row>
    <row r="2403" spans="1:5">
      <c r="A2403" s="496" t="s">
        <v>527</v>
      </c>
      <c r="B2403" s="496" t="s">
        <v>28</v>
      </c>
      <c r="C2403" s="496" t="s">
        <v>443</v>
      </c>
      <c r="D2403" s="496" t="s">
        <v>445</v>
      </c>
      <c r="E2403" t="s">
        <v>586</v>
      </c>
    </row>
    <row r="2404" spans="1:5">
      <c r="A2404" s="496" t="s">
        <v>527</v>
      </c>
      <c r="B2404" s="496" t="s">
        <v>28</v>
      </c>
      <c r="C2404" s="496" t="s">
        <v>443</v>
      </c>
      <c r="D2404" s="496" t="s">
        <v>446</v>
      </c>
      <c r="E2404" t="s">
        <v>586</v>
      </c>
    </row>
    <row r="2405" spans="1:5">
      <c r="A2405" s="496" t="s">
        <v>527</v>
      </c>
      <c r="B2405" s="496" t="s">
        <v>28</v>
      </c>
      <c r="C2405" s="496" t="s">
        <v>443</v>
      </c>
      <c r="D2405" s="496" t="s">
        <v>447</v>
      </c>
      <c r="E2405" t="s">
        <v>586</v>
      </c>
    </row>
    <row r="2406" spans="1:5">
      <c r="A2406" s="496" t="s">
        <v>527</v>
      </c>
      <c r="B2406" s="496" t="s">
        <v>28</v>
      </c>
      <c r="C2406" s="496" t="s">
        <v>443</v>
      </c>
      <c r="D2406" s="496" t="s">
        <v>448</v>
      </c>
      <c r="E2406" t="s">
        <v>586</v>
      </c>
    </row>
    <row r="2407" spans="1:5">
      <c r="A2407" s="496" t="s">
        <v>527</v>
      </c>
      <c r="B2407" s="496" t="s">
        <v>28</v>
      </c>
      <c r="C2407" s="496" t="s">
        <v>443</v>
      </c>
      <c r="D2407" s="496" t="s">
        <v>449</v>
      </c>
      <c r="E2407" t="s">
        <v>586</v>
      </c>
    </row>
    <row r="2408" spans="1:5">
      <c r="A2408" s="496" t="s">
        <v>527</v>
      </c>
      <c r="B2408" s="496" t="s">
        <v>28</v>
      </c>
      <c r="C2408" s="496" t="s">
        <v>548</v>
      </c>
      <c r="D2408" s="496" t="s">
        <v>430</v>
      </c>
      <c r="E2408" t="s">
        <v>588</v>
      </c>
    </row>
    <row r="2409" spans="1:5">
      <c r="A2409" s="496" t="s">
        <v>527</v>
      </c>
      <c r="B2409" s="496" t="s">
        <v>28</v>
      </c>
      <c r="C2409" s="496" t="s">
        <v>450</v>
      </c>
      <c r="D2409" s="496" t="s">
        <v>445</v>
      </c>
      <c r="E2409" t="s">
        <v>588</v>
      </c>
    </row>
    <row r="2410" spans="1:5">
      <c r="A2410" s="496" t="s">
        <v>527</v>
      </c>
      <c r="B2410" s="496" t="s">
        <v>28</v>
      </c>
      <c r="C2410" s="496" t="s">
        <v>450</v>
      </c>
      <c r="D2410" s="496" t="s">
        <v>543</v>
      </c>
      <c r="E2410" t="s">
        <v>588</v>
      </c>
    </row>
    <row r="2411" spans="1:5">
      <c r="A2411" s="496" t="s">
        <v>527</v>
      </c>
      <c r="B2411" s="496" t="s">
        <v>28</v>
      </c>
      <c r="C2411" s="496" t="s">
        <v>450</v>
      </c>
      <c r="D2411" s="496" t="s">
        <v>452</v>
      </c>
      <c r="E2411" t="s">
        <v>588</v>
      </c>
    </row>
    <row r="2412" spans="1:5">
      <c r="A2412" s="496" t="s">
        <v>527</v>
      </c>
      <c r="B2412" s="496" t="s">
        <v>28</v>
      </c>
      <c r="C2412" s="496" t="s">
        <v>419</v>
      </c>
      <c r="D2412" s="496" t="s">
        <v>418</v>
      </c>
      <c r="E2412" t="s">
        <v>586</v>
      </c>
    </row>
    <row r="2413" spans="1:5">
      <c r="A2413" s="496" t="s">
        <v>527</v>
      </c>
      <c r="B2413" s="496" t="s">
        <v>28</v>
      </c>
      <c r="C2413" s="496" t="s">
        <v>419</v>
      </c>
      <c r="D2413" s="496" t="s">
        <v>420</v>
      </c>
      <c r="E2413" t="s">
        <v>586</v>
      </c>
    </row>
    <row r="2414" spans="1:5">
      <c r="A2414" s="496" t="s">
        <v>527</v>
      </c>
      <c r="B2414" s="496" t="s">
        <v>28</v>
      </c>
      <c r="C2414" s="496" t="s">
        <v>419</v>
      </c>
      <c r="D2414" s="496" t="s">
        <v>511</v>
      </c>
      <c r="E2414" t="s">
        <v>586</v>
      </c>
    </row>
    <row r="2415" spans="1:5">
      <c r="A2415" s="496" t="s">
        <v>527</v>
      </c>
      <c r="B2415" s="496" t="s">
        <v>28</v>
      </c>
      <c r="C2415" s="496" t="s">
        <v>419</v>
      </c>
      <c r="D2415" s="496" t="s">
        <v>421</v>
      </c>
      <c r="E2415" t="s">
        <v>588</v>
      </c>
    </row>
    <row r="2416" spans="1:5">
      <c r="A2416" s="496" t="s">
        <v>527</v>
      </c>
      <c r="B2416" s="496" t="s">
        <v>28</v>
      </c>
      <c r="C2416" s="496" t="s">
        <v>419</v>
      </c>
      <c r="D2416" s="496" t="s">
        <v>422</v>
      </c>
      <c r="E2416" t="s">
        <v>586</v>
      </c>
    </row>
    <row r="2417" spans="1:5">
      <c r="A2417" s="496" t="s">
        <v>527</v>
      </c>
      <c r="B2417" s="496" t="s">
        <v>28</v>
      </c>
      <c r="C2417" s="496" t="s">
        <v>419</v>
      </c>
      <c r="D2417" s="496" t="s">
        <v>423</v>
      </c>
      <c r="E2417" t="s">
        <v>586</v>
      </c>
    </row>
    <row r="2418" spans="1:5">
      <c r="A2418" s="496" t="s">
        <v>527</v>
      </c>
      <c r="B2418" s="496" t="s">
        <v>28</v>
      </c>
      <c r="C2418" s="496" t="s">
        <v>419</v>
      </c>
      <c r="D2418" s="496" t="s">
        <v>455</v>
      </c>
      <c r="E2418" t="s">
        <v>586</v>
      </c>
    </row>
    <row r="2419" spans="1:5">
      <c r="A2419" s="496" t="s">
        <v>527</v>
      </c>
      <c r="B2419" s="496" t="s">
        <v>28</v>
      </c>
      <c r="C2419" s="496" t="s">
        <v>419</v>
      </c>
      <c r="D2419" s="496" t="s">
        <v>438</v>
      </c>
      <c r="E2419" t="s">
        <v>586</v>
      </c>
    </row>
    <row r="2420" spans="1:5">
      <c r="A2420" s="496" t="s">
        <v>527</v>
      </c>
      <c r="B2420" s="496" t="s">
        <v>28</v>
      </c>
      <c r="C2420" s="496" t="s">
        <v>419</v>
      </c>
      <c r="D2420" s="496" t="s">
        <v>456</v>
      </c>
      <c r="E2420" t="s">
        <v>586</v>
      </c>
    </row>
    <row r="2421" spans="1:5">
      <c r="A2421" s="496" t="s">
        <v>527</v>
      </c>
      <c r="B2421" s="496" t="s">
        <v>28</v>
      </c>
      <c r="C2421" s="496" t="s">
        <v>419</v>
      </c>
      <c r="D2421" s="496" t="s">
        <v>476</v>
      </c>
      <c r="E2421" t="s">
        <v>586</v>
      </c>
    </row>
    <row r="2422" spans="1:5">
      <c r="A2422" s="496" t="s">
        <v>527</v>
      </c>
      <c r="B2422" s="496" t="s">
        <v>28</v>
      </c>
      <c r="C2422" s="496" t="s">
        <v>461</v>
      </c>
      <c r="D2422" s="496" t="s">
        <v>444</v>
      </c>
      <c r="E2422" t="s">
        <v>586</v>
      </c>
    </row>
    <row r="2423" spans="1:5">
      <c r="A2423" s="496" t="s">
        <v>527</v>
      </c>
      <c r="B2423" s="496" t="s">
        <v>28</v>
      </c>
      <c r="C2423" s="496" t="s">
        <v>461</v>
      </c>
      <c r="D2423" s="496" t="s">
        <v>462</v>
      </c>
      <c r="E2423" t="s">
        <v>586</v>
      </c>
    </row>
    <row r="2424" spans="1:5">
      <c r="A2424" s="496" t="s">
        <v>527</v>
      </c>
      <c r="B2424" s="496" t="s">
        <v>28</v>
      </c>
      <c r="C2424" s="496" t="s">
        <v>461</v>
      </c>
      <c r="D2424" s="496" t="s">
        <v>463</v>
      </c>
      <c r="E2424" t="s">
        <v>586</v>
      </c>
    </row>
    <row r="2425" spans="1:5">
      <c r="A2425" s="496" t="s">
        <v>527</v>
      </c>
      <c r="B2425" s="496" t="s">
        <v>28</v>
      </c>
      <c r="C2425" s="496" t="s">
        <v>461</v>
      </c>
      <c r="D2425" s="496" t="s">
        <v>489</v>
      </c>
      <c r="E2425" t="s">
        <v>586</v>
      </c>
    </row>
    <row r="2426" spans="1:5">
      <c r="A2426" s="496" t="s">
        <v>527</v>
      </c>
      <c r="B2426" s="496" t="s">
        <v>28</v>
      </c>
      <c r="C2426" s="496" t="s">
        <v>461</v>
      </c>
      <c r="D2426" s="496" t="s">
        <v>490</v>
      </c>
      <c r="E2426" t="s">
        <v>586</v>
      </c>
    </row>
    <row r="2427" spans="1:5">
      <c r="A2427" s="496" t="s">
        <v>527</v>
      </c>
      <c r="B2427" s="496" t="s">
        <v>28</v>
      </c>
      <c r="C2427" s="496" t="s">
        <v>461</v>
      </c>
      <c r="D2427" s="496" t="s">
        <v>491</v>
      </c>
      <c r="E2427" t="s">
        <v>586</v>
      </c>
    </row>
    <row r="2428" spans="1:5">
      <c r="A2428" s="496" t="s">
        <v>527</v>
      </c>
      <c r="B2428" s="496" t="s">
        <v>28</v>
      </c>
      <c r="C2428" s="496" t="s">
        <v>461</v>
      </c>
      <c r="D2428" s="496" t="s">
        <v>492</v>
      </c>
      <c r="E2428" t="s">
        <v>586</v>
      </c>
    </row>
    <row r="2429" spans="1:5">
      <c r="A2429" s="496" t="s">
        <v>527</v>
      </c>
      <c r="B2429" s="496" t="s">
        <v>28</v>
      </c>
      <c r="C2429" s="496" t="s">
        <v>461</v>
      </c>
      <c r="D2429" s="496" t="s">
        <v>493</v>
      </c>
      <c r="E2429" t="s">
        <v>586</v>
      </c>
    </row>
    <row r="2430" spans="1:5">
      <c r="A2430" s="496" t="s">
        <v>527</v>
      </c>
      <c r="B2430" s="496" t="s">
        <v>28</v>
      </c>
      <c r="C2430" s="496" t="s">
        <v>461</v>
      </c>
      <c r="D2430" s="496" t="s">
        <v>494</v>
      </c>
      <c r="E2430" t="s">
        <v>586</v>
      </c>
    </row>
    <row r="2431" spans="1:5">
      <c r="A2431" s="496" t="s">
        <v>527</v>
      </c>
      <c r="B2431" s="496" t="s">
        <v>28</v>
      </c>
      <c r="C2431" s="496" t="s">
        <v>461</v>
      </c>
      <c r="D2431" s="496" t="s">
        <v>467</v>
      </c>
      <c r="E2431" t="s">
        <v>586</v>
      </c>
    </row>
    <row r="2432" spans="1:5">
      <c r="A2432" s="496" t="s">
        <v>527</v>
      </c>
      <c r="B2432" s="496" t="s">
        <v>28</v>
      </c>
      <c r="C2432" s="496" t="s">
        <v>461</v>
      </c>
      <c r="D2432" s="496" t="s">
        <v>468</v>
      </c>
      <c r="E2432" t="s">
        <v>586</v>
      </c>
    </row>
    <row r="2433" spans="1:5">
      <c r="A2433" s="496" t="s">
        <v>527</v>
      </c>
      <c r="B2433" s="496" t="s">
        <v>28</v>
      </c>
      <c r="C2433" s="496" t="s">
        <v>461</v>
      </c>
      <c r="D2433" s="496" t="s">
        <v>469</v>
      </c>
      <c r="E2433" t="s">
        <v>586</v>
      </c>
    </row>
    <row r="2434" spans="1:5">
      <c r="A2434" s="496" t="s">
        <v>527</v>
      </c>
      <c r="B2434" s="496" t="s">
        <v>28</v>
      </c>
      <c r="C2434" s="496" t="s">
        <v>461</v>
      </c>
      <c r="D2434" s="496" t="s">
        <v>495</v>
      </c>
      <c r="E2434" t="s">
        <v>586</v>
      </c>
    </row>
    <row r="2435" spans="1:5">
      <c r="A2435" s="496" t="s">
        <v>527</v>
      </c>
      <c r="B2435" s="496" t="s">
        <v>28</v>
      </c>
      <c r="C2435" s="496" t="s">
        <v>461</v>
      </c>
      <c r="D2435" s="496" t="s">
        <v>496</v>
      </c>
      <c r="E2435" t="s">
        <v>586</v>
      </c>
    </row>
    <row r="2436" spans="1:5">
      <c r="A2436" s="496" t="s">
        <v>527</v>
      </c>
      <c r="B2436" s="496" t="s">
        <v>28</v>
      </c>
      <c r="C2436" s="496" t="s">
        <v>461</v>
      </c>
      <c r="D2436" s="496" t="s">
        <v>497</v>
      </c>
      <c r="E2436" t="s">
        <v>586</v>
      </c>
    </row>
    <row r="2437" spans="1:5">
      <c r="A2437" s="496" t="s">
        <v>527</v>
      </c>
      <c r="B2437" s="496" t="s">
        <v>28</v>
      </c>
      <c r="C2437" s="496" t="s">
        <v>461</v>
      </c>
      <c r="D2437" s="496" t="s">
        <v>473</v>
      </c>
      <c r="E2437" t="s">
        <v>586</v>
      </c>
    </row>
    <row r="2438" spans="1:5">
      <c r="A2438" s="496" t="s">
        <v>527</v>
      </c>
      <c r="B2438" s="496" t="s">
        <v>28</v>
      </c>
      <c r="C2438" s="496" t="s">
        <v>461</v>
      </c>
      <c r="D2438" s="496" t="s">
        <v>474</v>
      </c>
      <c r="E2438" t="s">
        <v>586</v>
      </c>
    </row>
    <row r="2439" spans="1:5">
      <c r="A2439" s="496" t="s">
        <v>527</v>
      </c>
      <c r="B2439" s="496" t="s">
        <v>28</v>
      </c>
      <c r="C2439" s="496" t="s">
        <v>461</v>
      </c>
      <c r="D2439" s="496" t="s">
        <v>475</v>
      </c>
      <c r="E2439" t="s">
        <v>586</v>
      </c>
    </row>
    <row r="2440" spans="1:5">
      <c r="A2440" s="496" t="s">
        <v>549</v>
      </c>
      <c r="B2440" s="496" t="s">
        <v>29</v>
      </c>
      <c r="C2440" s="496" t="s">
        <v>425</v>
      </c>
      <c r="D2440" s="496" t="s">
        <v>514</v>
      </c>
      <c r="E2440" t="s">
        <v>588</v>
      </c>
    </row>
    <row r="2441" spans="1:5">
      <c r="A2441" s="496" t="s">
        <v>549</v>
      </c>
      <c r="B2441" s="496" t="s">
        <v>29</v>
      </c>
      <c r="C2441" s="496" t="s">
        <v>425</v>
      </c>
      <c r="D2441" s="496" t="s">
        <v>429</v>
      </c>
      <c r="E2441" t="s">
        <v>588</v>
      </c>
    </row>
    <row r="2442" spans="1:5">
      <c r="A2442" s="496" t="s">
        <v>549</v>
      </c>
      <c r="B2442" s="496" t="s">
        <v>29</v>
      </c>
      <c r="C2442" s="496" t="s">
        <v>425</v>
      </c>
      <c r="D2442" s="496" t="s">
        <v>467</v>
      </c>
      <c r="E2442" t="s">
        <v>588</v>
      </c>
    </row>
    <row r="2443" spans="1:5">
      <c r="A2443" s="496" t="s">
        <v>549</v>
      </c>
      <c r="B2443" s="496" t="s">
        <v>29</v>
      </c>
      <c r="C2443" s="496" t="s">
        <v>428</v>
      </c>
      <c r="D2443" s="496" t="s">
        <v>429</v>
      </c>
      <c r="E2443" t="s">
        <v>586</v>
      </c>
    </row>
    <row r="2444" spans="1:5">
      <c r="A2444" s="496" t="s">
        <v>549</v>
      </c>
      <c r="B2444" s="496" t="s">
        <v>29</v>
      </c>
      <c r="C2444" s="496" t="s">
        <v>428</v>
      </c>
      <c r="D2444" s="496" t="s">
        <v>430</v>
      </c>
      <c r="E2444" t="s">
        <v>586</v>
      </c>
    </row>
    <row r="2445" spans="1:5">
      <c r="A2445" s="496" t="s">
        <v>549</v>
      </c>
      <c r="B2445" s="496" t="s">
        <v>29</v>
      </c>
      <c r="C2445" s="496" t="s">
        <v>428</v>
      </c>
      <c r="D2445" s="496" t="s">
        <v>431</v>
      </c>
      <c r="E2445" t="s">
        <v>586</v>
      </c>
    </row>
    <row r="2446" spans="1:5">
      <c r="A2446" s="496" t="s">
        <v>549</v>
      </c>
      <c r="B2446" s="496" t="s">
        <v>29</v>
      </c>
      <c r="C2446" s="496" t="s">
        <v>428</v>
      </c>
      <c r="D2446" s="496" t="s">
        <v>467</v>
      </c>
      <c r="E2446" t="s">
        <v>586</v>
      </c>
    </row>
    <row r="2447" spans="1:5">
      <c r="A2447" s="496" t="s">
        <v>549</v>
      </c>
      <c r="B2447" s="496" t="s">
        <v>29</v>
      </c>
      <c r="C2447" s="496" t="s">
        <v>428</v>
      </c>
      <c r="D2447" s="496" t="s">
        <v>468</v>
      </c>
      <c r="E2447" t="s">
        <v>586</v>
      </c>
    </row>
    <row r="2448" spans="1:5">
      <c r="A2448" s="496" t="s">
        <v>549</v>
      </c>
      <c r="B2448" s="496" t="s">
        <v>29</v>
      </c>
      <c r="C2448" s="496" t="s">
        <v>428</v>
      </c>
      <c r="D2448" s="496" t="s">
        <v>469</v>
      </c>
      <c r="E2448" t="s">
        <v>586</v>
      </c>
    </row>
    <row r="2449" spans="1:5">
      <c r="A2449" s="496" t="s">
        <v>549</v>
      </c>
      <c r="B2449" s="496" t="s">
        <v>29</v>
      </c>
      <c r="C2449" s="496" t="s">
        <v>415</v>
      </c>
      <c r="D2449" s="496" t="s">
        <v>472</v>
      </c>
      <c r="E2449" t="s">
        <v>586</v>
      </c>
    </row>
    <row r="2450" spans="1:5">
      <c r="A2450" s="496" t="s">
        <v>549</v>
      </c>
      <c r="B2450" s="496" t="s">
        <v>29</v>
      </c>
      <c r="C2450" s="496" t="s">
        <v>415</v>
      </c>
      <c r="D2450" s="496" t="s">
        <v>436</v>
      </c>
      <c r="E2450" t="s">
        <v>586</v>
      </c>
    </row>
    <row r="2451" spans="1:5">
      <c r="A2451" s="496" t="s">
        <v>549</v>
      </c>
      <c r="B2451" s="496" t="s">
        <v>29</v>
      </c>
      <c r="C2451" s="496" t="s">
        <v>415</v>
      </c>
      <c r="D2451" s="496" t="s">
        <v>418</v>
      </c>
      <c r="E2451" t="s">
        <v>586</v>
      </c>
    </row>
    <row r="2452" spans="1:5">
      <c r="A2452" s="496" t="s">
        <v>549</v>
      </c>
      <c r="B2452" s="496" t="s">
        <v>29</v>
      </c>
      <c r="C2452" s="496" t="s">
        <v>415</v>
      </c>
      <c r="D2452" s="496" t="s">
        <v>420</v>
      </c>
      <c r="E2452" t="s">
        <v>586</v>
      </c>
    </row>
    <row r="2453" spans="1:5">
      <c r="A2453" s="496" t="s">
        <v>549</v>
      </c>
      <c r="B2453" s="496" t="s">
        <v>29</v>
      </c>
      <c r="C2453" s="496" t="s">
        <v>415</v>
      </c>
      <c r="D2453" s="496" t="s">
        <v>479</v>
      </c>
      <c r="E2453" t="s">
        <v>586</v>
      </c>
    </row>
    <row r="2454" spans="1:5">
      <c r="A2454" s="496" t="s">
        <v>549</v>
      </c>
      <c r="B2454" s="496" t="s">
        <v>29</v>
      </c>
      <c r="C2454" s="496" t="s">
        <v>415</v>
      </c>
      <c r="D2454" s="496" t="s">
        <v>422</v>
      </c>
      <c r="E2454" t="s">
        <v>586</v>
      </c>
    </row>
    <row r="2455" spans="1:5">
      <c r="A2455" s="496" t="s">
        <v>549</v>
      </c>
      <c r="B2455" s="496" t="s">
        <v>29</v>
      </c>
      <c r="C2455" s="496" t="s">
        <v>415</v>
      </c>
      <c r="D2455" s="496" t="s">
        <v>423</v>
      </c>
      <c r="E2455" t="s">
        <v>586</v>
      </c>
    </row>
    <row r="2456" spans="1:5">
      <c r="A2456" s="496" t="s">
        <v>549</v>
      </c>
      <c r="B2456" s="496" t="s">
        <v>29</v>
      </c>
      <c r="C2456" s="496" t="s">
        <v>415</v>
      </c>
      <c r="D2456" s="496" t="s">
        <v>455</v>
      </c>
      <c r="E2456" t="s">
        <v>586</v>
      </c>
    </row>
    <row r="2457" spans="1:5">
      <c r="A2457" s="496" t="s">
        <v>549</v>
      </c>
      <c r="B2457" s="496" t="s">
        <v>29</v>
      </c>
      <c r="C2457" s="496" t="s">
        <v>415</v>
      </c>
      <c r="D2457" s="496" t="s">
        <v>416</v>
      </c>
      <c r="E2457" t="s">
        <v>586</v>
      </c>
    </row>
    <row r="2458" spans="1:5">
      <c r="A2458" s="496" t="s">
        <v>549</v>
      </c>
      <c r="B2458" s="496" t="s">
        <v>29</v>
      </c>
      <c r="C2458" s="496" t="s">
        <v>415</v>
      </c>
      <c r="D2458" s="496" t="s">
        <v>437</v>
      </c>
      <c r="E2458" t="s">
        <v>586</v>
      </c>
    </row>
    <row r="2459" spans="1:5">
      <c r="A2459" s="496" t="s">
        <v>549</v>
      </c>
      <c r="B2459" s="496" t="s">
        <v>29</v>
      </c>
      <c r="C2459" s="496" t="s">
        <v>415</v>
      </c>
      <c r="D2459" s="496" t="s">
        <v>438</v>
      </c>
      <c r="E2459" t="s">
        <v>586</v>
      </c>
    </row>
    <row r="2460" spans="1:5">
      <c r="A2460" s="496" t="s">
        <v>549</v>
      </c>
      <c r="B2460" s="496" t="s">
        <v>29</v>
      </c>
      <c r="C2460" s="496" t="s">
        <v>415</v>
      </c>
      <c r="D2460" s="496" t="s">
        <v>473</v>
      </c>
      <c r="E2460" t="s">
        <v>586</v>
      </c>
    </row>
    <row r="2461" spans="1:5">
      <c r="A2461" s="496" t="s">
        <v>549</v>
      </c>
      <c r="B2461" s="496" t="s">
        <v>29</v>
      </c>
      <c r="C2461" s="496" t="s">
        <v>415</v>
      </c>
      <c r="D2461" s="496" t="s">
        <v>474</v>
      </c>
      <c r="E2461" t="s">
        <v>586</v>
      </c>
    </row>
    <row r="2462" spans="1:5">
      <c r="A2462" s="496" t="s">
        <v>549</v>
      </c>
      <c r="B2462" s="496" t="s">
        <v>29</v>
      </c>
      <c r="C2462" s="496" t="s">
        <v>415</v>
      </c>
      <c r="D2462" s="496" t="s">
        <v>475</v>
      </c>
      <c r="E2462" t="s">
        <v>586</v>
      </c>
    </row>
    <row r="2463" spans="1:5">
      <c r="A2463" s="496" t="s">
        <v>549</v>
      </c>
      <c r="B2463" s="496" t="s">
        <v>29</v>
      </c>
      <c r="C2463" s="496" t="s">
        <v>415</v>
      </c>
      <c r="D2463" s="496" t="s">
        <v>480</v>
      </c>
      <c r="E2463" t="s">
        <v>586</v>
      </c>
    </row>
    <row r="2464" spans="1:5">
      <c r="A2464" s="496" t="s">
        <v>549</v>
      </c>
      <c r="B2464" s="496" t="s">
        <v>29</v>
      </c>
      <c r="C2464" s="496" t="s">
        <v>415</v>
      </c>
      <c r="D2464" s="496" t="s">
        <v>481</v>
      </c>
      <c r="E2464" t="s">
        <v>586</v>
      </c>
    </row>
    <row r="2465" spans="1:5">
      <c r="A2465" s="496" t="s">
        <v>549</v>
      </c>
      <c r="B2465" s="496" t="s">
        <v>29</v>
      </c>
      <c r="C2465" s="496" t="s">
        <v>415</v>
      </c>
      <c r="D2465" s="496" t="s">
        <v>482</v>
      </c>
      <c r="E2465" t="s">
        <v>586</v>
      </c>
    </row>
    <row r="2466" spans="1:5">
      <c r="A2466" s="496" t="s">
        <v>549</v>
      </c>
      <c r="B2466" s="496" t="s">
        <v>29</v>
      </c>
      <c r="C2466" s="496" t="s">
        <v>415</v>
      </c>
      <c r="D2466" s="496" t="s">
        <v>439</v>
      </c>
      <c r="E2466" t="s">
        <v>586</v>
      </c>
    </row>
    <row r="2467" spans="1:5">
      <c r="A2467" s="496" t="s">
        <v>549</v>
      </c>
      <c r="B2467" s="496" t="s">
        <v>29</v>
      </c>
      <c r="C2467" s="496" t="s">
        <v>415</v>
      </c>
      <c r="D2467" s="496" t="s">
        <v>440</v>
      </c>
      <c r="E2467" t="s">
        <v>586</v>
      </c>
    </row>
    <row r="2468" spans="1:5">
      <c r="A2468" s="496" t="s">
        <v>549</v>
      </c>
      <c r="B2468" s="496" t="s">
        <v>29</v>
      </c>
      <c r="C2468" s="496" t="s">
        <v>415</v>
      </c>
      <c r="D2468" s="496" t="s">
        <v>441</v>
      </c>
      <c r="E2468" t="s">
        <v>586</v>
      </c>
    </row>
    <row r="2469" spans="1:5">
      <c r="A2469" s="496" t="s">
        <v>549</v>
      </c>
      <c r="B2469" s="496" t="s">
        <v>29</v>
      </c>
      <c r="C2469" s="496" t="s">
        <v>417</v>
      </c>
      <c r="D2469" s="496" t="s">
        <v>477</v>
      </c>
      <c r="E2469" t="s">
        <v>586</v>
      </c>
    </row>
    <row r="2470" spans="1:5">
      <c r="A2470" s="496" t="s">
        <v>549</v>
      </c>
      <c r="B2470" s="496" t="s">
        <v>29</v>
      </c>
      <c r="C2470" s="496" t="s">
        <v>417</v>
      </c>
      <c r="D2470" s="496" t="s">
        <v>418</v>
      </c>
      <c r="E2470" t="s">
        <v>586</v>
      </c>
    </row>
    <row r="2471" spans="1:5">
      <c r="A2471" s="496" t="s">
        <v>549</v>
      </c>
      <c r="B2471" s="496" t="s">
        <v>29</v>
      </c>
      <c r="C2471" s="496" t="s">
        <v>443</v>
      </c>
      <c r="D2471" s="496" t="s">
        <v>587</v>
      </c>
      <c r="E2471" t="s">
        <v>586</v>
      </c>
    </row>
    <row r="2472" spans="1:5">
      <c r="A2472" s="496" t="s">
        <v>549</v>
      </c>
      <c r="B2472" s="496" t="s">
        <v>29</v>
      </c>
      <c r="C2472" s="496" t="s">
        <v>443</v>
      </c>
      <c r="D2472" s="496" t="s">
        <v>504</v>
      </c>
      <c r="E2472" t="s">
        <v>586</v>
      </c>
    </row>
    <row r="2473" spans="1:5">
      <c r="A2473" s="496" t="s">
        <v>549</v>
      </c>
      <c r="B2473" s="496" t="s">
        <v>29</v>
      </c>
      <c r="C2473" s="496" t="s">
        <v>443</v>
      </c>
      <c r="D2473" s="496" t="s">
        <v>523</v>
      </c>
      <c r="E2473" t="s">
        <v>586</v>
      </c>
    </row>
    <row r="2474" spans="1:5">
      <c r="A2474" s="496" t="s">
        <v>549</v>
      </c>
      <c r="B2474" s="496" t="s">
        <v>29</v>
      </c>
      <c r="C2474" s="496" t="s">
        <v>443</v>
      </c>
      <c r="D2474" s="496" t="s">
        <v>444</v>
      </c>
      <c r="E2474" t="s">
        <v>586</v>
      </c>
    </row>
    <row r="2475" spans="1:5">
      <c r="A2475" s="496" t="s">
        <v>549</v>
      </c>
      <c r="B2475" s="496" t="s">
        <v>29</v>
      </c>
      <c r="C2475" s="496" t="s">
        <v>443</v>
      </c>
      <c r="D2475" s="496" t="s">
        <v>458</v>
      </c>
      <c r="E2475" t="s">
        <v>586</v>
      </c>
    </row>
    <row r="2476" spans="1:5">
      <c r="A2476" s="496" t="s">
        <v>549</v>
      </c>
      <c r="B2476" s="496" t="s">
        <v>29</v>
      </c>
      <c r="C2476" s="496" t="s">
        <v>443</v>
      </c>
      <c r="D2476" s="496" t="s">
        <v>459</v>
      </c>
      <c r="E2476" t="s">
        <v>586</v>
      </c>
    </row>
    <row r="2477" spans="1:5">
      <c r="A2477" s="496" t="s">
        <v>549</v>
      </c>
      <c r="B2477" s="496" t="s">
        <v>29</v>
      </c>
      <c r="C2477" s="496" t="s">
        <v>443</v>
      </c>
      <c r="D2477" s="496" t="s">
        <v>460</v>
      </c>
      <c r="E2477" t="s">
        <v>586</v>
      </c>
    </row>
    <row r="2478" spans="1:5">
      <c r="A2478" s="496" t="s">
        <v>549</v>
      </c>
      <c r="B2478" s="496" t="s">
        <v>29</v>
      </c>
      <c r="C2478" s="496" t="s">
        <v>443</v>
      </c>
      <c r="D2478" s="496" t="s">
        <v>445</v>
      </c>
      <c r="E2478" t="s">
        <v>586</v>
      </c>
    </row>
    <row r="2479" spans="1:5">
      <c r="A2479" s="496" t="s">
        <v>549</v>
      </c>
      <c r="B2479" s="496" t="s">
        <v>29</v>
      </c>
      <c r="C2479" s="496" t="s">
        <v>443</v>
      </c>
      <c r="D2479" s="496" t="s">
        <v>446</v>
      </c>
      <c r="E2479" t="s">
        <v>586</v>
      </c>
    </row>
    <row r="2480" spans="1:5">
      <c r="A2480" s="496" t="s">
        <v>549</v>
      </c>
      <c r="B2480" s="496" t="s">
        <v>29</v>
      </c>
      <c r="C2480" s="496" t="s">
        <v>443</v>
      </c>
      <c r="D2480" s="496" t="s">
        <v>447</v>
      </c>
      <c r="E2480" t="s">
        <v>586</v>
      </c>
    </row>
    <row r="2481" spans="1:5">
      <c r="A2481" s="496" t="s">
        <v>549</v>
      </c>
      <c r="B2481" s="496" t="s">
        <v>29</v>
      </c>
      <c r="C2481" s="496" t="s">
        <v>443</v>
      </c>
      <c r="D2481" s="496" t="s">
        <v>448</v>
      </c>
      <c r="E2481" t="s">
        <v>586</v>
      </c>
    </row>
    <row r="2482" spans="1:5">
      <c r="A2482" s="496" t="s">
        <v>549</v>
      </c>
      <c r="B2482" s="496" t="s">
        <v>29</v>
      </c>
      <c r="C2482" s="496" t="s">
        <v>443</v>
      </c>
      <c r="D2482" s="496" t="s">
        <v>449</v>
      </c>
      <c r="E2482" t="s">
        <v>586</v>
      </c>
    </row>
    <row r="2483" spans="1:5">
      <c r="A2483" s="496" t="s">
        <v>549</v>
      </c>
      <c r="B2483" s="496" t="s">
        <v>29</v>
      </c>
      <c r="C2483" s="496" t="s">
        <v>419</v>
      </c>
      <c r="D2483" s="496" t="s">
        <v>418</v>
      </c>
      <c r="E2483" t="s">
        <v>586</v>
      </c>
    </row>
    <row r="2484" spans="1:5">
      <c r="A2484" s="496" t="s">
        <v>549</v>
      </c>
      <c r="B2484" s="496" t="s">
        <v>29</v>
      </c>
      <c r="C2484" s="496" t="s">
        <v>419</v>
      </c>
      <c r="D2484" s="496" t="s">
        <v>420</v>
      </c>
      <c r="E2484" t="s">
        <v>586</v>
      </c>
    </row>
    <row r="2485" spans="1:5">
      <c r="A2485" s="496" t="s">
        <v>549</v>
      </c>
      <c r="B2485" s="496" t="s">
        <v>29</v>
      </c>
      <c r="C2485" s="496" t="s">
        <v>419</v>
      </c>
      <c r="D2485" s="496" t="s">
        <v>511</v>
      </c>
      <c r="E2485" t="s">
        <v>586</v>
      </c>
    </row>
    <row r="2486" spans="1:5">
      <c r="A2486" s="496" t="s">
        <v>549</v>
      </c>
      <c r="B2486" s="496" t="s">
        <v>29</v>
      </c>
      <c r="C2486" s="496" t="s">
        <v>419</v>
      </c>
      <c r="D2486" s="496" t="s">
        <v>421</v>
      </c>
      <c r="E2486" t="s">
        <v>588</v>
      </c>
    </row>
    <row r="2487" spans="1:5">
      <c r="A2487" s="496" t="s">
        <v>549</v>
      </c>
      <c r="B2487" s="496" t="s">
        <v>29</v>
      </c>
      <c r="C2487" s="496" t="s">
        <v>419</v>
      </c>
      <c r="D2487" s="496" t="s">
        <v>422</v>
      </c>
      <c r="E2487" t="s">
        <v>586</v>
      </c>
    </row>
    <row r="2488" spans="1:5">
      <c r="A2488" s="496" t="s">
        <v>549</v>
      </c>
      <c r="B2488" s="496" t="s">
        <v>29</v>
      </c>
      <c r="C2488" s="496" t="s">
        <v>419</v>
      </c>
      <c r="D2488" s="496" t="s">
        <v>423</v>
      </c>
      <c r="E2488" t="s">
        <v>586</v>
      </c>
    </row>
    <row r="2489" spans="1:5">
      <c r="A2489" s="496" t="s">
        <v>549</v>
      </c>
      <c r="B2489" s="496" t="s">
        <v>29</v>
      </c>
      <c r="C2489" s="496" t="s">
        <v>419</v>
      </c>
      <c r="D2489" s="496" t="s">
        <v>455</v>
      </c>
      <c r="E2489" t="s">
        <v>586</v>
      </c>
    </row>
    <row r="2490" spans="1:5">
      <c r="A2490" s="496" t="s">
        <v>549</v>
      </c>
      <c r="B2490" s="496" t="s">
        <v>29</v>
      </c>
      <c r="C2490" s="496" t="s">
        <v>419</v>
      </c>
      <c r="D2490" s="496" t="s">
        <v>438</v>
      </c>
      <c r="E2490" t="s">
        <v>586</v>
      </c>
    </row>
    <row r="2491" spans="1:5">
      <c r="A2491" s="496" t="s">
        <v>549</v>
      </c>
      <c r="B2491" s="496" t="s">
        <v>29</v>
      </c>
      <c r="C2491" s="496" t="s">
        <v>419</v>
      </c>
      <c r="D2491" s="496" t="s">
        <v>456</v>
      </c>
      <c r="E2491" t="s">
        <v>586</v>
      </c>
    </row>
    <row r="2492" spans="1:5">
      <c r="A2492" s="496" t="s">
        <v>549</v>
      </c>
      <c r="B2492" s="496" t="s">
        <v>29</v>
      </c>
      <c r="C2492" s="496" t="s">
        <v>419</v>
      </c>
      <c r="D2492" s="496" t="s">
        <v>476</v>
      </c>
      <c r="E2492" t="s">
        <v>586</v>
      </c>
    </row>
    <row r="2493" spans="1:5">
      <c r="A2493" s="496" t="s">
        <v>549</v>
      </c>
      <c r="B2493" s="496" t="s">
        <v>29</v>
      </c>
      <c r="C2493" s="496" t="s">
        <v>457</v>
      </c>
      <c r="D2493" s="496" t="s">
        <v>462</v>
      </c>
      <c r="E2493" t="s">
        <v>588</v>
      </c>
    </row>
    <row r="2494" spans="1:5">
      <c r="A2494" s="496" t="s">
        <v>549</v>
      </c>
      <c r="B2494" s="496" t="s">
        <v>29</v>
      </c>
      <c r="C2494" s="496" t="s">
        <v>457</v>
      </c>
      <c r="D2494" s="496" t="s">
        <v>463</v>
      </c>
      <c r="E2494" t="s">
        <v>588</v>
      </c>
    </row>
    <row r="2495" spans="1:5">
      <c r="A2495" s="496" t="s">
        <v>549</v>
      </c>
      <c r="B2495" s="496" t="s">
        <v>29</v>
      </c>
      <c r="C2495" s="496" t="s">
        <v>457</v>
      </c>
      <c r="D2495" s="496" t="s">
        <v>550</v>
      </c>
      <c r="E2495" t="s">
        <v>588</v>
      </c>
    </row>
    <row r="2496" spans="1:5">
      <c r="A2496" s="496" t="s">
        <v>549</v>
      </c>
      <c r="B2496" s="496" t="s">
        <v>29</v>
      </c>
      <c r="C2496" s="496" t="s">
        <v>457</v>
      </c>
      <c r="D2496" s="496" t="s">
        <v>490</v>
      </c>
      <c r="E2496" t="s">
        <v>588</v>
      </c>
    </row>
    <row r="2497" spans="1:5">
      <c r="A2497" s="496" t="s">
        <v>549</v>
      </c>
      <c r="B2497" s="496" t="s">
        <v>29</v>
      </c>
      <c r="C2497" s="496" t="s">
        <v>457</v>
      </c>
      <c r="D2497" s="496" t="s">
        <v>491</v>
      </c>
      <c r="E2497" t="s">
        <v>588</v>
      </c>
    </row>
    <row r="2498" spans="1:5">
      <c r="A2498" s="496" t="s">
        <v>549</v>
      </c>
      <c r="B2498" s="496" t="s">
        <v>29</v>
      </c>
      <c r="C2498" s="496" t="s">
        <v>457</v>
      </c>
      <c r="D2498" s="496" t="s">
        <v>551</v>
      </c>
      <c r="E2498" t="s">
        <v>588</v>
      </c>
    </row>
    <row r="2499" spans="1:5">
      <c r="A2499" s="496" t="s">
        <v>549</v>
      </c>
      <c r="B2499" s="496" t="s">
        <v>29</v>
      </c>
      <c r="C2499" s="496" t="s">
        <v>457</v>
      </c>
      <c r="D2499" s="496" t="s">
        <v>429</v>
      </c>
      <c r="E2499" t="s">
        <v>588</v>
      </c>
    </row>
    <row r="2500" spans="1:5">
      <c r="A2500" s="496" t="s">
        <v>549</v>
      </c>
      <c r="B2500" s="496" t="s">
        <v>29</v>
      </c>
      <c r="C2500" s="496" t="s">
        <v>457</v>
      </c>
      <c r="D2500" s="496" t="s">
        <v>430</v>
      </c>
      <c r="E2500" t="s">
        <v>588</v>
      </c>
    </row>
    <row r="2501" spans="1:5">
      <c r="A2501" s="496" t="s">
        <v>549</v>
      </c>
      <c r="B2501" s="496" t="s">
        <v>29</v>
      </c>
      <c r="C2501" s="496" t="s">
        <v>457</v>
      </c>
      <c r="D2501" s="496" t="s">
        <v>431</v>
      </c>
      <c r="E2501" t="s">
        <v>588</v>
      </c>
    </row>
    <row r="2502" spans="1:5">
      <c r="A2502" s="496" t="s">
        <v>549</v>
      </c>
      <c r="B2502" s="496" t="s">
        <v>29</v>
      </c>
      <c r="C2502" s="496" t="s">
        <v>457</v>
      </c>
      <c r="D2502" s="496" t="s">
        <v>467</v>
      </c>
      <c r="E2502" t="s">
        <v>588</v>
      </c>
    </row>
    <row r="2503" spans="1:5">
      <c r="A2503" s="496" t="s">
        <v>549</v>
      </c>
      <c r="B2503" s="496" t="s">
        <v>29</v>
      </c>
      <c r="C2503" s="496" t="s">
        <v>457</v>
      </c>
      <c r="D2503" s="496" t="s">
        <v>468</v>
      </c>
      <c r="E2503" t="s">
        <v>588</v>
      </c>
    </row>
    <row r="2504" spans="1:5">
      <c r="A2504" s="496" t="s">
        <v>549</v>
      </c>
      <c r="B2504" s="496" t="s">
        <v>29</v>
      </c>
      <c r="C2504" s="496" t="s">
        <v>457</v>
      </c>
      <c r="D2504" s="496" t="s">
        <v>469</v>
      </c>
      <c r="E2504" t="s">
        <v>588</v>
      </c>
    </row>
    <row r="2505" spans="1:5">
      <c r="A2505" s="496" t="s">
        <v>549</v>
      </c>
      <c r="B2505" s="496" t="s">
        <v>29</v>
      </c>
      <c r="C2505" s="496" t="s">
        <v>461</v>
      </c>
      <c r="D2505" s="496" t="s">
        <v>444</v>
      </c>
      <c r="E2505" t="s">
        <v>586</v>
      </c>
    </row>
    <row r="2506" spans="1:5">
      <c r="A2506" s="496" t="s">
        <v>549</v>
      </c>
      <c r="B2506" s="496" t="s">
        <v>29</v>
      </c>
      <c r="C2506" s="496" t="s">
        <v>461</v>
      </c>
      <c r="D2506" s="496" t="s">
        <v>462</v>
      </c>
      <c r="E2506" t="s">
        <v>586</v>
      </c>
    </row>
    <row r="2507" spans="1:5">
      <c r="A2507" s="496" t="s">
        <v>549</v>
      </c>
      <c r="B2507" s="496" t="s">
        <v>29</v>
      </c>
      <c r="C2507" s="496" t="s">
        <v>461</v>
      </c>
      <c r="D2507" s="496" t="s">
        <v>463</v>
      </c>
      <c r="E2507" t="s">
        <v>586</v>
      </c>
    </row>
    <row r="2508" spans="1:5">
      <c r="A2508" s="496" t="s">
        <v>549</v>
      </c>
      <c r="B2508" s="496" t="s">
        <v>29</v>
      </c>
      <c r="C2508" s="496" t="s">
        <v>461</v>
      </c>
      <c r="D2508" s="496" t="s">
        <v>489</v>
      </c>
      <c r="E2508" t="s">
        <v>586</v>
      </c>
    </row>
    <row r="2509" spans="1:5">
      <c r="A2509" s="496" t="s">
        <v>549</v>
      </c>
      <c r="B2509" s="496" t="s">
        <v>29</v>
      </c>
      <c r="C2509" s="496" t="s">
        <v>461</v>
      </c>
      <c r="D2509" s="496" t="s">
        <v>490</v>
      </c>
      <c r="E2509" t="s">
        <v>586</v>
      </c>
    </row>
    <row r="2510" spans="1:5">
      <c r="A2510" s="496" t="s">
        <v>549</v>
      </c>
      <c r="B2510" s="496" t="s">
        <v>29</v>
      </c>
      <c r="C2510" s="496" t="s">
        <v>461</v>
      </c>
      <c r="D2510" s="496" t="s">
        <v>491</v>
      </c>
      <c r="E2510" t="s">
        <v>586</v>
      </c>
    </row>
    <row r="2511" spans="1:5">
      <c r="A2511" s="496" t="s">
        <v>549</v>
      </c>
      <c r="B2511" s="496" t="s">
        <v>29</v>
      </c>
      <c r="C2511" s="496" t="s">
        <v>461</v>
      </c>
      <c r="D2511" s="496" t="s">
        <v>492</v>
      </c>
      <c r="E2511" t="s">
        <v>586</v>
      </c>
    </row>
    <row r="2512" spans="1:5">
      <c r="A2512" s="496" t="s">
        <v>549</v>
      </c>
      <c r="B2512" s="496" t="s">
        <v>29</v>
      </c>
      <c r="C2512" s="496" t="s">
        <v>461</v>
      </c>
      <c r="D2512" s="496" t="s">
        <v>493</v>
      </c>
      <c r="E2512" t="s">
        <v>586</v>
      </c>
    </row>
    <row r="2513" spans="1:5">
      <c r="A2513" s="496" t="s">
        <v>549</v>
      </c>
      <c r="B2513" s="496" t="s">
        <v>29</v>
      </c>
      <c r="C2513" s="496" t="s">
        <v>461</v>
      </c>
      <c r="D2513" s="496" t="s">
        <v>494</v>
      </c>
      <c r="E2513" t="s">
        <v>586</v>
      </c>
    </row>
    <row r="2514" spans="1:5">
      <c r="A2514" s="496" t="s">
        <v>549</v>
      </c>
      <c r="B2514" s="496" t="s">
        <v>29</v>
      </c>
      <c r="C2514" s="496" t="s">
        <v>461</v>
      </c>
      <c r="D2514" s="496" t="s">
        <v>467</v>
      </c>
      <c r="E2514" t="s">
        <v>586</v>
      </c>
    </row>
    <row r="2515" spans="1:5">
      <c r="A2515" s="496" t="s">
        <v>549</v>
      </c>
      <c r="B2515" s="496" t="s">
        <v>29</v>
      </c>
      <c r="C2515" s="496" t="s">
        <v>461</v>
      </c>
      <c r="D2515" s="496" t="s">
        <v>468</v>
      </c>
      <c r="E2515" t="s">
        <v>586</v>
      </c>
    </row>
    <row r="2516" spans="1:5">
      <c r="A2516" s="496" t="s">
        <v>549</v>
      </c>
      <c r="B2516" s="496" t="s">
        <v>29</v>
      </c>
      <c r="C2516" s="496" t="s">
        <v>461</v>
      </c>
      <c r="D2516" s="496" t="s">
        <v>469</v>
      </c>
      <c r="E2516" t="s">
        <v>586</v>
      </c>
    </row>
    <row r="2517" spans="1:5">
      <c r="A2517" s="496" t="s">
        <v>549</v>
      </c>
      <c r="B2517" s="496" t="s">
        <v>29</v>
      </c>
      <c r="C2517" s="496" t="s">
        <v>461</v>
      </c>
      <c r="D2517" s="496" t="s">
        <v>495</v>
      </c>
      <c r="E2517" t="s">
        <v>586</v>
      </c>
    </row>
    <row r="2518" spans="1:5">
      <c r="A2518" s="496" t="s">
        <v>549</v>
      </c>
      <c r="B2518" s="496" t="s">
        <v>29</v>
      </c>
      <c r="C2518" s="496" t="s">
        <v>461</v>
      </c>
      <c r="D2518" s="496" t="s">
        <v>496</v>
      </c>
      <c r="E2518" t="s">
        <v>586</v>
      </c>
    </row>
    <row r="2519" spans="1:5">
      <c r="A2519" s="496" t="s">
        <v>549</v>
      </c>
      <c r="B2519" s="496" t="s">
        <v>29</v>
      </c>
      <c r="C2519" s="496" t="s">
        <v>461</v>
      </c>
      <c r="D2519" s="496" t="s">
        <v>497</v>
      </c>
      <c r="E2519" t="s">
        <v>586</v>
      </c>
    </row>
    <row r="2520" spans="1:5">
      <c r="A2520" s="496" t="s">
        <v>549</v>
      </c>
      <c r="B2520" s="496" t="s">
        <v>29</v>
      </c>
      <c r="C2520" s="496" t="s">
        <v>461</v>
      </c>
      <c r="D2520" s="496" t="s">
        <v>473</v>
      </c>
      <c r="E2520" t="s">
        <v>586</v>
      </c>
    </row>
    <row r="2521" spans="1:5">
      <c r="A2521" s="496" t="s">
        <v>549</v>
      </c>
      <c r="B2521" s="496" t="s">
        <v>29</v>
      </c>
      <c r="C2521" s="496" t="s">
        <v>461</v>
      </c>
      <c r="D2521" s="496" t="s">
        <v>474</v>
      </c>
      <c r="E2521" t="s">
        <v>586</v>
      </c>
    </row>
    <row r="2522" spans="1:5">
      <c r="A2522" s="496" t="s">
        <v>549</v>
      </c>
      <c r="B2522" s="496" t="s">
        <v>29</v>
      </c>
      <c r="C2522" s="496" t="s">
        <v>461</v>
      </c>
      <c r="D2522" s="496" t="s">
        <v>475</v>
      </c>
      <c r="E2522" t="s">
        <v>586</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8450-9412-4FB6-866D-E213812D9323}">
  <dimension ref="A1:Q26"/>
  <sheetViews>
    <sheetView showGridLines="0" topLeftCell="B1" workbookViewId="0">
      <selection activeCell="N15" sqref="N15"/>
    </sheetView>
  </sheetViews>
  <sheetFormatPr defaultColWidth="9.109375" defaultRowHeight="14.4"/>
  <cols>
    <col min="1" max="1" width="16.109375" style="565" hidden="1" customWidth="1"/>
    <col min="2" max="2" width="34.5546875" style="565" customWidth="1"/>
    <col min="3" max="5" width="9.109375" style="565"/>
    <col min="6" max="6" width="10.88671875" style="565" customWidth="1"/>
    <col min="7" max="7" width="14.44140625" style="565" bestFit="1" customWidth="1"/>
    <col min="8" max="8" width="14.109375" style="565" customWidth="1"/>
    <col min="9" max="12" width="9.109375" style="565" hidden="1" customWidth="1"/>
    <col min="13" max="13" width="10.44140625" style="565" bestFit="1" customWidth="1"/>
    <col min="14" max="16384" width="9.109375" style="565"/>
  </cols>
  <sheetData>
    <row r="1" spans="1:17">
      <c r="B1" s="331" t="s">
        <v>673</v>
      </c>
    </row>
    <row r="2" spans="1:17">
      <c r="B2" s="70" t="s">
        <v>47</v>
      </c>
    </row>
    <row r="3" spans="1:17">
      <c r="B3" s="86" t="s">
        <v>674</v>
      </c>
    </row>
    <row r="4" spans="1:17" ht="15" thickBot="1">
      <c r="B4" s="86"/>
    </row>
    <row r="5" spans="1:17" ht="14.25" customHeight="1">
      <c r="B5" s="589"/>
      <c r="C5" s="480" t="s">
        <v>149</v>
      </c>
      <c r="D5" s="480" t="s">
        <v>159</v>
      </c>
      <c r="E5" s="480" t="s">
        <v>672</v>
      </c>
      <c r="F5" s="480" t="s">
        <v>186</v>
      </c>
      <c r="G5" s="481" t="s">
        <v>701</v>
      </c>
      <c r="H5" s="558" t="s">
        <v>703</v>
      </c>
      <c r="I5" s="590" t="s">
        <v>700</v>
      </c>
      <c r="J5" s="590" t="s">
        <v>700</v>
      </c>
      <c r="K5" s="590" t="s">
        <v>700</v>
      </c>
      <c r="L5" s="590" t="s">
        <v>700</v>
      </c>
      <c r="M5" s="480" t="str">
        <f>CONCATENATE("Summer ",MID(Data!$W$3,3,2))</f>
        <v>Summer 20</v>
      </c>
      <c r="N5" s="480" t="str">
        <f>CONCATENATE("Fall ",MID(Data!$W$3,3,2))</f>
        <v>Fall 20</v>
      </c>
      <c r="O5" s="480" t="str">
        <f>CONCATENATE("Winter ",MID(Data!$W$3,6,2))</f>
        <v>Winter 21</v>
      </c>
      <c r="P5" s="480" t="str">
        <f>CONCATENATE("Spring ",MID(Data!$W$3,6,2))</f>
        <v>Spring 21</v>
      </c>
      <c r="Q5" s="588" t="str">
        <f>Data!$W$3</f>
        <v>2020-21</v>
      </c>
    </row>
    <row r="6" spans="1:17" ht="15" thickBot="1">
      <c r="B6" s="587" t="s">
        <v>671</v>
      </c>
      <c r="C6" s="478" t="s">
        <v>670</v>
      </c>
      <c r="D6" s="478" t="s">
        <v>670</v>
      </c>
      <c r="E6" s="478" t="s">
        <v>669</v>
      </c>
      <c r="F6" s="478" t="s">
        <v>668</v>
      </c>
      <c r="G6" s="479" t="s">
        <v>702</v>
      </c>
      <c r="H6" s="559" t="s">
        <v>704</v>
      </c>
      <c r="I6" s="590">
        <v>1</v>
      </c>
      <c r="J6" s="590">
        <v>2</v>
      </c>
      <c r="K6" s="590">
        <v>3</v>
      </c>
      <c r="L6" s="590">
        <v>4</v>
      </c>
      <c r="M6" s="478" t="s">
        <v>33</v>
      </c>
      <c r="N6" s="478" t="s">
        <v>33</v>
      </c>
      <c r="O6" s="478" t="s">
        <v>33</v>
      </c>
      <c r="P6" s="478" t="s">
        <v>33</v>
      </c>
      <c r="Q6" s="586" t="s">
        <v>31</v>
      </c>
    </row>
    <row r="7" spans="1:17">
      <c r="A7" s="565" t="s">
        <v>692</v>
      </c>
      <c r="B7" s="585" t="s">
        <v>667</v>
      </c>
      <c r="C7" s="584">
        <v>37.43</v>
      </c>
      <c r="D7" s="583">
        <v>46.81</v>
      </c>
      <c r="E7" s="582">
        <f t="shared" ref="E7:E13" si="0">AVERAGE(C7:D7)</f>
        <v>42.120000000000005</v>
      </c>
      <c r="F7" s="584">
        <f t="shared" ref="F7:F15" si="1">MIN(E7,D7)</f>
        <v>42.120000000000005</v>
      </c>
      <c r="G7" s="593">
        <v>18</v>
      </c>
      <c r="H7" s="595">
        <f>SUM(F7:G7)</f>
        <v>60.120000000000005</v>
      </c>
      <c r="I7" s="591">
        <f>SUMIFS(Data!$T:$T,Data!$S:$S,'Career Launch Base 19-20'!$A7,Data!$C:$C,'Career Launch Base 19-20'!I$6)</f>
        <v>0</v>
      </c>
      <c r="J7" s="591">
        <f>SUMIFS(Data!$T:$T,Data!$S:$S,'Career Launch Base 19-20'!$A7,Data!$C:$C,'Career Launch Base 19-20'!J$6)</f>
        <v>0</v>
      </c>
      <c r="K7" s="591">
        <f>SUMIFS(Data!$T:$T,Data!$S:$S,'Career Launch Base 19-20'!$A7,Data!$C:$C,'Career Launch Base 19-20'!K$6)</f>
        <v>0</v>
      </c>
      <c r="L7" s="591">
        <f>SUMIFS(Data!$T:$T,Data!$S:$S,'Career Launch Base 19-20'!$A7,Data!$C:$C,'Career Launch Base 19-20'!L$6)</f>
        <v>0</v>
      </c>
      <c r="M7" s="584">
        <f>I7</f>
        <v>0</v>
      </c>
      <c r="N7" s="583">
        <f t="shared" ref="N7:P7" si="2">J7</f>
        <v>0</v>
      </c>
      <c r="O7" s="582">
        <f t="shared" si="2"/>
        <v>0</v>
      </c>
      <c r="P7" s="584">
        <f t="shared" si="2"/>
        <v>0</v>
      </c>
      <c r="Q7" s="581">
        <f>SUM(M7:P7)/3</f>
        <v>0</v>
      </c>
    </row>
    <row r="8" spans="1:17">
      <c r="A8" s="565" t="s">
        <v>691</v>
      </c>
      <c r="B8" s="371" t="s">
        <v>666</v>
      </c>
      <c r="C8" s="575">
        <v>84.15</v>
      </c>
      <c r="D8" s="574">
        <v>106.29</v>
      </c>
      <c r="E8" s="573">
        <f t="shared" si="0"/>
        <v>95.22</v>
      </c>
      <c r="F8" s="575">
        <f t="shared" si="1"/>
        <v>95.22</v>
      </c>
      <c r="G8" s="593">
        <v>25</v>
      </c>
      <c r="H8" s="595">
        <f t="shared" ref="H8:H15" si="3">SUM(F8:G8)</f>
        <v>120.22</v>
      </c>
      <c r="I8" s="591">
        <f>SUMIFS(Data!$T:$T,Data!$S:$S,'Career Launch Base 19-20'!$A8,Data!$C:$C,'Career Launch Base 19-20'!I$6)</f>
        <v>50.906612000000202</v>
      </c>
      <c r="J8" s="591">
        <f>SUMIFS(Data!$T:$T,Data!$S:$S,'Career Launch Base 19-20'!$A8,Data!$C:$C,'Career Launch Base 19-20'!J$6)</f>
        <v>74.3332410000001</v>
      </c>
      <c r="K8" s="591">
        <f>SUMIFS(Data!$T:$T,Data!$S:$S,'Career Launch Base 19-20'!$A8,Data!$C:$C,'Career Launch Base 19-20'!K$6)</f>
        <v>77.266571000000198</v>
      </c>
      <c r="L8" s="591">
        <f>SUMIFS(Data!$T:$T,Data!$S:$S,'Career Launch Base 19-20'!$A8,Data!$C:$C,'Career Launch Base 19-20'!L$6)</f>
        <v>66.799916000000096</v>
      </c>
      <c r="M8" s="575">
        <f t="shared" ref="M8:M15" si="4">I8</f>
        <v>50.906612000000202</v>
      </c>
      <c r="N8" s="574">
        <f t="shared" ref="N8:N15" si="5">J8</f>
        <v>74.3332410000001</v>
      </c>
      <c r="O8" s="573">
        <f t="shared" ref="O8:O15" si="6">K8</f>
        <v>77.266571000000198</v>
      </c>
      <c r="P8" s="575">
        <f t="shared" ref="P8:P15" si="7">L8</f>
        <v>66.799916000000096</v>
      </c>
      <c r="Q8" s="572">
        <f t="shared" ref="Q8:Q15" si="8">SUM(M8:P8)/3</f>
        <v>89.768780000000206</v>
      </c>
    </row>
    <row r="9" spans="1:17">
      <c r="A9" s="565" t="s">
        <v>698</v>
      </c>
      <c r="B9" s="580" t="s">
        <v>665</v>
      </c>
      <c r="C9" s="579">
        <v>32.61</v>
      </c>
      <c r="D9" s="578">
        <v>34.96</v>
      </c>
      <c r="E9" s="577">
        <f t="shared" si="0"/>
        <v>33.784999999999997</v>
      </c>
      <c r="F9" s="579">
        <f t="shared" si="1"/>
        <v>33.784999999999997</v>
      </c>
      <c r="G9" s="593">
        <v>2</v>
      </c>
      <c r="H9" s="595">
        <f t="shared" si="3"/>
        <v>35.784999999999997</v>
      </c>
      <c r="I9" s="591">
        <f>SUMIFS(Data!$T:$T,Data!$S:$S,'Career Launch Base 19-20'!$A9,Data!$C:$C,'Career Launch Base 19-20'!I$6)</f>
        <v>0</v>
      </c>
      <c r="J9" s="591">
        <f>SUMIFS(Data!$T:$T,Data!$S:$S,'Career Launch Base 19-20'!$A9,Data!$C:$C,'Career Launch Base 19-20'!J$6)</f>
        <v>17.600000000000001</v>
      </c>
      <c r="K9" s="591">
        <f>SUMIFS(Data!$T:$T,Data!$S:$S,'Career Launch Base 19-20'!$A9,Data!$C:$C,'Career Launch Base 19-20'!K$6)</f>
        <v>8.6010000000000009</v>
      </c>
      <c r="L9" s="591">
        <f>SUMIFS(Data!$T:$T,Data!$S:$S,'Career Launch Base 19-20'!$A9,Data!$C:$C,'Career Launch Base 19-20'!L$6)</f>
        <v>10.266999999999999</v>
      </c>
      <c r="M9" s="579">
        <f t="shared" si="4"/>
        <v>0</v>
      </c>
      <c r="N9" s="578">
        <f t="shared" si="5"/>
        <v>17.600000000000001</v>
      </c>
      <c r="O9" s="577">
        <f t="shared" si="6"/>
        <v>8.6010000000000009</v>
      </c>
      <c r="P9" s="579">
        <f t="shared" si="7"/>
        <v>10.266999999999999</v>
      </c>
      <c r="Q9" s="576">
        <f t="shared" si="8"/>
        <v>12.156000000000001</v>
      </c>
    </row>
    <row r="10" spans="1:17">
      <c r="A10" s="565" t="s">
        <v>699</v>
      </c>
      <c r="B10" s="371" t="s">
        <v>664</v>
      </c>
      <c r="C10" s="575">
        <v>17.05</v>
      </c>
      <c r="D10" s="574">
        <v>15.91</v>
      </c>
      <c r="E10" s="573">
        <f t="shared" si="0"/>
        <v>16.48</v>
      </c>
      <c r="F10" s="575">
        <f t="shared" si="1"/>
        <v>15.91</v>
      </c>
      <c r="G10" s="593">
        <v>4</v>
      </c>
      <c r="H10" s="595">
        <f t="shared" si="3"/>
        <v>19.91</v>
      </c>
      <c r="I10" s="591">
        <f>SUMIFS(Data!$T:$T,Data!$S:$S,'Career Launch Base 19-20'!$A10,Data!$C:$C,'Career Launch Base 19-20'!I$6)</f>
        <v>0</v>
      </c>
      <c r="J10" s="591">
        <f>SUMIFS(Data!$T:$T,Data!$S:$S,'Career Launch Base 19-20'!$A10,Data!$C:$C,'Career Launch Base 19-20'!J$6)</f>
        <v>23.863</v>
      </c>
      <c r="K10" s="591">
        <f>SUMIFS(Data!$T:$T,Data!$S:$S,'Career Launch Base 19-20'!$A10,Data!$C:$C,'Career Launch Base 19-20'!K$6)</f>
        <v>17.532</v>
      </c>
      <c r="L10" s="591">
        <f>SUMIFS(Data!$T:$T,Data!$S:$S,'Career Launch Base 19-20'!$A10,Data!$C:$C,'Career Launch Base 19-20'!L$6)</f>
        <v>9.2530000000000001</v>
      </c>
      <c r="M10" s="575">
        <f t="shared" si="4"/>
        <v>0</v>
      </c>
      <c r="N10" s="574">
        <f t="shared" si="5"/>
        <v>23.863</v>
      </c>
      <c r="O10" s="573">
        <f t="shared" si="6"/>
        <v>17.532</v>
      </c>
      <c r="P10" s="575">
        <f t="shared" si="7"/>
        <v>9.2530000000000001</v>
      </c>
      <c r="Q10" s="572">
        <f t="shared" si="8"/>
        <v>16.882666666666665</v>
      </c>
    </row>
    <row r="11" spans="1:17">
      <c r="A11" s="565" t="s">
        <v>696</v>
      </c>
      <c r="B11" s="580" t="s">
        <v>663</v>
      </c>
      <c r="C11" s="579">
        <v>14.8</v>
      </c>
      <c r="D11" s="578">
        <v>35.35</v>
      </c>
      <c r="E11" s="577">
        <f t="shared" si="0"/>
        <v>25.075000000000003</v>
      </c>
      <c r="F11" s="579">
        <f t="shared" si="1"/>
        <v>25.075000000000003</v>
      </c>
      <c r="G11" s="593">
        <v>4</v>
      </c>
      <c r="H11" s="595">
        <f t="shared" si="3"/>
        <v>29.075000000000003</v>
      </c>
      <c r="I11" s="591">
        <f>SUMIFS(Data!$T:$T,Data!$S:$S,'Career Launch Base 19-20'!$A11,Data!$C:$C,'Career Launch Base 19-20'!I$6)</f>
        <v>0</v>
      </c>
      <c r="J11" s="591">
        <f>SUMIFS(Data!$T:$T,Data!$S:$S,'Career Launch Base 19-20'!$A11,Data!$C:$C,'Career Launch Base 19-20'!J$6)</f>
        <v>2.4660000000000002</v>
      </c>
      <c r="K11" s="591">
        <f>SUMIFS(Data!$T:$T,Data!$S:$S,'Career Launch Base 19-20'!$A11,Data!$C:$C,'Career Launch Base 19-20'!K$6)</f>
        <v>63.842999999999897</v>
      </c>
      <c r="L11" s="591">
        <f>SUMIFS(Data!$T:$T,Data!$S:$S,'Career Launch Base 19-20'!$A11,Data!$C:$C,'Career Launch Base 19-20'!L$6)</f>
        <v>13.8</v>
      </c>
      <c r="M11" s="579">
        <f t="shared" si="4"/>
        <v>0</v>
      </c>
      <c r="N11" s="578">
        <f t="shared" si="5"/>
        <v>2.4660000000000002</v>
      </c>
      <c r="O11" s="577">
        <f t="shared" si="6"/>
        <v>63.842999999999897</v>
      </c>
      <c r="P11" s="579">
        <f t="shared" si="7"/>
        <v>13.8</v>
      </c>
      <c r="Q11" s="576">
        <f t="shared" si="8"/>
        <v>26.702999999999964</v>
      </c>
    </row>
    <row r="12" spans="1:17">
      <c r="A12" s="565" t="s">
        <v>697</v>
      </c>
      <c r="B12" s="371" t="s">
        <v>662</v>
      </c>
      <c r="C12" s="575">
        <v>21.12</v>
      </c>
      <c r="D12" s="574">
        <v>18.48</v>
      </c>
      <c r="E12" s="573">
        <f t="shared" si="0"/>
        <v>19.8</v>
      </c>
      <c r="F12" s="575">
        <f t="shared" si="1"/>
        <v>18.48</v>
      </c>
      <c r="G12" s="593">
        <v>4</v>
      </c>
      <c r="H12" s="595">
        <f t="shared" si="3"/>
        <v>22.48</v>
      </c>
      <c r="I12" s="591">
        <f>SUMIFS(Data!$T:$T,Data!$S:$S,'Career Launch Base 19-20'!$A12,Data!$C:$C,'Career Launch Base 19-20'!I$6)</f>
        <v>0</v>
      </c>
      <c r="J12" s="591">
        <f>SUMIFS(Data!$T:$T,Data!$S:$S,'Career Launch Base 19-20'!$A12,Data!$C:$C,'Career Launch Base 19-20'!J$6)</f>
        <v>36.299999999999997</v>
      </c>
      <c r="K12" s="591">
        <f>SUMIFS(Data!$T:$T,Data!$S:$S,'Career Launch Base 19-20'!$A12,Data!$C:$C,'Career Launch Base 19-20'!K$6)</f>
        <v>36.96</v>
      </c>
      <c r="L12" s="591">
        <f>SUMIFS(Data!$T:$T,Data!$S:$S,'Career Launch Base 19-20'!$A12,Data!$C:$C,'Career Launch Base 19-20'!L$6)</f>
        <v>0</v>
      </c>
      <c r="M12" s="575">
        <f t="shared" si="4"/>
        <v>0</v>
      </c>
      <c r="N12" s="574">
        <f t="shared" si="5"/>
        <v>36.299999999999997</v>
      </c>
      <c r="O12" s="573">
        <f t="shared" si="6"/>
        <v>36.96</v>
      </c>
      <c r="P12" s="575">
        <f t="shared" si="7"/>
        <v>0</v>
      </c>
      <c r="Q12" s="572">
        <f t="shared" si="8"/>
        <v>24.419999999999998</v>
      </c>
    </row>
    <row r="13" spans="1:17">
      <c r="A13" s="565" t="s">
        <v>694</v>
      </c>
      <c r="B13" s="580" t="s">
        <v>661</v>
      </c>
      <c r="C13" s="579">
        <v>255.8</v>
      </c>
      <c r="D13" s="578">
        <v>287.23</v>
      </c>
      <c r="E13" s="577">
        <f t="shared" si="0"/>
        <v>271.51499999999999</v>
      </c>
      <c r="F13" s="579">
        <f t="shared" si="1"/>
        <v>271.51499999999999</v>
      </c>
      <c r="G13" s="593">
        <v>20</v>
      </c>
      <c r="H13" s="595">
        <f t="shared" si="3"/>
        <v>291.51499999999999</v>
      </c>
      <c r="I13" s="591">
        <f>SUMIFS(Data!$T:$T,Data!$S:$S,'Career Launch Base 19-20'!$A13,Data!$C:$C,'Career Launch Base 19-20'!I$6)</f>
        <v>90.266664000000702</v>
      </c>
      <c r="J13" s="591">
        <f>SUMIFS(Data!$T:$T,Data!$S:$S,'Career Launch Base 19-20'!$A13,Data!$C:$C,'Career Launch Base 19-20'!J$6)</f>
        <v>256.85996599999402</v>
      </c>
      <c r="K13" s="591">
        <f>SUMIFS(Data!$T:$T,Data!$S:$S,'Career Launch Base 19-20'!$A13,Data!$C:$C,'Career Launch Base 19-20'!K$6)</f>
        <v>201.46658999999599</v>
      </c>
      <c r="L13" s="591">
        <f>SUMIFS(Data!$T:$T,Data!$S:$S,'Career Launch Base 19-20'!$A13,Data!$C:$C,'Career Launch Base 19-20'!L$6)</f>
        <v>217.393245999996</v>
      </c>
      <c r="M13" s="579">
        <f t="shared" si="4"/>
        <v>90.266664000000702</v>
      </c>
      <c r="N13" s="578">
        <f t="shared" si="5"/>
        <v>256.85996599999402</v>
      </c>
      <c r="O13" s="577">
        <f t="shared" si="6"/>
        <v>201.46658999999599</v>
      </c>
      <c r="P13" s="579">
        <f t="shared" si="7"/>
        <v>217.393245999996</v>
      </c>
      <c r="Q13" s="576">
        <f t="shared" si="8"/>
        <v>255.3288219999956</v>
      </c>
    </row>
    <row r="14" spans="1:17">
      <c r="A14" s="565" t="s">
        <v>693</v>
      </c>
      <c r="B14" s="371" t="s">
        <v>660</v>
      </c>
      <c r="C14" s="575">
        <v>0</v>
      </c>
      <c r="D14" s="574">
        <v>0</v>
      </c>
      <c r="E14" s="573">
        <v>0</v>
      </c>
      <c r="F14" s="575">
        <f t="shared" si="1"/>
        <v>0</v>
      </c>
      <c r="G14" s="593">
        <v>29</v>
      </c>
      <c r="H14" s="595">
        <f t="shared" si="3"/>
        <v>29</v>
      </c>
      <c r="I14" s="591">
        <f>SUMIFS(Data!$T:$T,Data!$S:$S,'Career Launch Base 19-20'!$A14,Data!$C:$C,'Career Launch Base 19-20'!I$6)</f>
        <v>5.3333300000000001</v>
      </c>
      <c r="J14" s="591">
        <f>SUMIFS(Data!$T:$T,Data!$S:$S,'Career Launch Base 19-20'!$A14,Data!$C:$C,'Career Launch Base 19-20'!J$6)</f>
        <v>0</v>
      </c>
      <c r="K14" s="591">
        <f>SUMIFS(Data!$T:$T,Data!$S:$S,'Career Launch Base 19-20'!$A14,Data!$C:$C,'Career Launch Base 19-20'!K$6)</f>
        <v>0</v>
      </c>
      <c r="L14" s="591">
        <f>SUMIFS(Data!$T:$T,Data!$S:$S,'Career Launch Base 19-20'!$A14,Data!$C:$C,'Career Launch Base 19-20'!L$6)</f>
        <v>0</v>
      </c>
      <c r="M14" s="575">
        <f t="shared" si="4"/>
        <v>5.3333300000000001</v>
      </c>
      <c r="N14" s="574">
        <f t="shared" si="5"/>
        <v>0</v>
      </c>
      <c r="O14" s="573">
        <f t="shared" si="6"/>
        <v>0</v>
      </c>
      <c r="P14" s="575">
        <f t="shared" si="7"/>
        <v>0</v>
      </c>
      <c r="Q14" s="572">
        <f t="shared" si="8"/>
        <v>1.7777766666666668</v>
      </c>
    </row>
    <row r="15" spans="1:17" ht="15" thickBot="1">
      <c r="A15" s="565" t="s">
        <v>695</v>
      </c>
      <c r="B15" s="571" t="s">
        <v>659</v>
      </c>
      <c r="C15" s="570">
        <v>56.09</v>
      </c>
      <c r="D15" s="569">
        <v>64.98</v>
      </c>
      <c r="E15" s="568">
        <f>AVERAGE(C15:D15)</f>
        <v>60.535000000000004</v>
      </c>
      <c r="F15" s="570">
        <f t="shared" si="1"/>
        <v>60.535000000000004</v>
      </c>
      <c r="G15" s="594">
        <v>8</v>
      </c>
      <c r="H15" s="596">
        <f t="shared" si="3"/>
        <v>68.534999999999997</v>
      </c>
      <c r="I15" s="592">
        <f>SUMIFS(Data!$T:$T,Data!$S:$S,'Career Launch Base 19-20'!$A15,Data!$C:$C,'Career Launch Base 19-20'!I$6)</f>
        <v>50.399874000000104</v>
      </c>
      <c r="J15" s="592">
        <f>SUMIFS(Data!$T:$T,Data!$S:$S,'Career Launch Base 19-20'!$A15,Data!$C:$C,'Career Launch Base 19-20'!J$6)</f>
        <v>42.666560000000104</v>
      </c>
      <c r="K15" s="592">
        <f>SUMIFS(Data!$T:$T,Data!$S:$S,'Career Launch Base 19-20'!$A15,Data!$C:$C,'Career Launch Base 19-20'!K$6)</f>
        <v>112.828</v>
      </c>
      <c r="L15" s="592">
        <f>SUMIFS(Data!$T:$T,Data!$S:$S,'Career Launch Base 19-20'!$A15,Data!$C:$C,'Career Launch Base 19-20'!L$6)</f>
        <v>61.143000000000299</v>
      </c>
      <c r="M15" s="570">
        <f t="shared" si="4"/>
        <v>50.399874000000104</v>
      </c>
      <c r="N15" s="569">
        <f t="shared" si="5"/>
        <v>42.666560000000104</v>
      </c>
      <c r="O15" s="568">
        <f t="shared" si="6"/>
        <v>112.828</v>
      </c>
      <c r="P15" s="570">
        <f t="shared" si="7"/>
        <v>61.143000000000299</v>
      </c>
      <c r="Q15" s="567">
        <f t="shared" si="8"/>
        <v>89.012478000000172</v>
      </c>
    </row>
    <row r="17" spans="2:2" ht="12" customHeight="1">
      <c r="B17" s="566" t="s">
        <v>658</v>
      </c>
    </row>
    <row r="18" spans="2:2" ht="12" customHeight="1">
      <c r="B18" s="566" t="s">
        <v>657</v>
      </c>
    </row>
    <row r="19" spans="2:2" ht="12" customHeight="1">
      <c r="B19" s="566" t="s">
        <v>656</v>
      </c>
    </row>
    <row r="20" spans="2:2" ht="12" customHeight="1">
      <c r="B20" s="566" t="s">
        <v>655</v>
      </c>
    </row>
    <row r="21" spans="2:2" ht="12" customHeight="1">
      <c r="B21" s="566" t="s">
        <v>654</v>
      </c>
    </row>
    <row r="22" spans="2:2" ht="12" customHeight="1">
      <c r="B22" s="566" t="s">
        <v>653</v>
      </c>
    </row>
    <row r="23" spans="2:2" ht="12" customHeight="1">
      <c r="B23" s="566" t="s">
        <v>652</v>
      </c>
    </row>
    <row r="24" spans="2:2" ht="12" customHeight="1">
      <c r="B24" s="566" t="s">
        <v>651</v>
      </c>
    </row>
    <row r="25" spans="2:2" ht="12" customHeight="1">
      <c r="B25" s="566" t="s">
        <v>650</v>
      </c>
    </row>
    <row r="26" spans="2:2" ht="12" customHeight="1">
      <c r="B26" s="566" t="s">
        <v>707</v>
      </c>
    </row>
  </sheetData>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35"/>
  <sheetViews>
    <sheetView zoomScale="50" zoomScaleNormal="50" workbookViewId="0">
      <selection sqref="A1:T235"/>
    </sheetView>
  </sheetViews>
  <sheetFormatPr defaultColWidth="9.109375" defaultRowHeight="13.2"/>
  <cols>
    <col min="1" max="1" width="11.44140625" style="396" bestFit="1" customWidth="1"/>
    <col min="2" max="2" width="10.109375" style="396" bestFit="1" customWidth="1"/>
    <col min="3" max="4" width="9.109375" style="396"/>
    <col min="5" max="5" width="17.88671875" style="396" bestFit="1" customWidth="1"/>
    <col min="6" max="6" width="33.109375" style="396" bestFit="1" customWidth="1"/>
    <col min="7" max="7" width="13" style="396" bestFit="1" customWidth="1"/>
    <col min="8" max="8" width="12" style="396" bestFit="1" customWidth="1"/>
    <col min="9" max="9" width="15.5546875" style="396" bestFit="1" customWidth="1"/>
    <col min="10" max="10" width="9.109375" style="396"/>
    <col min="11" max="11" width="12" style="396" bestFit="1" customWidth="1"/>
    <col min="12" max="12" width="17.109375" style="396" bestFit="1" customWidth="1"/>
    <col min="13" max="13" width="13" style="396" bestFit="1" customWidth="1"/>
    <col min="14" max="14" width="13.5546875" style="396" bestFit="1" customWidth="1"/>
    <col min="15" max="15" width="14.5546875" style="396" bestFit="1" customWidth="1"/>
    <col min="16" max="16" width="13.5546875" style="396" bestFit="1" customWidth="1"/>
    <col min="17" max="17" width="14.88671875" style="396" bestFit="1" customWidth="1"/>
    <col min="18" max="18" width="25" style="396" bestFit="1" customWidth="1"/>
    <col min="19" max="19" width="30.44140625" style="396" bestFit="1" customWidth="1"/>
    <col min="20" max="20" width="12.5546875" style="396" bestFit="1" customWidth="1"/>
    <col min="21" max="21" width="9.109375" style="396"/>
    <col min="22" max="22" width="11.44140625" style="396" bestFit="1" customWidth="1"/>
    <col min="23" max="23" width="10.109375" style="396" bestFit="1" customWidth="1"/>
    <col min="24" max="16384" width="9.109375" style="396"/>
  </cols>
  <sheetData>
    <row r="1" spans="1:24">
      <c r="A1" s="396" t="s">
        <v>108</v>
      </c>
      <c r="B1" s="396" t="s">
        <v>109</v>
      </c>
      <c r="C1" s="396" t="s">
        <v>110</v>
      </c>
      <c r="D1" s="396" t="s">
        <v>111</v>
      </c>
      <c r="E1" s="396" t="s">
        <v>112</v>
      </c>
      <c r="F1" s="396" t="s">
        <v>596</v>
      </c>
      <c r="G1" s="396" t="s">
        <v>113</v>
      </c>
      <c r="H1" s="396" t="s">
        <v>114</v>
      </c>
      <c r="I1" s="396" t="s">
        <v>115</v>
      </c>
      <c r="J1" s="396" t="s">
        <v>116</v>
      </c>
      <c r="K1" s="396" t="s">
        <v>117</v>
      </c>
      <c r="L1" s="396" t="s">
        <v>118</v>
      </c>
      <c r="M1" s="396" t="s">
        <v>132</v>
      </c>
      <c r="N1" s="396" t="s">
        <v>133</v>
      </c>
      <c r="O1" s="396" t="s">
        <v>134</v>
      </c>
      <c r="P1" s="396" t="s">
        <v>135</v>
      </c>
      <c r="Q1" s="396" t="s">
        <v>136</v>
      </c>
      <c r="R1" s="396" t="s">
        <v>145</v>
      </c>
      <c r="S1" s="396" t="s">
        <v>689</v>
      </c>
      <c r="T1" s="396" t="s">
        <v>690</v>
      </c>
      <c r="V1" s="433" t="s">
        <v>104</v>
      </c>
      <c r="W1" s="433" t="s">
        <v>592</v>
      </c>
    </row>
    <row r="2" spans="1:24">
      <c r="A2" s="498">
        <v>44399</v>
      </c>
      <c r="B2" s="396" t="s">
        <v>649</v>
      </c>
      <c r="C2" s="396">
        <v>1</v>
      </c>
      <c r="D2" s="396" t="s">
        <v>1</v>
      </c>
      <c r="E2" s="396" t="s">
        <v>1</v>
      </c>
      <c r="F2" s="396" t="s">
        <v>597</v>
      </c>
      <c r="G2" s="396">
        <v>1385.0184910000401</v>
      </c>
      <c r="H2" s="396">
        <v>0</v>
      </c>
      <c r="I2" s="396">
        <v>0</v>
      </c>
      <c r="J2" s="396">
        <v>0</v>
      </c>
      <c r="K2" s="396">
        <v>157.09984500000101</v>
      </c>
      <c r="L2" s="396">
        <v>0.86666600000000005</v>
      </c>
      <c r="M2" s="396">
        <v>465.25280799999501</v>
      </c>
      <c r="N2" s="396">
        <v>405.98619799999801</v>
      </c>
      <c r="O2" s="396">
        <v>13.999986</v>
      </c>
      <c r="P2" s="396">
        <v>0</v>
      </c>
      <c r="Q2" s="396">
        <v>46.266623000000102</v>
      </c>
      <c r="R2" s="396">
        <v>1384.1518250000399</v>
      </c>
      <c r="S2" s="396" t="s">
        <v>597</v>
      </c>
      <c r="T2" s="396">
        <v>0</v>
      </c>
      <c r="V2" s="396" t="s">
        <v>105</v>
      </c>
      <c r="W2" s="397">
        <f>A2</f>
        <v>44399</v>
      </c>
    </row>
    <row r="3" spans="1:24">
      <c r="A3" s="498">
        <v>44399</v>
      </c>
      <c r="B3" s="396" t="s">
        <v>649</v>
      </c>
      <c r="C3" s="396">
        <v>1</v>
      </c>
      <c r="D3" s="396" t="s">
        <v>1</v>
      </c>
      <c r="E3" s="396" t="s">
        <v>1</v>
      </c>
      <c r="F3" s="396" t="s">
        <v>600</v>
      </c>
      <c r="G3" s="396">
        <v>13.799984</v>
      </c>
      <c r="H3" s="396">
        <v>13.799984</v>
      </c>
      <c r="I3" s="396">
        <v>0</v>
      </c>
      <c r="J3" s="396">
        <v>0</v>
      </c>
      <c r="K3" s="396">
        <v>1.133332</v>
      </c>
      <c r="L3" s="396">
        <v>0</v>
      </c>
      <c r="M3" s="396">
        <v>12.799985</v>
      </c>
      <c r="N3" s="396">
        <v>11.799986000000001</v>
      </c>
      <c r="O3" s="396">
        <v>0.99999899999999997</v>
      </c>
      <c r="P3" s="396">
        <v>0</v>
      </c>
      <c r="Q3" s="396">
        <v>0</v>
      </c>
      <c r="R3" s="396">
        <v>13.799984</v>
      </c>
      <c r="S3" s="396" t="s">
        <v>597</v>
      </c>
      <c r="T3" s="396">
        <v>0</v>
      </c>
      <c r="V3" s="477" t="s">
        <v>106</v>
      </c>
      <c r="W3" s="477" t="str">
        <f>CONCATENATE("202",MID($B$2,2,1),"-2",MID($B$2,3,1))</f>
        <v>2020-21</v>
      </c>
      <c r="X3" s="396" t="str">
        <f>B2</f>
        <v>C01</v>
      </c>
    </row>
    <row r="4" spans="1:24">
      <c r="A4" s="498">
        <v>44399</v>
      </c>
      <c r="B4" s="396" t="s">
        <v>649</v>
      </c>
      <c r="C4" s="396">
        <v>1</v>
      </c>
      <c r="D4" s="396" t="s">
        <v>1</v>
      </c>
      <c r="E4" s="396" t="s">
        <v>1</v>
      </c>
      <c r="F4" s="396" t="s">
        <v>605</v>
      </c>
      <c r="G4" s="396">
        <v>30.333296000000001</v>
      </c>
      <c r="H4" s="396">
        <v>30.333296000000001</v>
      </c>
      <c r="I4" s="396">
        <v>0</v>
      </c>
      <c r="J4" s="396">
        <v>0</v>
      </c>
      <c r="K4" s="396">
        <v>4.4666620000000004</v>
      </c>
      <c r="L4" s="396">
        <v>0</v>
      </c>
      <c r="M4" s="396">
        <v>26.333300000000001</v>
      </c>
      <c r="N4" s="396">
        <v>26.333300000000001</v>
      </c>
      <c r="O4" s="396">
        <v>0</v>
      </c>
      <c r="P4" s="396">
        <v>0</v>
      </c>
      <c r="Q4" s="396">
        <v>0</v>
      </c>
      <c r="R4" s="396">
        <v>30.333296000000001</v>
      </c>
      <c r="S4" s="396" t="s">
        <v>597</v>
      </c>
      <c r="T4" s="396">
        <v>0</v>
      </c>
      <c r="V4" s="433" t="s">
        <v>107</v>
      </c>
      <c r="W4" s="556" t="s">
        <v>186</v>
      </c>
      <c r="X4" s="556" t="s">
        <v>637</v>
      </c>
    </row>
    <row r="5" spans="1:24">
      <c r="A5" s="498">
        <v>44399</v>
      </c>
      <c r="B5" s="396" t="s">
        <v>649</v>
      </c>
      <c r="C5" s="396">
        <v>1</v>
      </c>
      <c r="D5" s="396" t="s">
        <v>2</v>
      </c>
      <c r="E5" s="396" t="s">
        <v>2</v>
      </c>
      <c r="F5" s="396" t="s">
        <v>597</v>
      </c>
      <c r="G5" s="396">
        <v>2887.1306700002501</v>
      </c>
      <c r="H5" s="396">
        <v>0</v>
      </c>
      <c r="I5" s="396">
        <v>0</v>
      </c>
      <c r="J5" s="396">
        <v>5.8666619999999998</v>
      </c>
      <c r="K5" s="396">
        <v>58.999950000000197</v>
      </c>
      <c r="L5" s="396">
        <v>11.266648999999999</v>
      </c>
      <c r="M5" s="396">
        <v>925.26574700000504</v>
      </c>
      <c r="N5" s="396">
        <v>338.46634299999801</v>
      </c>
      <c r="O5" s="396">
        <v>406.13315399999601</v>
      </c>
      <c r="P5" s="396">
        <v>64.133256000000301</v>
      </c>
      <c r="Q5" s="396">
        <v>167.99959399999901</v>
      </c>
      <c r="R5" s="396">
        <v>2875.86402100025</v>
      </c>
      <c r="S5" s="396" t="s">
        <v>597</v>
      </c>
      <c r="T5" s="396">
        <v>0</v>
      </c>
      <c r="V5" s="526" t="s">
        <v>675</v>
      </c>
      <c r="W5" s="396">
        <f>MAX(C:C)</f>
        <v>4</v>
      </c>
    </row>
    <row r="6" spans="1:24">
      <c r="A6" s="498">
        <v>44399</v>
      </c>
      <c r="B6" s="396" t="s">
        <v>649</v>
      </c>
      <c r="C6" s="396">
        <v>1</v>
      </c>
      <c r="D6" s="396" t="s">
        <v>3</v>
      </c>
      <c r="E6" s="396" t="s">
        <v>3</v>
      </c>
      <c r="F6" s="396" t="s">
        <v>597</v>
      </c>
      <c r="G6" s="396">
        <v>423.05291299999499</v>
      </c>
      <c r="H6" s="396">
        <v>0</v>
      </c>
      <c r="I6" s="396">
        <v>0</v>
      </c>
      <c r="J6" s="396">
        <v>4.4666629999999996</v>
      </c>
      <c r="K6" s="396">
        <v>11.466657</v>
      </c>
      <c r="L6" s="396">
        <v>0</v>
      </c>
      <c r="M6" s="396">
        <v>167.78652500000001</v>
      </c>
      <c r="N6" s="396">
        <v>110.479917</v>
      </c>
      <c r="O6" s="396">
        <v>19.333314000000001</v>
      </c>
      <c r="P6" s="396">
        <v>0</v>
      </c>
      <c r="Q6" s="396">
        <v>37.973294000000003</v>
      </c>
      <c r="R6" s="396">
        <v>423.05291299999499</v>
      </c>
      <c r="S6" s="396" t="s">
        <v>597</v>
      </c>
      <c r="T6" s="396">
        <v>0</v>
      </c>
    </row>
    <row r="7" spans="1:24">
      <c r="A7" s="498">
        <v>44399</v>
      </c>
      <c r="B7" s="396" t="s">
        <v>649</v>
      </c>
      <c r="C7" s="396">
        <v>1</v>
      </c>
      <c r="D7" s="396" t="s">
        <v>3</v>
      </c>
      <c r="E7" s="396" t="s">
        <v>3</v>
      </c>
      <c r="F7" s="396" t="s">
        <v>609</v>
      </c>
      <c r="G7" s="396">
        <v>1.9999979999999999</v>
      </c>
      <c r="H7" s="396">
        <v>1.9999979999999999</v>
      </c>
      <c r="I7" s="396">
        <v>0</v>
      </c>
      <c r="J7" s="396">
        <v>0</v>
      </c>
      <c r="K7" s="396">
        <v>0</v>
      </c>
      <c r="L7" s="396">
        <v>0</v>
      </c>
      <c r="M7" s="396">
        <v>0.33333299999999999</v>
      </c>
      <c r="N7" s="396">
        <v>0</v>
      </c>
      <c r="O7" s="396">
        <v>0.33333299999999999</v>
      </c>
      <c r="P7" s="396">
        <v>0</v>
      </c>
      <c r="Q7" s="396">
        <v>0</v>
      </c>
      <c r="R7" s="396">
        <v>1.9999979999999999</v>
      </c>
      <c r="S7" s="396" t="s">
        <v>597</v>
      </c>
      <c r="T7" s="396">
        <v>0</v>
      </c>
    </row>
    <row r="8" spans="1:24">
      <c r="A8" s="498">
        <v>44399</v>
      </c>
      <c r="B8" s="396" t="s">
        <v>649</v>
      </c>
      <c r="C8" s="396">
        <v>1</v>
      </c>
      <c r="D8" s="396" t="s">
        <v>3</v>
      </c>
      <c r="E8" s="396" t="s">
        <v>3</v>
      </c>
      <c r="F8" s="396" t="s">
        <v>610</v>
      </c>
      <c r="G8" s="396">
        <v>2.6666639999999999</v>
      </c>
      <c r="H8" s="396">
        <v>2.6666639999999999</v>
      </c>
      <c r="I8" s="396">
        <v>0</v>
      </c>
      <c r="J8" s="396">
        <v>0</v>
      </c>
      <c r="K8" s="396">
        <v>0.99999899999999997</v>
      </c>
      <c r="L8" s="396">
        <v>0</v>
      </c>
      <c r="M8" s="396">
        <v>0</v>
      </c>
      <c r="N8" s="396">
        <v>0</v>
      </c>
      <c r="O8" s="396">
        <v>0</v>
      </c>
      <c r="P8" s="396">
        <v>0</v>
      </c>
      <c r="Q8" s="396">
        <v>0</v>
      </c>
      <c r="R8" s="396">
        <v>2.6666639999999999</v>
      </c>
      <c r="S8" s="396" t="s">
        <v>597</v>
      </c>
      <c r="T8" s="396">
        <v>0</v>
      </c>
    </row>
    <row r="9" spans="1:24">
      <c r="A9" s="498">
        <v>44399</v>
      </c>
      <c r="B9" s="396" t="s">
        <v>649</v>
      </c>
      <c r="C9" s="396">
        <v>1</v>
      </c>
      <c r="D9" s="396" t="s">
        <v>3</v>
      </c>
      <c r="E9" s="396" t="s">
        <v>3</v>
      </c>
      <c r="F9" s="396" t="s">
        <v>605</v>
      </c>
      <c r="G9" s="396">
        <v>59.199924000000102</v>
      </c>
      <c r="H9" s="396">
        <v>59.199924000000102</v>
      </c>
      <c r="I9" s="396">
        <v>0</v>
      </c>
      <c r="J9" s="396">
        <v>0</v>
      </c>
      <c r="K9" s="396">
        <v>1.466664</v>
      </c>
      <c r="L9" s="396">
        <v>0</v>
      </c>
      <c r="M9" s="396">
        <v>55.199928000000099</v>
      </c>
      <c r="N9" s="396">
        <v>55.199928000000099</v>
      </c>
      <c r="O9" s="396">
        <v>0</v>
      </c>
      <c r="P9" s="396">
        <v>0</v>
      </c>
      <c r="Q9" s="396">
        <v>0</v>
      </c>
      <c r="R9" s="396">
        <v>59.199924000000102</v>
      </c>
      <c r="S9" s="396" t="s">
        <v>597</v>
      </c>
      <c r="T9" s="396">
        <v>0</v>
      </c>
    </row>
    <row r="10" spans="1:24">
      <c r="A10" s="498">
        <v>44399</v>
      </c>
      <c r="B10" s="396" t="s">
        <v>649</v>
      </c>
      <c r="C10" s="396">
        <v>1</v>
      </c>
      <c r="D10" s="396" t="s">
        <v>4</v>
      </c>
      <c r="E10" s="396" t="s">
        <v>4</v>
      </c>
      <c r="F10" s="396" t="s">
        <v>597</v>
      </c>
      <c r="G10" s="396">
        <v>279.18633200000198</v>
      </c>
      <c r="H10" s="396">
        <v>0</v>
      </c>
      <c r="I10" s="396">
        <v>0</v>
      </c>
      <c r="J10" s="396">
        <v>0</v>
      </c>
      <c r="K10" s="396">
        <v>16.413312000000001</v>
      </c>
      <c r="L10" s="396">
        <v>0</v>
      </c>
      <c r="M10" s="396">
        <v>36.266627</v>
      </c>
      <c r="N10" s="396">
        <v>8.8666579999999993</v>
      </c>
      <c r="O10" s="396">
        <v>12.666653999999999</v>
      </c>
      <c r="P10" s="396">
        <v>0</v>
      </c>
      <c r="Q10" s="396">
        <v>14.733314999999999</v>
      </c>
      <c r="R10" s="396">
        <v>279.18633200000198</v>
      </c>
      <c r="S10" s="396" t="s">
        <v>597</v>
      </c>
      <c r="T10" s="396">
        <v>0</v>
      </c>
    </row>
    <row r="11" spans="1:24">
      <c r="A11" s="498">
        <v>44399</v>
      </c>
      <c r="B11" s="396" t="s">
        <v>649</v>
      </c>
      <c r="C11" s="396">
        <v>1</v>
      </c>
      <c r="D11" s="396" t="s">
        <v>5</v>
      </c>
      <c r="E11" s="396" t="s">
        <v>5</v>
      </c>
      <c r="F11" s="396" t="s">
        <v>597</v>
      </c>
      <c r="G11" s="396">
        <v>513.05900000001895</v>
      </c>
      <c r="H11" s="396">
        <v>0</v>
      </c>
      <c r="I11" s="396">
        <v>0</v>
      </c>
      <c r="J11" s="396">
        <v>0</v>
      </c>
      <c r="K11" s="396">
        <v>3.2650000000000001</v>
      </c>
      <c r="L11" s="396">
        <v>0.999</v>
      </c>
      <c r="M11" s="396">
        <v>153.74600000000001</v>
      </c>
      <c r="N11" s="396">
        <v>39.438000000000002</v>
      </c>
      <c r="O11" s="396">
        <v>82.3359999999997</v>
      </c>
      <c r="P11" s="396">
        <v>0.4</v>
      </c>
      <c r="Q11" s="396">
        <v>31.971999999999898</v>
      </c>
      <c r="R11" s="396">
        <v>512.06000000001904</v>
      </c>
      <c r="S11" s="396" t="s">
        <v>597</v>
      </c>
      <c r="T11" s="396">
        <v>0</v>
      </c>
    </row>
    <row r="12" spans="1:24">
      <c r="A12" s="498">
        <v>44399</v>
      </c>
      <c r="B12" s="396" t="s">
        <v>649</v>
      </c>
      <c r="C12" s="396">
        <v>1</v>
      </c>
      <c r="D12" s="396" t="s">
        <v>6</v>
      </c>
      <c r="E12" s="396" t="s">
        <v>6</v>
      </c>
      <c r="F12" s="396" t="s">
        <v>597</v>
      </c>
      <c r="G12" s="396">
        <v>496.379497999992</v>
      </c>
      <c r="H12" s="396">
        <v>0</v>
      </c>
      <c r="I12" s="396">
        <v>0</v>
      </c>
      <c r="J12" s="396">
        <v>0</v>
      </c>
      <c r="K12" s="396">
        <v>69.026608000000195</v>
      </c>
      <c r="L12" s="396">
        <v>6.2999939999999999</v>
      </c>
      <c r="M12" s="396">
        <v>124.946552</v>
      </c>
      <c r="N12" s="396">
        <v>51.199961999999999</v>
      </c>
      <c r="O12" s="396">
        <v>0</v>
      </c>
      <c r="P12" s="396">
        <v>6.333329</v>
      </c>
      <c r="Q12" s="396">
        <v>67.413261000000006</v>
      </c>
      <c r="R12" s="396">
        <v>490.07950399999203</v>
      </c>
      <c r="S12" s="396" t="s">
        <v>597</v>
      </c>
      <c r="T12" s="396">
        <v>0</v>
      </c>
    </row>
    <row r="13" spans="1:24">
      <c r="A13" s="498">
        <v>44399</v>
      </c>
      <c r="B13" s="396" t="s">
        <v>649</v>
      </c>
      <c r="C13" s="396">
        <v>1</v>
      </c>
      <c r="D13" s="396" t="s">
        <v>7</v>
      </c>
      <c r="E13" s="396" t="s">
        <v>7</v>
      </c>
      <c r="F13" s="396" t="s">
        <v>597</v>
      </c>
      <c r="G13" s="396">
        <v>1855.22300000017</v>
      </c>
      <c r="H13" s="396">
        <v>0</v>
      </c>
      <c r="I13" s="396">
        <v>0</v>
      </c>
      <c r="J13" s="396">
        <v>0</v>
      </c>
      <c r="K13" s="396">
        <v>82.629999999999797</v>
      </c>
      <c r="L13" s="396">
        <v>24.98</v>
      </c>
      <c r="M13" s="396">
        <v>535.11199999999599</v>
      </c>
      <c r="N13" s="396">
        <v>236.73500000000001</v>
      </c>
      <c r="O13" s="396">
        <v>130.61099999999999</v>
      </c>
      <c r="P13" s="396">
        <v>39.917000000000002</v>
      </c>
      <c r="Q13" s="396">
        <v>163.43700000000101</v>
      </c>
      <c r="R13" s="396">
        <v>1830.24300000016</v>
      </c>
      <c r="S13" s="396" t="s">
        <v>597</v>
      </c>
      <c r="T13" s="396">
        <v>0</v>
      </c>
    </row>
    <row r="14" spans="1:24">
      <c r="A14" s="498">
        <v>44399</v>
      </c>
      <c r="B14" s="396" t="s">
        <v>649</v>
      </c>
      <c r="C14" s="396">
        <v>1</v>
      </c>
      <c r="D14" s="396" t="s">
        <v>8</v>
      </c>
      <c r="E14" s="396" t="s">
        <v>8</v>
      </c>
      <c r="F14" s="396" t="s">
        <v>597</v>
      </c>
      <c r="G14" s="396">
        <v>1855.73763900013</v>
      </c>
      <c r="H14" s="396">
        <v>0</v>
      </c>
      <c r="I14" s="396">
        <v>0</v>
      </c>
      <c r="J14" s="396">
        <v>0</v>
      </c>
      <c r="K14" s="396">
        <v>160.75311099999999</v>
      </c>
      <c r="L14" s="396">
        <v>7.2399889999999996</v>
      </c>
      <c r="M14" s="396">
        <v>601.73940399999401</v>
      </c>
      <c r="N14" s="396">
        <v>377.60616399999299</v>
      </c>
      <c r="O14" s="396">
        <v>12.666653999999999</v>
      </c>
      <c r="P14" s="396">
        <v>3.9999959999999999</v>
      </c>
      <c r="Q14" s="396">
        <v>207.46659000000099</v>
      </c>
      <c r="R14" s="396">
        <v>1848.4976500001301</v>
      </c>
      <c r="S14" s="396" t="s">
        <v>597</v>
      </c>
      <c r="T14" s="396">
        <v>0</v>
      </c>
    </row>
    <row r="15" spans="1:24">
      <c r="A15" s="498">
        <v>44399</v>
      </c>
      <c r="B15" s="396" t="s">
        <v>649</v>
      </c>
      <c r="C15" s="396">
        <v>1</v>
      </c>
      <c r="D15" s="396" t="s">
        <v>8</v>
      </c>
      <c r="E15" s="396" t="s">
        <v>8</v>
      </c>
      <c r="F15" s="396" t="s">
        <v>597</v>
      </c>
      <c r="G15" s="396">
        <v>50.906612000000202</v>
      </c>
      <c r="H15" s="396">
        <v>0</v>
      </c>
      <c r="I15" s="396">
        <v>0</v>
      </c>
      <c r="J15" s="396">
        <v>0</v>
      </c>
      <c r="K15" s="396">
        <v>17.373314000000001</v>
      </c>
      <c r="L15" s="396">
        <v>0</v>
      </c>
      <c r="M15" s="396">
        <v>43.666619000000097</v>
      </c>
      <c r="N15" s="396">
        <v>42.333286000000101</v>
      </c>
      <c r="O15" s="396">
        <v>0</v>
      </c>
      <c r="P15" s="396">
        <v>0</v>
      </c>
      <c r="Q15" s="396">
        <v>1.3333330000000001</v>
      </c>
      <c r="R15" s="396">
        <v>50.906612000000202</v>
      </c>
      <c r="S15" s="396" t="s">
        <v>691</v>
      </c>
      <c r="T15" s="396">
        <v>50.906612000000202</v>
      </c>
    </row>
    <row r="16" spans="1:24">
      <c r="A16" s="498">
        <v>44399</v>
      </c>
      <c r="B16" s="396" t="s">
        <v>649</v>
      </c>
      <c r="C16" s="396">
        <v>1</v>
      </c>
      <c r="D16" s="396" t="s">
        <v>8</v>
      </c>
      <c r="E16" s="396" t="s">
        <v>8</v>
      </c>
      <c r="F16" s="396" t="s">
        <v>613</v>
      </c>
      <c r="G16" s="396">
        <v>31.533286</v>
      </c>
      <c r="H16" s="396">
        <v>31.533286</v>
      </c>
      <c r="I16" s="396">
        <v>0</v>
      </c>
      <c r="J16" s="396">
        <v>0</v>
      </c>
      <c r="K16" s="396">
        <v>3.066662</v>
      </c>
      <c r="L16" s="396">
        <v>0</v>
      </c>
      <c r="M16" s="396">
        <v>30.999953000000001</v>
      </c>
      <c r="N16" s="396">
        <v>30.666620000000002</v>
      </c>
      <c r="O16" s="396">
        <v>0.33333299999999999</v>
      </c>
      <c r="P16" s="396">
        <v>0</v>
      </c>
      <c r="Q16" s="396">
        <v>0</v>
      </c>
      <c r="R16" s="396">
        <v>31.533286</v>
      </c>
      <c r="S16" s="396" t="s">
        <v>597</v>
      </c>
      <c r="T16" s="396">
        <v>0</v>
      </c>
    </row>
    <row r="17" spans="1:20">
      <c r="A17" s="498">
        <v>44399</v>
      </c>
      <c r="B17" s="396" t="s">
        <v>649</v>
      </c>
      <c r="C17" s="396">
        <v>1</v>
      </c>
      <c r="D17" s="396" t="s">
        <v>9</v>
      </c>
      <c r="E17" s="396" t="s">
        <v>9</v>
      </c>
      <c r="F17" s="396" t="s">
        <v>597</v>
      </c>
      <c r="G17" s="396">
        <v>1670.2916670001</v>
      </c>
      <c r="H17" s="396">
        <v>0</v>
      </c>
      <c r="I17" s="396">
        <v>0</v>
      </c>
      <c r="J17" s="396">
        <v>0</v>
      </c>
      <c r="K17" s="396">
        <v>97.079906999999906</v>
      </c>
      <c r="L17" s="396">
        <v>0</v>
      </c>
      <c r="M17" s="396">
        <v>476.27280799998903</v>
      </c>
      <c r="N17" s="396">
        <v>206.153120000001</v>
      </c>
      <c r="O17" s="396">
        <v>157.46651600000001</v>
      </c>
      <c r="P17" s="396">
        <v>63.533240000000298</v>
      </c>
      <c r="Q17" s="396">
        <v>92.119863999999893</v>
      </c>
      <c r="R17" s="396">
        <v>1670.2916670001</v>
      </c>
      <c r="S17" s="396" t="s">
        <v>597</v>
      </c>
      <c r="T17" s="396">
        <v>0</v>
      </c>
    </row>
    <row r="18" spans="1:20">
      <c r="A18" s="498">
        <v>44399</v>
      </c>
      <c r="B18" s="396" t="s">
        <v>649</v>
      </c>
      <c r="C18" s="396">
        <v>1</v>
      </c>
      <c r="D18" s="396" t="s">
        <v>10</v>
      </c>
      <c r="E18" s="396" t="s">
        <v>10</v>
      </c>
      <c r="F18" s="396" t="s">
        <v>597</v>
      </c>
      <c r="G18" s="396">
        <v>1760.3581140000899</v>
      </c>
      <c r="H18" s="396">
        <v>0</v>
      </c>
      <c r="I18" s="396">
        <v>0</v>
      </c>
      <c r="J18" s="396">
        <v>0</v>
      </c>
      <c r="K18" s="396">
        <v>139.839844</v>
      </c>
      <c r="L18" s="396">
        <v>11.866656000000001</v>
      </c>
      <c r="M18" s="396">
        <v>649.18599800001198</v>
      </c>
      <c r="N18" s="396">
        <v>183.986445</v>
      </c>
      <c r="O18" s="396">
        <v>184.53318000000101</v>
      </c>
      <c r="P18" s="396">
        <v>0</v>
      </c>
      <c r="Q18" s="396">
        <v>285.99970099999899</v>
      </c>
      <c r="R18" s="396">
        <v>1748.49145800009</v>
      </c>
      <c r="S18" s="396" t="s">
        <v>597</v>
      </c>
      <c r="T18" s="396">
        <v>0</v>
      </c>
    </row>
    <row r="19" spans="1:20">
      <c r="A19" s="498">
        <v>44399</v>
      </c>
      <c r="B19" s="396" t="s">
        <v>649</v>
      </c>
      <c r="C19" s="396">
        <v>1</v>
      </c>
      <c r="D19" s="396" t="s">
        <v>11</v>
      </c>
      <c r="E19" s="396" t="s">
        <v>11</v>
      </c>
      <c r="F19" s="396" t="s">
        <v>597</v>
      </c>
      <c r="G19" s="396">
        <v>1725.61815800011</v>
      </c>
      <c r="H19" s="396">
        <v>0</v>
      </c>
      <c r="I19" s="396">
        <v>0</v>
      </c>
      <c r="J19" s="396">
        <v>0</v>
      </c>
      <c r="K19" s="396">
        <v>84.339909000000006</v>
      </c>
      <c r="L19" s="396">
        <v>0.33333299999999999</v>
      </c>
      <c r="M19" s="396">
        <v>596.879394000003</v>
      </c>
      <c r="N19" s="396">
        <v>129.94652500000001</v>
      </c>
      <c r="O19" s="396">
        <v>207.466438000002</v>
      </c>
      <c r="P19" s="396">
        <v>0</v>
      </c>
      <c r="Q19" s="396">
        <v>274.79974900000298</v>
      </c>
      <c r="R19" s="396">
        <v>1725.28482500011</v>
      </c>
      <c r="S19" s="396" t="s">
        <v>597</v>
      </c>
      <c r="T19" s="396">
        <v>0</v>
      </c>
    </row>
    <row r="20" spans="1:20">
      <c r="A20" s="498">
        <v>44399</v>
      </c>
      <c r="B20" s="396" t="s">
        <v>649</v>
      </c>
      <c r="C20" s="396">
        <v>1</v>
      </c>
      <c r="D20" s="396" t="s">
        <v>11</v>
      </c>
      <c r="E20" s="396" t="s">
        <v>11</v>
      </c>
      <c r="F20" s="396" t="s">
        <v>614</v>
      </c>
      <c r="G20" s="396">
        <v>111.93318600000001</v>
      </c>
      <c r="H20" s="396">
        <v>111.93318600000001</v>
      </c>
      <c r="I20" s="396">
        <v>0</v>
      </c>
      <c r="J20" s="396">
        <v>0</v>
      </c>
      <c r="K20" s="396">
        <v>18.266642999999998</v>
      </c>
      <c r="L20" s="396">
        <v>0</v>
      </c>
      <c r="M20" s="396">
        <v>93.266538000000395</v>
      </c>
      <c r="N20" s="396">
        <v>90.599874000000497</v>
      </c>
      <c r="O20" s="396">
        <v>1.6666650000000001</v>
      </c>
      <c r="P20" s="396">
        <v>0</v>
      </c>
      <c r="Q20" s="396">
        <v>0.99999899999999997</v>
      </c>
      <c r="R20" s="396">
        <v>111.93318600000001</v>
      </c>
      <c r="S20" s="396" t="s">
        <v>597</v>
      </c>
      <c r="T20" s="396">
        <v>0</v>
      </c>
    </row>
    <row r="21" spans="1:20">
      <c r="A21" s="498">
        <v>44399</v>
      </c>
      <c r="B21" s="396" t="s">
        <v>649</v>
      </c>
      <c r="C21" s="396">
        <v>1</v>
      </c>
      <c r="D21" s="396" t="s">
        <v>11</v>
      </c>
      <c r="E21" s="396" t="s">
        <v>11</v>
      </c>
      <c r="F21" s="396" t="s">
        <v>616</v>
      </c>
      <c r="G21" s="396">
        <v>92.966556999999895</v>
      </c>
      <c r="H21" s="396">
        <v>92.966556999999895</v>
      </c>
      <c r="I21" s="396">
        <v>0</v>
      </c>
      <c r="J21" s="396">
        <v>0</v>
      </c>
      <c r="K21" s="396">
        <v>0</v>
      </c>
      <c r="L21" s="396">
        <v>0</v>
      </c>
      <c r="M21" s="396">
        <v>57.899925000000202</v>
      </c>
      <c r="N21" s="396">
        <v>11.199987999999999</v>
      </c>
      <c r="O21" s="396">
        <v>52.366598000000202</v>
      </c>
      <c r="P21" s="396">
        <v>0</v>
      </c>
      <c r="Q21" s="396">
        <v>0.99999899999999997</v>
      </c>
      <c r="R21" s="396">
        <v>92.966556999999895</v>
      </c>
      <c r="S21" s="396" t="s">
        <v>597</v>
      </c>
      <c r="T21" s="396">
        <v>0</v>
      </c>
    </row>
    <row r="22" spans="1:20">
      <c r="A22" s="498">
        <v>44399</v>
      </c>
      <c r="B22" s="396" t="s">
        <v>649</v>
      </c>
      <c r="C22" s="396">
        <v>1</v>
      </c>
      <c r="D22" s="396" t="s">
        <v>12</v>
      </c>
      <c r="E22" s="396" t="s">
        <v>12</v>
      </c>
      <c r="F22" s="396" t="s">
        <v>597</v>
      </c>
      <c r="G22" s="396">
        <v>221.70646800000199</v>
      </c>
      <c r="H22" s="396">
        <v>0</v>
      </c>
      <c r="I22" s="396">
        <v>0</v>
      </c>
      <c r="J22" s="396">
        <v>0</v>
      </c>
      <c r="K22" s="396">
        <v>30.599975000000001</v>
      </c>
      <c r="L22" s="396">
        <v>0</v>
      </c>
      <c r="M22" s="396">
        <v>68.666605000000203</v>
      </c>
      <c r="N22" s="396">
        <v>18.66666</v>
      </c>
      <c r="O22" s="396">
        <v>5.999994</v>
      </c>
      <c r="P22" s="396">
        <v>1.5999989999999999</v>
      </c>
      <c r="Q22" s="396">
        <v>42.399952000000098</v>
      </c>
      <c r="R22" s="396">
        <v>221.70646800000199</v>
      </c>
      <c r="S22" s="396" t="s">
        <v>597</v>
      </c>
      <c r="T22" s="396">
        <v>0</v>
      </c>
    </row>
    <row r="23" spans="1:20">
      <c r="A23" s="498">
        <v>44399</v>
      </c>
      <c r="B23" s="396" t="s">
        <v>649</v>
      </c>
      <c r="C23" s="396">
        <v>1</v>
      </c>
      <c r="D23" s="396" t="s">
        <v>13</v>
      </c>
      <c r="E23" s="396" t="s">
        <v>13</v>
      </c>
      <c r="F23" s="396" t="s">
        <v>597</v>
      </c>
      <c r="G23" s="396">
        <v>2281.6443010001599</v>
      </c>
      <c r="H23" s="396">
        <v>0</v>
      </c>
      <c r="I23" s="396">
        <v>0</v>
      </c>
      <c r="J23" s="396">
        <v>0</v>
      </c>
      <c r="K23" s="396">
        <v>206.713066999999</v>
      </c>
      <c r="L23" s="396">
        <v>2.9333300000000002</v>
      </c>
      <c r="M23" s="396">
        <v>803.06586700001696</v>
      </c>
      <c r="N23" s="396">
        <v>323.066314000001</v>
      </c>
      <c r="O23" s="396">
        <v>187.86652500000099</v>
      </c>
      <c r="P23" s="396">
        <v>123.399862999999</v>
      </c>
      <c r="Q23" s="396">
        <v>226.933104000002</v>
      </c>
      <c r="R23" s="396">
        <v>2278.71097100016</v>
      </c>
      <c r="S23" s="396" t="s">
        <v>597</v>
      </c>
      <c r="T23" s="396">
        <v>0</v>
      </c>
    </row>
    <row r="24" spans="1:20">
      <c r="A24" s="498">
        <v>44399</v>
      </c>
      <c r="B24" s="396" t="s">
        <v>649</v>
      </c>
      <c r="C24" s="396">
        <v>1</v>
      </c>
      <c r="D24" s="396" t="s">
        <v>13</v>
      </c>
      <c r="E24" s="396" t="s">
        <v>13</v>
      </c>
      <c r="F24" s="396" t="s">
        <v>618</v>
      </c>
      <c r="G24" s="396">
        <v>21.066649000000002</v>
      </c>
      <c r="H24" s="396">
        <v>21.066649000000002</v>
      </c>
      <c r="I24" s="396">
        <v>0</v>
      </c>
      <c r="J24" s="396">
        <v>0</v>
      </c>
      <c r="K24" s="396">
        <v>0</v>
      </c>
      <c r="L24" s="396">
        <v>0</v>
      </c>
      <c r="M24" s="396">
        <v>13.799989999999999</v>
      </c>
      <c r="N24" s="396">
        <v>1.333332</v>
      </c>
      <c r="O24" s="396">
        <v>13.133324</v>
      </c>
      <c r="P24" s="396">
        <v>0</v>
      </c>
      <c r="Q24" s="396">
        <v>0</v>
      </c>
      <c r="R24" s="396">
        <v>21.066649000000002</v>
      </c>
      <c r="S24" s="396" t="s">
        <v>597</v>
      </c>
      <c r="T24" s="396">
        <v>0</v>
      </c>
    </row>
    <row r="25" spans="1:20">
      <c r="A25" s="498">
        <v>44399</v>
      </c>
      <c r="B25" s="396" t="s">
        <v>649</v>
      </c>
      <c r="C25" s="396">
        <v>1</v>
      </c>
      <c r="D25" s="396" t="s">
        <v>13</v>
      </c>
      <c r="E25" s="396" t="s">
        <v>13</v>
      </c>
      <c r="F25" s="396" t="s">
        <v>610</v>
      </c>
      <c r="G25" s="396">
        <v>4.3333300000000001</v>
      </c>
      <c r="H25" s="396">
        <v>4.3333300000000001</v>
      </c>
      <c r="I25" s="396">
        <v>0</v>
      </c>
      <c r="J25" s="396">
        <v>0</v>
      </c>
      <c r="K25" s="396">
        <v>0.86666600000000005</v>
      </c>
      <c r="L25" s="396">
        <v>0</v>
      </c>
      <c r="M25" s="396">
        <v>2.9333309999999999</v>
      </c>
      <c r="N25" s="396">
        <v>2.9333309999999999</v>
      </c>
      <c r="O25" s="396">
        <v>0</v>
      </c>
      <c r="P25" s="396">
        <v>0</v>
      </c>
      <c r="Q25" s="396">
        <v>0</v>
      </c>
      <c r="R25" s="396">
        <v>4.3333300000000001</v>
      </c>
      <c r="S25" s="396" t="s">
        <v>597</v>
      </c>
      <c r="T25" s="396">
        <v>0</v>
      </c>
    </row>
    <row r="26" spans="1:20">
      <c r="A26" s="498">
        <v>44399</v>
      </c>
      <c r="B26" s="396" t="s">
        <v>649</v>
      </c>
      <c r="C26" s="396">
        <v>1</v>
      </c>
      <c r="D26" s="396" t="s">
        <v>14</v>
      </c>
      <c r="E26" s="396" t="s">
        <v>14</v>
      </c>
      <c r="F26" s="396" t="s">
        <v>597</v>
      </c>
      <c r="G26" s="396">
        <v>2367.80454900015</v>
      </c>
      <c r="H26" s="396">
        <v>0</v>
      </c>
      <c r="I26" s="396">
        <v>0</v>
      </c>
      <c r="J26" s="396">
        <v>0</v>
      </c>
      <c r="K26" s="396">
        <v>102.439903</v>
      </c>
      <c r="L26" s="396">
        <v>7.3399929999999998</v>
      </c>
      <c r="M26" s="396">
        <v>1095.6992330000201</v>
      </c>
      <c r="N26" s="396">
        <v>123.613212</v>
      </c>
      <c r="O26" s="396">
        <v>136.66652999999999</v>
      </c>
      <c r="P26" s="396">
        <v>15.813316</v>
      </c>
      <c r="Q26" s="396">
        <v>824.61950299999205</v>
      </c>
      <c r="R26" s="396">
        <v>2360.46455600015</v>
      </c>
      <c r="S26" s="396" t="s">
        <v>597</v>
      </c>
      <c r="T26" s="396">
        <v>0</v>
      </c>
    </row>
    <row r="27" spans="1:20">
      <c r="A27" s="498">
        <v>44399</v>
      </c>
      <c r="B27" s="396" t="s">
        <v>649</v>
      </c>
      <c r="C27" s="396">
        <v>1</v>
      </c>
      <c r="D27" s="396" t="s">
        <v>15</v>
      </c>
      <c r="E27" s="396" t="s">
        <v>15</v>
      </c>
      <c r="F27" s="396" t="s">
        <v>597</v>
      </c>
      <c r="G27" s="396">
        <v>1028.2922700000399</v>
      </c>
      <c r="H27" s="396">
        <v>0</v>
      </c>
      <c r="I27" s="396">
        <v>0</v>
      </c>
      <c r="J27" s="396">
        <v>0</v>
      </c>
      <c r="K27" s="396">
        <v>125.853205</v>
      </c>
      <c r="L27" s="396">
        <v>29.319969</v>
      </c>
      <c r="M27" s="396">
        <v>436.38621199999102</v>
      </c>
      <c r="N27" s="396">
        <v>221.25297899999799</v>
      </c>
      <c r="O27" s="396">
        <v>50.666616000000197</v>
      </c>
      <c r="P27" s="396">
        <v>50.933207000000003</v>
      </c>
      <c r="Q27" s="396">
        <v>171.133276999999</v>
      </c>
      <c r="R27" s="396">
        <v>998.97230100004003</v>
      </c>
      <c r="S27" s="396" t="s">
        <v>597</v>
      </c>
      <c r="T27" s="396">
        <v>0</v>
      </c>
    </row>
    <row r="28" spans="1:20">
      <c r="A28" s="498">
        <v>44399</v>
      </c>
      <c r="B28" s="396" t="s">
        <v>649</v>
      </c>
      <c r="C28" s="396">
        <v>1</v>
      </c>
      <c r="D28" s="396" t="s">
        <v>15</v>
      </c>
      <c r="E28" s="396" t="s">
        <v>15</v>
      </c>
      <c r="F28" s="396" t="s">
        <v>619</v>
      </c>
      <c r="G28" s="396">
        <v>8.5333249999999996</v>
      </c>
      <c r="H28" s="396">
        <v>8.5333249999999996</v>
      </c>
      <c r="I28" s="396">
        <v>0</v>
      </c>
      <c r="J28" s="396">
        <v>0</v>
      </c>
      <c r="K28" s="396">
        <v>0</v>
      </c>
      <c r="L28" s="396">
        <v>1.333332</v>
      </c>
      <c r="M28" s="396">
        <v>1.9999979999999999</v>
      </c>
      <c r="N28" s="396">
        <v>1.333332</v>
      </c>
      <c r="O28" s="396">
        <v>1.333332</v>
      </c>
      <c r="P28" s="396">
        <v>0</v>
      </c>
      <c r="Q28" s="396">
        <v>0</v>
      </c>
      <c r="R28" s="396">
        <v>7.1999930000000001</v>
      </c>
      <c r="S28" s="396" t="s">
        <v>597</v>
      </c>
      <c r="T28" s="396">
        <v>0</v>
      </c>
    </row>
    <row r="29" spans="1:20">
      <c r="A29" s="498">
        <v>44399</v>
      </c>
      <c r="B29" s="396" t="s">
        <v>649</v>
      </c>
      <c r="C29" s="396">
        <v>1</v>
      </c>
      <c r="D29" s="396" t="s">
        <v>15</v>
      </c>
      <c r="E29" s="396" t="s">
        <v>15</v>
      </c>
      <c r="F29" s="396" t="s">
        <v>605</v>
      </c>
      <c r="G29" s="396">
        <v>29.333286000000001</v>
      </c>
      <c r="H29" s="396">
        <v>29.333286000000001</v>
      </c>
      <c r="I29" s="396">
        <v>0</v>
      </c>
      <c r="J29" s="396">
        <v>0</v>
      </c>
      <c r="K29" s="396">
        <v>3.1333289999999998</v>
      </c>
      <c r="L29" s="396">
        <v>0</v>
      </c>
      <c r="M29" s="396">
        <v>26.999955</v>
      </c>
      <c r="N29" s="396">
        <v>25.999955</v>
      </c>
      <c r="O29" s="396">
        <v>0</v>
      </c>
      <c r="P29" s="396">
        <v>0</v>
      </c>
      <c r="Q29" s="396">
        <v>1</v>
      </c>
      <c r="R29" s="396">
        <v>29.333286000000001</v>
      </c>
      <c r="S29" s="396" t="s">
        <v>597</v>
      </c>
      <c r="T29" s="396">
        <v>0</v>
      </c>
    </row>
    <row r="30" spans="1:20">
      <c r="A30" s="498">
        <v>44399</v>
      </c>
      <c r="B30" s="396" t="s">
        <v>649</v>
      </c>
      <c r="C30" s="396">
        <v>1</v>
      </c>
      <c r="D30" s="396" t="s">
        <v>16</v>
      </c>
      <c r="E30" s="396" t="s">
        <v>16</v>
      </c>
      <c r="F30" s="396" t="s">
        <v>597</v>
      </c>
      <c r="G30" s="396">
        <v>797.17899999999997</v>
      </c>
      <c r="H30" s="396">
        <v>0</v>
      </c>
      <c r="I30" s="396">
        <v>0</v>
      </c>
      <c r="J30" s="396">
        <v>0</v>
      </c>
      <c r="K30" s="396">
        <v>98.262999999999906</v>
      </c>
      <c r="L30" s="396">
        <v>3.863</v>
      </c>
      <c r="M30" s="396">
        <v>340.688999999999</v>
      </c>
      <c r="N30" s="396">
        <v>61.598999999999997</v>
      </c>
      <c r="O30" s="396">
        <v>11.988</v>
      </c>
      <c r="P30" s="396">
        <v>14.417999999999999</v>
      </c>
      <c r="Q30" s="396">
        <v>252.68400000000099</v>
      </c>
      <c r="R30" s="396">
        <v>793.31600000000003</v>
      </c>
      <c r="S30" s="396" t="s">
        <v>597</v>
      </c>
      <c r="T30" s="396">
        <v>0</v>
      </c>
    </row>
    <row r="31" spans="1:20">
      <c r="A31" s="498">
        <v>44399</v>
      </c>
      <c r="B31" s="396" t="s">
        <v>649</v>
      </c>
      <c r="C31" s="396">
        <v>1</v>
      </c>
      <c r="D31" s="396" t="s">
        <v>17</v>
      </c>
      <c r="E31" s="396" t="s">
        <v>17</v>
      </c>
      <c r="F31" s="396" t="s">
        <v>597</v>
      </c>
      <c r="G31" s="396">
        <v>1630.62600000012</v>
      </c>
      <c r="H31" s="396">
        <v>0</v>
      </c>
      <c r="I31" s="396">
        <v>0</v>
      </c>
      <c r="J31" s="396">
        <v>0</v>
      </c>
      <c r="K31" s="396">
        <v>238.128999999998</v>
      </c>
      <c r="L31" s="396">
        <v>55.231000000000002</v>
      </c>
      <c r="M31" s="396">
        <v>594.95199999998897</v>
      </c>
      <c r="N31" s="396">
        <v>459.26599999999303</v>
      </c>
      <c r="O31" s="396">
        <v>95.250999999999706</v>
      </c>
      <c r="P31" s="396">
        <v>0</v>
      </c>
      <c r="Q31" s="396">
        <v>40.434999999999903</v>
      </c>
      <c r="R31" s="396">
        <v>1575.39500000011</v>
      </c>
      <c r="S31" s="396" t="s">
        <v>597</v>
      </c>
      <c r="T31" s="396">
        <v>0</v>
      </c>
    </row>
    <row r="32" spans="1:20">
      <c r="A32" s="498">
        <v>44399</v>
      </c>
      <c r="B32" s="396" t="s">
        <v>649</v>
      </c>
      <c r="C32" s="396">
        <v>1</v>
      </c>
      <c r="D32" s="396" t="s">
        <v>17</v>
      </c>
      <c r="E32" s="396" t="s">
        <v>17</v>
      </c>
      <c r="F32" s="396" t="s">
        <v>622</v>
      </c>
      <c r="G32" s="396">
        <v>19.93</v>
      </c>
      <c r="H32" s="396">
        <v>19.93</v>
      </c>
      <c r="I32" s="396">
        <v>0</v>
      </c>
      <c r="J32" s="396">
        <v>0</v>
      </c>
      <c r="K32" s="396">
        <v>3.1989999999999998</v>
      </c>
      <c r="L32" s="396">
        <v>0</v>
      </c>
      <c r="M32" s="396">
        <v>13.401</v>
      </c>
      <c r="N32" s="396">
        <v>13.068</v>
      </c>
      <c r="O32" s="396">
        <v>0.33300000000000002</v>
      </c>
      <c r="P32" s="396">
        <v>0</v>
      </c>
      <c r="Q32" s="396">
        <v>0</v>
      </c>
      <c r="R32" s="396">
        <v>19.93</v>
      </c>
      <c r="S32" s="396" t="s">
        <v>597</v>
      </c>
      <c r="T32" s="396">
        <v>0</v>
      </c>
    </row>
    <row r="33" spans="1:20">
      <c r="A33" s="498">
        <v>44399</v>
      </c>
      <c r="B33" s="396" t="s">
        <v>649</v>
      </c>
      <c r="C33" s="396">
        <v>1</v>
      </c>
      <c r="D33" s="396" t="s">
        <v>18</v>
      </c>
      <c r="E33" s="396" t="s">
        <v>18</v>
      </c>
      <c r="F33" s="396" t="s">
        <v>597</v>
      </c>
      <c r="G33" s="396">
        <v>233.21299999999999</v>
      </c>
      <c r="H33" s="396">
        <v>0</v>
      </c>
      <c r="I33" s="396">
        <v>0</v>
      </c>
      <c r="J33" s="396">
        <v>0</v>
      </c>
      <c r="K33" s="396">
        <v>31.649000000000001</v>
      </c>
      <c r="L33" s="396">
        <v>0</v>
      </c>
      <c r="M33" s="396">
        <v>75.397999999999897</v>
      </c>
      <c r="N33" s="396">
        <v>25.652000000000001</v>
      </c>
      <c r="O33" s="396">
        <v>7.3259999999999996</v>
      </c>
      <c r="P33" s="396">
        <v>0.46600000000000003</v>
      </c>
      <c r="Q33" s="396">
        <v>41.9540000000001</v>
      </c>
      <c r="R33" s="396">
        <v>233.21299999999999</v>
      </c>
      <c r="S33" s="396" t="s">
        <v>597</v>
      </c>
      <c r="T33" s="396">
        <v>0</v>
      </c>
    </row>
    <row r="34" spans="1:20">
      <c r="A34" s="498">
        <v>44399</v>
      </c>
      <c r="B34" s="396" t="s">
        <v>649</v>
      </c>
      <c r="C34" s="396">
        <v>1</v>
      </c>
      <c r="D34" s="396" t="s">
        <v>40</v>
      </c>
      <c r="E34" s="396" t="s">
        <v>40</v>
      </c>
      <c r="F34" s="396" t="s">
        <v>597</v>
      </c>
      <c r="G34" s="396">
        <v>1724.1540000001301</v>
      </c>
      <c r="H34" s="396">
        <v>0</v>
      </c>
      <c r="I34" s="396">
        <v>0</v>
      </c>
      <c r="J34" s="396">
        <v>1.466</v>
      </c>
      <c r="K34" s="396">
        <v>65.94</v>
      </c>
      <c r="L34" s="396">
        <v>1.399</v>
      </c>
      <c r="M34" s="396">
        <v>386.12500000000398</v>
      </c>
      <c r="N34" s="396">
        <v>183.64500000000001</v>
      </c>
      <c r="O34" s="396">
        <v>0</v>
      </c>
      <c r="P34" s="396">
        <v>50.851999999999897</v>
      </c>
      <c r="Q34" s="396">
        <v>184.49199999999999</v>
      </c>
      <c r="R34" s="396">
        <v>1722.7550000001299</v>
      </c>
      <c r="S34" s="396" t="s">
        <v>597</v>
      </c>
      <c r="T34" s="396">
        <v>0</v>
      </c>
    </row>
    <row r="35" spans="1:20">
      <c r="A35" s="498">
        <v>44399</v>
      </c>
      <c r="B35" s="396" t="s">
        <v>649</v>
      </c>
      <c r="C35" s="396">
        <v>1</v>
      </c>
      <c r="D35" s="396" t="s">
        <v>19</v>
      </c>
      <c r="E35" s="396" t="s">
        <v>19</v>
      </c>
      <c r="F35" s="396" t="s">
        <v>597</v>
      </c>
      <c r="G35" s="396">
        <v>1001.91859000003</v>
      </c>
      <c r="H35" s="396">
        <v>0</v>
      </c>
      <c r="I35" s="396">
        <v>0</v>
      </c>
      <c r="J35" s="396">
        <v>0</v>
      </c>
      <c r="K35" s="396">
        <v>117.37984299999999</v>
      </c>
      <c r="L35" s="396">
        <v>3.7333270000000001</v>
      </c>
      <c r="M35" s="396">
        <v>483.33922299999699</v>
      </c>
      <c r="N35" s="396">
        <v>165.69972600000099</v>
      </c>
      <c r="O35" s="396">
        <v>9.9999900000000004</v>
      </c>
      <c r="P35" s="396">
        <v>0</v>
      </c>
      <c r="Q35" s="396">
        <v>307.63950700000498</v>
      </c>
      <c r="R35" s="396">
        <v>998.185263000031</v>
      </c>
      <c r="S35" s="396" t="s">
        <v>597</v>
      </c>
      <c r="T35" s="396">
        <v>0</v>
      </c>
    </row>
    <row r="36" spans="1:20">
      <c r="A36" s="498">
        <v>44399</v>
      </c>
      <c r="B36" s="396" t="s">
        <v>649</v>
      </c>
      <c r="C36" s="396">
        <v>1</v>
      </c>
      <c r="D36" s="396" t="s">
        <v>19</v>
      </c>
      <c r="E36" s="396" t="s">
        <v>19</v>
      </c>
      <c r="F36" s="396" t="s">
        <v>597</v>
      </c>
      <c r="G36" s="396">
        <v>90.266664000000702</v>
      </c>
      <c r="H36" s="396">
        <v>0</v>
      </c>
      <c r="I36" s="396">
        <v>0</v>
      </c>
      <c r="J36" s="396">
        <v>0</v>
      </c>
      <c r="K36" s="396">
        <v>0</v>
      </c>
      <c r="L36" s="396">
        <v>0</v>
      </c>
      <c r="M36" s="396">
        <v>0</v>
      </c>
      <c r="N36" s="396">
        <v>0</v>
      </c>
      <c r="O36" s="396">
        <v>0</v>
      </c>
      <c r="P36" s="396">
        <v>0</v>
      </c>
      <c r="Q36" s="396">
        <v>0</v>
      </c>
      <c r="R36" s="396">
        <v>90.266664000000702</v>
      </c>
      <c r="S36" s="396" t="s">
        <v>694</v>
      </c>
      <c r="T36" s="396">
        <v>90.266664000000702</v>
      </c>
    </row>
    <row r="37" spans="1:20">
      <c r="A37" s="498">
        <v>44399</v>
      </c>
      <c r="B37" s="396" t="s">
        <v>649</v>
      </c>
      <c r="C37" s="396">
        <v>1</v>
      </c>
      <c r="D37" s="396" t="s">
        <v>19</v>
      </c>
      <c r="E37" s="396" t="s">
        <v>19</v>
      </c>
      <c r="F37" s="396" t="s">
        <v>610</v>
      </c>
      <c r="G37" s="396">
        <v>1.466661</v>
      </c>
      <c r="H37" s="396">
        <v>1.466661</v>
      </c>
      <c r="I37" s="396">
        <v>0</v>
      </c>
      <c r="J37" s="396">
        <v>0</v>
      </c>
      <c r="K37" s="396">
        <v>0.39999899999999999</v>
      </c>
      <c r="L37" s="396">
        <v>0</v>
      </c>
      <c r="M37" s="396">
        <v>0.79999500000000001</v>
      </c>
      <c r="N37" s="396">
        <v>0.46666200000000002</v>
      </c>
      <c r="O37" s="396">
        <v>0</v>
      </c>
      <c r="P37" s="396">
        <v>0</v>
      </c>
      <c r="Q37" s="396">
        <v>0.33333299999999999</v>
      </c>
      <c r="R37" s="396">
        <v>1.466661</v>
      </c>
      <c r="S37" s="396" t="s">
        <v>597</v>
      </c>
      <c r="T37" s="396">
        <v>0</v>
      </c>
    </row>
    <row r="38" spans="1:20">
      <c r="A38" s="498">
        <v>44399</v>
      </c>
      <c r="B38" s="396" t="s">
        <v>649</v>
      </c>
      <c r="C38" s="396">
        <v>1</v>
      </c>
      <c r="D38" s="396" t="s">
        <v>39</v>
      </c>
      <c r="E38" s="396" t="s">
        <v>82</v>
      </c>
      <c r="F38" s="396" t="s">
        <v>597</v>
      </c>
      <c r="G38" s="396">
        <v>1744.8980580001</v>
      </c>
      <c r="H38" s="396">
        <v>0</v>
      </c>
      <c r="I38" s="396">
        <v>0</v>
      </c>
      <c r="J38" s="396">
        <v>0</v>
      </c>
      <c r="K38" s="396">
        <v>116.479878</v>
      </c>
      <c r="L38" s="396">
        <v>11.853319000000001</v>
      </c>
      <c r="M38" s="396">
        <v>710.69910900000798</v>
      </c>
      <c r="N38" s="396">
        <v>273.09961099999703</v>
      </c>
      <c r="O38" s="396">
        <v>187.533161000001</v>
      </c>
      <c r="P38" s="396">
        <v>38.266590999999998</v>
      </c>
      <c r="Q38" s="396">
        <v>272.732981</v>
      </c>
      <c r="R38" s="396">
        <v>1733.0447390001</v>
      </c>
      <c r="S38" s="396" t="s">
        <v>597</v>
      </c>
      <c r="T38" s="396">
        <v>0</v>
      </c>
    </row>
    <row r="39" spans="1:20">
      <c r="A39" s="498">
        <v>44399</v>
      </c>
      <c r="B39" s="396" t="s">
        <v>649</v>
      </c>
      <c r="C39" s="396">
        <v>1</v>
      </c>
      <c r="D39" s="396" t="s">
        <v>39</v>
      </c>
      <c r="E39" s="396" t="s">
        <v>55</v>
      </c>
      <c r="F39" s="396" t="s">
        <v>597</v>
      </c>
      <c r="G39" s="396">
        <v>1468.5917870001001</v>
      </c>
      <c r="H39" s="396">
        <v>0</v>
      </c>
      <c r="I39" s="396">
        <v>0</v>
      </c>
      <c r="J39" s="396">
        <v>0</v>
      </c>
      <c r="K39" s="396">
        <v>156.986501</v>
      </c>
      <c r="L39" s="396">
        <v>5.3599920000000001</v>
      </c>
      <c r="M39" s="396">
        <v>465.44614499998801</v>
      </c>
      <c r="N39" s="396">
        <v>126.19988699999899</v>
      </c>
      <c r="O39" s="396">
        <v>247.99977300000299</v>
      </c>
      <c r="P39" s="396">
        <v>7.4199929999999998</v>
      </c>
      <c r="Q39" s="396">
        <v>122.493119999999</v>
      </c>
      <c r="R39" s="396">
        <v>1463.2317950001</v>
      </c>
      <c r="S39" s="396" t="s">
        <v>597</v>
      </c>
      <c r="T39" s="396">
        <v>0</v>
      </c>
    </row>
    <row r="40" spans="1:20">
      <c r="A40" s="498">
        <v>44399</v>
      </c>
      <c r="B40" s="396" t="s">
        <v>649</v>
      </c>
      <c r="C40" s="396">
        <v>1</v>
      </c>
      <c r="D40" s="396" t="s">
        <v>39</v>
      </c>
      <c r="E40" s="396" t="s">
        <v>55</v>
      </c>
      <c r="F40" s="396" t="s">
        <v>597</v>
      </c>
      <c r="G40" s="396">
        <v>5.3333300000000001</v>
      </c>
      <c r="H40" s="396">
        <v>0</v>
      </c>
      <c r="I40" s="396">
        <v>0</v>
      </c>
      <c r="J40" s="396">
        <v>0</v>
      </c>
      <c r="K40" s="396">
        <v>0</v>
      </c>
      <c r="L40" s="396">
        <v>0</v>
      </c>
      <c r="M40" s="396">
        <v>5.3333300000000001</v>
      </c>
      <c r="N40" s="396">
        <v>5.3333300000000001</v>
      </c>
      <c r="O40" s="396">
        <v>0</v>
      </c>
      <c r="P40" s="396">
        <v>0</v>
      </c>
      <c r="Q40" s="396">
        <v>0</v>
      </c>
      <c r="R40" s="396">
        <v>5.3333300000000001</v>
      </c>
      <c r="S40" s="396" t="s">
        <v>693</v>
      </c>
      <c r="T40" s="396">
        <v>5.3333300000000001</v>
      </c>
    </row>
    <row r="41" spans="1:20">
      <c r="A41" s="498">
        <v>44399</v>
      </c>
      <c r="B41" s="396" t="s">
        <v>649</v>
      </c>
      <c r="C41" s="396">
        <v>1</v>
      </c>
      <c r="D41" s="396" t="s">
        <v>39</v>
      </c>
      <c r="E41" s="396" t="s">
        <v>55</v>
      </c>
      <c r="F41" s="396" t="s">
        <v>624</v>
      </c>
      <c r="G41" s="396">
        <v>24.419976999999999</v>
      </c>
      <c r="H41" s="396">
        <v>24.419976999999999</v>
      </c>
      <c r="I41" s="396">
        <v>0</v>
      </c>
      <c r="J41" s="396">
        <v>0</v>
      </c>
      <c r="K41" s="396">
        <v>5.1333289999999998</v>
      </c>
      <c r="L41" s="396">
        <v>0.99999899999999997</v>
      </c>
      <c r="M41" s="396">
        <v>17.553317</v>
      </c>
      <c r="N41" s="396">
        <v>13.199987999999999</v>
      </c>
      <c r="O41" s="396">
        <v>3.9999959999999999</v>
      </c>
      <c r="P41" s="396">
        <v>0</v>
      </c>
      <c r="Q41" s="396">
        <v>0.35333300000000001</v>
      </c>
      <c r="R41" s="396">
        <v>23.419978</v>
      </c>
      <c r="S41" s="396" t="s">
        <v>597</v>
      </c>
      <c r="T41" s="396">
        <v>0</v>
      </c>
    </row>
    <row r="42" spans="1:20">
      <c r="A42" s="498">
        <v>44399</v>
      </c>
      <c r="B42" s="396" t="s">
        <v>649</v>
      </c>
      <c r="C42" s="396">
        <v>1</v>
      </c>
      <c r="D42" s="396" t="s">
        <v>39</v>
      </c>
      <c r="E42" s="396" t="s">
        <v>55</v>
      </c>
      <c r="F42" s="396" t="s">
        <v>625</v>
      </c>
      <c r="G42" s="396">
        <v>6.7999929999999997</v>
      </c>
      <c r="H42" s="396">
        <v>6.7999929999999997</v>
      </c>
      <c r="I42" s="396">
        <v>0</v>
      </c>
      <c r="J42" s="396">
        <v>0</v>
      </c>
      <c r="K42" s="396">
        <v>2.266664</v>
      </c>
      <c r="L42" s="396">
        <v>0</v>
      </c>
      <c r="M42" s="396">
        <v>5.4666610000000002</v>
      </c>
      <c r="N42" s="396">
        <v>5.4666610000000002</v>
      </c>
      <c r="O42" s="396">
        <v>0</v>
      </c>
      <c r="P42" s="396">
        <v>0</v>
      </c>
      <c r="Q42" s="396">
        <v>0</v>
      </c>
      <c r="R42" s="396">
        <v>6.7999929999999997</v>
      </c>
      <c r="S42" s="396" t="s">
        <v>597</v>
      </c>
      <c r="T42" s="396">
        <v>0</v>
      </c>
    </row>
    <row r="43" spans="1:20">
      <c r="A43" s="498">
        <v>44399</v>
      </c>
      <c r="B43" s="396" t="s">
        <v>649</v>
      </c>
      <c r="C43" s="396">
        <v>1</v>
      </c>
      <c r="D43" s="396" t="s">
        <v>39</v>
      </c>
      <c r="E43" s="396" t="s">
        <v>44</v>
      </c>
      <c r="F43" s="396" t="s">
        <v>597</v>
      </c>
      <c r="G43" s="396">
        <v>876.57236900003102</v>
      </c>
      <c r="H43" s="396">
        <v>0</v>
      </c>
      <c r="I43" s="396">
        <v>0.33333299999999999</v>
      </c>
      <c r="J43" s="396">
        <v>0</v>
      </c>
      <c r="K43" s="396">
        <v>72.446611000000004</v>
      </c>
      <c r="L43" s="396">
        <v>3.6666650000000001</v>
      </c>
      <c r="M43" s="396">
        <v>353.659586999998</v>
      </c>
      <c r="N43" s="396">
        <v>109.86662099999999</v>
      </c>
      <c r="O43" s="396">
        <v>110.06656099999999</v>
      </c>
      <c r="P43" s="396">
        <v>0</v>
      </c>
      <c r="Q43" s="396">
        <v>149.393056</v>
      </c>
      <c r="R43" s="396">
        <v>872.90570400003105</v>
      </c>
      <c r="S43" s="396" t="s">
        <v>597</v>
      </c>
      <c r="T43" s="396">
        <v>0</v>
      </c>
    </row>
    <row r="44" spans="1:20">
      <c r="A44" s="498">
        <v>44399</v>
      </c>
      <c r="B44" s="396" t="s">
        <v>649</v>
      </c>
      <c r="C44" s="396">
        <v>1</v>
      </c>
      <c r="D44" s="396" t="s">
        <v>39</v>
      </c>
      <c r="E44" s="396" t="s">
        <v>44</v>
      </c>
      <c r="F44" s="396" t="s">
        <v>597</v>
      </c>
      <c r="G44" s="396">
        <v>50.399874000000104</v>
      </c>
      <c r="H44" s="396">
        <v>0</v>
      </c>
      <c r="I44" s="396">
        <v>0</v>
      </c>
      <c r="J44" s="396">
        <v>0</v>
      </c>
      <c r="K44" s="396">
        <v>0.53333200000000003</v>
      </c>
      <c r="L44" s="396">
        <v>0</v>
      </c>
      <c r="M44" s="396">
        <v>0</v>
      </c>
      <c r="N44" s="396">
        <v>0</v>
      </c>
      <c r="O44" s="396">
        <v>0</v>
      </c>
      <c r="P44" s="396">
        <v>0</v>
      </c>
      <c r="Q44" s="396">
        <v>0</v>
      </c>
      <c r="R44" s="396">
        <v>50.399874000000104</v>
      </c>
      <c r="S44" s="396" t="s">
        <v>695</v>
      </c>
      <c r="T44" s="396">
        <v>50.399874000000104</v>
      </c>
    </row>
    <row r="45" spans="1:20">
      <c r="A45" s="498">
        <v>44399</v>
      </c>
      <c r="B45" s="396" t="s">
        <v>649</v>
      </c>
      <c r="C45" s="396">
        <v>1</v>
      </c>
      <c r="D45" s="396" t="s">
        <v>39</v>
      </c>
      <c r="E45" s="396" t="s">
        <v>44</v>
      </c>
      <c r="F45" s="396" t="s">
        <v>601</v>
      </c>
      <c r="G45" s="396">
        <v>0.33333299999999999</v>
      </c>
      <c r="H45" s="396">
        <v>0.33333299999999999</v>
      </c>
      <c r="I45" s="396">
        <v>0</v>
      </c>
      <c r="J45" s="396">
        <v>0</v>
      </c>
      <c r="K45" s="396">
        <v>0</v>
      </c>
      <c r="L45" s="396">
        <v>0</v>
      </c>
      <c r="M45" s="396">
        <v>0.33333299999999999</v>
      </c>
      <c r="N45" s="396">
        <v>0</v>
      </c>
      <c r="O45" s="396">
        <v>0.33333299999999999</v>
      </c>
      <c r="P45" s="396">
        <v>0</v>
      </c>
      <c r="Q45" s="396">
        <v>0</v>
      </c>
      <c r="R45" s="396">
        <v>0.33333299999999999</v>
      </c>
      <c r="S45" s="396" t="s">
        <v>597</v>
      </c>
      <c r="T45" s="396">
        <v>0</v>
      </c>
    </row>
    <row r="46" spans="1:20">
      <c r="A46" s="498">
        <v>44399</v>
      </c>
      <c r="B46" s="396" t="s">
        <v>649</v>
      </c>
      <c r="C46" s="396">
        <v>1</v>
      </c>
      <c r="D46" s="396" t="s">
        <v>21</v>
      </c>
      <c r="E46" s="396" t="s">
        <v>21</v>
      </c>
      <c r="F46" s="396" t="s">
        <v>597</v>
      </c>
      <c r="G46" s="396">
        <v>1567.84510000007</v>
      </c>
      <c r="H46" s="396">
        <v>0</v>
      </c>
      <c r="I46" s="396">
        <v>0</v>
      </c>
      <c r="J46" s="396">
        <v>0</v>
      </c>
      <c r="K46" s="396">
        <v>104.48658399999999</v>
      </c>
      <c r="L46" s="396">
        <v>5.9666600000000001</v>
      </c>
      <c r="M46" s="396">
        <v>671.23269700000799</v>
      </c>
      <c r="N46" s="396">
        <v>273.89986099999999</v>
      </c>
      <c r="O46" s="396">
        <v>171.33310600000101</v>
      </c>
      <c r="P46" s="396">
        <v>0</v>
      </c>
      <c r="Q46" s="396">
        <v>239.999716000001</v>
      </c>
      <c r="R46" s="396">
        <v>1561.87844000007</v>
      </c>
      <c r="S46" s="396" t="s">
        <v>597</v>
      </c>
      <c r="T46" s="396">
        <v>0</v>
      </c>
    </row>
    <row r="47" spans="1:20">
      <c r="A47" s="498">
        <v>44399</v>
      </c>
      <c r="B47" s="396" t="s">
        <v>649</v>
      </c>
      <c r="C47" s="396">
        <v>1</v>
      </c>
      <c r="D47" s="396" t="s">
        <v>22</v>
      </c>
      <c r="E47" s="396" t="s">
        <v>22</v>
      </c>
      <c r="F47" s="396" t="s">
        <v>597</v>
      </c>
      <c r="G47" s="396">
        <v>792.91906300001403</v>
      </c>
      <c r="H47" s="396">
        <v>0</v>
      </c>
      <c r="I47" s="396">
        <v>0</v>
      </c>
      <c r="J47" s="396">
        <v>0</v>
      </c>
      <c r="K47" s="396">
        <v>39.019953999999998</v>
      </c>
      <c r="L47" s="396">
        <v>27.199967000000001</v>
      </c>
      <c r="M47" s="396">
        <v>142.306524</v>
      </c>
      <c r="N47" s="396">
        <v>34.706615999999997</v>
      </c>
      <c r="O47" s="396">
        <v>37.666629</v>
      </c>
      <c r="P47" s="396">
        <v>0.6</v>
      </c>
      <c r="Q47" s="396">
        <v>69.333278999999905</v>
      </c>
      <c r="R47" s="396">
        <v>765.719096000013</v>
      </c>
      <c r="S47" s="396" t="s">
        <v>597</v>
      </c>
      <c r="T47" s="396">
        <v>0</v>
      </c>
    </row>
    <row r="48" spans="1:20">
      <c r="A48" s="498">
        <v>44399</v>
      </c>
      <c r="B48" s="396" t="s">
        <v>649</v>
      </c>
      <c r="C48" s="396">
        <v>1</v>
      </c>
      <c r="D48" s="396" t="s">
        <v>23</v>
      </c>
      <c r="E48" s="396" t="s">
        <v>23</v>
      </c>
      <c r="F48" s="396" t="s">
        <v>597</v>
      </c>
      <c r="G48" s="396">
        <v>1236.3853040000699</v>
      </c>
      <c r="H48" s="396">
        <v>0</v>
      </c>
      <c r="I48" s="396">
        <v>0</v>
      </c>
      <c r="J48" s="396">
        <v>0</v>
      </c>
      <c r="K48" s="396">
        <v>51.833288000000103</v>
      </c>
      <c r="L48" s="396">
        <v>55.333279000000203</v>
      </c>
      <c r="M48" s="396">
        <v>282.919566000001</v>
      </c>
      <c r="N48" s="396">
        <v>103.13325399999999</v>
      </c>
      <c r="O48" s="396">
        <v>87.999911999999995</v>
      </c>
      <c r="P48" s="396">
        <v>0</v>
      </c>
      <c r="Q48" s="396">
        <v>91.786399999999801</v>
      </c>
      <c r="R48" s="396">
        <v>1181.05202500006</v>
      </c>
      <c r="S48" s="396" t="s">
        <v>597</v>
      </c>
      <c r="T48" s="396">
        <v>0</v>
      </c>
    </row>
    <row r="49" spans="1:20">
      <c r="A49" s="498">
        <v>44399</v>
      </c>
      <c r="B49" s="396" t="s">
        <v>649</v>
      </c>
      <c r="C49" s="396">
        <v>1</v>
      </c>
      <c r="D49" s="396" t="s">
        <v>38</v>
      </c>
      <c r="E49" s="396" t="s">
        <v>38</v>
      </c>
      <c r="F49" s="396" t="s">
        <v>597</v>
      </c>
      <c r="G49" s="396">
        <v>1630.66400000003</v>
      </c>
      <c r="H49" s="396">
        <v>0</v>
      </c>
      <c r="I49" s="396">
        <v>0</v>
      </c>
      <c r="J49" s="396">
        <v>6.9359999999999999</v>
      </c>
      <c r="K49" s="396">
        <v>71.171000000000006</v>
      </c>
      <c r="L49" s="396">
        <v>10.926</v>
      </c>
      <c r="M49" s="396">
        <v>802.57400000000996</v>
      </c>
      <c r="N49" s="396">
        <v>325.41399999999499</v>
      </c>
      <c r="O49" s="396">
        <v>16.649999999999999</v>
      </c>
      <c r="P49" s="396">
        <v>6.0579999999999998</v>
      </c>
      <c r="Q49" s="396">
        <v>460.50999999999902</v>
      </c>
      <c r="R49" s="396">
        <v>1619.7380000000301</v>
      </c>
      <c r="S49" s="396" t="s">
        <v>597</v>
      </c>
      <c r="T49" s="396">
        <v>0</v>
      </c>
    </row>
    <row r="50" spans="1:20">
      <c r="A50" s="498">
        <v>44399</v>
      </c>
      <c r="B50" s="396" t="s">
        <v>649</v>
      </c>
      <c r="C50" s="396">
        <v>1</v>
      </c>
      <c r="D50" s="396" t="s">
        <v>38</v>
      </c>
      <c r="E50" s="396" t="s">
        <v>85</v>
      </c>
      <c r="F50" s="396" t="s">
        <v>597</v>
      </c>
      <c r="G50" s="396">
        <v>607.30100000000698</v>
      </c>
      <c r="H50" s="396">
        <v>0</v>
      </c>
      <c r="I50" s="396">
        <v>0</v>
      </c>
      <c r="J50" s="396">
        <v>0</v>
      </c>
      <c r="K50" s="396">
        <v>10.526</v>
      </c>
      <c r="L50" s="396">
        <v>50.883999999999801</v>
      </c>
      <c r="M50" s="396">
        <v>27.375</v>
      </c>
      <c r="N50" s="396">
        <v>8.0609999999999999</v>
      </c>
      <c r="O50" s="396">
        <v>18.981000000000002</v>
      </c>
      <c r="P50" s="396">
        <v>0.33300000000000002</v>
      </c>
      <c r="Q50" s="396">
        <v>0</v>
      </c>
      <c r="R50" s="396">
        <v>556.41700000001197</v>
      </c>
      <c r="S50" s="396" t="s">
        <v>597</v>
      </c>
      <c r="T50" s="396">
        <v>0</v>
      </c>
    </row>
    <row r="51" spans="1:20">
      <c r="A51" s="498">
        <v>44399</v>
      </c>
      <c r="B51" s="396" t="s">
        <v>649</v>
      </c>
      <c r="C51" s="396">
        <v>1</v>
      </c>
      <c r="D51" s="396" t="s">
        <v>25</v>
      </c>
      <c r="E51" s="396" t="s">
        <v>25</v>
      </c>
      <c r="F51" s="396" t="s">
        <v>597</v>
      </c>
      <c r="G51" s="396">
        <v>1628.69300000012</v>
      </c>
      <c r="H51" s="396">
        <v>0</v>
      </c>
      <c r="I51" s="396">
        <v>0</v>
      </c>
      <c r="J51" s="396">
        <v>0</v>
      </c>
      <c r="K51" s="396">
        <v>106.44199999999999</v>
      </c>
      <c r="L51" s="396">
        <v>69.078999999999695</v>
      </c>
      <c r="M51" s="396">
        <v>511.53900000000903</v>
      </c>
      <c r="N51" s="396">
        <v>211.79399999999799</v>
      </c>
      <c r="O51" s="396">
        <v>128.363</v>
      </c>
      <c r="P51" s="396">
        <v>4.3289999999999997</v>
      </c>
      <c r="Q51" s="396">
        <v>171.38199999999901</v>
      </c>
      <c r="R51" s="396">
        <v>1559.6140000001001</v>
      </c>
      <c r="S51" s="396" t="s">
        <v>597</v>
      </c>
      <c r="T51" s="396">
        <v>0</v>
      </c>
    </row>
    <row r="52" spans="1:20">
      <c r="A52" s="498">
        <v>44399</v>
      </c>
      <c r="B52" s="396" t="s">
        <v>649</v>
      </c>
      <c r="C52" s="396">
        <v>1</v>
      </c>
      <c r="D52" s="396" t="s">
        <v>25</v>
      </c>
      <c r="E52" s="396" t="s">
        <v>25</v>
      </c>
      <c r="F52" s="396" t="s">
        <v>616</v>
      </c>
      <c r="G52" s="396">
        <v>68.200999999999794</v>
      </c>
      <c r="H52" s="396">
        <v>68.200999999999794</v>
      </c>
      <c r="I52" s="396">
        <v>0</v>
      </c>
      <c r="J52" s="396">
        <v>0</v>
      </c>
      <c r="K52" s="396">
        <v>0</v>
      </c>
      <c r="L52" s="396">
        <v>8.3249999999999993</v>
      </c>
      <c r="M52" s="396">
        <v>32.0369999999999</v>
      </c>
      <c r="N52" s="396">
        <v>6.0609999999999999</v>
      </c>
      <c r="O52" s="396">
        <v>27.306000000000001</v>
      </c>
      <c r="P52" s="396">
        <v>0</v>
      </c>
      <c r="Q52" s="396">
        <v>1.667</v>
      </c>
      <c r="R52" s="396">
        <v>59.875999999999799</v>
      </c>
      <c r="S52" s="396" t="s">
        <v>597</v>
      </c>
      <c r="T52" s="396">
        <v>0</v>
      </c>
    </row>
    <row r="53" spans="1:20">
      <c r="A53" s="498">
        <v>44399</v>
      </c>
      <c r="B53" s="396" t="s">
        <v>649</v>
      </c>
      <c r="C53" s="396">
        <v>1</v>
      </c>
      <c r="D53" s="396" t="s">
        <v>26</v>
      </c>
      <c r="E53" s="396" t="s">
        <v>26</v>
      </c>
      <c r="F53" s="396" t="s">
        <v>597</v>
      </c>
      <c r="G53" s="396">
        <v>473.79944199999301</v>
      </c>
      <c r="H53" s="396">
        <v>0</v>
      </c>
      <c r="I53" s="396">
        <v>0</v>
      </c>
      <c r="J53" s="396">
        <v>0</v>
      </c>
      <c r="K53" s="396">
        <v>98.426577999999694</v>
      </c>
      <c r="L53" s="396">
        <v>6.0666599999999997</v>
      </c>
      <c r="M53" s="396">
        <v>70.439909000000199</v>
      </c>
      <c r="N53" s="396">
        <v>36.933287999999997</v>
      </c>
      <c r="O53" s="396">
        <v>8.9999909999999996</v>
      </c>
      <c r="P53" s="396">
        <v>0</v>
      </c>
      <c r="Q53" s="396">
        <v>24.506630000000001</v>
      </c>
      <c r="R53" s="396">
        <v>467.73278199999299</v>
      </c>
      <c r="S53" s="396" t="s">
        <v>597</v>
      </c>
      <c r="T53" s="396">
        <v>0</v>
      </c>
    </row>
    <row r="54" spans="1:20">
      <c r="A54" s="498">
        <v>44399</v>
      </c>
      <c r="B54" s="396" t="s">
        <v>649</v>
      </c>
      <c r="C54" s="396">
        <v>1</v>
      </c>
      <c r="D54" s="396" t="s">
        <v>27</v>
      </c>
      <c r="E54" s="396" t="s">
        <v>27</v>
      </c>
      <c r="F54" s="396" t="s">
        <v>597</v>
      </c>
      <c r="G54" s="396">
        <v>535.01276499999005</v>
      </c>
      <c r="H54" s="396">
        <v>0</v>
      </c>
      <c r="I54" s="396">
        <v>0</v>
      </c>
      <c r="J54" s="396">
        <v>0</v>
      </c>
      <c r="K54" s="396">
        <v>37.613295999999998</v>
      </c>
      <c r="L54" s="396">
        <v>2.533331</v>
      </c>
      <c r="M54" s="396">
        <v>132.61983599999999</v>
      </c>
      <c r="N54" s="396">
        <v>55.393268999999997</v>
      </c>
      <c r="O54" s="396">
        <v>45.533291000000098</v>
      </c>
      <c r="P54" s="396">
        <v>21.999977999999999</v>
      </c>
      <c r="Q54" s="396">
        <v>31.693276000000001</v>
      </c>
      <c r="R54" s="396">
        <v>532.47943399998996</v>
      </c>
      <c r="S54" s="396" t="s">
        <v>597</v>
      </c>
      <c r="T54" s="396">
        <v>0</v>
      </c>
    </row>
    <row r="55" spans="1:20">
      <c r="A55" s="498">
        <v>44399</v>
      </c>
      <c r="B55" s="396" t="s">
        <v>649</v>
      </c>
      <c r="C55" s="396">
        <v>1</v>
      </c>
      <c r="D55" s="396" t="s">
        <v>28</v>
      </c>
      <c r="E55" s="396" t="s">
        <v>28</v>
      </c>
      <c r="F55" s="396" t="s">
        <v>597</v>
      </c>
      <c r="G55" s="396">
        <v>396.26618699999102</v>
      </c>
      <c r="H55" s="396">
        <v>0</v>
      </c>
      <c r="I55" s="396">
        <v>0</v>
      </c>
      <c r="J55" s="396">
        <v>0</v>
      </c>
      <c r="K55" s="396">
        <v>22.333303999999998</v>
      </c>
      <c r="L55" s="396">
        <v>0.33333299999999999</v>
      </c>
      <c r="M55" s="396">
        <v>226.199749</v>
      </c>
      <c r="N55" s="396">
        <v>101.73320699999999</v>
      </c>
      <c r="O55" s="396">
        <v>111.666555</v>
      </c>
      <c r="P55" s="396">
        <v>0</v>
      </c>
      <c r="Q55" s="396">
        <v>23.133310000000002</v>
      </c>
      <c r="R55" s="396">
        <v>395.93285399999098</v>
      </c>
      <c r="S55" s="396" t="s">
        <v>597</v>
      </c>
      <c r="T55" s="396">
        <v>0</v>
      </c>
    </row>
    <row r="56" spans="1:20">
      <c r="A56" s="498">
        <v>44399</v>
      </c>
      <c r="B56" s="396" t="s">
        <v>649</v>
      </c>
      <c r="C56" s="396">
        <v>1</v>
      </c>
      <c r="D56" s="396" t="s">
        <v>28</v>
      </c>
      <c r="E56" s="396" t="s">
        <v>28</v>
      </c>
      <c r="F56" s="396" t="s">
        <v>619</v>
      </c>
      <c r="G56" s="396">
        <v>12.999987000000001</v>
      </c>
      <c r="H56" s="396">
        <v>12.999987000000001</v>
      </c>
      <c r="I56" s="396">
        <v>0</v>
      </c>
      <c r="J56" s="396">
        <v>0</v>
      </c>
      <c r="K56" s="396">
        <v>0</v>
      </c>
      <c r="L56" s="396">
        <v>0</v>
      </c>
      <c r="M56" s="396">
        <v>11.999988</v>
      </c>
      <c r="N56" s="396">
        <v>2.3333309999999998</v>
      </c>
      <c r="O56" s="396">
        <v>11.999988</v>
      </c>
      <c r="P56" s="396">
        <v>0</v>
      </c>
      <c r="Q56" s="396">
        <v>0</v>
      </c>
      <c r="R56" s="396">
        <v>12.999987000000001</v>
      </c>
      <c r="S56" s="396" t="s">
        <v>597</v>
      </c>
      <c r="T56" s="396">
        <v>0</v>
      </c>
    </row>
    <row r="57" spans="1:20">
      <c r="A57" s="498">
        <v>44399</v>
      </c>
      <c r="B57" s="396" t="s">
        <v>649</v>
      </c>
      <c r="C57" s="396">
        <v>1</v>
      </c>
      <c r="D57" s="396" t="s">
        <v>29</v>
      </c>
      <c r="E57" s="396" t="s">
        <v>29</v>
      </c>
      <c r="F57" s="396" t="s">
        <v>597</v>
      </c>
      <c r="G57" s="396">
        <v>883.43901500002903</v>
      </c>
      <c r="H57" s="396">
        <v>0</v>
      </c>
      <c r="I57" s="396">
        <v>0</v>
      </c>
      <c r="J57" s="396">
        <v>0</v>
      </c>
      <c r="K57" s="396">
        <v>72.933255000000202</v>
      </c>
      <c r="L57" s="396">
        <v>0</v>
      </c>
      <c r="M57" s="396">
        <v>176.57310799999999</v>
      </c>
      <c r="N57" s="396">
        <v>47.673276999999999</v>
      </c>
      <c r="O57" s="396">
        <v>52.333281000000198</v>
      </c>
      <c r="P57" s="396">
        <v>0</v>
      </c>
      <c r="Q57" s="396">
        <v>76.566550000000206</v>
      </c>
      <c r="R57" s="396">
        <v>883.43901500002903</v>
      </c>
      <c r="S57" s="396" t="s">
        <v>597</v>
      </c>
      <c r="T57" s="396">
        <v>0</v>
      </c>
    </row>
    <row r="58" spans="1:20">
      <c r="A58" s="498">
        <v>44399</v>
      </c>
      <c r="B58" s="396" t="s">
        <v>649</v>
      </c>
      <c r="C58" s="396">
        <v>2</v>
      </c>
      <c r="D58" s="396" t="s">
        <v>1</v>
      </c>
      <c r="E58" s="396" t="s">
        <v>1</v>
      </c>
      <c r="F58" s="396" t="s">
        <v>597</v>
      </c>
      <c r="G58" s="396">
        <v>1844.857874</v>
      </c>
      <c r="H58" s="396">
        <v>0</v>
      </c>
      <c r="I58" s="396">
        <v>19.999980000000001</v>
      </c>
      <c r="J58" s="396">
        <v>0</v>
      </c>
      <c r="K58" s="396">
        <v>194.88644900000099</v>
      </c>
      <c r="L58" s="396">
        <v>0.93333200000000005</v>
      </c>
      <c r="M58" s="396">
        <v>755.53916900003105</v>
      </c>
      <c r="N58" s="396">
        <v>679.73924100002102</v>
      </c>
      <c r="O58" s="396">
        <v>16.999983</v>
      </c>
      <c r="P58" s="396">
        <v>0</v>
      </c>
      <c r="Q58" s="396">
        <v>65.4666050000003</v>
      </c>
      <c r="R58" s="396">
        <v>1843.924542</v>
      </c>
      <c r="S58" s="396" t="s">
        <v>597</v>
      </c>
      <c r="T58" s="396">
        <v>0</v>
      </c>
    </row>
    <row r="59" spans="1:20">
      <c r="A59" s="498">
        <v>44399</v>
      </c>
      <c r="B59" s="396" t="s">
        <v>649</v>
      </c>
      <c r="C59" s="396">
        <v>2</v>
      </c>
      <c r="D59" s="396" t="s">
        <v>1</v>
      </c>
      <c r="E59" s="396" t="s">
        <v>1</v>
      </c>
      <c r="F59" s="396" t="s">
        <v>600</v>
      </c>
      <c r="G59" s="396">
        <v>16.799975</v>
      </c>
      <c r="H59" s="396">
        <v>16.799975</v>
      </c>
      <c r="I59" s="396">
        <v>0</v>
      </c>
      <c r="J59" s="396">
        <v>0</v>
      </c>
      <c r="K59" s="396">
        <v>4.1333279999999997</v>
      </c>
      <c r="L59" s="396">
        <v>0</v>
      </c>
      <c r="M59" s="396">
        <v>13.799977999999999</v>
      </c>
      <c r="N59" s="396">
        <v>13.133312</v>
      </c>
      <c r="O59" s="396">
        <v>4.333329</v>
      </c>
      <c r="P59" s="396">
        <v>0</v>
      </c>
      <c r="Q59" s="396">
        <v>0</v>
      </c>
      <c r="R59" s="396">
        <v>16.799975</v>
      </c>
      <c r="S59" s="396" t="s">
        <v>597</v>
      </c>
      <c r="T59" s="396">
        <v>0</v>
      </c>
    </row>
    <row r="60" spans="1:20">
      <c r="A60" s="498">
        <v>44399</v>
      </c>
      <c r="B60" s="396" t="s">
        <v>649</v>
      </c>
      <c r="C60" s="396">
        <v>2</v>
      </c>
      <c r="D60" s="396" t="s">
        <v>1</v>
      </c>
      <c r="E60" s="396" t="s">
        <v>1</v>
      </c>
      <c r="F60" s="396" t="s">
        <v>605</v>
      </c>
      <c r="G60" s="396">
        <v>31.166630000000001</v>
      </c>
      <c r="H60" s="396">
        <v>31.166630000000001</v>
      </c>
      <c r="I60" s="396">
        <v>0</v>
      </c>
      <c r="J60" s="396">
        <v>0</v>
      </c>
      <c r="K60" s="396">
        <v>2.9333300000000002</v>
      </c>
      <c r="L60" s="396">
        <v>0</v>
      </c>
      <c r="M60" s="396">
        <v>29.166632</v>
      </c>
      <c r="N60" s="396">
        <v>26.833300999999999</v>
      </c>
      <c r="O60" s="396">
        <v>0</v>
      </c>
      <c r="P60" s="396">
        <v>0</v>
      </c>
      <c r="Q60" s="396">
        <v>2.3333309999999998</v>
      </c>
      <c r="R60" s="396">
        <v>31.166630000000001</v>
      </c>
      <c r="S60" s="396" t="s">
        <v>597</v>
      </c>
      <c r="T60" s="396">
        <v>0</v>
      </c>
    </row>
    <row r="61" spans="1:20">
      <c r="A61" s="498">
        <v>44399</v>
      </c>
      <c r="B61" s="396" t="s">
        <v>649</v>
      </c>
      <c r="C61" s="396">
        <v>2</v>
      </c>
      <c r="D61" s="396" t="s">
        <v>2</v>
      </c>
      <c r="E61" s="396" t="s">
        <v>2</v>
      </c>
      <c r="F61" s="396" t="s">
        <v>597</v>
      </c>
      <c r="G61" s="396">
        <v>6381.74103199812</v>
      </c>
      <c r="H61" s="396">
        <v>0</v>
      </c>
      <c r="I61" s="396">
        <v>0</v>
      </c>
      <c r="J61" s="396">
        <v>2.6666650000000001</v>
      </c>
      <c r="K61" s="396">
        <v>137.646534</v>
      </c>
      <c r="L61" s="396">
        <v>68.293266000000301</v>
      </c>
      <c r="M61" s="396">
        <v>2167.5314710001699</v>
      </c>
      <c r="N61" s="396">
        <v>847.13259700002402</v>
      </c>
      <c r="O61" s="396">
        <v>608.33296699998505</v>
      </c>
      <c r="P61" s="396">
        <v>391.46626699999399</v>
      </c>
      <c r="Q61" s="396">
        <v>512.86611399999197</v>
      </c>
      <c r="R61" s="396">
        <v>6313.4477659982103</v>
      </c>
      <c r="S61" s="396" t="s">
        <v>597</v>
      </c>
      <c r="T61" s="396">
        <v>0</v>
      </c>
    </row>
    <row r="62" spans="1:20">
      <c r="A62" s="498">
        <v>44399</v>
      </c>
      <c r="B62" s="396" t="s">
        <v>649</v>
      </c>
      <c r="C62" s="396">
        <v>2</v>
      </c>
      <c r="D62" s="396" t="s">
        <v>3</v>
      </c>
      <c r="E62" s="396" t="s">
        <v>3</v>
      </c>
      <c r="F62" s="396" t="s">
        <v>597</v>
      </c>
      <c r="G62" s="396">
        <v>1312.3585430000701</v>
      </c>
      <c r="H62" s="396">
        <v>0</v>
      </c>
      <c r="I62" s="396">
        <v>0</v>
      </c>
      <c r="J62" s="396">
        <v>28.199960999999998</v>
      </c>
      <c r="K62" s="396">
        <v>102.85989499999999</v>
      </c>
      <c r="L62" s="396">
        <v>0</v>
      </c>
      <c r="M62" s="396">
        <v>627.29257200000302</v>
      </c>
      <c r="N62" s="396">
        <v>487.70606199999099</v>
      </c>
      <c r="O62" s="396">
        <v>55.999944000000198</v>
      </c>
      <c r="P62" s="396">
        <v>39.999960000000101</v>
      </c>
      <c r="Q62" s="396">
        <v>55.586594000000098</v>
      </c>
      <c r="R62" s="396">
        <v>1312.3585430000701</v>
      </c>
      <c r="S62" s="396" t="s">
        <v>597</v>
      </c>
      <c r="T62" s="396">
        <v>0</v>
      </c>
    </row>
    <row r="63" spans="1:20">
      <c r="A63" s="498">
        <v>44399</v>
      </c>
      <c r="B63" s="396" t="s">
        <v>649</v>
      </c>
      <c r="C63" s="396">
        <v>2</v>
      </c>
      <c r="D63" s="396" t="s">
        <v>3</v>
      </c>
      <c r="E63" s="396" t="s">
        <v>3</v>
      </c>
      <c r="F63" s="396" t="s">
        <v>609</v>
      </c>
      <c r="G63" s="396">
        <v>34.779972000000001</v>
      </c>
      <c r="H63" s="396">
        <v>34.779972000000001</v>
      </c>
      <c r="I63" s="396">
        <v>0</v>
      </c>
      <c r="J63" s="396">
        <v>0</v>
      </c>
      <c r="K63" s="396">
        <v>1.606665</v>
      </c>
      <c r="L63" s="396">
        <v>0</v>
      </c>
      <c r="M63" s="396">
        <v>32.113308000000004</v>
      </c>
      <c r="N63" s="396">
        <v>31.446642000000001</v>
      </c>
      <c r="O63" s="396">
        <v>0.66666599999999998</v>
      </c>
      <c r="P63" s="396">
        <v>0</v>
      </c>
      <c r="Q63" s="396">
        <v>0</v>
      </c>
      <c r="R63" s="396">
        <v>34.779972000000001</v>
      </c>
      <c r="S63" s="396" t="s">
        <v>597</v>
      </c>
      <c r="T63" s="396">
        <v>0</v>
      </c>
    </row>
    <row r="64" spans="1:20">
      <c r="A64" s="498">
        <v>44399</v>
      </c>
      <c r="B64" s="396" t="s">
        <v>649</v>
      </c>
      <c r="C64" s="396">
        <v>2</v>
      </c>
      <c r="D64" s="396" t="s">
        <v>3</v>
      </c>
      <c r="E64" s="396" t="s">
        <v>3</v>
      </c>
      <c r="F64" s="396" t="s">
        <v>610</v>
      </c>
      <c r="G64" s="396">
        <v>54.973268000000097</v>
      </c>
      <c r="H64" s="396">
        <v>54.973268000000097</v>
      </c>
      <c r="I64" s="396">
        <v>0</v>
      </c>
      <c r="J64" s="396">
        <v>0</v>
      </c>
      <c r="K64" s="396">
        <v>14.213316000000001</v>
      </c>
      <c r="L64" s="396">
        <v>0</v>
      </c>
      <c r="M64" s="396">
        <v>49.306607000000099</v>
      </c>
      <c r="N64" s="396">
        <v>49.306607000000099</v>
      </c>
      <c r="O64" s="396">
        <v>0</v>
      </c>
      <c r="P64" s="396">
        <v>0</v>
      </c>
      <c r="Q64" s="396">
        <v>0</v>
      </c>
      <c r="R64" s="396">
        <v>54.973268000000097</v>
      </c>
      <c r="S64" s="396" t="s">
        <v>597</v>
      </c>
      <c r="T64" s="396">
        <v>0</v>
      </c>
    </row>
    <row r="65" spans="1:20">
      <c r="A65" s="498">
        <v>44399</v>
      </c>
      <c r="B65" s="396" t="s">
        <v>649</v>
      </c>
      <c r="C65" s="396">
        <v>2</v>
      </c>
      <c r="D65" s="396" t="s">
        <v>3</v>
      </c>
      <c r="E65" s="396" t="s">
        <v>3</v>
      </c>
      <c r="F65" s="396" t="s">
        <v>714</v>
      </c>
      <c r="G65" s="396">
        <v>3.5399970000000001</v>
      </c>
      <c r="H65" s="396">
        <v>3.5399970000000001</v>
      </c>
      <c r="I65" s="396">
        <v>0</v>
      </c>
      <c r="J65" s="396">
        <v>0</v>
      </c>
      <c r="K65" s="396">
        <v>0</v>
      </c>
      <c r="L65" s="396">
        <v>0</v>
      </c>
      <c r="M65" s="396">
        <v>3.5399970000000001</v>
      </c>
      <c r="N65" s="396">
        <v>3.206664</v>
      </c>
      <c r="O65" s="396">
        <v>0.33333299999999999</v>
      </c>
      <c r="P65" s="396">
        <v>0</v>
      </c>
      <c r="Q65" s="396">
        <v>0</v>
      </c>
      <c r="R65" s="396">
        <v>3.5399970000000001</v>
      </c>
      <c r="S65" s="396" t="s">
        <v>597</v>
      </c>
      <c r="T65" s="396">
        <v>0</v>
      </c>
    </row>
    <row r="66" spans="1:20">
      <c r="A66" s="498">
        <v>44399</v>
      </c>
      <c r="B66" s="396" t="s">
        <v>649</v>
      </c>
      <c r="C66" s="396">
        <v>2</v>
      </c>
      <c r="D66" s="396" t="s">
        <v>3</v>
      </c>
      <c r="E66" s="396" t="s">
        <v>3</v>
      </c>
      <c r="F66" s="396" t="s">
        <v>605</v>
      </c>
      <c r="G66" s="396">
        <v>76.713243000000205</v>
      </c>
      <c r="H66" s="396">
        <v>76.713243000000205</v>
      </c>
      <c r="I66" s="396">
        <v>0</v>
      </c>
      <c r="J66" s="396">
        <v>0</v>
      </c>
      <c r="K66" s="396">
        <v>3.3999950000000001</v>
      </c>
      <c r="L66" s="396">
        <v>0</v>
      </c>
      <c r="M66" s="396">
        <v>69.179917000000103</v>
      </c>
      <c r="N66" s="396">
        <v>68.799918000000105</v>
      </c>
      <c r="O66" s="396">
        <v>0.66666599999999998</v>
      </c>
      <c r="P66" s="396">
        <v>0</v>
      </c>
      <c r="Q66" s="396">
        <v>4.6665999999999999E-2</v>
      </c>
      <c r="R66" s="396">
        <v>76.713243000000205</v>
      </c>
      <c r="S66" s="396" t="s">
        <v>597</v>
      </c>
      <c r="T66" s="396">
        <v>0</v>
      </c>
    </row>
    <row r="67" spans="1:20">
      <c r="A67" s="498">
        <v>44399</v>
      </c>
      <c r="B67" s="396" t="s">
        <v>649</v>
      </c>
      <c r="C67" s="396">
        <v>2</v>
      </c>
      <c r="D67" s="396" t="s">
        <v>4</v>
      </c>
      <c r="E67" s="396" t="s">
        <v>4</v>
      </c>
      <c r="F67" s="396" t="s">
        <v>597</v>
      </c>
      <c r="G67" s="396">
        <v>1210.8785840000601</v>
      </c>
      <c r="H67" s="396">
        <v>0</v>
      </c>
      <c r="I67" s="396">
        <v>0</v>
      </c>
      <c r="J67" s="396">
        <v>0</v>
      </c>
      <c r="K67" s="396">
        <v>44.886614000000002</v>
      </c>
      <c r="L67" s="396">
        <v>0.99999899999999997</v>
      </c>
      <c r="M67" s="396">
        <v>298.63301299999898</v>
      </c>
      <c r="N67" s="396">
        <v>134.96650299999999</v>
      </c>
      <c r="O67" s="396">
        <v>71.333262000000204</v>
      </c>
      <c r="P67" s="396">
        <v>0</v>
      </c>
      <c r="Q67" s="396">
        <v>95.666577999999802</v>
      </c>
      <c r="R67" s="396">
        <v>1209.87858500006</v>
      </c>
      <c r="S67" s="396" t="s">
        <v>597</v>
      </c>
      <c r="T67" s="396">
        <v>0</v>
      </c>
    </row>
    <row r="68" spans="1:20">
      <c r="A68" s="498">
        <v>44399</v>
      </c>
      <c r="B68" s="396" t="s">
        <v>649</v>
      </c>
      <c r="C68" s="396">
        <v>2</v>
      </c>
      <c r="D68" s="396" t="s">
        <v>5</v>
      </c>
      <c r="E68" s="396" t="s">
        <v>5</v>
      </c>
      <c r="F68" s="396" t="s">
        <v>597</v>
      </c>
      <c r="G68" s="396">
        <v>1290.5430000000299</v>
      </c>
      <c r="H68" s="396">
        <v>0</v>
      </c>
      <c r="I68" s="396">
        <v>0</v>
      </c>
      <c r="J68" s="396">
        <v>0</v>
      </c>
      <c r="K68" s="396">
        <v>11.922000000000001</v>
      </c>
      <c r="L68" s="396">
        <v>2.0619999999999998</v>
      </c>
      <c r="M68" s="396">
        <v>386.69300000000499</v>
      </c>
      <c r="N68" s="396">
        <v>96.976999999999506</v>
      </c>
      <c r="O68" s="396">
        <v>201.52999999999901</v>
      </c>
      <c r="P68" s="396">
        <v>13.59</v>
      </c>
      <c r="Q68" s="396">
        <v>80.524000000000001</v>
      </c>
      <c r="R68" s="396">
        <v>1288.48100000003</v>
      </c>
      <c r="S68" s="396" t="s">
        <v>597</v>
      </c>
      <c r="T68" s="396">
        <v>0</v>
      </c>
    </row>
    <row r="69" spans="1:20">
      <c r="A69" s="498">
        <v>44399</v>
      </c>
      <c r="B69" s="396" t="s">
        <v>649</v>
      </c>
      <c r="C69" s="396">
        <v>2</v>
      </c>
      <c r="D69" s="396" t="s">
        <v>6</v>
      </c>
      <c r="E69" s="396" t="s">
        <v>6</v>
      </c>
      <c r="F69" s="396" t="s">
        <v>597</v>
      </c>
      <c r="G69" s="396">
        <v>1411.31846400007</v>
      </c>
      <c r="H69" s="396">
        <v>0</v>
      </c>
      <c r="I69" s="396">
        <v>0</v>
      </c>
      <c r="J69" s="396">
        <v>0</v>
      </c>
      <c r="K69" s="396">
        <v>131.03987000000001</v>
      </c>
      <c r="L69" s="396">
        <v>9.6666570000000007</v>
      </c>
      <c r="M69" s="396">
        <v>439.35953599999402</v>
      </c>
      <c r="N69" s="396">
        <v>184.399821</v>
      </c>
      <c r="O69" s="396">
        <v>0</v>
      </c>
      <c r="P69" s="396">
        <v>145.79984999999999</v>
      </c>
      <c r="Q69" s="396">
        <v>116.82652400000001</v>
      </c>
      <c r="R69" s="396">
        <v>1401.65180700007</v>
      </c>
      <c r="S69" s="396" t="s">
        <v>597</v>
      </c>
      <c r="T69" s="396">
        <v>0</v>
      </c>
    </row>
    <row r="70" spans="1:20">
      <c r="A70" s="498">
        <v>44399</v>
      </c>
      <c r="B70" s="396" t="s">
        <v>649</v>
      </c>
      <c r="C70" s="396">
        <v>2</v>
      </c>
      <c r="D70" s="396" t="s">
        <v>7</v>
      </c>
      <c r="E70" s="396" t="s">
        <v>7</v>
      </c>
      <c r="F70" s="396" t="s">
        <v>597</v>
      </c>
      <c r="G70" s="396">
        <v>3984.97700000025</v>
      </c>
      <c r="H70" s="396">
        <v>0</v>
      </c>
      <c r="I70" s="396">
        <v>0</v>
      </c>
      <c r="J70" s="396">
        <v>0</v>
      </c>
      <c r="K70" s="396">
        <v>123.956</v>
      </c>
      <c r="L70" s="396">
        <v>39.245999999999903</v>
      </c>
      <c r="M70" s="396">
        <v>1233.2350000000799</v>
      </c>
      <c r="N70" s="396">
        <v>637.02200000000198</v>
      </c>
      <c r="O70" s="396">
        <v>226.09799999999899</v>
      </c>
      <c r="P70" s="396">
        <v>113.24999999999901</v>
      </c>
      <c r="Q70" s="396">
        <v>295.19000000000301</v>
      </c>
      <c r="R70" s="396">
        <v>3945.7310000002399</v>
      </c>
      <c r="S70" s="396" t="s">
        <v>597</v>
      </c>
      <c r="T70" s="396">
        <v>0</v>
      </c>
    </row>
    <row r="71" spans="1:20">
      <c r="A71" s="498">
        <v>44399</v>
      </c>
      <c r="B71" s="396" t="s">
        <v>649</v>
      </c>
      <c r="C71" s="396">
        <v>2</v>
      </c>
      <c r="D71" s="396" t="s">
        <v>8</v>
      </c>
      <c r="E71" s="396" t="s">
        <v>8</v>
      </c>
      <c r="F71" s="396" t="s">
        <v>597</v>
      </c>
      <c r="G71" s="396">
        <v>2502.5972790001701</v>
      </c>
      <c r="H71" s="396">
        <v>0</v>
      </c>
      <c r="I71" s="396">
        <v>0</v>
      </c>
      <c r="J71" s="396">
        <v>0</v>
      </c>
      <c r="K71" s="396">
        <v>221.45306500000001</v>
      </c>
      <c r="L71" s="396">
        <v>25.213297000000001</v>
      </c>
      <c r="M71" s="396">
        <v>792.01240599998596</v>
      </c>
      <c r="N71" s="396">
        <v>544.98590499998795</v>
      </c>
      <c r="O71" s="396">
        <v>25.333307999999999</v>
      </c>
      <c r="P71" s="396">
        <v>26.666640000000001</v>
      </c>
      <c r="Q71" s="396">
        <v>203.69321099999999</v>
      </c>
      <c r="R71" s="396">
        <v>2477.3839820001599</v>
      </c>
      <c r="S71" s="396" t="s">
        <v>597</v>
      </c>
      <c r="T71" s="396">
        <v>0</v>
      </c>
    </row>
    <row r="72" spans="1:20">
      <c r="A72" s="498">
        <v>44399</v>
      </c>
      <c r="B72" s="396" t="s">
        <v>649</v>
      </c>
      <c r="C72" s="396">
        <v>2</v>
      </c>
      <c r="D72" s="396" t="s">
        <v>8</v>
      </c>
      <c r="E72" s="396" t="s">
        <v>8</v>
      </c>
      <c r="F72" s="396" t="s">
        <v>597</v>
      </c>
      <c r="G72" s="396">
        <v>74.3332410000001</v>
      </c>
      <c r="H72" s="396">
        <v>0</v>
      </c>
      <c r="I72" s="396">
        <v>0</v>
      </c>
      <c r="J72" s="396">
        <v>0</v>
      </c>
      <c r="K72" s="396">
        <v>19.466643999999999</v>
      </c>
      <c r="L72" s="396">
        <v>0</v>
      </c>
      <c r="M72" s="396">
        <v>63.733250000000197</v>
      </c>
      <c r="N72" s="396">
        <v>63.733250000000197</v>
      </c>
      <c r="O72" s="396">
        <v>0</v>
      </c>
      <c r="P72" s="396">
        <v>0</v>
      </c>
      <c r="Q72" s="396">
        <v>0</v>
      </c>
      <c r="R72" s="396">
        <v>74.3332410000001</v>
      </c>
      <c r="S72" s="396" t="s">
        <v>691</v>
      </c>
      <c r="T72" s="396">
        <v>74.3332410000001</v>
      </c>
    </row>
    <row r="73" spans="1:20">
      <c r="A73" s="498">
        <v>44399</v>
      </c>
      <c r="B73" s="396" t="s">
        <v>649</v>
      </c>
      <c r="C73" s="396">
        <v>2</v>
      </c>
      <c r="D73" s="396" t="s">
        <v>8</v>
      </c>
      <c r="E73" s="396" t="s">
        <v>8</v>
      </c>
      <c r="F73" s="396" t="s">
        <v>613</v>
      </c>
      <c r="G73" s="396">
        <v>26.599966999999999</v>
      </c>
      <c r="H73" s="396">
        <v>26.599966999999999</v>
      </c>
      <c r="I73" s="396">
        <v>0</v>
      </c>
      <c r="J73" s="396">
        <v>0</v>
      </c>
      <c r="K73" s="396">
        <v>1.266664</v>
      </c>
      <c r="L73" s="396">
        <v>0</v>
      </c>
      <c r="M73" s="396">
        <v>26.399967</v>
      </c>
      <c r="N73" s="396">
        <v>26.399967</v>
      </c>
      <c r="O73" s="396">
        <v>0</v>
      </c>
      <c r="P73" s="396">
        <v>0</v>
      </c>
      <c r="Q73" s="396">
        <v>0</v>
      </c>
      <c r="R73" s="396">
        <v>26.599966999999999</v>
      </c>
      <c r="S73" s="396" t="s">
        <v>597</v>
      </c>
      <c r="T73" s="396">
        <v>0</v>
      </c>
    </row>
    <row r="74" spans="1:20">
      <c r="A74" s="498">
        <v>44399</v>
      </c>
      <c r="B74" s="396" t="s">
        <v>649</v>
      </c>
      <c r="C74" s="396">
        <v>2</v>
      </c>
      <c r="D74" s="396" t="s">
        <v>9</v>
      </c>
      <c r="E74" s="396" t="s">
        <v>9</v>
      </c>
      <c r="F74" s="396" t="s">
        <v>597</v>
      </c>
      <c r="G74" s="396">
        <v>4018.9223610001</v>
      </c>
      <c r="H74" s="396">
        <v>0</v>
      </c>
      <c r="I74" s="396">
        <v>4.333329</v>
      </c>
      <c r="J74" s="396">
        <v>0</v>
      </c>
      <c r="K74" s="396">
        <v>300.71306499999503</v>
      </c>
      <c r="L74" s="396">
        <v>0</v>
      </c>
      <c r="M74" s="396">
        <v>1362.3116380000599</v>
      </c>
      <c r="N74" s="396">
        <v>803.23901900002602</v>
      </c>
      <c r="O74" s="396">
        <v>390.132944999995</v>
      </c>
      <c r="P74" s="396">
        <v>167.599772</v>
      </c>
      <c r="Q74" s="396">
        <v>206.27296199999901</v>
      </c>
      <c r="R74" s="396">
        <v>4018.9223610001</v>
      </c>
      <c r="S74" s="396" t="s">
        <v>597</v>
      </c>
      <c r="T74" s="396">
        <v>0</v>
      </c>
    </row>
    <row r="75" spans="1:20">
      <c r="A75" s="498">
        <v>44399</v>
      </c>
      <c r="B75" s="396" t="s">
        <v>649</v>
      </c>
      <c r="C75" s="396">
        <v>2</v>
      </c>
      <c r="D75" s="396" t="s">
        <v>10</v>
      </c>
      <c r="E75" s="396" t="s">
        <v>10</v>
      </c>
      <c r="F75" s="396" t="s">
        <v>597</v>
      </c>
      <c r="G75" s="396">
        <v>3596.10958000031</v>
      </c>
      <c r="H75" s="396">
        <v>0</v>
      </c>
      <c r="I75" s="396">
        <v>0</v>
      </c>
      <c r="J75" s="396">
        <v>0</v>
      </c>
      <c r="K75" s="396">
        <v>220.879752</v>
      </c>
      <c r="L75" s="396">
        <v>245.65309800000199</v>
      </c>
      <c r="M75" s="396">
        <v>1185.8988060000499</v>
      </c>
      <c r="N75" s="396">
        <v>358.17958299999401</v>
      </c>
      <c r="O75" s="396">
        <v>351.46636399999898</v>
      </c>
      <c r="P75" s="396">
        <v>21.999977999999999</v>
      </c>
      <c r="Q75" s="396">
        <v>481.252853999992</v>
      </c>
      <c r="R75" s="396">
        <v>3350.4564820003102</v>
      </c>
      <c r="S75" s="396" t="s">
        <v>597</v>
      </c>
      <c r="T75" s="396">
        <v>0</v>
      </c>
    </row>
    <row r="76" spans="1:20">
      <c r="A76" s="498">
        <v>44399</v>
      </c>
      <c r="B76" s="396" t="s">
        <v>649</v>
      </c>
      <c r="C76" s="396">
        <v>2</v>
      </c>
      <c r="D76" s="396" t="s">
        <v>11</v>
      </c>
      <c r="E76" s="396" t="s">
        <v>11</v>
      </c>
      <c r="F76" s="396" t="s">
        <v>597</v>
      </c>
      <c r="G76" s="396">
        <v>4009.7890800004402</v>
      </c>
      <c r="H76" s="396">
        <v>0</v>
      </c>
      <c r="I76" s="396">
        <v>20.266646000000001</v>
      </c>
      <c r="J76" s="396">
        <v>0</v>
      </c>
      <c r="K76" s="396">
        <v>218.61309700000101</v>
      </c>
      <c r="L76" s="396">
        <v>0.58666600000000002</v>
      </c>
      <c r="M76" s="396">
        <v>1332.35209700005</v>
      </c>
      <c r="N76" s="396">
        <v>591.17284999999697</v>
      </c>
      <c r="O76" s="396">
        <v>419.09954399999702</v>
      </c>
      <c r="P76" s="396">
        <v>0</v>
      </c>
      <c r="Q76" s="396">
        <v>353.41300499999602</v>
      </c>
      <c r="R76" s="396">
        <v>4009.2024140004401</v>
      </c>
      <c r="S76" s="396" t="s">
        <v>597</v>
      </c>
      <c r="T76" s="396">
        <v>0</v>
      </c>
    </row>
    <row r="77" spans="1:20">
      <c r="A77" s="498">
        <v>44399</v>
      </c>
      <c r="B77" s="396" t="s">
        <v>649</v>
      </c>
      <c r="C77" s="396">
        <v>2</v>
      </c>
      <c r="D77" s="396" t="s">
        <v>11</v>
      </c>
      <c r="E77" s="396" t="s">
        <v>11</v>
      </c>
      <c r="F77" s="396" t="s">
        <v>614</v>
      </c>
      <c r="G77" s="396">
        <v>166.37311099999999</v>
      </c>
      <c r="H77" s="396">
        <v>166.37311099999999</v>
      </c>
      <c r="I77" s="396">
        <v>0</v>
      </c>
      <c r="J77" s="396">
        <v>0</v>
      </c>
      <c r="K77" s="396">
        <v>33.866619</v>
      </c>
      <c r="L77" s="396">
        <v>0</v>
      </c>
      <c r="M77" s="396">
        <v>131.46647999999999</v>
      </c>
      <c r="N77" s="396">
        <v>127.26648400000001</v>
      </c>
      <c r="O77" s="396">
        <v>2.3333309999999998</v>
      </c>
      <c r="P77" s="396">
        <v>0</v>
      </c>
      <c r="Q77" s="396">
        <v>1.866665</v>
      </c>
      <c r="R77" s="396">
        <v>166.37311099999999</v>
      </c>
      <c r="S77" s="396" t="s">
        <v>597</v>
      </c>
      <c r="T77" s="396">
        <v>0</v>
      </c>
    </row>
    <row r="78" spans="1:20">
      <c r="A78" s="498">
        <v>44399</v>
      </c>
      <c r="B78" s="396" t="s">
        <v>649</v>
      </c>
      <c r="C78" s="396">
        <v>2</v>
      </c>
      <c r="D78" s="396" t="s">
        <v>11</v>
      </c>
      <c r="E78" s="396" t="s">
        <v>11</v>
      </c>
      <c r="F78" s="396" t="s">
        <v>616</v>
      </c>
      <c r="G78" s="396">
        <v>246.63303900000199</v>
      </c>
      <c r="H78" s="396">
        <v>246.63303900000199</v>
      </c>
      <c r="I78" s="396">
        <v>0</v>
      </c>
      <c r="J78" s="396">
        <v>0</v>
      </c>
      <c r="K78" s="396">
        <v>0</v>
      </c>
      <c r="L78" s="396">
        <v>0</v>
      </c>
      <c r="M78" s="396">
        <v>173.699790000001</v>
      </c>
      <c r="N78" s="396">
        <v>15.719981000000001</v>
      </c>
      <c r="O78" s="396">
        <v>162.89980399999999</v>
      </c>
      <c r="P78" s="396">
        <v>0</v>
      </c>
      <c r="Q78" s="396">
        <v>2.0799979999999998</v>
      </c>
      <c r="R78" s="396">
        <v>246.63303900000199</v>
      </c>
      <c r="S78" s="396" t="s">
        <v>597</v>
      </c>
      <c r="T78" s="396">
        <v>0</v>
      </c>
    </row>
    <row r="79" spans="1:20">
      <c r="A79" s="498">
        <v>44399</v>
      </c>
      <c r="B79" s="396" t="s">
        <v>649</v>
      </c>
      <c r="C79" s="396">
        <v>2</v>
      </c>
      <c r="D79" s="396" t="s">
        <v>12</v>
      </c>
      <c r="E79" s="396" t="s">
        <v>12</v>
      </c>
      <c r="F79" s="396" t="s">
        <v>597</v>
      </c>
      <c r="G79" s="396">
        <v>1081.75208000006</v>
      </c>
      <c r="H79" s="396">
        <v>0</v>
      </c>
      <c r="I79" s="396">
        <v>0</v>
      </c>
      <c r="J79" s="396">
        <v>0</v>
      </c>
      <c r="K79" s="396">
        <v>152.29981900000001</v>
      </c>
      <c r="L79" s="396">
        <v>0</v>
      </c>
      <c r="M79" s="396">
        <v>377.86618499999599</v>
      </c>
      <c r="N79" s="396">
        <v>138.46647200000001</v>
      </c>
      <c r="O79" s="396">
        <v>44.399958000000098</v>
      </c>
      <c r="P79" s="396">
        <v>74.1999220000002</v>
      </c>
      <c r="Q79" s="396">
        <v>120.79983300000001</v>
      </c>
      <c r="R79" s="396">
        <v>1081.75208000006</v>
      </c>
      <c r="S79" s="396" t="s">
        <v>597</v>
      </c>
      <c r="T79" s="396">
        <v>0</v>
      </c>
    </row>
    <row r="80" spans="1:20">
      <c r="A80" s="498">
        <v>44399</v>
      </c>
      <c r="B80" s="396" t="s">
        <v>649</v>
      </c>
      <c r="C80" s="396">
        <v>2</v>
      </c>
      <c r="D80" s="396" t="s">
        <v>13</v>
      </c>
      <c r="E80" s="396" t="s">
        <v>13</v>
      </c>
      <c r="F80" s="396" t="s">
        <v>597</v>
      </c>
      <c r="G80" s="396">
        <v>3860.2430040003601</v>
      </c>
      <c r="H80" s="396">
        <v>0</v>
      </c>
      <c r="I80" s="396">
        <v>0</v>
      </c>
      <c r="J80" s="396">
        <v>3.6666629999999998</v>
      </c>
      <c r="K80" s="396">
        <v>321.70631300000002</v>
      </c>
      <c r="L80" s="396">
        <v>9.7333230000000004</v>
      </c>
      <c r="M80" s="396">
        <v>1531.47876200007</v>
      </c>
      <c r="N80" s="396">
        <v>685.41255300000898</v>
      </c>
      <c r="O80" s="396">
        <v>250.133144000003</v>
      </c>
      <c r="P80" s="396">
        <v>289.39968900000201</v>
      </c>
      <c r="Q80" s="396">
        <v>449.66656199999801</v>
      </c>
      <c r="R80" s="396">
        <v>3850.5096810003602</v>
      </c>
      <c r="S80" s="396" t="s">
        <v>597</v>
      </c>
      <c r="T80" s="396">
        <v>0</v>
      </c>
    </row>
    <row r="81" spans="1:20">
      <c r="A81" s="498">
        <v>44399</v>
      </c>
      <c r="B81" s="396" t="s">
        <v>649</v>
      </c>
      <c r="C81" s="396">
        <v>2</v>
      </c>
      <c r="D81" s="396" t="s">
        <v>13</v>
      </c>
      <c r="E81" s="396" t="s">
        <v>13</v>
      </c>
      <c r="F81" s="396" t="s">
        <v>618</v>
      </c>
      <c r="G81" s="396">
        <v>43.266623000000003</v>
      </c>
      <c r="H81" s="396">
        <v>43.266623000000003</v>
      </c>
      <c r="I81" s="396">
        <v>0</v>
      </c>
      <c r="J81" s="396">
        <v>0</v>
      </c>
      <c r="K81" s="396">
        <v>0</v>
      </c>
      <c r="L81" s="396">
        <v>0</v>
      </c>
      <c r="M81" s="396">
        <v>30.199974999999998</v>
      </c>
      <c r="N81" s="396">
        <v>4.6666619999999996</v>
      </c>
      <c r="O81" s="396">
        <v>27.533311000000001</v>
      </c>
      <c r="P81" s="396">
        <v>0</v>
      </c>
      <c r="Q81" s="396">
        <v>0</v>
      </c>
      <c r="R81" s="396">
        <v>43.266623000000003</v>
      </c>
      <c r="S81" s="396" t="s">
        <v>597</v>
      </c>
      <c r="T81" s="396">
        <v>0</v>
      </c>
    </row>
    <row r="82" spans="1:20">
      <c r="A82" s="498">
        <v>44399</v>
      </c>
      <c r="B82" s="396" t="s">
        <v>649</v>
      </c>
      <c r="C82" s="396">
        <v>2</v>
      </c>
      <c r="D82" s="396" t="s">
        <v>13</v>
      </c>
      <c r="E82" s="396" t="s">
        <v>13</v>
      </c>
      <c r="F82" s="396" t="s">
        <v>610</v>
      </c>
      <c r="G82" s="396">
        <v>17.266659000000001</v>
      </c>
      <c r="H82" s="396">
        <v>17.266659000000001</v>
      </c>
      <c r="I82" s="396">
        <v>0</v>
      </c>
      <c r="J82" s="396">
        <v>0</v>
      </c>
      <c r="K82" s="396">
        <v>8.3599969999999999</v>
      </c>
      <c r="L82" s="396">
        <v>0</v>
      </c>
      <c r="M82" s="396">
        <v>16.066659999999999</v>
      </c>
      <c r="N82" s="396">
        <v>15.733326999999999</v>
      </c>
      <c r="O82" s="396">
        <v>0.66666599999999998</v>
      </c>
      <c r="P82" s="396">
        <v>0</v>
      </c>
      <c r="Q82" s="396">
        <v>0</v>
      </c>
      <c r="R82" s="396">
        <v>17.266659000000001</v>
      </c>
      <c r="S82" s="396" t="s">
        <v>597</v>
      </c>
      <c r="T82" s="396">
        <v>0</v>
      </c>
    </row>
    <row r="83" spans="1:20">
      <c r="A83" s="498">
        <v>44399</v>
      </c>
      <c r="B83" s="396" t="s">
        <v>649</v>
      </c>
      <c r="C83" s="396">
        <v>2</v>
      </c>
      <c r="D83" s="396" t="s">
        <v>14</v>
      </c>
      <c r="E83" s="396" t="s">
        <v>14</v>
      </c>
      <c r="F83" s="396" t="s">
        <v>597</v>
      </c>
      <c r="G83" s="396">
        <v>4195.3693530000701</v>
      </c>
      <c r="H83" s="396">
        <v>0</v>
      </c>
      <c r="I83" s="396">
        <v>0</v>
      </c>
      <c r="J83" s="396">
        <v>0</v>
      </c>
      <c r="K83" s="396">
        <v>226.55976800000099</v>
      </c>
      <c r="L83" s="396">
        <v>14.259983999999999</v>
      </c>
      <c r="M83" s="396">
        <v>2006.8449740001099</v>
      </c>
      <c r="N83" s="396">
        <v>379.32625799999698</v>
      </c>
      <c r="O83" s="396">
        <v>220.479778000002</v>
      </c>
      <c r="P83" s="396">
        <v>151.33315099999999</v>
      </c>
      <c r="Q83" s="396">
        <v>1318.97238900004</v>
      </c>
      <c r="R83" s="396">
        <v>4181.1093690000898</v>
      </c>
      <c r="S83" s="396" t="s">
        <v>597</v>
      </c>
      <c r="T83" s="396">
        <v>0</v>
      </c>
    </row>
    <row r="84" spans="1:20">
      <c r="A84" s="498">
        <v>44399</v>
      </c>
      <c r="B84" s="396" t="s">
        <v>649</v>
      </c>
      <c r="C84" s="396">
        <v>2</v>
      </c>
      <c r="D84" s="396" t="s">
        <v>15</v>
      </c>
      <c r="E84" s="396" t="s">
        <v>15</v>
      </c>
      <c r="F84" s="396" t="s">
        <v>597</v>
      </c>
      <c r="G84" s="396">
        <v>2179.1443890002001</v>
      </c>
      <c r="H84" s="396">
        <v>0</v>
      </c>
      <c r="I84" s="396">
        <v>0</v>
      </c>
      <c r="J84" s="396">
        <v>0</v>
      </c>
      <c r="K84" s="396">
        <v>220.379774</v>
      </c>
      <c r="L84" s="396">
        <v>77.846582000000097</v>
      </c>
      <c r="M84" s="396">
        <v>1082.5190320000399</v>
      </c>
      <c r="N84" s="396">
        <v>632.71932799999297</v>
      </c>
      <c r="O84" s="396">
        <v>90.333242999999996</v>
      </c>
      <c r="P84" s="396">
        <v>181.066462</v>
      </c>
      <c r="Q84" s="396">
        <v>247.79991099999799</v>
      </c>
      <c r="R84" s="396">
        <v>2101.29780700013</v>
      </c>
      <c r="S84" s="396" t="s">
        <v>597</v>
      </c>
      <c r="T84" s="396">
        <v>0</v>
      </c>
    </row>
    <row r="85" spans="1:20">
      <c r="A85" s="498">
        <v>44399</v>
      </c>
      <c r="B85" s="396" t="s">
        <v>649</v>
      </c>
      <c r="C85" s="396">
        <v>2</v>
      </c>
      <c r="D85" s="396" t="s">
        <v>15</v>
      </c>
      <c r="E85" s="396" t="s">
        <v>15</v>
      </c>
      <c r="F85" s="396" t="s">
        <v>619</v>
      </c>
      <c r="G85" s="396">
        <v>35.599966000000002</v>
      </c>
      <c r="H85" s="396">
        <v>35.599966000000002</v>
      </c>
      <c r="I85" s="396">
        <v>0</v>
      </c>
      <c r="J85" s="396">
        <v>0</v>
      </c>
      <c r="K85" s="396">
        <v>0</v>
      </c>
      <c r="L85" s="396">
        <v>1.9999979999999999</v>
      </c>
      <c r="M85" s="396">
        <v>21.933312999999998</v>
      </c>
      <c r="N85" s="396">
        <v>5.9333289999999996</v>
      </c>
      <c r="O85" s="396">
        <v>16.666650000000001</v>
      </c>
      <c r="P85" s="396">
        <v>0</v>
      </c>
      <c r="Q85" s="396">
        <v>0</v>
      </c>
      <c r="R85" s="396">
        <v>33.599967999999997</v>
      </c>
      <c r="S85" s="396" t="s">
        <v>597</v>
      </c>
      <c r="T85" s="396">
        <v>0</v>
      </c>
    </row>
    <row r="86" spans="1:20">
      <c r="A86" s="498">
        <v>44399</v>
      </c>
      <c r="B86" s="396" t="s">
        <v>649</v>
      </c>
      <c r="C86" s="396">
        <v>2</v>
      </c>
      <c r="D86" s="396" t="s">
        <v>15</v>
      </c>
      <c r="E86" s="396" t="s">
        <v>15</v>
      </c>
      <c r="F86" s="396" t="s">
        <v>605</v>
      </c>
      <c r="G86" s="396">
        <v>47.546621999999999</v>
      </c>
      <c r="H86" s="396">
        <v>47.546621999999999</v>
      </c>
      <c r="I86" s="396">
        <v>0</v>
      </c>
      <c r="J86" s="396">
        <v>0</v>
      </c>
      <c r="K86" s="396">
        <v>4.9333280000000004</v>
      </c>
      <c r="L86" s="396">
        <v>0.86666600000000005</v>
      </c>
      <c r="M86" s="396">
        <v>33.586635999999999</v>
      </c>
      <c r="N86" s="396">
        <v>31.786636000000001</v>
      </c>
      <c r="O86" s="396">
        <v>0</v>
      </c>
      <c r="P86" s="396">
        <v>0</v>
      </c>
      <c r="Q86" s="396">
        <v>1.8</v>
      </c>
      <c r="R86" s="396">
        <v>46.679955999999997</v>
      </c>
      <c r="S86" s="396" t="s">
        <v>597</v>
      </c>
      <c r="T86" s="396">
        <v>0</v>
      </c>
    </row>
    <row r="87" spans="1:20">
      <c r="A87" s="498">
        <v>44399</v>
      </c>
      <c r="B87" s="396" t="s">
        <v>649</v>
      </c>
      <c r="C87" s="396">
        <v>2</v>
      </c>
      <c r="D87" s="396" t="s">
        <v>16</v>
      </c>
      <c r="E87" s="396" t="s">
        <v>16</v>
      </c>
      <c r="F87" s="396" t="s">
        <v>597</v>
      </c>
      <c r="G87" s="396">
        <v>1751.65500000016</v>
      </c>
      <c r="H87" s="396">
        <v>0</v>
      </c>
      <c r="I87" s="396">
        <v>0</v>
      </c>
      <c r="J87" s="396">
        <v>0</v>
      </c>
      <c r="K87" s="396">
        <v>138.01</v>
      </c>
      <c r="L87" s="396">
        <v>17.782</v>
      </c>
      <c r="M87" s="396">
        <v>728.78200000001095</v>
      </c>
      <c r="N87" s="396">
        <v>221.87699999999899</v>
      </c>
      <c r="O87" s="396">
        <v>47.885999999999903</v>
      </c>
      <c r="P87" s="396">
        <v>37.275999999999897</v>
      </c>
      <c r="Q87" s="396">
        <v>423.07499999999999</v>
      </c>
      <c r="R87" s="396">
        <v>1733.8730000001599</v>
      </c>
      <c r="S87" s="396" t="s">
        <v>597</v>
      </c>
      <c r="T87" s="396">
        <v>0</v>
      </c>
    </row>
    <row r="88" spans="1:20">
      <c r="A88" s="498">
        <v>44399</v>
      </c>
      <c r="B88" s="396" t="s">
        <v>649</v>
      </c>
      <c r="C88" s="396">
        <v>2</v>
      </c>
      <c r="D88" s="396" t="s">
        <v>17</v>
      </c>
      <c r="E88" s="396" t="s">
        <v>17</v>
      </c>
      <c r="F88" s="396" t="s">
        <v>597</v>
      </c>
      <c r="G88" s="396">
        <v>3354.2750000002602</v>
      </c>
      <c r="H88" s="396">
        <v>0</v>
      </c>
      <c r="I88" s="396">
        <v>0</v>
      </c>
      <c r="J88" s="396">
        <v>0</v>
      </c>
      <c r="K88" s="396">
        <v>365.38200000000103</v>
      </c>
      <c r="L88" s="396">
        <v>65.970999999999904</v>
      </c>
      <c r="M88" s="396">
        <v>1170.03000000004</v>
      </c>
      <c r="N88" s="396">
        <v>744.29900000002999</v>
      </c>
      <c r="O88" s="396">
        <v>295.032999999997</v>
      </c>
      <c r="P88" s="396">
        <v>67.939999999999699</v>
      </c>
      <c r="Q88" s="396">
        <v>84.477999999999795</v>
      </c>
      <c r="R88" s="396">
        <v>3288.3040000002602</v>
      </c>
      <c r="S88" s="396" t="s">
        <v>597</v>
      </c>
      <c r="T88" s="396">
        <v>0</v>
      </c>
    </row>
    <row r="89" spans="1:20">
      <c r="A89" s="498">
        <v>44399</v>
      </c>
      <c r="B89" s="396" t="s">
        <v>649</v>
      </c>
      <c r="C89" s="396">
        <v>2</v>
      </c>
      <c r="D89" s="396" t="s">
        <v>17</v>
      </c>
      <c r="E89" s="396" t="s">
        <v>17</v>
      </c>
      <c r="F89" s="396" t="s">
        <v>622</v>
      </c>
      <c r="G89" s="396">
        <v>26.984000000000002</v>
      </c>
      <c r="H89" s="396">
        <v>26.984000000000002</v>
      </c>
      <c r="I89" s="396">
        <v>0</v>
      </c>
      <c r="J89" s="396">
        <v>0</v>
      </c>
      <c r="K89" s="396">
        <v>3.9849999999999999</v>
      </c>
      <c r="L89" s="396">
        <v>0</v>
      </c>
      <c r="M89" s="396">
        <v>19.655999999999999</v>
      </c>
      <c r="N89" s="396">
        <v>17.658000000000001</v>
      </c>
      <c r="O89" s="396">
        <v>1.998</v>
      </c>
      <c r="P89" s="396">
        <v>0</v>
      </c>
      <c r="Q89" s="396">
        <v>0</v>
      </c>
      <c r="R89" s="396">
        <v>26.984000000000002</v>
      </c>
      <c r="S89" s="396" t="s">
        <v>597</v>
      </c>
      <c r="T89" s="396">
        <v>0</v>
      </c>
    </row>
    <row r="90" spans="1:20">
      <c r="A90" s="498">
        <v>44399</v>
      </c>
      <c r="B90" s="396" t="s">
        <v>649</v>
      </c>
      <c r="C90" s="396">
        <v>2</v>
      </c>
      <c r="D90" s="396" t="s">
        <v>18</v>
      </c>
      <c r="E90" s="396" t="s">
        <v>18</v>
      </c>
      <c r="F90" s="396" t="s">
        <v>597</v>
      </c>
      <c r="G90" s="396">
        <v>937.69400000000303</v>
      </c>
      <c r="H90" s="396">
        <v>0</v>
      </c>
      <c r="I90" s="396">
        <v>0</v>
      </c>
      <c r="J90" s="396">
        <v>0</v>
      </c>
      <c r="K90" s="396">
        <v>106.821</v>
      </c>
      <c r="L90" s="396">
        <v>0</v>
      </c>
      <c r="M90" s="396">
        <v>376.964000000005</v>
      </c>
      <c r="N90" s="396">
        <v>190.44200000000001</v>
      </c>
      <c r="O90" s="396">
        <v>45.421999999999898</v>
      </c>
      <c r="P90" s="396">
        <v>32.367999999999903</v>
      </c>
      <c r="Q90" s="396">
        <v>108.732</v>
      </c>
      <c r="R90" s="396">
        <v>937.69400000000303</v>
      </c>
      <c r="S90" s="396" t="s">
        <v>597</v>
      </c>
      <c r="T90" s="396">
        <v>0</v>
      </c>
    </row>
    <row r="91" spans="1:20">
      <c r="A91" s="498">
        <v>44399</v>
      </c>
      <c r="B91" s="396" t="s">
        <v>649</v>
      </c>
      <c r="C91" s="396">
        <v>2</v>
      </c>
      <c r="D91" s="396" t="s">
        <v>40</v>
      </c>
      <c r="E91" s="396" t="s">
        <v>40</v>
      </c>
      <c r="F91" s="396" t="s">
        <v>597</v>
      </c>
      <c r="G91" s="396">
        <v>3703.1820000003599</v>
      </c>
      <c r="H91" s="396">
        <v>0</v>
      </c>
      <c r="I91" s="396">
        <v>0</v>
      </c>
      <c r="J91" s="396">
        <v>2.3980000000000001</v>
      </c>
      <c r="K91" s="396">
        <v>88.891999999999598</v>
      </c>
      <c r="L91" s="396">
        <v>0</v>
      </c>
      <c r="M91" s="396">
        <v>710.01300000000197</v>
      </c>
      <c r="N91" s="396">
        <v>361.16700000000498</v>
      </c>
      <c r="O91" s="396">
        <v>0</v>
      </c>
      <c r="P91" s="396">
        <v>119.61199999999999</v>
      </c>
      <c r="Q91" s="396">
        <v>283.46400000000301</v>
      </c>
      <c r="R91" s="396">
        <v>3703.1820000003599</v>
      </c>
      <c r="S91" s="396" t="s">
        <v>597</v>
      </c>
      <c r="T91" s="396">
        <v>0</v>
      </c>
    </row>
    <row r="92" spans="1:20">
      <c r="A92" s="498">
        <v>44399</v>
      </c>
      <c r="B92" s="396" t="s">
        <v>649</v>
      </c>
      <c r="C92" s="396">
        <v>2</v>
      </c>
      <c r="D92" s="396" t="s">
        <v>19</v>
      </c>
      <c r="E92" s="396" t="s">
        <v>19</v>
      </c>
      <c r="F92" s="396" t="s">
        <v>597</v>
      </c>
      <c r="G92" s="396">
        <v>2294.62420600006</v>
      </c>
      <c r="H92" s="396">
        <v>0</v>
      </c>
      <c r="I92" s="396">
        <v>1.9999979999999999</v>
      </c>
      <c r="J92" s="396">
        <v>0</v>
      </c>
      <c r="K92" s="396">
        <v>280.28632299999902</v>
      </c>
      <c r="L92" s="396">
        <v>15.739981999999999</v>
      </c>
      <c r="M92" s="396">
        <v>1222.6054610000101</v>
      </c>
      <c r="N92" s="396">
        <v>441.47953099999</v>
      </c>
      <c r="O92" s="396">
        <v>24.666642</v>
      </c>
      <c r="P92" s="396">
        <v>49.333284000000099</v>
      </c>
      <c r="Q92" s="396">
        <v>732.45931199999598</v>
      </c>
      <c r="R92" s="396">
        <v>2278.8842240000499</v>
      </c>
      <c r="S92" s="396" t="s">
        <v>597</v>
      </c>
      <c r="T92" s="396">
        <v>0</v>
      </c>
    </row>
    <row r="93" spans="1:20">
      <c r="A93" s="498">
        <v>44399</v>
      </c>
      <c r="B93" s="396" t="s">
        <v>649</v>
      </c>
      <c r="C93" s="396">
        <v>2</v>
      </c>
      <c r="D93" s="396" t="s">
        <v>19</v>
      </c>
      <c r="E93" s="396" t="s">
        <v>19</v>
      </c>
      <c r="F93" s="396" t="s">
        <v>597</v>
      </c>
      <c r="G93" s="396">
        <v>256.85996599999402</v>
      </c>
      <c r="H93" s="396">
        <v>0</v>
      </c>
      <c r="I93" s="396">
        <v>0</v>
      </c>
      <c r="J93" s="396">
        <v>0</v>
      </c>
      <c r="K93" s="396">
        <v>0</v>
      </c>
      <c r="L93" s="396">
        <v>0</v>
      </c>
      <c r="M93" s="396">
        <v>0.52666599999999997</v>
      </c>
      <c r="N93" s="396">
        <v>0</v>
      </c>
      <c r="O93" s="396">
        <v>0</v>
      </c>
      <c r="P93" s="396">
        <v>0</v>
      </c>
      <c r="Q93" s="396">
        <v>0.52666599999999997</v>
      </c>
      <c r="R93" s="396">
        <v>256.85996599999402</v>
      </c>
      <c r="S93" s="396" t="s">
        <v>694</v>
      </c>
      <c r="T93" s="396">
        <v>256.85996599999402</v>
      </c>
    </row>
    <row r="94" spans="1:20">
      <c r="A94" s="498">
        <v>44399</v>
      </c>
      <c r="B94" s="396" t="s">
        <v>649</v>
      </c>
      <c r="C94" s="396">
        <v>2</v>
      </c>
      <c r="D94" s="396" t="s">
        <v>19</v>
      </c>
      <c r="E94" s="396" t="s">
        <v>19</v>
      </c>
      <c r="F94" s="396" t="s">
        <v>610</v>
      </c>
      <c r="G94" s="396">
        <v>11.333316</v>
      </c>
      <c r="H94" s="396">
        <v>11.333316</v>
      </c>
      <c r="I94" s="396">
        <v>0</v>
      </c>
      <c r="J94" s="396">
        <v>0</v>
      </c>
      <c r="K94" s="396">
        <v>2.2666629999999999</v>
      </c>
      <c r="L94" s="396">
        <v>0</v>
      </c>
      <c r="M94" s="396">
        <v>8.9333200000000001</v>
      </c>
      <c r="N94" s="396">
        <v>8.9333200000000001</v>
      </c>
      <c r="O94" s="396">
        <v>0</v>
      </c>
      <c r="P94" s="396">
        <v>0</v>
      </c>
      <c r="Q94" s="396">
        <v>0</v>
      </c>
      <c r="R94" s="396">
        <v>11.333316</v>
      </c>
      <c r="S94" s="396" t="s">
        <v>597</v>
      </c>
      <c r="T94" s="396">
        <v>0</v>
      </c>
    </row>
    <row r="95" spans="1:20">
      <c r="A95" s="498">
        <v>44399</v>
      </c>
      <c r="B95" s="396" t="s">
        <v>649</v>
      </c>
      <c r="C95" s="396">
        <v>2</v>
      </c>
      <c r="D95" s="396" t="s">
        <v>39</v>
      </c>
      <c r="E95" s="396" t="s">
        <v>82</v>
      </c>
      <c r="F95" s="396" t="s">
        <v>597</v>
      </c>
      <c r="G95" s="396">
        <v>3539.95565800038</v>
      </c>
      <c r="H95" s="396">
        <v>0</v>
      </c>
      <c r="I95" s="396">
        <v>0</v>
      </c>
      <c r="J95" s="396">
        <v>0</v>
      </c>
      <c r="K95" s="396">
        <v>253.29969899999901</v>
      </c>
      <c r="L95" s="396">
        <v>27.733288000000002</v>
      </c>
      <c r="M95" s="396">
        <v>1216.5851790000299</v>
      </c>
      <c r="N95" s="396">
        <v>522.98588299998801</v>
      </c>
      <c r="O95" s="396">
        <v>308.13303999999999</v>
      </c>
      <c r="P95" s="396">
        <v>112.33315699999901</v>
      </c>
      <c r="Q95" s="396">
        <v>373.73295000000002</v>
      </c>
      <c r="R95" s="396">
        <v>3512.2223700003801</v>
      </c>
      <c r="S95" s="396" t="s">
        <v>597</v>
      </c>
      <c r="T95" s="396">
        <v>0</v>
      </c>
    </row>
    <row r="96" spans="1:20">
      <c r="A96" s="498">
        <v>44399</v>
      </c>
      <c r="B96" s="396" t="s">
        <v>649</v>
      </c>
      <c r="C96" s="396">
        <v>2</v>
      </c>
      <c r="D96" s="396" t="s">
        <v>39</v>
      </c>
      <c r="E96" s="396" t="s">
        <v>55</v>
      </c>
      <c r="F96" s="396" t="s">
        <v>597</v>
      </c>
      <c r="G96" s="396">
        <v>2986.3102690000901</v>
      </c>
      <c r="H96" s="396">
        <v>0</v>
      </c>
      <c r="I96" s="396">
        <v>0</v>
      </c>
      <c r="J96" s="396">
        <v>0</v>
      </c>
      <c r="K96" s="396">
        <v>269.98639100000003</v>
      </c>
      <c r="L96" s="396">
        <v>90.733242000000104</v>
      </c>
      <c r="M96" s="396">
        <v>1150.4187580000601</v>
      </c>
      <c r="N96" s="396">
        <v>245.866451000002</v>
      </c>
      <c r="O96" s="396">
        <v>364.332991999998</v>
      </c>
      <c r="P96" s="396">
        <v>193.17312999999999</v>
      </c>
      <c r="Q96" s="396">
        <v>396.046135999998</v>
      </c>
      <c r="R96" s="396">
        <v>2895.5770270000899</v>
      </c>
      <c r="S96" s="396" t="s">
        <v>597</v>
      </c>
      <c r="T96" s="396">
        <v>0</v>
      </c>
    </row>
    <row r="97" spans="1:20">
      <c r="A97" s="498">
        <v>44399</v>
      </c>
      <c r="B97" s="396" t="s">
        <v>649</v>
      </c>
      <c r="C97" s="396">
        <v>2</v>
      </c>
      <c r="D97" s="396" t="s">
        <v>39</v>
      </c>
      <c r="E97" s="396" t="s">
        <v>55</v>
      </c>
      <c r="F97" s="396" t="s">
        <v>624</v>
      </c>
      <c r="G97" s="396">
        <v>51.533272000000103</v>
      </c>
      <c r="H97" s="396">
        <v>51.533272000000103</v>
      </c>
      <c r="I97" s="396">
        <v>0</v>
      </c>
      <c r="J97" s="396">
        <v>0</v>
      </c>
      <c r="K97" s="396">
        <v>11.306653000000001</v>
      </c>
      <c r="L97" s="396">
        <v>1.2533319999999999</v>
      </c>
      <c r="M97" s="396">
        <v>36.546621000000002</v>
      </c>
      <c r="N97" s="396">
        <v>30.813295</v>
      </c>
      <c r="O97" s="396">
        <v>4.9999950000000002</v>
      </c>
      <c r="P97" s="396">
        <v>0</v>
      </c>
      <c r="Q97" s="396">
        <v>1.3999969999999999</v>
      </c>
      <c r="R97" s="396">
        <v>50.279940000000103</v>
      </c>
      <c r="S97" s="396" t="s">
        <v>597</v>
      </c>
      <c r="T97" s="396">
        <v>0</v>
      </c>
    </row>
    <row r="98" spans="1:20">
      <c r="A98" s="498">
        <v>44399</v>
      </c>
      <c r="B98" s="396" t="s">
        <v>649</v>
      </c>
      <c r="C98" s="396">
        <v>2</v>
      </c>
      <c r="D98" s="396" t="s">
        <v>39</v>
      </c>
      <c r="E98" s="396" t="s">
        <v>55</v>
      </c>
      <c r="F98" s="396" t="s">
        <v>625</v>
      </c>
      <c r="G98" s="396">
        <v>20.493307999999999</v>
      </c>
      <c r="H98" s="396">
        <v>20.493307999999999</v>
      </c>
      <c r="I98" s="396">
        <v>0</v>
      </c>
      <c r="J98" s="396">
        <v>0</v>
      </c>
      <c r="K98" s="396">
        <v>7.2799909999999999</v>
      </c>
      <c r="L98" s="396">
        <v>0</v>
      </c>
      <c r="M98" s="396">
        <v>18.493310000000001</v>
      </c>
      <c r="N98" s="396">
        <v>17.093312000000001</v>
      </c>
      <c r="O98" s="396">
        <v>0</v>
      </c>
      <c r="P98" s="396">
        <v>0</v>
      </c>
      <c r="Q98" s="396">
        <v>1.3999980000000001</v>
      </c>
      <c r="R98" s="396">
        <v>20.493307999999999</v>
      </c>
      <c r="S98" s="396" t="s">
        <v>597</v>
      </c>
      <c r="T98" s="396">
        <v>0</v>
      </c>
    </row>
    <row r="99" spans="1:20">
      <c r="A99" s="498">
        <v>44399</v>
      </c>
      <c r="B99" s="396" t="s">
        <v>649</v>
      </c>
      <c r="C99" s="396">
        <v>2</v>
      </c>
      <c r="D99" s="396" t="s">
        <v>39</v>
      </c>
      <c r="E99" s="396" t="s">
        <v>44</v>
      </c>
      <c r="F99" s="396" t="s">
        <v>597</v>
      </c>
      <c r="G99" s="396">
        <v>3141.3574380002501</v>
      </c>
      <c r="H99" s="396">
        <v>0</v>
      </c>
      <c r="I99" s="396">
        <v>10.199975</v>
      </c>
      <c r="J99" s="396">
        <v>0</v>
      </c>
      <c r="K99" s="396">
        <v>159.25986400000099</v>
      </c>
      <c r="L99" s="396">
        <v>97.933258000000095</v>
      </c>
      <c r="M99" s="396">
        <v>984.82604600003299</v>
      </c>
      <c r="N99" s="396">
        <v>406.65312799999299</v>
      </c>
      <c r="O99" s="396">
        <v>217.86646600000199</v>
      </c>
      <c r="P99" s="396">
        <v>59.866615000000102</v>
      </c>
      <c r="Q99" s="396">
        <v>325.43981199999399</v>
      </c>
      <c r="R99" s="396">
        <v>3043.4241800002301</v>
      </c>
      <c r="S99" s="396" t="s">
        <v>597</v>
      </c>
      <c r="T99" s="396">
        <v>0</v>
      </c>
    </row>
    <row r="100" spans="1:20">
      <c r="A100" s="498">
        <v>44399</v>
      </c>
      <c r="B100" s="396" t="s">
        <v>649</v>
      </c>
      <c r="C100" s="396">
        <v>2</v>
      </c>
      <c r="D100" s="396" t="s">
        <v>39</v>
      </c>
      <c r="E100" s="396" t="s">
        <v>44</v>
      </c>
      <c r="F100" s="396" t="s">
        <v>597</v>
      </c>
      <c r="G100" s="396">
        <v>42.666560000000104</v>
      </c>
      <c r="H100" s="396">
        <v>0</v>
      </c>
      <c r="I100" s="396">
        <v>0</v>
      </c>
      <c r="J100" s="396">
        <v>0</v>
      </c>
      <c r="K100" s="396">
        <v>0.26666600000000001</v>
      </c>
      <c r="L100" s="396">
        <v>0</v>
      </c>
      <c r="M100" s="396">
        <v>0</v>
      </c>
      <c r="N100" s="396">
        <v>0</v>
      </c>
      <c r="O100" s="396">
        <v>0</v>
      </c>
      <c r="P100" s="396">
        <v>0</v>
      </c>
      <c r="Q100" s="396">
        <v>0</v>
      </c>
      <c r="R100" s="396">
        <v>42.666560000000104</v>
      </c>
      <c r="S100" s="396" t="s">
        <v>695</v>
      </c>
      <c r="T100" s="396">
        <v>42.666560000000104</v>
      </c>
    </row>
    <row r="101" spans="1:20">
      <c r="A101" s="498">
        <v>44399</v>
      </c>
      <c r="B101" s="396" t="s">
        <v>649</v>
      </c>
      <c r="C101" s="396">
        <v>2</v>
      </c>
      <c r="D101" s="396" t="s">
        <v>21</v>
      </c>
      <c r="E101" s="396" t="s">
        <v>21</v>
      </c>
      <c r="F101" s="396" t="s">
        <v>597</v>
      </c>
      <c r="G101" s="396">
        <v>3167.4097080002898</v>
      </c>
      <c r="H101" s="396">
        <v>0</v>
      </c>
      <c r="I101" s="396">
        <v>0</v>
      </c>
      <c r="J101" s="396">
        <v>0</v>
      </c>
      <c r="K101" s="396">
        <v>190.09980899999999</v>
      </c>
      <c r="L101" s="396">
        <v>154.78649799999999</v>
      </c>
      <c r="M101" s="396">
        <v>1116.6718980000401</v>
      </c>
      <c r="N101" s="396">
        <v>577.00598499999501</v>
      </c>
      <c r="O101" s="396">
        <v>302.866262000002</v>
      </c>
      <c r="P101" s="396">
        <v>0</v>
      </c>
      <c r="Q101" s="396">
        <v>262.46629200000098</v>
      </c>
      <c r="R101" s="396">
        <v>3012.6232100002599</v>
      </c>
      <c r="S101" s="396" t="s">
        <v>597</v>
      </c>
      <c r="T101" s="396">
        <v>0</v>
      </c>
    </row>
    <row r="102" spans="1:20">
      <c r="A102" s="498">
        <v>44399</v>
      </c>
      <c r="B102" s="396" t="s">
        <v>649</v>
      </c>
      <c r="C102" s="396">
        <v>2</v>
      </c>
      <c r="D102" s="396" t="s">
        <v>22</v>
      </c>
      <c r="E102" s="396" t="s">
        <v>22</v>
      </c>
      <c r="F102" s="396" t="s">
        <v>597</v>
      </c>
      <c r="G102" s="396">
        <v>2727.2236680002102</v>
      </c>
      <c r="H102" s="396">
        <v>0</v>
      </c>
      <c r="I102" s="396">
        <v>0</v>
      </c>
      <c r="J102" s="396">
        <v>0</v>
      </c>
      <c r="K102" s="396">
        <v>113.299887</v>
      </c>
      <c r="L102" s="396">
        <v>46.586613000000099</v>
      </c>
      <c r="M102" s="396">
        <v>964.16570500002103</v>
      </c>
      <c r="N102" s="396">
        <v>542.42619599999296</v>
      </c>
      <c r="O102" s="396">
        <v>177.066448000001</v>
      </c>
      <c r="P102" s="396">
        <v>26.799973000000001</v>
      </c>
      <c r="Q102" s="396">
        <v>217.87308799999801</v>
      </c>
      <c r="R102" s="396">
        <v>2680.6370550001898</v>
      </c>
      <c r="S102" s="396" t="s">
        <v>597</v>
      </c>
      <c r="T102" s="396">
        <v>0</v>
      </c>
    </row>
    <row r="103" spans="1:20">
      <c r="A103" s="498">
        <v>44399</v>
      </c>
      <c r="B103" s="396" t="s">
        <v>649</v>
      </c>
      <c r="C103" s="396">
        <v>2</v>
      </c>
      <c r="D103" s="396" t="s">
        <v>23</v>
      </c>
      <c r="E103" s="396" t="s">
        <v>23</v>
      </c>
      <c r="F103" s="396" t="s">
        <v>597</v>
      </c>
      <c r="G103" s="396">
        <v>2701.3970780002801</v>
      </c>
      <c r="H103" s="396">
        <v>0</v>
      </c>
      <c r="I103" s="396">
        <v>0</v>
      </c>
      <c r="J103" s="396">
        <v>0</v>
      </c>
      <c r="K103" s="396">
        <v>97.406568000000107</v>
      </c>
      <c r="L103" s="396">
        <v>76.586589000000203</v>
      </c>
      <c r="M103" s="396">
        <v>768.49234100002195</v>
      </c>
      <c r="N103" s="396">
        <v>352.92633799999999</v>
      </c>
      <c r="O103" s="396">
        <v>194.66647200000199</v>
      </c>
      <c r="P103" s="396">
        <v>0</v>
      </c>
      <c r="Q103" s="396">
        <v>220.89953100000099</v>
      </c>
      <c r="R103" s="396">
        <v>2624.8104890002701</v>
      </c>
      <c r="S103" s="396" t="s">
        <v>597</v>
      </c>
      <c r="T103" s="396">
        <v>0</v>
      </c>
    </row>
    <row r="104" spans="1:20">
      <c r="A104" s="498">
        <v>44399</v>
      </c>
      <c r="B104" s="396" t="s">
        <v>649</v>
      </c>
      <c r="C104" s="396">
        <v>2</v>
      </c>
      <c r="D104" s="396" t="s">
        <v>38</v>
      </c>
      <c r="E104" s="396" t="s">
        <v>38</v>
      </c>
      <c r="F104" s="396" t="s">
        <v>597</v>
      </c>
      <c r="G104" s="396">
        <v>5385.0669999986803</v>
      </c>
      <c r="H104" s="396">
        <v>0</v>
      </c>
      <c r="I104" s="396">
        <v>4.3289999999999997</v>
      </c>
      <c r="J104" s="396">
        <v>6.9359999999999999</v>
      </c>
      <c r="K104" s="396">
        <v>221.903999999999</v>
      </c>
      <c r="L104" s="396">
        <v>33.9269999999999</v>
      </c>
      <c r="M104" s="396">
        <v>2208.9720000001598</v>
      </c>
      <c r="N104" s="396">
        <v>1363.5050000000699</v>
      </c>
      <c r="O104" s="396">
        <v>72.260999999999896</v>
      </c>
      <c r="P104" s="396">
        <v>20.597999999999999</v>
      </c>
      <c r="Q104" s="396">
        <v>773.20600000000195</v>
      </c>
      <c r="R104" s="396">
        <v>5351.1399999987298</v>
      </c>
      <c r="S104" s="396" t="s">
        <v>597</v>
      </c>
      <c r="T104" s="396">
        <v>0</v>
      </c>
    </row>
    <row r="105" spans="1:20">
      <c r="A105" s="498">
        <v>44399</v>
      </c>
      <c r="B105" s="396" t="s">
        <v>649</v>
      </c>
      <c r="C105" s="396">
        <v>2</v>
      </c>
      <c r="D105" s="396" t="s">
        <v>38</v>
      </c>
      <c r="E105" s="396" t="s">
        <v>38</v>
      </c>
      <c r="F105" s="396" t="s">
        <v>597</v>
      </c>
      <c r="G105" s="396">
        <v>23.863</v>
      </c>
      <c r="H105" s="396">
        <v>0</v>
      </c>
      <c r="I105" s="396">
        <v>0</v>
      </c>
      <c r="J105" s="396">
        <v>0</v>
      </c>
      <c r="K105" s="396">
        <v>16.558</v>
      </c>
      <c r="L105" s="396">
        <v>0</v>
      </c>
      <c r="M105" s="396">
        <v>0</v>
      </c>
      <c r="N105" s="396">
        <v>0</v>
      </c>
      <c r="O105" s="396">
        <v>0</v>
      </c>
      <c r="P105" s="396">
        <v>0</v>
      </c>
      <c r="Q105" s="396">
        <v>0</v>
      </c>
      <c r="R105" s="396">
        <v>23.863</v>
      </c>
      <c r="S105" s="396" t="s">
        <v>699</v>
      </c>
      <c r="T105" s="396">
        <v>23.863</v>
      </c>
    </row>
    <row r="106" spans="1:20">
      <c r="A106" s="498">
        <v>44399</v>
      </c>
      <c r="B106" s="396" t="s">
        <v>649</v>
      </c>
      <c r="C106" s="396">
        <v>2</v>
      </c>
      <c r="D106" s="396" t="s">
        <v>38</v>
      </c>
      <c r="E106" s="396" t="s">
        <v>38</v>
      </c>
      <c r="F106" s="396" t="s">
        <v>597</v>
      </c>
      <c r="G106" s="396">
        <v>2.4660000000000002</v>
      </c>
      <c r="H106" s="396">
        <v>0</v>
      </c>
      <c r="I106" s="396">
        <v>0</v>
      </c>
      <c r="J106" s="396">
        <v>0</v>
      </c>
      <c r="K106" s="396">
        <v>0</v>
      </c>
      <c r="L106" s="396">
        <v>0</v>
      </c>
      <c r="M106" s="396">
        <v>2.4660000000000002</v>
      </c>
      <c r="N106" s="396">
        <v>2.4660000000000002</v>
      </c>
      <c r="O106" s="396">
        <v>0</v>
      </c>
      <c r="P106" s="396">
        <v>0</v>
      </c>
      <c r="Q106" s="396">
        <v>0</v>
      </c>
      <c r="R106" s="396">
        <v>2.4660000000000002</v>
      </c>
      <c r="S106" s="396" t="s">
        <v>696</v>
      </c>
      <c r="T106" s="396">
        <v>2.4660000000000002</v>
      </c>
    </row>
    <row r="107" spans="1:20">
      <c r="A107" s="498">
        <v>44399</v>
      </c>
      <c r="B107" s="396" t="s">
        <v>649</v>
      </c>
      <c r="C107" s="396">
        <v>2</v>
      </c>
      <c r="D107" s="396" t="s">
        <v>38</v>
      </c>
      <c r="E107" s="396" t="s">
        <v>38</v>
      </c>
      <c r="F107" s="396" t="s">
        <v>597</v>
      </c>
      <c r="G107" s="396">
        <v>36.299999999999997</v>
      </c>
      <c r="H107" s="396">
        <v>0</v>
      </c>
      <c r="I107" s="396">
        <v>0</v>
      </c>
      <c r="J107" s="396">
        <v>0</v>
      </c>
      <c r="K107" s="396">
        <v>22.44</v>
      </c>
      <c r="L107" s="396">
        <v>0</v>
      </c>
      <c r="M107" s="396">
        <v>36.299999999999997</v>
      </c>
      <c r="N107" s="396">
        <v>36.299999999999997</v>
      </c>
      <c r="O107" s="396">
        <v>0</v>
      </c>
      <c r="P107" s="396">
        <v>0</v>
      </c>
      <c r="Q107" s="396">
        <v>0</v>
      </c>
      <c r="R107" s="396">
        <v>36.299999999999997</v>
      </c>
      <c r="S107" s="396" t="s">
        <v>697</v>
      </c>
      <c r="T107" s="396">
        <v>36.299999999999997</v>
      </c>
    </row>
    <row r="108" spans="1:20">
      <c r="A108" s="498">
        <v>44399</v>
      </c>
      <c r="B108" s="396" t="s">
        <v>649</v>
      </c>
      <c r="C108" s="396">
        <v>2</v>
      </c>
      <c r="D108" s="396" t="s">
        <v>38</v>
      </c>
      <c r="E108" s="396" t="s">
        <v>38</v>
      </c>
      <c r="F108" s="396" t="s">
        <v>597</v>
      </c>
      <c r="G108" s="396">
        <v>17.600000000000001</v>
      </c>
      <c r="H108" s="396">
        <v>0</v>
      </c>
      <c r="I108" s="396">
        <v>0</v>
      </c>
      <c r="J108" s="396">
        <v>0</v>
      </c>
      <c r="K108" s="396">
        <v>1.6</v>
      </c>
      <c r="L108" s="396">
        <v>0</v>
      </c>
      <c r="M108" s="396">
        <v>0</v>
      </c>
      <c r="N108" s="396">
        <v>0</v>
      </c>
      <c r="O108" s="396">
        <v>0</v>
      </c>
      <c r="P108" s="396">
        <v>0</v>
      </c>
      <c r="Q108" s="396">
        <v>0</v>
      </c>
      <c r="R108" s="396">
        <v>17.600000000000001</v>
      </c>
      <c r="S108" s="396" t="s">
        <v>698</v>
      </c>
      <c r="T108" s="396">
        <v>17.600000000000001</v>
      </c>
    </row>
    <row r="109" spans="1:20">
      <c r="A109" s="498">
        <v>44399</v>
      </c>
      <c r="B109" s="396" t="s">
        <v>649</v>
      </c>
      <c r="C109" s="396">
        <v>2</v>
      </c>
      <c r="D109" s="396" t="s">
        <v>38</v>
      </c>
      <c r="E109" s="396" t="s">
        <v>85</v>
      </c>
      <c r="F109" s="396" t="s">
        <v>597</v>
      </c>
      <c r="G109" s="396">
        <v>2765.45000000035</v>
      </c>
      <c r="H109" s="396">
        <v>0</v>
      </c>
      <c r="I109" s="396">
        <v>0</v>
      </c>
      <c r="J109" s="396">
        <v>0</v>
      </c>
      <c r="K109" s="396">
        <v>45.030999999999899</v>
      </c>
      <c r="L109" s="396">
        <v>100.509</v>
      </c>
      <c r="M109" s="396">
        <v>404.01900000000899</v>
      </c>
      <c r="N109" s="396">
        <v>212.87699999999799</v>
      </c>
      <c r="O109" s="396">
        <v>160.17299999999901</v>
      </c>
      <c r="P109" s="396">
        <v>38.294999999999902</v>
      </c>
      <c r="Q109" s="396">
        <v>0</v>
      </c>
      <c r="R109" s="396">
        <v>2664.94100000034</v>
      </c>
      <c r="S109" s="396" t="s">
        <v>597</v>
      </c>
      <c r="T109" s="396">
        <v>0</v>
      </c>
    </row>
    <row r="110" spans="1:20">
      <c r="A110" s="498">
        <v>44399</v>
      </c>
      <c r="B110" s="396" t="s">
        <v>649</v>
      </c>
      <c r="C110" s="396">
        <v>2</v>
      </c>
      <c r="D110" s="396" t="s">
        <v>25</v>
      </c>
      <c r="E110" s="396" t="s">
        <v>25</v>
      </c>
      <c r="F110" s="396" t="s">
        <v>597</v>
      </c>
      <c r="G110" s="396">
        <v>3383.97500000015</v>
      </c>
      <c r="H110" s="396">
        <v>0</v>
      </c>
      <c r="I110" s="396">
        <v>0</v>
      </c>
      <c r="J110" s="396">
        <v>0</v>
      </c>
      <c r="K110" s="396">
        <v>195.06799999999899</v>
      </c>
      <c r="L110" s="396">
        <v>122.706999999999</v>
      </c>
      <c r="M110" s="396">
        <v>976.038000000024</v>
      </c>
      <c r="N110" s="396">
        <v>422.35700000000702</v>
      </c>
      <c r="O110" s="396">
        <v>262.84800000000001</v>
      </c>
      <c r="P110" s="396">
        <v>68.535999999999802</v>
      </c>
      <c r="Q110" s="396">
        <v>243.009999999999</v>
      </c>
      <c r="R110" s="396">
        <v>3261.2680000001301</v>
      </c>
      <c r="S110" s="396" t="s">
        <v>597</v>
      </c>
      <c r="T110" s="396">
        <v>0</v>
      </c>
    </row>
    <row r="111" spans="1:20">
      <c r="A111" s="498">
        <v>44399</v>
      </c>
      <c r="B111" s="396" t="s">
        <v>649</v>
      </c>
      <c r="C111" s="396">
        <v>2</v>
      </c>
      <c r="D111" s="396" t="s">
        <v>25</v>
      </c>
      <c r="E111" s="396" t="s">
        <v>25</v>
      </c>
      <c r="F111" s="396" t="s">
        <v>616</v>
      </c>
      <c r="G111" s="396">
        <v>160.38299999999899</v>
      </c>
      <c r="H111" s="396">
        <v>160.38299999999899</v>
      </c>
      <c r="I111" s="396">
        <v>0</v>
      </c>
      <c r="J111" s="396">
        <v>0</v>
      </c>
      <c r="K111" s="396">
        <v>0</v>
      </c>
      <c r="L111" s="396">
        <v>11.324999999999999</v>
      </c>
      <c r="M111" s="396">
        <v>97.054999999999595</v>
      </c>
      <c r="N111" s="396">
        <v>18.648</v>
      </c>
      <c r="O111" s="396">
        <v>86.398999999999702</v>
      </c>
      <c r="P111" s="396">
        <v>0</v>
      </c>
      <c r="Q111" s="396">
        <v>0</v>
      </c>
      <c r="R111" s="396">
        <v>149.057999999999</v>
      </c>
      <c r="S111" s="396" t="s">
        <v>597</v>
      </c>
      <c r="T111" s="396">
        <v>0</v>
      </c>
    </row>
    <row r="112" spans="1:20">
      <c r="A112" s="498">
        <v>44399</v>
      </c>
      <c r="B112" s="396" t="s">
        <v>649</v>
      </c>
      <c r="C112" s="396">
        <v>2</v>
      </c>
      <c r="D112" s="396" t="s">
        <v>26</v>
      </c>
      <c r="E112" s="396" t="s">
        <v>26</v>
      </c>
      <c r="F112" s="396" t="s">
        <v>597</v>
      </c>
      <c r="G112" s="396">
        <v>1661.6312410001101</v>
      </c>
      <c r="H112" s="396">
        <v>0</v>
      </c>
      <c r="I112" s="396">
        <v>0</v>
      </c>
      <c r="J112" s="396">
        <v>0</v>
      </c>
      <c r="K112" s="396">
        <v>271.98635000000098</v>
      </c>
      <c r="L112" s="396">
        <v>14.733314999999999</v>
      </c>
      <c r="M112" s="396">
        <v>555.55912499999397</v>
      </c>
      <c r="N112" s="396">
        <v>430.05929499999002</v>
      </c>
      <c r="O112" s="396">
        <v>46.399954000000101</v>
      </c>
      <c r="P112" s="396">
        <v>26.533297999999998</v>
      </c>
      <c r="Q112" s="396">
        <v>52.966578000000197</v>
      </c>
      <c r="R112" s="396">
        <v>1646.8979260001099</v>
      </c>
      <c r="S112" s="396" t="s">
        <v>597</v>
      </c>
      <c r="T112" s="396">
        <v>0</v>
      </c>
    </row>
    <row r="113" spans="1:20">
      <c r="A113" s="498">
        <v>44399</v>
      </c>
      <c r="B113" s="396" t="s">
        <v>649</v>
      </c>
      <c r="C113" s="396">
        <v>2</v>
      </c>
      <c r="D113" s="396" t="s">
        <v>27</v>
      </c>
      <c r="E113" s="396" t="s">
        <v>27</v>
      </c>
      <c r="F113" s="396" t="s">
        <v>597</v>
      </c>
      <c r="G113" s="396">
        <v>1990.7511560001201</v>
      </c>
      <c r="H113" s="396">
        <v>0</v>
      </c>
      <c r="I113" s="396">
        <v>0</v>
      </c>
      <c r="J113" s="396">
        <v>0</v>
      </c>
      <c r="K113" s="396">
        <v>68.073245000000099</v>
      </c>
      <c r="L113" s="396">
        <v>9.4666569999999997</v>
      </c>
      <c r="M113" s="396">
        <v>511.55271699999702</v>
      </c>
      <c r="N113" s="396">
        <v>248.26633999999899</v>
      </c>
      <c r="O113" s="396">
        <v>124.59987700000001</v>
      </c>
      <c r="P113" s="396">
        <v>21.333313</v>
      </c>
      <c r="Q113" s="396">
        <v>134.68650299999999</v>
      </c>
      <c r="R113" s="396">
        <v>1981.2844990001099</v>
      </c>
      <c r="S113" s="396" t="s">
        <v>597</v>
      </c>
      <c r="T113" s="396">
        <v>0</v>
      </c>
    </row>
    <row r="114" spans="1:20">
      <c r="A114" s="498">
        <v>44399</v>
      </c>
      <c r="B114" s="396" t="s">
        <v>649</v>
      </c>
      <c r="C114" s="396">
        <v>2</v>
      </c>
      <c r="D114" s="396" t="s">
        <v>28</v>
      </c>
      <c r="E114" s="396" t="s">
        <v>28</v>
      </c>
      <c r="F114" s="396" t="s">
        <v>597</v>
      </c>
      <c r="G114" s="396">
        <v>1057.5521860000399</v>
      </c>
      <c r="H114" s="396">
        <v>0</v>
      </c>
      <c r="I114" s="396">
        <v>0</v>
      </c>
      <c r="J114" s="396">
        <v>8.6666439999999891</v>
      </c>
      <c r="K114" s="396">
        <v>51.339944000000102</v>
      </c>
      <c r="L114" s="396">
        <v>0.99999899999999997</v>
      </c>
      <c r="M114" s="396">
        <v>569.19945099999904</v>
      </c>
      <c r="N114" s="396">
        <v>267.13309799999899</v>
      </c>
      <c r="O114" s="396">
        <v>201.99979800000199</v>
      </c>
      <c r="P114" s="396">
        <v>41.999958000000099</v>
      </c>
      <c r="Q114" s="396">
        <v>103.399885</v>
      </c>
      <c r="R114" s="396">
        <v>1056.55218700004</v>
      </c>
      <c r="S114" s="396" t="s">
        <v>597</v>
      </c>
      <c r="T114" s="396">
        <v>0</v>
      </c>
    </row>
    <row r="115" spans="1:20">
      <c r="A115" s="498">
        <v>44399</v>
      </c>
      <c r="B115" s="396" t="s">
        <v>649</v>
      </c>
      <c r="C115" s="396">
        <v>2</v>
      </c>
      <c r="D115" s="396" t="s">
        <v>28</v>
      </c>
      <c r="E115" s="396" t="s">
        <v>28</v>
      </c>
      <c r="F115" s="396" t="s">
        <v>619</v>
      </c>
      <c r="G115" s="396">
        <v>71.1999220000002</v>
      </c>
      <c r="H115" s="396">
        <v>71.1999220000002</v>
      </c>
      <c r="I115" s="396">
        <v>0</v>
      </c>
      <c r="J115" s="396">
        <v>0</v>
      </c>
      <c r="K115" s="396">
        <v>0</v>
      </c>
      <c r="L115" s="396">
        <v>0</v>
      </c>
      <c r="M115" s="396">
        <v>60.666600000000201</v>
      </c>
      <c r="N115" s="396">
        <v>3.9999959999999999</v>
      </c>
      <c r="O115" s="396">
        <v>59.999934000000202</v>
      </c>
      <c r="P115" s="396">
        <v>0</v>
      </c>
      <c r="Q115" s="396">
        <v>0</v>
      </c>
      <c r="R115" s="396">
        <v>71.1999220000002</v>
      </c>
      <c r="S115" s="396" t="s">
        <v>597</v>
      </c>
      <c r="T115" s="396">
        <v>0</v>
      </c>
    </row>
    <row r="116" spans="1:20">
      <c r="A116" s="498">
        <v>44399</v>
      </c>
      <c r="B116" s="396" t="s">
        <v>649</v>
      </c>
      <c r="C116" s="396">
        <v>2</v>
      </c>
      <c r="D116" s="396" t="s">
        <v>29</v>
      </c>
      <c r="E116" s="396" t="s">
        <v>29</v>
      </c>
      <c r="F116" s="396" t="s">
        <v>597</v>
      </c>
      <c r="G116" s="396">
        <v>2986.2835040002801</v>
      </c>
      <c r="H116" s="396">
        <v>0</v>
      </c>
      <c r="I116" s="396">
        <v>0</v>
      </c>
      <c r="J116" s="396">
        <v>0</v>
      </c>
      <c r="K116" s="396">
        <v>158.02649</v>
      </c>
      <c r="L116" s="396">
        <v>1.7999970000000001</v>
      </c>
      <c r="M116" s="396">
        <v>905.49230200002103</v>
      </c>
      <c r="N116" s="396">
        <v>325.66627899999901</v>
      </c>
      <c r="O116" s="396">
        <v>173.466484000001</v>
      </c>
      <c r="P116" s="396">
        <v>173.599829999999</v>
      </c>
      <c r="Q116" s="396">
        <v>289.29297299999598</v>
      </c>
      <c r="R116" s="396">
        <v>2984.48350700028</v>
      </c>
      <c r="S116" s="396" t="s">
        <v>597</v>
      </c>
      <c r="T116" s="396">
        <v>0</v>
      </c>
    </row>
    <row r="117" spans="1:20">
      <c r="A117" s="498">
        <v>44399</v>
      </c>
      <c r="B117" s="396" t="s">
        <v>649</v>
      </c>
      <c r="C117" s="396">
        <v>3</v>
      </c>
      <c r="D117" s="396" t="s">
        <v>1</v>
      </c>
      <c r="E117" s="396" t="s">
        <v>1</v>
      </c>
      <c r="F117" s="396" t="s">
        <v>597</v>
      </c>
      <c r="G117" s="396">
        <v>2125.6774990000799</v>
      </c>
      <c r="H117" s="396">
        <v>0</v>
      </c>
      <c r="I117" s="396">
        <v>18.666647999999999</v>
      </c>
      <c r="J117" s="396">
        <v>0</v>
      </c>
      <c r="K117" s="396">
        <v>216.93977900000101</v>
      </c>
      <c r="L117" s="396">
        <v>0.79999900000000002</v>
      </c>
      <c r="M117" s="396">
        <v>884.50560600002598</v>
      </c>
      <c r="N117" s="396">
        <v>811.839008000018</v>
      </c>
      <c r="O117" s="396">
        <v>15.999984</v>
      </c>
      <c r="P117" s="396">
        <v>0</v>
      </c>
      <c r="Q117" s="396">
        <v>61.6666090000003</v>
      </c>
      <c r="R117" s="396">
        <v>2124.8775000000801</v>
      </c>
      <c r="S117" s="396" t="s">
        <v>597</v>
      </c>
      <c r="T117" s="396">
        <v>0</v>
      </c>
    </row>
    <row r="118" spans="1:20">
      <c r="A118" s="498">
        <v>44399</v>
      </c>
      <c r="B118" s="396" t="s">
        <v>649</v>
      </c>
      <c r="C118" s="396">
        <v>3</v>
      </c>
      <c r="D118" s="396" t="s">
        <v>1</v>
      </c>
      <c r="E118" s="396" t="s">
        <v>1</v>
      </c>
      <c r="F118" s="396" t="s">
        <v>600</v>
      </c>
      <c r="G118" s="396">
        <v>19.933309999999999</v>
      </c>
      <c r="H118" s="396">
        <v>19.933309999999999</v>
      </c>
      <c r="I118" s="396">
        <v>0</v>
      </c>
      <c r="J118" s="396">
        <v>0</v>
      </c>
      <c r="K118" s="396">
        <v>3.9333290000000001</v>
      </c>
      <c r="L118" s="396">
        <v>0</v>
      </c>
      <c r="M118" s="396">
        <v>18.599978</v>
      </c>
      <c r="N118" s="396">
        <v>14.266648999999999</v>
      </c>
      <c r="O118" s="396">
        <v>5.3333279999999998</v>
      </c>
      <c r="P118" s="396">
        <v>0</v>
      </c>
      <c r="Q118" s="396">
        <v>0</v>
      </c>
      <c r="R118" s="396">
        <v>19.933309999999999</v>
      </c>
      <c r="S118" s="396" t="s">
        <v>597</v>
      </c>
      <c r="T118" s="396">
        <v>0</v>
      </c>
    </row>
    <row r="119" spans="1:20">
      <c r="A119" s="498">
        <v>44399</v>
      </c>
      <c r="B119" s="396" t="s">
        <v>649</v>
      </c>
      <c r="C119" s="396">
        <v>3</v>
      </c>
      <c r="D119" s="396" t="s">
        <v>1</v>
      </c>
      <c r="E119" s="396" t="s">
        <v>1</v>
      </c>
      <c r="F119" s="396" t="s">
        <v>605</v>
      </c>
      <c r="G119" s="396">
        <v>28.493300999999999</v>
      </c>
      <c r="H119" s="396">
        <v>28.493300999999999</v>
      </c>
      <c r="I119" s="396">
        <v>0</v>
      </c>
      <c r="J119" s="396">
        <v>0</v>
      </c>
      <c r="K119" s="396">
        <v>1.9333309999999999</v>
      </c>
      <c r="L119" s="396">
        <v>0</v>
      </c>
      <c r="M119" s="396">
        <v>27.493302</v>
      </c>
      <c r="N119" s="396">
        <v>27.493302</v>
      </c>
      <c r="O119" s="396">
        <v>0</v>
      </c>
      <c r="P119" s="396">
        <v>0</v>
      </c>
      <c r="Q119" s="396">
        <v>0</v>
      </c>
      <c r="R119" s="396">
        <v>28.493300999999999</v>
      </c>
      <c r="S119" s="396" t="s">
        <v>597</v>
      </c>
      <c r="T119" s="396">
        <v>0</v>
      </c>
    </row>
    <row r="120" spans="1:20">
      <c r="A120" s="498">
        <v>44399</v>
      </c>
      <c r="B120" s="396" t="s">
        <v>649</v>
      </c>
      <c r="C120" s="396">
        <v>3</v>
      </c>
      <c r="D120" s="396" t="s">
        <v>2</v>
      </c>
      <c r="E120" s="396" t="s">
        <v>2</v>
      </c>
      <c r="F120" s="396" t="s">
        <v>597</v>
      </c>
      <c r="G120" s="396">
        <v>6257.3342649983197</v>
      </c>
      <c r="H120" s="396">
        <v>0</v>
      </c>
      <c r="I120" s="396">
        <v>0</v>
      </c>
      <c r="J120" s="396">
        <v>3.066665</v>
      </c>
      <c r="K120" s="396">
        <v>151.73985500000001</v>
      </c>
      <c r="L120" s="396">
        <v>77.079918000000205</v>
      </c>
      <c r="M120" s="396">
        <v>2213.1979320001601</v>
      </c>
      <c r="N120" s="396">
        <v>897.73242100002903</v>
      </c>
      <c r="O120" s="396">
        <v>570.59966699998597</v>
      </c>
      <c r="P120" s="396">
        <v>422.13286299999299</v>
      </c>
      <c r="Q120" s="396">
        <v>569.33270199999799</v>
      </c>
      <c r="R120" s="396">
        <v>6180.2543469984103</v>
      </c>
      <c r="S120" s="396" t="s">
        <v>597</v>
      </c>
      <c r="T120" s="396">
        <v>0</v>
      </c>
    </row>
    <row r="121" spans="1:20">
      <c r="A121" s="498">
        <v>44399</v>
      </c>
      <c r="B121" s="396" t="s">
        <v>649</v>
      </c>
      <c r="C121" s="396">
        <v>3</v>
      </c>
      <c r="D121" s="396" t="s">
        <v>3</v>
      </c>
      <c r="E121" s="396" t="s">
        <v>3</v>
      </c>
      <c r="F121" s="396" t="s">
        <v>597</v>
      </c>
      <c r="G121" s="396">
        <v>1241.04532200006</v>
      </c>
      <c r="H121" s="396">
        <v>0</v>
      </c>
      <c r="I121" s="396">
        <v>0</v>
      </c>
      <c r="J121" s="396">
        <v>26.733291999999999</v>
      </c>
      <c r="K121" s="396">
        <v>104.29989500000001</v>
      </c>
      <c r="L121" s="396">
        <v>0</v>
      </c>
      <c r="M121" s="396">
        <v>578.87267599999404</v>
      </c>
      <c r="N121" s="396">
        <v>465.51946099998997</v>
      </c>
      <c r="O121" s="396">
        <v>49.666617000000102</v>
      </c>
      <c r="P121" s="396">
        <v>28.999970999999999</v>
      </c>
      <c r="Q121" s="396">
        <v>51.019944000000102</v>
      </c>
      <c r="R121" s="396">
        <v>1241.04532200006</v>
      </c>
      <c r="S121" s="396" t="s">
        <v>597</v>
      </c>
      <c r="T121" s="396">
        <v>0</v>
      </c>
    </row>
    <row r="122" spans="1:20">
      <c r="A122" s="498">
        <v>44399</v>
      </c>
      <c r="B122" s="396" t="s">
        <v>649</v>
      </c>
      <c r="C122" s="396">
        <v>3</v>
      </c>
      <c r="D122" s="396" t="s">
        <v>3</v>
      </c>
      <c r="E122" s="396" t="s">
        <v>3</v>
      </c>
      <c r="F122" s="396" t="s">
        <v>609</v>
      </c>
      <c r="G122" s="396">
        <v>28.153310999999999</v>
      </c>
      <c r="H122" s="396">
        <v>28.153310999999999</v>
      </c>
      <c r="I122" s="396">
        <v>0</v>
      </c>
      <c r="J122" s="396">
        <v>0</v>
      </c>
      <c r="K122" s="396">
        <v>1.859998</v>
      </c>
      <c r="L122" s="396">
        <v>0</v>
      </c>
      <c r="M122" s="396">
        <v>26.233312999999999</v>
      </c>
      <c r="N122" s="396">
        <v>26.233312999999999</v>
      </c>
      <c r="O122" s="396">
        <v>0</v>
      </c>
      <c r="P122" s="396">
        <v>0</v>
      </c>
      <c r="Q122" s="396">
        <v>0</v>
      </c>
      <c r="R122" s="396">
        <v>28.153310999999999</v>
      </c>
      <c r="S122" s="396" t="s">
        <v>597</v>
      </c>
      <c r="T122" s="396">
        <v>0</v>
      </c>
    </row>
    <row r="123" spans="1:20">
      <c r="A123" s="498">
        <v>44399</v>
      </c>
      <c r="B123" s="396" t="s">
        <v>649</v>
      </c>
      <c r="C123" s="396">
        <v>3</v>
      </c>
      <c r="D123" s="396" t="s">
        <v>3</v>
      </c>
      <c r="E123" s="396" t="s">
        <v>3</v>
      </c>
      <c r="F123" s="396" t="s">
        <v>610</v>
      </c>
      <c r="G123" s="396">
        <v>48.719955000000098</v>
      </c>
      <c r="H123" s="396">
        <v>48.719955000000098</v>
      </c>
      <c r="I123" s="396">
        <v>0</v>
      </c>
      <c r="J123" s="396">
        <v>0</v>
      </c>
      <c r="K123" s="396">
        <v>14.079986999999999</v>
      </c>
      <c r="L123" s="396">
        <v>0</v>
      </c>
      <c r="M123" s="396">
        <v>45.053292000000098</v>
      </c>
      <c r="N123" s="396">
        <v>45.053292000000098</v>
      </c>
      <c r="O123" s="396">
        <v>0</v>
      </c>
      <c r="P123" s="396">
        <v>0</v>
      </c>
      <c r="Q123" s="396">
        <v>0</v>
      </c>
      <c r="R123" s="396">
        <v>48.719955000000098</v>
      </c>
      <c r="S123" s="396" t="s">
        <v>597</v>
      </c>
      <c r="T123" s="396">
        <v>0</v>
      </c>
    </row>
    <row r="124" spans="1:20">
      <c r="A124" s="498">
        <v>44399</v>
      </c>
      <c r="B124" s="396" t="s">
        <v>649</v>
      </c>
      <c r="C124" s="396">
        <v>3</v>
      </c>
      <c r="D124" s="396" t="s">
        <v>3</v>
      </c>
      <c r="E124" s="396" t="s">
        <v>3</v>
      </c>
      <c r="F124" s="396" t="s">
        <v>714</v>
      </c>
      <c r="G124" s="396">
        <v>3.5399970000000001</v>
      </c>
      <c r="H124" s="396">
        <v>3.5399970000000001</v>
      </c>
      <c r="I124" s="396">
        <v>0</v>
      </c>
      <c r="J124" s="396">
        <v>0</v>
      </c>
      <c r="K124" s="396">
        <v>0</v>
      </c>
      <c r="L124" s="396">
        <v>0</v>
      </c>
      <c r="M124" s="396">
        <v>3.5399970000000001</v>
      </c>
      <c r="N124" s="396">
        <v>3.206664</v>
      </c>
      <c r="O124" s="396">
        <v>0.33333299999999999</v>
      </c>
      <c r="P124" s="396">
        <v>0</v>
      </c>
      <c r="Q124" s="396">
        <v>0</v>
      </c>
      <c r="R124" s="396">
        <v>3.5399970000000001</v>
      </c>
      <c r="S124" s="396" t="s">
        <v>597</v>
      </c>
      <c r="T124" s="396">
        <v>0</v>
      </c>
    </row>
    <row r="125" spans="1:20">
      <c r="A125" s="498">
        <v>44399</v>
      </c>
      <c r="B125" s="396" t="s">
        <v>649</v>
      </c>
      <c r="C125" s="396">
        <v>3</v>
      </c>
      <c r="D125" s="396" t="s">
        <v>3</v>
      </c>
      <c r="E125" s="396" t="s">
        <v>3</v>
      </c>
      <c r="F125" s="396" t="s">
        <v>605</v>
      </c>
      <c r="G125" s="396">
        <v>71.373210000000199</v>
      </c>
      <c r="H125" s="396">
        <v>71.373210000000199</v>
      </c>
      <c r="I125" s="396">
        <v>0</v>
      </c>
      <c r="J125" s="396">
        <v>0</v>
      </c>
      <c r="K125" s="396">
        <v>3.653327</v>
      </c>
      <c r="L125" s="396">
        <v>0</v>
      </c>
      <c r="M125" s="396">
        <v>64.533217000000207</v>
      </c>
      <c r="N125" s="396">
        <v>63.533218000000304</v>
      </c>
      <c r="O125" s="396">
        <v>0.99999899999999997</v>
      </c>
      <c r="P125" s="396">
        <v>0</v>
      </c>
      <c r="Q125" s="396">
        <v>0</v>
      </c>
      <c r="R125" s="396">
        <v>71.373210000000199</v>
      </c>
      <c r="S125" s="396" t="s">
        <v>597</v>
      </c>
      <c r="T125" s="396">
        <v>0</v>
      </c>
    </row>
    <row r="126" spans="1:20">
      <c r="A126" s="498">
        <v>44399</v>
      </c>
      <c r="B126" s="396" t="s">
        <v>649</v>
      </c>
      <c r="C126" s="396">
        <v>3</v>
      </c>
      <c r="D126" s="396" t="s">
        <v>4</v>
      </c>
      <c r="E126" s="396" t="s">
        <v>4</v>
      </c>
      <c r="F126" s="396" t="s">
        <v>597</v>
      </c>
      <c r="G126" s="396">
        <v>1133.7253450000601</v>
      </c>
      <c r="H126" s="396">
        <v>0</v>
      </c>
      <c r="I126" s="396">
        <v>0</v>
      </c>
      <c r="J126" s="396">
        <v>0</v>
      </c>
      <c r="K126" s="396">
        <v>50.879937000000197</v>
      </c>
      <c r="L126" s="396">
        <v>0</v>
      </c>
      <c r="M126" s="396">
        <v>304.23973099999898</v>
      </c>
      <c r="N126" s="396">
        <v>151.01984499999901</v>
      </c>
      <c r="O126" s="396">
        <v>55.666611000000202</v>
      </c>
      <c r="P126" s="396">
        <v>0</v>
      </c>
      <c r="Q126" s="396">
        <v>99.886606</v>
      </c>
      <c r="R126" s="396">
        <v>1133.7253450000601</v>
      </c>
      <c r="S126" s="396" t="s">
        <v>597</v>
      </c>
      <c r="T126" s="396">
        <v>0</v>
      </c>
    </row>
    <row r="127" spans="1:20">
      <c r="A127" s="498">
        <v>44399</v>
      </c>
      <c r="B127" s="396" t="s">
        <v>649</v>
      </c>
      <c r="C127" s="396">
        <v>3</v>
      </c>
      <c r="D127" s="396" t="s">
        <v>5</v>
      </c>
      <c r="E127" s="396" t="s">
        <v>5</v>
      </c>
      <c r="F127" s="396" t="s">
        <v>597</v>
      </c>
      <c r="G127" s="396">
        <v>1104.54</v>
      </c>
      <c r="H127" s="396">
        <v>0</v>
      </c>
      <c r="I127" s="396">
        <v>0</v>
      </c>
      <c r="J127" s="396">
        <v>0</v>
      </c>
      <c r="K127" s="396">
        <v>14.256</v>
      </c>
      <c r="L127" s="396">
        <v>1.5980000000000001</v>
      </c>
      <c r="M127" s="396">
        <v>354.591000000002</v>
      </c>
      <c r="N127" s="396">
        <v>68.3419999999998</v>
      </c>
      <c r="O127" s="396">
        <v>171.21700000000001</v>
      </c>
      <c r="P127" s="396">
        <v>35.763999999999903</v>
      </c>
      <c r="Q127" s="396">
        <v>94.585999999999899</v>
      </c>
      <c r="R127" s="396">
        <v>1102.942</v>
      </c>
      <c r="S127" s="396" t="s">
        <v>597</v>
      </c>
      <c r="T127" s="396">
        <v>0</v>
      </c>
    </row>
    <row r="128" spans="1:20">
      <c r="A128" s="498">
        <v>44399</v>
      </c>
      <c r="B128" s="396" t="s">
        <v>649</v>
      </c>
      <c r="C128" s="396">
        <v>3</v>
      </c>
      <c r="D128" s="396" t="s">
        <v>6</v>
      </c>
      <c r="E128" s="396" t="s">
        <v>6</v>
      </c>
      <c r="F128" s="396" t="s">
        <v>597</v>
      </c>
      <c r="G128" s="396">
        <v>1441.1620000000801</v>
      </c>
      <c r="H128" s="396">
        <v>0</v>
      </c>
      <c r="I128" s="396">
        <v>0</v>
      </c>
      <c r="J128" s="396">
        <v>0</v>
      </c>
      <c r="K128" s="396">
        <v>134.102</v>
      </c>
      <c r="L128" s="396">
        <v>9.06</v>
      </c>
      <c r="M128" s="396">
        <v>484.68700000001297</v>
      </c>
      <c r="N128" s="396">
        <v>194.152999999999</v>
      </c>
      <c r="O128" s="396">
        <v>0</v>
      </c>
      <c r="P128" s="396">
        <v>150.33799999999999</v>
      </c>
      <c r="Q128" s="396">
        <v>144.85799999999901</v>
      </c>
      <c r="R128" s="396">
        <v>1432.1020000000799</v>
      </c>
      <c r="S128" s="396" t="s">
        <v>597</v>
      </c>
      <c r="T128" s="396">
        <v>0</v>
      </c>
    </row>
    <row r="129" spans="1:20">
      <c r="A129" s="498">
        <v>44399</v>
      </c>
      <c r="B129" s="396" t="s">
        <v>649</v>
      </c>
      <c r="C129" s="396">
        <v>3</v>
      </c>
      <c r="D129" s="396" t="s">
        <v>7</v>
      </c>
      <c r="E129" s="396" t="s">
        <v>7</v>
      </c>
      <c r="F129" s="396" t="s">
        <v>597</v>
      </c>
      <c r="G129" s="396">
        <v>3710.4650000000802</v>
      </c>
      <c r="H129" s="396">
        <v>0</v>
      </c>
      <c r="I129" s="396">
        <v>0</v>
      </c>
      <c r="J129" s="396">
        <v>0</v>
      </c>
      <c r="K129" s="396">
        <v>134.219999999999</v>
      </c>
      <c r="L129" s="396">
        <v>34.915999999999897</v>
      </c>
      <c r="M129" s="396">
        <v>1218.1110000000699</v>
      </c>
      <c r="N129" s="396">
        <v>619.44200000000899</v>
      </c>
      <c r="O129" s="396">
        <v>228.510999999999</v>
      </c>
      <c r="P129" s="396">
        <v>122.951999999999</v>
      </c>
      <c r="Q129" s="396">
        <v>305.55599999999902</v>
      </c>
      <c r="R129" s="396">
        <v>3675.54900000008</v>
      </c>
      <c r="S129" s="396" t="s">
        <v>597</v>
      </c>
      <c r="T129" s="396">
        <v>0</v>
      </c>
    </row>
    <row r="130" spans="1:20">
      <c r="A130" s="498">
        <v>44399</v>
      </c>
      <c r="B130" s="396" t="s">
        <v>649</v>
      </c>
      <c r="C130" s="396">
        <v>3</v>
      </c>
      <c r="D130" s="396" t="s">
        <v>8</v>
      </c>
      <c r="E130" s="396" t="s">
        <v>8</v>
      </c>
      <c r="F130" s="396" t="s">
        <v>597</v>
      </c>
      <c r="G130" s="396">
        <v>2210.78401700013</v>
      </c>
      <c r="H130" s="396">
        <v>0</v>
      </c>
      <c r="I130" s="396">
        <v>0</v>
      </c>
      <c r="J130" s="396">
        <v>0</v>
      </c>
      <c r="K130" s="396">
        <v>251.74635799999999</v>
      </c>
      <c r="L130" s="396">
        <v>21.366641000000001</v>
      </c>
      <c r="M130" s="396">
        <v>739.68577299998697</v>
      </c>
      <c r="N130" s="396">
        <v>491.52596599998901</v>
      </c>
      <c r="O130" s="396">
        <v>26.666640000000001</v>
      </c>
      <c r="P130" s="396">
        <v>26.999973000000001</v>
      </c>
      <c r="Q130" s="396">
        <v>204.49318400000001</v>
      </c>
      <c r="R130" s="396">
        <v>2189.4173760001399</v>
      </c>
      <c r="S130" s="396" t="s">
        <v>597</v>
      </c>
      <c r="T130" s="396">
        <v>0</v>
      </c>
    </row>
    <row r="131" spans="1:20">
      <c r="A131" s="498">
        <v>44399</v>
      </c>
      <c r="B131" s="396" t="s">
        <v>649</v>
      </c>
      <c r="C131" s="396">
        <v>3</v>
      </c>
      <c r="D131" s="396" t="s">
        <v>8</v>
      </c>
      <c r="E131" s="396" t="s">
        <v>8</v>
      </c>
      <c r="F131" s="396" t="s">
        <v>597</v>
      </c>
      <c r="G131" s="396">
        <v>77.266571000000198</v>
      </c>
      <c r="H131" s="396">
        <v>0</v>
      </c>
      <c r="I131" s="396">
        <v>0</v>
      </c>
      <c r="J131" s="396">
        <v>0</v>
      </c>
      <c r="K131" s="396">
        <v>20.133308</v>
      </c>
      <c r="L131" s="396">
        <v>0</v>
      </c>
      <c r="M131" s="396">
        <v>71.199909000000204</v>
      </c>
      <c r="N131" s="396">
        <v>71.199909000000204</v>
      </c>
      <c r="O131" s="396">
        <v>0</v>
      </c>
      <c r="P131" s="396">
        <v>0</v>
      </c>
      <c r="Q131" s="396">
        <v>0</v>
      </c>
      <c r="R131" s="396">
        <v>77.266571000000198</v>
      </c>
      <c r="S131" s="396" t="s">
        <v>691</v>
      </c>
      <c r="T131" s="396">
        <v>77.266571000000198</v>
      </c>
    </row>
    <row r="132" spans="1:20">
      <c r="A132" s="498">
        <v>44399</v>
      </c>
      <c r="B132" s="396" t="s">
        <v>649</v>
      </c>
      <c r="C132" s="396">
        <v>3</v>
      </c>
      <c r="D132" s="396" t="s">
        <v>8</v>
      </c>
      <c r="E132" s="396" t="s">
        <v>8</v>
      </c>
      <c r="F132" s="396" t="s">
        <v>613</v>
      </c>
      <c r="G132" s="396">
        <v>10.666656</v>
      </c>
      <c r="H132" s="396">
        <v>10.666656</v>
      </c>
      <c r="I132" s="396">
        <v>0</v>
      </c>
      <c r="J132" s="396">
        <v>0</v>
      </c>
      <c r="K132" s="396">
        <v>0</v>
      </c>
      <c r="L132" s="396">
        <v>0</v>
      </c>
      <c r="M132" s="396">
        <v>10.666656</v>
      </c>
      <c r="N132" s="396">
        <v>10.666656</v>
      </c>
      <c r="O132" s="396">
        <v>0</v>
      </c>
      <c r="P132" s="396">
        <v>0</v>
      </c>
      <c r="Q132" s="396">
        <v>0</v>
      </c>
      <c r="R132" s="396">
        <v>10.666656</v>
      </c>
      <c r="S132" s="396" t="s">
        <v>597</v>
      </c>
      <c r="T132" s="396">
        <v>0</v>
      </c>
    </row>
    <row r="133" spans="1:20">
      <c r="A133" s="498">
        <v>44399</v>
      </c>
      <c r="B133" s="396" t="s">
        <v>649</v>
      </c>
      <c r="C133" s="396">
        <v>3</v>
      </c>
      <c r="D133" s="396" t="s">
        <v>9</v>
      </c>
      <c r="E133" s="396" t="s">
        <v>9</v>
      </c>
      <c r="F133" s="396" t="s">
        <v>597</v>
      </c>
      <c r="G133" s="396">
        <v>3825.84926400019</v>
      </c>
      <c r="H133" s="396">
        <v>0</v>
      </c>
      <c r="I133" s="396">
        <v>2.999997</v>
      </c>
      <c r="J133" s="396">
        <v>0</v>
      </c>
      <c r="K133" s="396">
        <v>332.89967999999698</v>
      </c>
      <c r="L133" s="396">
        <v>0</v>
      </c>
      <c r="M133" s="396">
        <v>1305.87839100006</v>
      </c>
      <c r="N133" s="396">
        <v>745.292438000022</v>
      </c>
      <c r="O133" s="396">
        <v>377.53296399999601</v>
      </c>
      <c r="P133" s="396">
        <v>149.333111</v>
      </c>
      <c r="Q133" s="396">
        <v>227.98626499999901</v>
      </c>
      <c r="R133" s="396">
        <v>3825.84926400019</v>
      </c>
      <c r="S133" s="396" t="s">
        <v>597</v>
      </c>
      <c r="T133" s="396">
        <v>0</v>
      </c>
    </row>
    <row r="134" spans="1:20">
      <c r="A134" s="498">
        <v>44399</v>
      </c>
      <c r="B134" s="396" t="s">
        <v>649</v>
      </c>
      <c r="C134" s="396">
        <v>3</v>
      </c>
      <c r="D134" s="396" t="s">
        <v>10</v>
      </c>
      <c r="E134" s="396" t="s">
        <v>10</v>
      </c>
      <c r="F134" s="396" t="s">
        <v>597</v>
      </c>
      <c r="G134" s="396">
        <v>3344.8720000001599</v>
      </c>
      <c r="H134" s="396">
        <v>0</v>
      </c>
      <c r="I134" s="396">
        <v>0</v>
      </c>
      <c r="J134" s="396">
        <v>0</v>
      </c>
      <c r="K134" s="396">
        <v>230.48899999999901</v>
      </c>
      <c r="L134" s="396">
        <v>0.86599999999999999</v>
      </c>
      <c r="M134" s="396">
        <v>1226.13700000003</v>
      </c>
      <c r="N134" s="396">
        <v>370.63800000000202</v>
      </c>
      <c r="O134" s="396">
        <v>307.98600000000403</v>
      </c>
      <c r="P134" s="396">
        <v>3.33</v>
      </c>
      <c r="Q134" s="396">
        <v>562.56500000000597</v>
      </c>
      <c r="R134" s="396">
        <v>3344.0060000001599</v>
      </c>
      <c r="S134" s="396" t="s">
        <v>597</v>
      </c>
      <c r="T134" s="396">
        <v>0</v>
      </c>
    </row>
    <row r="135" spans="1:20">
      <c r="A135" s="498">
        <v>44399</v>
      </c>
      <c r="B135" s="396" t="s">
        <v>649</v>
      </c>
      <c r="C135" s="396">
        <v>3</v>
      </c>
      <c r="D135" s="396" t="s">
        <v>11</v>
      </c>
      <c r="E135" s="396" t="s">
        <v>11</v>
      </c>
      <c r="F135" s="396" t="s">
        <v>597</v>
      </c>
      <c r="G135" s="396">
        <v>3705.2494230003999</v>
      </c>
      <c r="H135" s="396">
        <v>0</v>
      </c>
      <c r="I135" s="396">
        <v>14.999985000000001</v>
      </c>
      <c r="J135" s="396">
        <v>0</v>
      </c>
      <c r="K135" s="396">
        <v>180.76647199999999</v>
      </c>
      <c r="L135" s="396">
        <v>0.33333299999999999</v>
      </c>
      <c r="M135" s="396">
        <v>1290.4654270000599</v>
      </c>
      <c r="N135" s="396">
        <v>553.36616600000298</v>
      </c>
      <c r="O135" s="396">
        <v>415.96621799999502</v>
      </c>
      <c r="P135" s="396">
        <v>0</v>
      </c>
      <c r="Q135" s="396">
        <v>351.466346000003</v>
      </c>
      <c r="R135" s="396">
        <v>3704.9160900003999</v>
      </c>
      <c r="S135" s="396" t="s">
        <v>597</v>
      </c>
      <c r="T135" s="396">
        <v>0</v>
      </c>
    </row>
    <row r="136" spans="1:20">
      <c r="A136" s="498">
        <v>44399</v>
      </c>
      <c r="B136" s="396" t="s">
        <v>649</v>
      </c>
      <c r="C136" s="396">
        <v>3</v>
      </c>
      <c r="D136" s="396" t="s">
        <v>11</v>
      </c>
      <c r="E136" s="396" t="s">
        <v>11</v>
      </c>
      <c r="F136" s="396" t="s">
        <v>614</v>
      </c>
      <c r="G136" s="396">
        <v>140.966464</v>
      </c>
      <c r="H136" s="396">
        <v>140.966464</v>
      </c>
      <c r="I136" s="396">
        <v>0</v>
      </c>
      <c r="J136" s="396">
        <v>0</v>
      </c>
      <c r="K136" s="396">
        <v>35.733277999999999</v>
      </c>
      <c r="L136" s="396">
        <v>0</v>
      </c>
      <c r="M136" s="396">
        <v>118.63315299999999</v>
      </c>
      <c r="N136" s="396">
        <v>115.933156</v>
      </c>
      <c r="O136" s="396">
        <v>1.6999979999999999</v>
      </c>
      <c r="P136" s="396">
        <v>0</v>
      </c>
      <c r="Q136" s="396">
        <v>0.99999899999999997</v>
      </c>
      <c r="R136" s="396">
        <v>140.966464</v>
      </c>
      <c r="S136" s="396" t="s">
        <v>597</v>
      </c>
      <c r="T136" s="396">
        <v>0</v>
      </c>
    </row>
    <row r="137" spans="1:20">
      <c r="A137" s="498">
        <v>44399</v>
      </c>
      <c r="B137" s="396" t="s">
        <v>649</v>
      </c>
      <c r="C137" s="396">
        <v>3</v>
      </c>
      <c r="D137" s="396" t="s">
        <v>11</v>
      </c>
      <c r="E137" s="396" t="s">
        <v>11</v>
      </c>
      <c r="F137" s="396" t="s">
        <v>616</v>
      </c>
      <c r="G137" s="396">
        <v>210.933074</v>
      </c>
      <c r="H137" s="396">
        <v>210.933074</v>
      </c>
      <c r="I137" s="396">
        <v>0</v>
      </c>
      <c r="J137" s="396">
        <v>0</v>
      </c>
      <c r="K137" s="396">
        <v>0</v>
      </c>
      <c r="L137" s="396">
        <v>0.39999899999999999</v>
      </c>
      <c r="M137" s="396">
        <v>156.26646499999899</v>
      </c>
      <c r="N137" s="396">
        <v>14.399984</v>
      </c>
      <c r="O137" s="396">
        <v>148.99980699999799</v>
      </c>
      <c r="P137" s="396">
        <v>0</v>
      </c>
      <c r="Q137" s="396">
        <v>1.5333319999999999</v>
      </c>
      <c r="R137" s="396">
        <v>210.533075</v>
      </c>
      <c r="S137" s="396" t="s">
        <v>597</v>
      </c>
      <c r="T137" s="396">
        <v>0</v>
      </c>
    </row>
    <row r="138" spans="1:20">
      <c r="A138" s="498">
        <v>44399</v>
      </c>
      <c r="B138" s="396" t="s">
        <v>649</v>
      </c>
      <c r="C138" s="396">
        <v>3</v>
      </c>
      <c r="D138" s="396" t="s">
        <v>12</v>
      </c>
      <c r="E138" s="396" t="s">
        <v>12</v>
      </c>
      <c r="F138" s="396" t="s">
        <v>597</v>
      </c>
      <c r="G138" s="396">
        <v>1028.88556200005</v>
      </c>
      <c r="H138" s="396">
        <v>0</v>
      </c>
      <c r="I138" s="396">
        <v>0</v>
      </c>
      <c r="J138" s="396">
        <v>0</v>
      </c>
      <c r="K138" s="396">
        <v>159.09982299999999</v>
      </c>
      <c r="L138" s="396">
        <v>0</v>
      </c>
      <c r="M138" s="396">
        <v>368.25954199999597</v>
      </c>
      <c r="N138" s="396">
        <v>151.893159999999</v>
      </c>
      <c r="O138" s="396">
        <v>39.733296000000102</v>
      </c>
      <c r="P138" s="396">
        <v>69.999917000000096</v>
      </c>
      <c r="Q138" s="396">
        <v>106.633169</v>
      </c>
      <c r="R138" s="396">
        <v>1028.88556200005</v>
      </c>
      <c r="S138" s="396" t="s">
        <v>597</v>
      </c>
      <c r="T138" s="396">
        <v>0</v>
      </c>
    </row>
    <row r="139" spans="1:20">
      <c r="A139" s="498">
        <v>44399</v>
      </c>
      <c r="B139" s="396" t="s">
        <v>649</v>
      </c>
      <c r="C139" s="396">
        <v>3</v>
      </c>
      <c r="D139" s="396" t="s">
        <v>13</v>
      </c>
      <c r="E139" s="396" t="s">
        <v>13</v>
      </c>
      <c r="F139" s="396" t="s">
        <v>597</v>
      </c>
      <c r="G139" s="396">
        <v>3802.8899800002901</v>
      </c>
      <c r="H139" s="396">
        <v>0</v>
      </c>
      <c r="I139" s="396">
        <v>0</v>
      </c>
      <c r="J139" s="396">
        <v>0</v>
      </c>
      <c r="K139" s="396">
        <v>321.75966999999901</v>
      </c>
      <c r="L139" s="396">
        <v>6.3333269999999997</v>
      </c>
      <c r="M139" s="396">
        <v>1557.55224000003</v>
      </c>
      <c r="N139" s="396">
        <v>706.08595500001104</v>
      </c>
      <c r="O139" s="396">
        <v>233.13316400000099</v>
      </c>
      <c r="P139" s="396">
        <v>290.73304000000098</v>
      </c>
      <c r="Q139" s="396">
        <v>491.93324499999801</v>
      </c>
      <c r="R139" s="396">
        <v>3796.5566530002902</v>
      </c>
      <c r="S139" s="396" t="s">
        <v>597</v>
      </c>
      <c r="T139" s="396">
        <v>0</v>
      </c>
    </row>
    <row r="140" spans="1:20">
      <c r="A140" s="498">
        <v>44399</v>
      </c>
      <c r="B140" s="396" t="s">
        <v>649</v>
      </c>
      <c r="C140" s="396">
        <v>3</v>
      </c>
      <c r="D140" s="396" t="s">
        <v>13</v>
      </c>
      <c r="E140" s="396" t="s">
        <v>13</v>
      </c>
      <c r="F140" s="396" t="s">
        <v>618</v>
      </c>
      <c r="G140" s="396">
        <v>39.199966000000103</v>
      </c>
      <c r="H140" s="396">
        <v>39.199966000000103</v>
      </c>
      <c r="I140" s="396">
        <v>0</v>
      </c>
      <c r="J140" s="396">
        <v>0</v>
      </c>
      <c r="K140" s="396">
        <v>0</v>
      </c>
      <c r="L140" s="396">
        <v>0</v>
      </c>
      <c r="M140" s="396">
        <v>29.333310999999998</v>
      </c>
      <c r="N140" s="396">
        <v>1.333332</v>
      </c>
      <c r="O140" s="396">
        <v>27.999979</v>
      </c>
      <c r="P140" s="396">
        <v>0</v>
      </c>
      <c r="Q140" s="396">
        <v>0</v>
      </c>
      <c r="R140" s="396">
        <v>39.199966000000103</v>
      </c>
      <c r="S140" s="396" t="s">
        <v>597</v>
      </c>
      <c r="T140" s="396">
        <v>0</v>
      </c>
    </row>
    <row r="141" spans="1:20">
      <c r="A141" s="498">
        <v>44399</v>
      </c>
      <c r="B141" s="396" t="s">
        <v>649</v>
      </c>
      <c r="C141" s="396">
        <v>3</v>
      </c>
      <c r="D141" s="396" t="s">
        <v>13</v>
      </c>
      <c r="E141" s="396" t="s">
        <v>13</v>
      </c>
      <c r="F141" s="396" t="s">
        <v>610</v>
      </c>
      <c r="G141" s="396">
        <v>23.559996999999999</v>
      </c>
      <c r="H141" s="396">
        <v>23.559996999999999</v>
      </c>
      <c r="I141" s="396">
        <v>0</v>
      </c>
      <c r="J141" s="396">
        <v>0</v>
      </c>
      <c r="K141" s="396">
        <v>15.733333</v>
      </c>
      <c r="L141" s="396">
        <v>0</v>
      </c>
      <c r="M141" s="396">
        <v>22.026665000000001</v>
      </c>
      <c r="N141" s="396">
        <v>22.026665000000001</v>
      </c>
      <c r="O141" s="396">
        <v>0</v>
      </c>
      <c r="P141" s="396">
        <v>0</v>
      </c>
      <c r="Q141" s="396">
        <v>0</v>
      </c>
      <c r="R141" s="396">
        <v>23.559996999999999</v>
      </c>
      <c r="S141" s="396" t="s">
        <v>597</v>
      </c>
      <c r="T141" s="396">
        <v>0</v>
      </c>
    </row>
    <row r="142" spans="1:20">
      <c r="A142" s="498">
        <v>44399</v>
      </c>
      <c r="B142" s="396" t="s">
        <v>649</v>
      </c>
      <c r="C142" s="396">
        <v>3</v>
      </c>
      <c r="D142" s="396" t="s">
        <v>14</v>
      </c>
      <c r="E142" s="396" t="s">
        <v>14</v>
      </c>
      <c r="F142" s="396" t="s">
        <v>597</v>
      </c>
      <c r="G142" s="396">
        <v>4500.2789999999204</v>
      </c>
      <c r="H142" s="396">
        <v>0</v>
      </c>
      <c r="I142" s="396">
        <v>0</v>
      </c>
      <c r="J142" s="396">
        <v>2.4</v>
      </c>
      <c r="K142" s="396">
        <v>148.47899999999899</v>
      </c>
      <c r="L142" s="396">
        <v>1.333</v>
      </c>
      <c r="M142" s="396">
        <v>2412.29699999995</v>
      </c>
      <c r="N142" s="396">
        <v>410.49700000000598</v>
      </c>
      <c r="O142" s="396">
        <v>232.736999999999</v>
      </c>
      <c r="P142" s="396">
        <v>166.25700000000001</v>
      </c>
      <c r="Q142" s="396">
        <v>1676.06599999999</v>
      </c>
      <c r="R142" s="396">
        <v>4498.9459999999199</v>
      </c>
      <c r="S142" s="396" t="s">
        <v>597</v>
      </c>
      <c r="T142" s="396">
        <v>0</v>
      </c>
    </row>
    <row r="143" spans="1:20">
      <c r="A143" s="498">
        <v>44399</v>
      </c>
      <c r="B143" s="396" t="s">
        <v>649</v>
      </c>
      <c r="C143" s="396">
        <v>3</v>
      </c>
      <c r="D143" s="396" t="s">
        <v>15</v>
      </c>
      <c r="E143" s="396" t="s">
        <v>15</v>
      </c>
      <c r="F143" s="396" t="s">
        <v>597</v>
      </c>
      <c r="G143" s="396">
        <v>2075.5044130001102</v>
      </c>
      <c r="H143" s="396">
        <v>0</v>
      </c>
      <c r="I143" s="396">
        <v>0</v>
      </c>
      <c r="J143" s="396">
        <v>0</v>
      </c>
      <c r="K143" s="396">
        <v>204.74644700000101</v>
      </c>
      <c r="L143" s="396">
        <v>77.099912000000103</v>
      </c>
      <c r="M143" s="396">
        <v>1029.2190130000399</v>
      </c>
      <c r="N143" s="396">
        <v>590.19928499999105</v>
      </c>
      <c r="O143" s="396">
        <v>87.999911999999995</v>
      </c>
      <c r="P143" s="396">
        <v>188.13310700000099</v>
      </c>
      <c r="Q143" s="396">
        <v>266.08657199999902</v>
      </c>
      <c r="R143" s="396">
        <v>1998.4045010001</v>
      </c>
      <c r="S143" s="396" t="s">
        <v>597</v>
      </c>
      <c r="T143" s="396">
        <v>0</v>
      </c>
    </row>
    <row r="144" spans="1:20">
      <c r="A144" s="498">
        <v>44399</v>
      </c>
      <c r="B144" s="396" t="s">
        <v>649</v>
      </c>
      <c r="C144" s="396">
        <v>3</v>
      </c>
      <c r="D144" s="396" t="s">
        <v>15</v>
      </c>
      <c r="E144" s="396" t="s">
        <v>15</v>
      </c>
      <c r="F144" s="396" t="s">
        <v>619</v>
      </c>
      <c r="G144" s="396">
        <v>35.733296000000003</v>
      </c>
      <c r="H144" s="396">
        <v>35.733296000000003</v>
      </c>
      <c r="I144" s="396">
        <v>0</v>
      </c>
      <c r="J144" s="396">
        <v>0</v>
      </c>
      <c r="K144" s="396">
        <v>0</v>
      </c>
      <c r="L144" s="396">
        <v>1.9999979999999999</v>
      </c>
      <c r="M144" s="396">
        <v>20.066645000000001</v>
      </c>
      <c r="N144" s="396">
        <v>6.7333249999999998</v>
      </c>
      <c r="O144" s="396">
        <v>13.999986</v>
      </c>
      <c r="P144" s="396">
        <v>0</v>
      </c>
      <c r="Q144" s="396">
        <v>0</v>
      </c>
      <c r="R144" s="396">
        <v>33.733297999999998</v>
      </c>
      <c r="S144" s="396" t="s">
        <v>597</v>
      </c>
      <c r="T144" s="396">
        <v>0</v>
      </c>
    </row>
    <row r="145" spans="1:20">
      <c r="A145" s="498">
        <v>44399</v>
      </c>
      <c r="B145" s="396" t="s">
        <v>649</v>
      </c>
      <c r="C145" s="396">
        <v>3</v>
      </c>
      <c r="D145" s="396" t="s">
        <v>15</v>
      </c>
      <c r="E145" s="396" t="s">
        <v>15</v>
      </c>
      <c r="F145" s="396" t="s">
        <v>605</v>
      </c>
      <c r="G145" s="396">
        <v>46.866619999999998</v>
      </c>
      <c r="H145" s="396">
        <v>46.866619999999998</v>
      </c>
      <c r="I145" s="396">
        <v>0</v>
      </c>
      <c r="J145" s="396">
        <v>0</v>
      </c>
      <c r="K145" s="396">
        <v>3.1333299999999999</v>
      </c>
      <c r="L145" s="396">
        <v>0.93333200000000005</v>
      </c>
      <c r="M145" s="396">
        <v>32.933301999999998</v>
      </c>
      <c r="N145" s="396">
        <v>31.533301999999999</v>
      </c>
      <c r="O145" s="396">
        <v>0</v>
      </c>
      <c r="P145" s="396">
        <v>0</v>
      </c>
      <c r="Q145" s="396">
        <v>1.4</v>
      </c>
      <c r="R145" s="396">
        <v>45.933287999999997</v>
      </c>
      <c r="S145" s="396" t="s">
        <v>597</v>
      </c>
      <c r="T145" s="396">
        <v>0</v>
      </c>
    </row>
    <row r="146" spans="1:20">
      <c r="A146" s="498">
        <v>44399</v>
      </c>
      <c r="B146" s="396" t="s">
        <v>649</v>
      </c>
      <c r="C146" s="396">
        <v>3</v>
      </c>
      <c r="D146" s="396" t="s">
        <v>16</v>
      </c>
      <c r="E146" s="396" t="s">
        <v>16</v>
      </c>
      <c r="F146" s="396" t="s">
        <v>597</v>
      </c>
      <c r="G146" s="396">
        <v>1677.7940000001499</v>
      </c>
      <c r="H146" s="396">
        <v>0</v>
      </c>
      <c r="I146" s="396">
        <v>0</v>
      </c>
      <c r="J146" s="396">
        <v>0</v>
      </c>
      <c r="K146" s="396">
        <v>123.871</v>
      </c>
      <c r="L146" s="396">
        <v>24.311</v>
      </c>
      <c r="M146" s="396">
        <v>672.43900000000099</v>
      </c>
      <c r="N146" s="396">
        <v>195.46599999999901</v>
      </c>
      <c r="O146" s="396">
        <v>41.360999999999898</v>
      </c>
      <c r="P146" s="396">
        <v>33.404000000000003</v>
      </c>
      <c r="Q146" s="396">
        <v>402.207999999999</v>
      </c>
      <c r="R146" s="396">
        <v>1653.48300000014</v>
      </c>
      <c r="S146" s="396" t="s">
        <v>597</v>
      </c>
      <c r="T146" s="396">
        <v>0</v>
      </c>
    </row>
    <row r="147" spans="1:20">
      <c r="A147" s="498">
        <v>44399</v>
      </c>
      <c r="B147" s="396" t="s">
        <v>649</v>
      </c>
      <c r="C147" s="396">
        <v>3</v>
      </c>
      <c r="D147" s="396" t="s">
        <v>17</v>
      </c>
      <c r="E147" s="396" t="s">
        <v>17</v>
      </c>
      <c r="F147" s="396" t="s">
        <v>597</v>
      </c>
      <c r="G147" s="396">
        <v>3237.54400000027</v>
      </c>
      <c r="H147" s="396">
        <v>0</v>
      </c>
      <c r="I147" s="396">
        <v>0</v>
      </c>
      <c r="J147" s="396">
        <v>0</v>
      </c>
      <c r="K147" s="396">
        <v>236.778999999999</v>
      </c>
      <c r="L147" s="396">
        <v>56.826999999999899</v>
      </c>
      <c r="M147" s="396">
        <v>1183.5410000000199</v>
      </c>
      <c r="N147" s="396">
        <v>695.44500000001403</v>
      </c>
      <c r="O147" s="396">
        <v>306.527000000003</v>
      </c>
      <c r="P147" s="396">
        <v>91.116999999999607</v>
      </c>
      <c r="Q147" s="396">
        <v>121.629</v>
      </c>
      <c r="R147" s="396">
        <v>3180.7170000002602</v>
      </c>
      <c r="S147" s="396" t="s">
        <v>597</v>
      </c>
      <c r="T147" s="396">
        <v>0</v>
      </c>
    </row>
    <row r="148" spans="1:20">
      <c r="A148" s="498">
        <v>44399</v>
      </c>
      <c r="B148" s="396" t="s">
        <v>649</v>
      </c>
      <c r="C148" s="396">
        <v>3</v>
      </c>
      <c r="D148" s="396" t="s">
        <v>17</v>
      </c>
      <c r="E148" s="396" t="s">
        <v>17</v>
      </c>
      <c r="F148" s="396" t="s">
        <v>622</v>
      </c>
      <c r="G148" s="396">
        <v>25.27</v>
      </c>
      <c r="H148" s="396">
        <v>25.27</v>
      </c>
      <c r="I148" s="396">
        <v>0</v>
      </c>
      <c r="J148" s="396">
        <v>0</v>
      </c>
      <c r="K148" s="396">
        <v>4.2009999999999996</v>
      </c>
      <c r="L148" s="396">
        <v>0</v>
      </c>
      <c r="M148" s="396">
        <v>18.673999999999999</v>
      </c>
      <c r="N148" s="396">
        <v>16.675999999999998</v>
      </c>
      <c r="O148" s="396">
        <v>1.998</v>
      </c>
      <c r="P148" s="396">
        <v>0</v>
      </c>
      <c r="Q148" s="396">
        <v>0</v>
      </c>
      <c r="R148" s="396">
        <v>25.27</v>
      </c>
      <c r="S148" s="396" t="s">
        <v>597</v>
      </c>
      <c r="T148" s="396">
        <v>0</v>
      </c>
    </row>
    <row r="149" spans="1:20">
      <c r="A149" s="498">
        <v>44399</v>
      </c>
      <c r="B149" s="396" t="s">
        <v>649</v>
      </c>
      <c r="C149" s="396">
        <v>3</v>
      </c>
      <c r="D149" s="396" t="s">
        <v>18</v>
      </c>
      <c r="E149" s="396" t="s">
        <v>18</v>
      </c>
      <c r="F149" s="396" t="s">
        <v>597</v>
      </c>
      <c r="G149" s="396">
        <v>911.41999999999302</v>
      </c>
      <c r="H149" s="396">
        <v>0</v>
      </c>
      <c r="I149" s="396">
        <v>0</v>
      </c>
      <c r="J149" s="396">
        <v>0</v>
      </c>
      <c r="K149" s="396">
        <v>103.548</v>
      </c>
      <c r="L149" s="396">
        <v>0.13300000000000001</v>
      </c>
      <c r="M149" s="396">
        <v>356.05100000000198</v>
      </c>
      <c r="N149" s="396">
        <v>189.55</v>
      </c>
      <c r="O149" s="396">
        <v>45.687999999999903</v>
      </c>
      <c r="P149" s="396">
        <v>20.913</v>
      </c>
      <c r="Q149" s="396">
        <v>105.22799999999999</v>
      </c>
      <c r="R149" s="396">
        <v>911.28699999999299</v>
      </c>
      <c r="S149" s="396" t="s">
        <v>597</v>
      </c>
      <c r="T149" s="396">
        <v>0</v>
      </c>
    </row>
    <row r="150" spans="1:20">
      <c r="A150" s="498">
        <v>44399</v>
      </c>
      <c r="B150" s="396" t="s">
        <v>649</v>
      </c>
      <c r="C150" s="396">
        <v>3</v>
      </c>
      <c r="D150" s="396" t="s">
        <v>40</v>
      </c>
      <c r="E150" s="396" t="s">
        <v>40</v>
      </c>
      <c r="F150" s="396" t="s">
        <v>597</v>
      </c>
      <c r="G150" s="396">
        <v>3371.6780000004401</v>
      </c>
      <c r="H150" s="396">
        <v>0</v>
      </c>
      <c r="I150" s="396">
        <v>0</v>
      </c>
      <c r="J150" s="396">
        <v>13.74</v>
      </c>
      <c r="K150" s="396">
        <v>81.622999999999905</v>
      </c>
      <c r="L150" s="396">
        <v>0</v>
      </c>
      <c r="M150" s="396">
        <v>739.56899999999598</v>
      </c>
      <c r="N150" s="396">
        <v>364.495000000007</v>
      </c>
      <c r="O150" s="396">
        <v>0</v>
      </c>
      <c r="P150" s="396">
        <v>141.245000000001</v>
      </c>
      <c r="Q150" s="396">
        <v>305.69700000000603</v>
      </c>
      <c r="R150" s="396">
        <v>3371.6780000004401</v>
      </c>
      <c r="S150" s="396" t="s">
        <v>597</v>
      </c>
      <c r="T150" s="396">
        <v>0</v>
      </c>
    </row>
    <row r="151" spans="1:20">
      <c r="A151" s="498">
        <v>44399</v>
      </c>
      <c r="B151" s="396" t="s">
        <v>649</v>
      </c>
      <c r="C151" s="396">
        <v>3</v>
      </c>
      <c r="D151" s="396" t="s">
        <v>19</v>
      </c>
      <c r="E151" s="396" t="s">
        <v>19</v>
      </c>
      <c r="F151" s="396" t="s">
        <v>597</v>
      </c>
      <c r="G151" s="396">
        <v>2324.0776690000898</v>
      </c>
      <c r="H151" s="396">
        <v>0</v>
      </c>
      <c r="I151" s="396">
        <v>0</v>
      </c>
      <c r="J151" s="396">
        <v>0</v>
      </c>
      <c r="K151" s="396">
        <v>291.19968499999902</v>
      </c>
      <c r="L151" s="396">
        <v>10.066656999999999</v>
      </c>
      <c r="M151" s="396">
        <v>1224.258746</v>
      </c>
      <c r="N151" s="396">
        <v>420.00622399999401</v>
      </c>
      <c r="O151" s="396">
        <v>22.333310999999998</v>
      </c>
      <c r="P151" s="396">
        <v>49.333284000000099</v>
      </c>
      <c r="Q151" s="396">
        <v>756.58590300000299</v>
      </c>
      <c r="R151" s="396">
        <v>2314.01101200009</v>
      </c>
      <c r="S151" s="396" t="s">
        <v>597</v>
      </c>
      <c r="T151" s="396">
        <v>0</v>
      </c>
    </row>
    <row r="152" spans="1:20">
      <c r="A152" s="498">
        <v>44399</v>
      </c>
      <c r="B152" s="396" t="s">
        <v>649</v>
      </c>
      <c r="C152" s="396">
        <v>3</v>
      </c>
      <c r="D152" s="396" t="s">
        <v>19</v>
      </c>
      <c r="E152" s="396" t="s">
        <v>19</v>
      </c>
      <c r="F152" s="396" t="s">
        <v>597</v>
      </c>
      <c r="G152" s="396">
        <v>201.46658999999599</v>
      </c>
      <c r="H152" s="396">
        <v>0</v>
      </c>
      <c r="I152" s="396">
        <v>0</v>
      </c>
      <c r="J152" s="396">
        <v>0</v>
      </c>
      <c r="K152" s="396">
        <v>0</v>
      </c>
      <c r="L152" s="396">
        <v>0</v>
      </c>
      <c r="M152" s="396">
        <v>0</v>
      </c>
      <c r="N152" s="396">
        <v>0</v>
      </c>
      <c r="O152" s="396">
        <v>0</v>
      </c>
      <c r="P152" s="396">
        <v>0</v>
      </c>
      <c r="Q152" s="396">
        <v>0</v>
      </c>
      <c r="R152" s="396">
        <v>201.46658999999599</v>
      </c>
      <c r="S152" s="396" t="s">
        <v>694</v>
      </c>
      <c r="T152" s="396">
        <v>201.46658999999599</v>
      </c>
    </row>
    <row r="153" spans="1:20">
      <c r="A153" s="498">
        <v>44399</v>
      </c>
      <c r="B153" s="396" t="s">
        <v>649</v>
      </c>
      <c r="C153" s="396">
        <v>3</v>
      </c>
      <c r="D153" s="396" t="s">
        <v>19</v>
      </c>
      <c r="E153" s="396" t="s">
        <v>19</v>
      </c>
      <c r="F153" s="396" t="s">
        <v>610</v>
      </c>
      <c r="G153" s="396">
        <v>7.933325</v>
      </c>
      <c r="H153" s="396">
        <v>7.933325</v>
      </c>
      <c r="I153" s="396">
        <v>0</v>
      </c>
      <c r="J153" s="396">
        <v>0</v>
      </c>
      <c r="K153" s="396">
        <v>2.3999980000000001</v>
      </c>
      <c r="L153" s="396">
        <v>0</v>
      </c>
      <c r="M153" s="396">
        <v>4.7999960000000002</v>
      </c>
      <c r="N153" s="396">
        <v>4.7999960000000002</v>
      </c>
      <c r="O153" s="396">
        <v>0</v>
      </c>
      <c r="P153" s="396">
        <v>0</v>
      </c>
      <c r="Q153" s="396">
        <v>0</v>
      </c>
      <c r="R153" s="396">
        <v>7.933325</v>
      </c>
      <c r="S153" s="396" t="s">
        <v>597</v>
      </c>
      <c r="T153" s="396">
        <v>0</v>
      </c>
    </row>
    <row r="154" spans="1:20">
      <c r="A154" s="498">
        <v>44399</v>
      </c>
      <c r="B154" s="396" t="s">
        <v>649</v>
      </c>
      <c r="C154" s="396">
        <v>3</v>
      </c>
      <c r="D154" s="396" t="s">
        <v>39</v>
      </c>
      <c r="E154" s="396" t="s">
        <v>82</v>
      </c>
      <c r="F154" s="396" t="s">
        <v>597</v>
      </c>
      <c r="G154" s="396">
        <v>3488.4190000001799</v>
      </c>
      <c r="H154" s="396">
        <v>0</v>
      </c>
      <c r="I154" s="396">
        <v>0</v>
      </c>
      <c r="J154" s="396">
        <v>0</v>
      </c>
      <c r="K154" s="396">
        <v>245.82399999999899</v>
      </c>
      <c r="L154" s="396">
        <v>9.282</v>
      </c>
      <c r="M154" s="396">
        <v>1313.97300000003</v>
      </c>
      <c r="N154" s="396">
        <v>576.01400000000694</v>
      </c>
      <c r="O154" s="396">
        <v>323.86200000000503</v>
      </c>
      <c r="P154" s="396">
        <v>163.31800000000001</v>
      </c>
      <c r="Q154" s="396">
        <v>383.91799999999802</v>
      </c>
      <c r="R154" s="396">
        <v>3479.1370000001798</v>
      </c>
      <c r="S154" s="396" t="s">
        <v>597</v>
      </c>
      <c r="T154" s="396">
        <v>0</v>
      </c>
    </row>
    <row r="155" spans="1:20">
      <c r="A155" s="498">
        <v>44399</v>
      </c>
      <c r="B155" s="396" t="s">
        <v>649</v>
      </c>
      <c r="C155" s="396">
        <v>3</v>
      </c>
      <c r="D155" s="396" t="s">
        <v>39</v>
      </c>
      <c r="E155" s="396" t="s">
        <v>55</v>
      </c>
      <c r="F155" s="396" t="s">
        <v>597</v>
      </c>
      <c r="G155" s="396">
        <v>2735.0530000001099</v>
      </c>
      <c r="H155" s="396">
        <v>0</v>
      </c>
      <c r="I155" s="396">
        <v>0</v>
      </c>
      <c r="J155" s="396">
        <v>0</v>
      </c>
      <c r="K155" s="396">
        <v>284.666</v>
      </c>
      <c r="L155" s="396">
        <v>2</v>
      </c>
      <c r="M155" s="396">
        <v>1157.53899999998</v>
      </c>
      <c r="N155" s="396">
        <v>250.61199999999999</v>
      </c>
      <c r="O155" s="396">
        <v>356.805000000002</v>
      </c>
      <c r="P155" s="396">
        <v>215.24499999999901</v>
      </c>
      <c r="Q155" s="396">
        <v>394.28500000000298</v>
      </c>
      <c r="R155" s="396">
        <v>2733.0530000001099</v>
      </c>
      <c r="S155" s="396" t="s">
        <v>597</v>
      </c>
      <c r="T155" s="396">
        <v>0</v>
      </c>
    </row>
    <row r="156" spans="1:20">
      <c r="A156" s="498">
        <v>44399</v>
      </c>
      <c r="B156" s="396" t="s">
        <v>649</v>
      </c>
      <c r="C156" s="396">
        <v>3</v>
      </c>
      <c r="D156" s="396" t="s">
        <v>39</v>
      </c>
      <c r="E156" s="396" t="s">
        <v>55</v>
      </c>
      <c r="F156" s="396" t="s">
        <v>624</v>
      </c>
      <c r="G156" s="396">
        <v>33.254999999999903</v>
      </c>
      <c r="H156" s="396">
        <v>33.254999999999903</v>
      </c>
      <c r="I156" s="396">
        <v>0</v>
      </c>
      <c r="J156" s="396">
        <v>0</v>
      </c>
      <c r="K156" s="396">
        <v>8.9250000000000007</v>
      </c>
      <c r="L156" s="396">
        <v>0.58299999999999996</v>
      </c>
      <c r="M156" s="396">
        <v>27.4759999999999</v>
      </c>
      <c r="N156" s="396">
        <v>24.08</v>
      </c>
      <c r="O156" s="396">
        <v>2.9969999999999999</v>
      </c>
      <c r="P156" s="396">
        <v>0</v>
      </c>
      <c r="Q156" s="396">
        <v>0.39900000000000002</v>
      </c>
      <c r="R156" s="396">
        <v>32.671999999999898</v>
      </c>
      <c r="S156" s="396" t="s">
        <v>597</v>
      </c>
      <c r="T156" s="396">
        <v>0</v>
      </c>
    </row>
    <row r="157" spans="1:20">
      <c r="A157" s="498">
        <v>44399</v>
      </c>
      <c r="B157" s="396" t="s">
        <v>649</v>
      </c>
      <c r="C157" s="396">
        <v>3</v>
      </c>
      <c r="D157" s="396" t="s">
        <v>39</v>
      </c>
      <c r="E157" s="396" t="s">
        <v>55</v>
      </c>
      <c r="F157" s="396" t="s">
        <v>625</v>
      </c>
      <c r="G157" s="396">
        <v>25.096</v>
      </c>
      <c r="H157" s="396">
        <v>25.096</v>
      </c>
      <c r="I157" s="396">
        <v>0</v>
      </c>
      <c r="J157" s="396">
        <v>0</v>
      </c>
      <c r="K157" s="396">
        <v>10.340999999999999</v>
      </c>
      <c r="L157" s="396">
        <v>0</v>
      </c>
      <c r="M157" s="396">
        <v>21.765999999999998</v>
      </c>
      <c r="N157" s="396">
        <v>21.433</v>
      </c>
      <c r="O157" s="396">
        <v>0.33300000000000002</v>
      </c>
      <c r="P157" s="396">
        <v>0</v>
      </c>
      <c r="Q157" s="396">
        <v>0</v>
      </c>
      <c r="R157" s="396">
        <v>25.096</v>
      </c>
      <c r="S157" s="396" t="s">
        <v>597</v>
      </c>
      <c r="T157" s="396">
        <v>0</v>
      </c>
    </row>
    <row r="158" spans="1:20">
      <c r="A158" s="498">
        <v>44399</v>
      </c>
      <c r="B158" s="396" t="s">
        <v>649</v>
      </c>
      <c r="C158" s="396">
        <v>3</v>
      </c>
      <c r="D158" s="396" t="s">
        <v>39</v>
      </c>
      <c r="E158" s="396" t="s">
        <v>44</v>
      </c>
      <c r="F158" s="396" t="s">
        <v>597</v>
      </c>
      <c r="G158" s="396">
        <v>2732.9300000002499</v>
      </c>
      <c r="H158" s="396">
        <v>0</v>
      </c>
      <c r="I158" s="396">
        <v>27.578999999999901</v>
      </c>
      <c r="J158" s="396">
        <v>0</v>
      </c>
      <c r="K158" s="396">
        <v>125.137</v>
      </c>
      <c r="L158" s="396">
        <v>3.6160000000000001</v>
      </c>
      <c r="M158" s="396">
        <v>878.87199999999496</v>
      </c>
      <c r="N158" s="396">
        <v>257.06599999999997</v>
      </c>
      <c r="O158" s="396">
        <v>210.61600000000001</v>
      </c>
      <c r="P158" s="396">
        <v>51.453000000000202</v>
      </c>
      <c r="Q158" s="396">
        <v>383.51300000000498</v>
      </c>
      <c r="R158" s="396">
        <v>2729.31400000025</v>
      </c>
      <c r="S158" s="396" t="s">
        <v>597</v>
      </c>
      <c r="T158" s="396">
        <v>0</v>
      </c>
    </row>
    <row r="159" spans="1:20">
      <c r="A159" s="498">
        <v>44399</v>
      </c>
      <c r="B159" s="396" t="s">
        <v>649</v>
      </c>
      <c r="C159" s="396">
        <v>3</v>
      </c>
      <c r="D159" s="396" t="s">
        <v>39</v>
      </c>
      <c r="E159" s="396" t="s">
        <v>44</v>
      </c>
      <c r="F159" s="396" t="s">
        <v>597</v>
      </c>
      <c r="G159" s="396">
        <v>112.828</v>
      </c>
      <c r="H159" s="396">
        <v>0</v>
      </c>
      <c r="I159" s="396">
        <v>0</v>
      </c>
      <c r="J159" s="396">
        <v>0</v>
      </c>
      <c r="K159" s="396">
        <v>0</v>
      </c>
      <c r="L159" s="396">
        <v>0</v>
      </c>
      <c r="M159" s="396">
        <v>0</v>
      </c>
      <c r="N159" s="396">
        <v>0</v>
      </c>
      <c r="O159" s="396">
        <v>0</v>
      </c>
      <c r="P159" s="396">
        <v>0</v>
      </c>
      <c r="Q159" s="396">
        <v>0</v>
      </c>
      <c r="R159" s="396">
        <v>112.828</v>
      </c>
      <c r="S159" s="396" t="s">
        <v>695</v>
      </c>
      <c r="T159" s="396">
        <v>112.828</v>
      </c>
    </row>
    <row r="160" spans="1:20">
      <c r="A160" s="498">
        <v>44399</v>
      </c>
      <c r="B160" s="396" t="s">
        <v>649</v>
      </c>
      <c r="C160" s="396">
        <v>3</v>
      </c>
      <c r="D160" s="396" t="s">
        <v>39</v>
      </c>
      <c r="E160" s="396" t="s">
        <v>44</v>
      </c>
      <c r="F160" s="396" t="s">
        <v>601</v>
      </c>
      <c r="G160" s="396">
        <v>137.941</v>
      </c>
      <c r="H160" s="396">
        <v>137.941</v>
      </c>
      <c r="I160" s="396">
        <v>0</v>
      </c>
      <c r="J160" s="396">
        <v>0</v>
      </c>
      <c r="K160" s="396">
        <v>49.686</v>
      </c>
      <c r="L160" s="396">
        <v>0</v>
      </c>
      <c r="M160" s="396">
        <v>129.61600000000001</v>
      </c>
      <c r="N160" s="396">
        <v>127.285</v>
      </c>
      <c r="O160" s="396">
        <v>2.331</v>
      </c>
      <c r="P160" s="396">
        <v>0</v>
      </c>
      <c r="Q160" s="396">
        <v>0</v>
      </c>
      <c r="R160" s="396">
        <v>137.941</v>
      </c>
      <c r="S160" s="396" t="s">
        <v>597</v>
      </c>
      <c r="T160" s="396">
        <v>0</v>
      </c>
    </row>
    <row r="161" spans="1:20">
      <c r="A161" s="498">
        <v>44399</v>
      </c>
      <c r="B161" s="396" t="s">
        <v>649</v>
      </c>
      <c r="C161" s="396">
        <v>3</v>
      </c>
      <c r="D161" s="396" t="s">
        <v>21</v>
      </c>
      <c r="E161" s="396" t="s">
        <v>21</v>
      </c>
      <c r="F161" s="396" t="s">
        <v>597</v>
      </c>
      <c r="G161" s="396">
        <v>2842.1567580002602</v>
      </c>
      <c r="H161" s="396">
        <v>0</v>
      </c>
      <c r="I161" s="396">
        <v>0</v>
      </c>
      <c r="J161" s="396">
        <v>0</v>
      </c>
      <c r="K161" s="396">
        <v>181.83982399999999</v>
      </c>
      <c r="L161" s="396">
        <v>64.366592000000196</v>
      </c>
      <c r="M161" s="396">
        <v>1046.7653270000401</v>
      </c>
      <c r="N161" s="396">
        <v>500.63271899999501</v>
      </c>
      <c r="O161" s="396">
        <v>291.199598000001</v>
      </c>
      <c r="P161" s="396">
        <v>0</v>
      </c>
      <c r="Q161" s="396">
        <v>283.93298099999998</v>
      </c>
      <c r="R161" s="396">
        <v>2777.7901660002499</v>
      </c>
      <c r="S161" s="396" t="s">
        <v>597</v>
      </c>
      <c r="T161" s="396">
        <v>0</v>
      </c>
    </row>
    <row r="162" spans="1:20">
      <c r="A162" s="498">
        <v>44399</v>
      </c>
      <c r="B162" s="396" t="s">
        <v>649</v>
      </c>
      <c r="C162" s="396">
        <v>3</v>
      </c>
      <c r="D162" s="396" t="s">
        <v>22</v>
      </c>
      <c r="E162" s="396" t="s">
        <v>22</v>
      </c>
      <c r="F162" s="396" t="s">
        <v>597</v>
      </c>
      <c r="G162" s="396">
        <v>2541.8771320001001</v>
      </c>
      <c r="H162" s="396">
        <v>0</v>
      </c>
      <c r="I162" s="396">
        <v>0</v>
      </c>
      <c r="J162" s="396">
        <v>0</v>
      </c>
      <c r="K162" s="396">
        <v>145.27317199999999</v>
      </c>
      <c r="L162" s="396">
        <v>37.333292</v>
      </c>
      <c r="M162" s="396">
        <v>921.67908500001499</v>
      </c>
      <c r="N162" s="396">
        <v>530.26618099999098</v>
      </c>
      <c r="O162" s="396">
        <v>139.59983199999999</v>
      </c>
      <c r="P162" s="396">
        <v>33.599966999999999</v>
      </c>
      <c r="Q162" s="396">
        <v>222.879766999998</v>
      </c>
      <c r="R162" s="396">
        <v>2504.5438400001099</v>
      </c>
      <c r="S162" s="396" t="s">
        <v>597</v>
      </c>
      <c r="T162" s="396">
        <v>0</v>
      </c>
    </row>
    <row r="163" spans="1:20">
      <c r="A163" s="498">
        <v>44399</v>
      </c>
      <c r="B163" s="396" t="s">
        <v>649</v>
      </c>
      <c r="C163" s="396">
        <v>3</v>
      </c>
      <c r="D163" s="396" t="s">
        <v>23</v>
      </c>
      <c r="E163" s="396" t="s">
        <v>23</v>
      </c>
      <c r="F163" s="396" t="s">
        <v>597</v>
      </c>
      <c r="G163" s="396">
        <v>2528.5305930002401</v>
      </c>
      <c r="H163" s="396">
        <v>0</v>
      </c>
      <c r="I163" s="396">
        <v>0</v>
      </c>
      <c r="J163" s="396">
        <v>0</v>
      </c>
      <c r="K163" s="396">
        <v>108.43323100000001</v>
      </c>
      <c r="L163" s="396">
        <v>67.073264000000293</v>
      </c>
      <c r="M163" s="396">
        <v>705.78578000001005</v>
      </c>
      <c r="N163" s="396">
        <v>318.93303400000002</v>
      </c>
      <c r="O163" s="396">
        <v>184.65314700000101</v>
      </c>
      <c r="P163" s="396">
        <v>0</v>
      </c>
      <c r="Q163" s="396">
        <v>202.19959900000001</v>
      </c>
      <c r="R163" s="396">
        <v>2461.45732900024</v>
      </c>
      <c r="S163" s="396" t="s">
        <v>597</v>
      </c>
      <c r="T163" s="396">
        <v>0</v>
      </c>
    </row>
    <row r="164" spans="1:20">
      <c r="A164" s="498">
        <v>44399</v>
      </c>
      <c r="B164" s="396" t="s">
        <v>649</v>
      </c>
      <c r="C164" s="396">
        <v>3</v>
      </c>
      <c r="D164" s="396" t="s">
        <v>38</v>
      </c>
      <c r="E164" s="396" t="s">
        <v>38</v>
      </c>
      <c r="F164" s="396" t="s">
        <v>597</v>
      </c>
      <c r="G164" s="396">
        <v>5080.9809999997597</v>
      </c>
      <c r="H164" s="396">
        <v>0</v>
      </c>
      <c r="I164" s="396">
        <v>5.3280000000000003</v>
      </c>
      <c r="J164" s="396">
        <v>0</v>
      </c>
      <c r="K164" s="396">
        <v>327.59099999999802</v>
      </c>
      <c r="L164" s="396">
        <v>30.313999999999901</v>
      </c>
      <c r="M164" s="396">
        <v>2225.09600000005</v>
      </c>
      <c r="N164" s="396">
        <v>1323.99000000006</v>
      </c>
      <c r="O164" s="396">
        <v>59.939999999999898</v>
      </c>
      <c r="P164" s="396">
        <v>19.988</v>
      </c>
      <c r="Q164" s="396">
        <v>841.16600000000005</v>
      </c>
      <c r="R164" s="396">
        <v>5050.6669999997703</v>
      </c>
      <c r="S164" s="396" t="s">
        <v>597</v>
      </c>
      <c r="T164" s="396">
        <v>0</v>
      </c>
    </row>
    <row r="165" spans="1:20">
      <c r="A165" s="498">
        <v>44399</v>
      </c>
      <c r="B165" s="396" t="s">
        <v>649</v>
      </c>
      <c r="C165" s="396">
        <v>3</v>
      </c>
      <c r="D165" s="396" t="s">
        <v>38</v>
      </c>
      <c r="E165" s="396" t="s">
        <v>38</v>
      </c>
      <c r="F165" s="396" t="s">
        <v>597</v>
      </c>
      <c r="G165" s="396">
        <v>17.532</v>
      </c>
      <c r="H165" s="396">
        <v>0</v>
      </c>
      <c r="I165" s="396">
        <v>0</v>
      </c>
      <c r="J165" s="396">
        <v>0</v>
      </c>
      <c r="K165" s="396">
        <v>12.175000000000001</v>
      </c>
      <c r="L165" s="396">
        <v>0</v>
      </c>
      <c r="M165" s="396">
        <v>0</v>
      </c>
      <c r="N165" s="396">
        <v>0</v>
      </c>
      <c r="O165" s="396">
        <v>0</v>
      </c>
      <c r="P165" s="396">
        <v>0</v>
      </c>
      <c r="Q165" s="396">
        <v>0</v>
      </c>
      <c r="R165" s="396">
        <v>17.532</v>
      </c>
      <c r="S165" s="396" t="s">
        <v>699</v>
      </c>
      <c r="T165" s="396">
        <v>17.532</v>
      </c>
    </row>
    <row r="166" spans="1:20">
      <c r="A166" s="498">
        <v>44399</v>
      </c>
      <c r="B166" s="396" t="s">
        <v>649</v>
      </c>
      <c r="C166" s="396">
        <v>3</v>
      </c>
      <c r="D166" s="396" t="s">
        <v>38</v>
      </c>
      <c r="E166" s="396" t="s">
        <v>38</v>
      </c>
      <c r="F166" s="396" t="s">
        <v>597</v>
      </c>
      <c r="G166" s="396">
        <v>63.842999999999897</v>
      </c>
      <c r="H166" s="396">
        <v>0</v>
      </c>
      <c r="I166" s="396">
        <v>0</v>
      </c>
      <c r="J166" s="396">
        <v>0</v>
      </c>
      <c r="K166" s="396">
        <v>39.695999999999998</v>
      </c>
      <c r="L166" s="396">
        <v>0</v>
      </c>
      <c r="M166" s="396">
        <v>63.842999999999897</v>
      </c>
      <c r="N166" s="396">
        <v>63.842999999999897</v>
      </c>
      <c r="O166" s="396">
        <v>0</v>
      </c>
      <c r="P166" s="396">
        <v>0</v>
      </c>
      <c r="Q166" s="396">
        <v>0</v>
      </c>
      <c r="R166" s="396">
        <v>63.842999999999897</v>
      </c>
      <c r="S166" s="396" t="s">
        <v>696</v>
      </c>
      <c r="T166" s="396">
        <v>63.842999999999897</v>
      </c>
    </row>
    <row r="167" spans="1:20">
      <c r="A167" s="498">
        <v>44399</v>
      </c>
      <c r="B167" s="396" t="s">
        <v>649</v>
      </c>
      <c r="C167" s="396">
        <v>3</v>
      </c>
      <c r="D167" s="396" t="s">
        <v>38</v>
      </c>
      <c r="E167" s="396" t="s">
        <v>38</v>
      </c>
      <c r="F167" s="396" t="s">
        <v>597</v>
      </c>
      <c r="G167" s="396">
        <v>36.96</v>
      </c>
      <c r="H167" s="396">
        <v>0</v>
      </c>
      <c r="I167" s="396">
        <v>0</v>
      </c>
      <c r="J167" s="396">
        <v>0</v>
      </c>
      <c r="K167" s="396">
        <v>27.06</v>
      </c>
      <c r="L167" s="396">
        <v>0</v>
      </c>
      <c r="M167" s="396">
        <v>36.96</v>
      </c>
      <c r="N167" s="396">
        <v>36.96</v>
      </c>
      <c r="O167" s="396">
        <v>0</v>
      </c>
      <c r="P167" s="396">
        <v>0</v>
      </c>
      <c r="Q167" s="396">
        <v>0</v>
      </c>
      <c r="R167" s="396">
        <v>36.96</v>
      </c>
      <c r="S167" s="396" t="s">
        <v>697</v>
      </c>
      <c r="T167" s="396">
        <v>36.96</v>
      </c>
    </row>
    <row r="168" spans="1:20">
      <c r="A168" s="498">
        <v>44399</v>
      </c>
      <c r="B168" s="396" t="s">
        <v>649</v>
      </c>
      <c r="C168" s="396">
        <v>3</v>
      </c>
      <c r="D168" s="396" t="s">
        <v>38</v>
      </c>
      <c r="E168" s="396" t="s">
        <v>38</v>
      </c>
      <c r="F168" s="396" t="s">
        <v>597</v>
      </c>
      <c r="G168" s="396">
        <v>8.6010000000000009</v>
      </c>
      <c r="H168" s="396">
        <v>0</v>
      </c>
      <c r="I168" s="396">
        <v>0</v>
      </c>
      <c r="J168" s="396">
        <v>0</v>
      </c>
      <c r="K168" s="396">
        <v>0</v>
      </c>
      <c r="L168" s="396">
        <v>0</v>
      </c>
      <c r="M168" s="396">
        <v>0</v>
      </c>
      <c r="N168" s="396">
        <v>0</v>
      </c>
      <c r="O168" s="396">
        <v>0</v>
      </c>
      <c r="P168" s="396">
        <v>0</v>
      </c>
      <c r="Q168" s="396">
        <v>0</v>
      </c>
      <c r="R168" s="396">
        <v>8.6010000000000009</v>
      </c>
      <c r="S168" s="396" t="s">
        <v>698</v>
      </c>
      <c r="T168" s="396">
        <v>8.6010000000000009</v>
      </c>
    </row>
    <row r="169" spans="1:20">
      <c r="A169" s="498">
        <v>44399</v>
      </c>
      <c r="B169" s="396" t="s">
        <v>649</v>
      </c>
      <c r="C169" s="396">
        <v>3</v>
      </c>
      <c r="D169" s="396" t="s">
        <v>38</v>
      </c>
      <c r="E169" s="396" t="s">
        <v>85</v>
      </c>
      <c r="F169" s="396" t="s">
        <v>597</v>
      </c>
      <c r="G169" s="396">
        <v>2526.7900000003401</v>
      </c>
      <c r="H169" s="396">
        <v>0</v>
      </c>
      <c r="I169" s="396">
        <v>0</v>
      </c>
      <c r="J169" s="396">
        <v>0</v>
      </c>
      <c r="K169" s="396">
        <v>39.502999999999901</v>
      </c>
      <c r="L169" s="396">
        <v>84.5889999999998</v>
      </c>
      <c r="M169" s="396">
        <v>390.80900000000702</v>
      </c>
      <c r="N169" s="396">
        <v>194.93799999999899</v>
      </c>
      <c r="O169" s="396">
        <v>160.23999999999899</v>
      </c>
      <c r="P169" s="396">
        <v>45.620999999999903</v>
      </c>
      <c r="Q169" s="396">
        <v>0</v>
      </c>
      <c r="R169" s="396">
        <v>2442.2010000003302</v>
      </c>
      <c r="S169" s="396" t="s">
        <v>597</v>
      </c>
      <c r="T169" s="396">
        <v>0</v>
      </c>
    </row>
    <row r="170" spans="1:20">
      <c r="A170" s="498">
        <v>44399</v>
      </c>
      <c r="B170" s="396" t="s">
        <v>649</v>
      </c>
      <c r="C170" s="396">
        <v>3</v>
      </c>
      <c r="D170" s="396" t="s">
        <v>25</v>
      </c>
      <c r="E170" s="396" t="s">
        <v>25</v>
      </c>
      <c r="F170" s="396" t="s">
        <v>597</v>
      </c>
      <c r="G170" s="396">
        <v>3313.1170000003399</v>
      </c>
      <c r="H170" s="396">
        <v>0</v>
      </c>
      <c r="I170" s="396">
        <v>0</v>
      </c>
      <c r="J170" s="396">
        <v>0</v>
      </c>
      <c r="K170" s="396">
        <v>234.838999999999</v>
      </c>
      <c r="L170" s="396">
        <v>115.51499999999901</v>
      </c>
      <c r="M170" s="396">
        <v>1005.94300000003</v>
      </c>
      <c r="N170" s="396">
        <v>446.12099999999799</v>
      </c>
      <c r="O170" s="396">
        <v>265.85700000000003</v>
      </c>
      <c r="P170" s="396">
        <v>76.991999999999805</v>
      </c>
      <c r="Q170" s="396">
        <v>239.68600000000001</v>
      </c>
      <c r="R170" s="396">
        <v>3197.60200000034</v>
      </c>
      <c r="S170" s="396" t="s">
        <v>597</v>
      </c>
      <c r="T170" s="396">
        <v>0</v>
      </c>
    </row>
    <row r="171" spans="1:20">
      <c r="A171" s="498">
        <v>44399</v>
      </c>
      <c r="B171" s="396" t="s">
        <v>649</v>
      </c>
      <c r="C171" s="396">
        <v>3</v>
      </c>
      <c r="D171" s="396" t="s">
        <v>25</v>
      </c>
      <c r="E171" s="396" t="s">
        <v>25</v>
      </c>
      <c r="F171" s="396" t="s">
        <v>616</v>
      </c>
      <c r="G171" s="396">
        <v>153.18799999999999</v>
      </c>
      <c r="H171" s="396">
        <v>153.18799999999999</v>
      </c>
      <c r="I171" s="396">
        <v>0</v>
      </c>
      <c r="J171" s="396">
        <v>0</v>
      </c>
      <c r="K171" s="396">
        <v>0</v>
      </c>
      <c r="L171" s="396">
        <v>11.457000000000001</v>
      </c>
      <c r="M171" s="396">
        <v>93.191999999999695</v>
      </c>
      <c r="N171" s="396">
        <v>13.388</v>
      </c>
      <c r="O171" s="396">
        <v>80.402999999999693</v>
      </c>
      <c r="P171" s="396">
        <v>0</v>
      </c>
      <c r="Q171" s="396">
        <v>1.0660000000000001</v>
      </c>
      <c r="R171" s="396">
        <v>141.73099999999999</v>
      </c>
      <c r="S171" s="396" t="s">
        <v>597</v>
      </c>
      <c r="T171" s="396">
        <v>0</v>
      </c>
    </row>
    <row r="172" spans="1:20">
      <c r="A172" s="498">
        <v>44399</v>
      </c>
      <c r="B172" s="396" t="s">
        <v>649</v>
      </c>
      <c r="C172" s="396">
        <v>3</v>
      </c>
      <c r="D172" s="396" t="s">
        <v>26</v>
      </c>
      <c r="E172" s="396" t="s">
        <v>26</v>
      </c>
      <c r="F172" s="396" t="s">
        <v>597</v>
      </c>
      <c r="G172" s="396">
        <v>1548.78475500011</v>
      </c>
      <c r="H172" s="396">
        <v>0</v>
      </c>
      <c r="I172" s="396">
        <v>0</v>
      </c>
      <c r="J172" s="396">
        <v>0</v>
      </c>
      <c r="K172" s="396">
        <v>304.41298999999901</v>
      </c>
      <c r="L172" s="396">
        <v>10.999987000000001</v>
      </c>
      <c r="M172" s="396">
        <v>492.99260399999099</v>
      </c>
      <c r="N172" s="396">
        <v>362.492780999996</v>
      </c>
      <c r="O172" s="396">
        <v>42.333291000000102</v>
      </c>
      <c r="P172" s="396">
        <v>30.733291999999999</v>
      </c>
      <c r="Q172" s="396">
        <v>57.433240000000197</v>
      </c>
      <c r="R172" s="396">
        <v>1537.78476800011</v>
      </c>
      <c r="S172" s="396" t="s">
        <v>597</v>
      </c>
      <c r="T172" s="396">
        <v>0</v>
      </c>
    </row>
    <row r="173" spans="1:20">
      <c r="A173" s="498">
        <v>44399</v>
      </c>
      <c r="B173" s="396" t="s">
        <v>649</v>
      </c>
      <c r="C173" s="396">
        <v>3</v>
      </c>
      <c r="D173" s="396" t="s">
        <v>27</v>
      </c>
      <c r="E173" s="396" t="s">
        <v>27</v>
      </c>
      <c r="F173" s="396" t="s">
        <v>597</v>
      </c>
      <c r="G173" s="396">
        <v>1819.90700000017</v>
      </c>
      <c r="H173" s="396">
        <v>0</v>
      </c>
      <c r="I173" s="396">
        <v>0</v>
      </c>
      <c r="J173" s="396">
        <v>0</v>
      </c>
      <c r="K173" s="396">
        <v>62.181999999999903</v>
      </c>
      <c r="L173" s="396">
        <v>5.3940000000000001</v>
      </c>
      <c r="M173" s="396">
        <v>522.11500000000399</v>
      </c>
      <c r="N173" s="396">
        <v>260.84899999999999</v>
      </c>
      <c r="O173" s="396">
        <v>115.617</v>
      </c>
      <c r="P173" s="396">
        <v>17.314</v>
      </c>
      <c r="Q173" s="396">
        <v>143.65</v>
      </c>
      <c r="R173" s="396">
        <v>1814.51300000017</v>
      </c>
      <c r="S173" s="396" t="s">
        <v>597</v>
      </c>
      <c r="T173" s="396">
        <v>0</v>
      </c>
    </row>
    <row r="174" spans="1:20">
      <c r="A174" s="498">
        <v>44399</v>
      </c>
      <c r="B174" s="396" t="s">
        <v>649</v>
      </c>
      <c r="C174" s="396">
        <v>3</v>
      </c>
      <c r="D174" s="396" t="s">
        <v>28</v>
      </c>
      <c r="E174" s="396" t="s">
        <v>28</v>
      </c>
      <c r="F174" s="396" t="s">
        <v>597</v>
      </c>
      <c r="G174" s="396">
        <v>1322.27863800006</v>
      </c>
      <c r="H174" s="396">
        <v>0</v>
      </c>
      <c r="I174" s="396">
        <v>0</v>
      </c>
      <c r="J174" s="396">
        <v>7.9333169999999997</v>
      </c>
      <c r="K174" s="396">
        <v>56.853277000000197</v>
      </c>
      <c r="L174" s="396">
        <v>0</v>
      </c>
      <c r="M174" s="396">
        <v>517.16616499999805</v>
      </c>
      <c r="N174" s="396">
        <v>243.94645700000001</v>
      </c>
      <c r="O174" s="396">
        <v>179.333154000001</v>
      </c>
      <c r="P174" s="396">
        <v>34.666632</v>
      </c>
      <c r="Q174" s="396">
        <v>98.886548999999505</v>
      </c>
      <c r="R174" s="396">
        <v>1322.27863800006</v>
      </c>
      <c r="S174" s="396" t="s">
        <v>597</v>
      </c>
      <c r="T174" s="396">
        <v>0</v>
      </c>
    </row>
    <row r="175" spans="1:20">
      <c r="A175" s="498">
        <v>44399</v>
      </c>
      <c r="B175" s="396" t="s">
        <v>649</v>
      </c>
      <c r="C175" s="396">
        <v>3</v>
      </c>
      <c r="D175" s="396" t="s">
        <v>28</v>
      </c>
      <c r="E175" s="396" t="s">
        <v>28</v>
      </c>
      <c r="F175" s="396" t="s">
        <v>619</v>
      </c>
      <c r="G175" s="396">
        <v>78.533249000000097</v>
      </c>
      <c r="H175" s="396">
        <v>78.533249000000097</v>
      </c>
      <c r="I175" s="396">
        <v>0</v>
      </c>
      <c r="J175" s="396">
        <v>0</v>
      </c>
      <c r="K175" s="396">
        <v>0</v>
      </c>
      <c r="L175" s="396">
        <v>0</v>
      </c>
      <c r="M175" s="396">
        <v>64.066598000000297</v>
      </c>
      <c r="N175" s="396">
        <v>5.1999950000000004</v>
      </c>
      <c r="O175" s="396">
        <v>62.533266000000303</v>
      </c>
      <c r="P175" s="396">
        <v>0</v>
      </c>
      <c r="Q175" s="396">
        <v>0</v>
      </c>
      <c r="R175" s="396">
        <v>78.533249000000097</v>
      </c>
      <c r="S175" s="396" t="s">
        <v>597</v>
      </c>
      <c r="T175" s="396">
        <v>0</v>
      </c>
    </row>
    <row r="176" spans="1:20">
      <c r="A176" s="498">
        <v>44399</v>
      </c>
      <c r="B176" s="396" t="s">
        <v>649</v>
      </c>
      <c r="C176" s="396">
        <v>3</v>
      </c>
      <c r="D176" s="396" t="s">
        <v>29</v>
      </c>
      <c r="E176" s="396" t="s">
        <v>29</v>
      </c>
      <c r="F176" s="396" t="s">
        <v>597</v>
      </c>
      <c r="G176" s="396">
        <v>3005.3099270002699</v>
      </c>
      <c r="H176" s="396">
        <v>0</v>
      </c>
      <c r="I176" s="396">
        <v>0</v>
      </c>
      <c r="J176" s="396">
        <v>0</v>
      </c>
      <c r="K176" s="396">
        <v>173.97980799999999</v>
      </c>
      <c r="L176" s="396">
        <v>1.3333299999999999</v>
      </c>
      <c r="M176" s="396">
        <v>951.63874000002102</v>
      </c>
      <c r="N176" s="396">
        <v>329.146227999997</v>
      </c>
      <c r="O176" s="396">
        <v>132.733206</v>
      </c>
      <c r="P176" s="396">
        <v>160.46644000000001</v>
      </c>
      <c r="Q176" s="396">
        <v>391.42607799999502</v>
      </c>
      <c r="R176" s="396">
        <v>3003.97659700027</v>
      </c>
      <c r="S176" s="396" t="s">
        <v>597</v>
      </c>
      <c r="T176" s="396">
        <v>0</v>
      </c>
    </row>
    <row r="177" spans="1:20">
      <c r="A177" s="498">
        <v>44399</v>
      </c>
      <c r="B177" s="396" t="s">
        <v>649</v>
      </c>
      <c r="C177" s="396">
        <v>4</v>
      </c>
      <c r="D177" s="396" t="s">
        <v>1</v>
      </c>
      <c r="E177" s="396" t="s">
        <v>1</v>
      </c>
      <c r="F177" s="396" t="s">
        <v>597</v>
      </c>
      <c r="G177" s="396">
        <v>1977.86451900005</v>
      </c>
      <c r="H177" s="396">
        <v>0</v>
      </c>
      <c r="I177" s="396">
        <v>19.999980000000001</v>
      </c>
      <c r="J177" s="396">
        <v>0</v>
      </c>
      <c r="K177" s="396">
        <v>222.67977300000101</v>
      </c>
      <c r="L177" s="396">
        <v>0.79999900000000002</v>
      </c>
      <c r="M177" s="396">
        <v>781.99906700001895</v>
      </c>
      <c r="N177" s="396">
        <v>721.26579100001095</v>
      </c>
      <c r="O177" s="396">
        <v>12.333321</v>
      </c>
      <c r="P177" s="396">
        <v>0</v>
      </c>
      <c r="Q177" s="396">
        <v>50.733286000000199</v>
      </c>
      <c r="R177" s="396">
        <v>1977.0645200000499</v>
      </c>
      <c r="S177" s="396" t="s">
        <v>597</v>
      </c>
      <c r="T177" s="396">
        <v>0</v>
      </c>
    </row>
    <row r="178" spans="1:20">
      <c r="A178" s="498">
        <v>44399</v>
      </c>
      <c r="B178" s="396" t="s">
        <v>649</v>
      </c>
      <c r="C178" s="396">
        <v>4</v>
      </c>
      <c r="D178" s="396" t="s">
        <v>1</v>
      </c>
      <c r="E178" s="396" t="s">
        <v>1</v>
      </c>
      <c r="F178" s="396" t="s">
        <v>600</v>
      </c>
      <c r="G178" s="396">
        <v>13.479986</v>
      </c>
      <c r="H178" s="396">
        <v>13.479986</v>
      </c>
      <c r="I178" s="396">
        <v>0</v>
      </c>
      <c r="J178" s="396">
        <v>0</v>
      </c>
      <c r="K178" s="396">
        <v>1.9999979999999999</v>
      </c>
      <c r="L178" s="396">
        <v>0</v>
      </c>
      <c r="M178" s="396">
        <v>12.479986999999999</v>
      </c>
      <c r="N178" s="396">
        <v>8.9466570000000001</v>
      </c>
      <c r="O178" s="396">
        <v>3.9999959999999999</v>
      </c>
      <c r="P178" s="396">
        <v>0</v>
      </c>
      <c r="Q178" s="396">
        <v>0.2</v>
      </c>
      <c r="R178" s="396">
        <v>13.479986</v>
      </c>
      <c r="S178" s="396" t="s">
        <v>597</v>
      </c>
      <c r="T178" s="396">
        <v>0</v>
      </c>
    </row>
    <row r="179" spans="1:20">
      <c r="A179" s="498">
        <v>44399</v>
      </c>
      <c r="B179" s="396" t="s">
        <v>649</v>
      </c>
      <c r="C179" s="396">
        <v>4</v>
      </c>
      <c r="D179" s="396" t="s">
        <v>1</v>
      </c>
      <c r="E179" s="396" t="s">
        <v>1</v>
      </c>
      <c r="F179" s="396" t="s">
        <v>605</v>
      </c>
      <c r="G179" s="396">
        <v>50.193275000000099</v>
      </c>
      <c r="H179" s="396">
        <v>50.193275000000099</v>
      </c>
      <c r="I179" s="396">
        <v>0</v>
      </c>
      <c r="J179" s="396">
        <v>0</v>
      </c>
      <c r="K179" s="396">
        <v>11.279987</v>
      </c>
      <c r="L179" s="396">
        <v>0</v>
      </c>
      <c r="M179" s="396">
        <v>48.859943000000101</v>
      </c>
      <c r="N179" s="396">
        <v>48.526610000000098</v>
      </c>
      <c r="O179" s="396">
        <v>0.33333299999999999</v>
      </c>
      <c r="P179" s="396">
        <v>0</v>
      </c>
      <c r="Q179" s="396">
        <v>0</v>
      </c>
      <c r="R179" s="396">
        <v>50.193275000000099</v>
      </c>
      <c r="S179" s="396" t="s">
        <v>597</v>
      </c>
      <c r="T179" s="396">
        <v>0</v>
      </c>
    </row>
    <row r="180" spans="1:20">
      <c r="A180" s="498">
        <v>44399</v>
      </c>
      <c r="B180" s="396" t="s">
        <v>649</v>
      </c>
      <c r="C180" s="396">
        <v>4</v>
      </c>
      <c r="D180" s="396" t="s">
        <v>2</v>
      </c>
      <c r="E180" s="396" t="s">
        <v>2</v>
      </c>
      <c r="F180" s="396" t="s">
        <v>597</v>
      </c>
      <c r="G180" s="396">
        <v>5891.4547539987698</v>
      </c>
      <c r="H180" s="396">
        <v>0</v>
      </c>
      <c r="I180" s="396">
        <v>0</v>
      </c>
      <c r="J180" s="396">
        <v>2</v>
      </c>
      <c r="K180" s="396">
        <v>157.579846</v>
      </c>
      <c r="L180" s="396">
        <v>69.846597000000301</v>
      </c>
      <c r="M180" s="396">
        <v>2174.79802200016</v>
      </c>
      <c r="N180" s="396">
        <v>867.93243800002801</v>
      </c>
      <c r="O180" s="396">
        <v>546.53302599998699</v>
      </c>
      <c r="P180" s="396">
        <v>431.36621799999199</v>
      </c>
      <c r="Q180" s="396">
        <v>581.93274000000099</v>
      </c>
      <c r="R180" s="396">
        <v>5821.6081569988501</v>
      </c>
      <c r="S180" s="396" t="s">
        <v>597</v>
      </c>
      <c r="T180" s="396">
        <v>0</v>
      </c>
    </row>
    <row r="181" spans="1:20">
      <c r="A181" s="498">
        <v>44399</v>
      </c>
      <c r="B181" s="396" t="s">
        <v>649</v>
      </c>
      <c r="C181" s="396">
        <v>4</v>
      </c>
      <c r="D181" s="396" t="s">
        <v>3</v>
      </c>
      <c r="E181" s="396" t="s">
        <v>3</v>
      </c>
      <c r="F181" s="396" t="s">
        <v>597</v>
      </c>
      <c r="G181" s="396">
        <v>1250.42530300006</v>
      </c>
      <c r="H181" s="396">
        <v>0</v>
      </c>
      <c r="I181" s="396">
        <v>0</v>
      </c>
      <c r="J181" s="396">
        <v>27.466628</v>
      </c>
      <c r="K181" s="396">
        <v>119.99986</v>
      </c>
      <c r="L181" s="396">
        <v>0</v>
      </c>
      <c r="M181" s="396">
        <v>596.025963999993</v>
      </c>
      <c r="N181" s="396">
        <v>463.98604599998998</v>
      </c>
      <c r="O181" s="396">
        <v>38.999960999999999</v>
      </c>
      <c r="P181" s="396">
        <v>31.666634999999999</v>
      </c>
      <c r="Q181" s="396">
        <v>71.373311999999999</v>
      </c>
      <c r="R181" s="396">
        <v>1250.42530300006</v>
      </c>
      <c r="S181" s="396" t="s">
        <v>597</v>
      </c>
      <c r="T181" s="396">
        <v>0</v>
      </c>
    </row>
    <row r="182" spans="1:20">
      <c r="A182" s="498">
        <v>44399</v>
      </c>
      <c r="B182" s="396" t="s">
        <v>649</v>
      </c>
      <c r="C182" s="396">
        <v>4</v>
      </c>
      <c r="D182" s="396" t="s">
        <v>3</v>
      </c>
      <c r="E182" s="396" t="s">
        <v>3</v>
      </c>
      <c r="F182" s="396" t="s">
        <v>609</v>
      </c>
      <c r="G182" s="396">
        <v>25.266656999999999</v>
      </c>
      <c r="H182" s="396">
        <v>25.266656999999999</v>
      </c>
      <c r="I182" s="396">
        <v>0</v>
      </c>
      <c r="J182" s="396">
        <v>0</v>
      </c>
      <c r="K182" s="396">
        <v>1.9733320000000001</v>
      </c>
      <c r="L182" s="396">
        <v>0</v>
      </c>
      <c r="M182" s="396">
        <v>22.599993000000001</v>
      </c>
      <c r="N182" s="396">
        <v>22.599993000000001</v>
      </c>
      <c r="O182" s="396">
        <v>4.5999949999999998</v>
      </c>
      <c r="P182" s="396">
        <v>0</v>
      </c>
      <c r="Q182" s="396">
        <v>0</v>
      </c>
      <c r="R182" s="396">
        <v>25.266656999999999</v>
      </c>
      <c r="S182" s="396" t="s">
        <v>597</v>
      </c>
      <c r="T182" s="396">
        <v>0</v>
      </c>
    </row>
    <row r="183" spans="1:20">
      <c r="A183" s="498">
        <v>44399</v>
      </c>
      <c r="B183" s="396" t="s">
        <v>649</v>
      </c>
      <c r="C183" s="396">
        <v>4</v>
      </c>
      <c r="D183" s="396" t="s">
        <v>3</v>
      </c>
      <c r="E183" s="396" t="s">
        <v>3</v>
      </c>
      <c r="F183" s="396" t="s">
        <v>610</v>
      </c>
      <c r="G183" s="396">
        <v>44.879940000000097</v>
      </c>
      <c r="H183" s="396">
        <v>44.879940000000097</v>
      </c>
      <c r="I183" s="396">
        <v>0</v>
      </c>
      <c r="J183" s="396">
        <v>0</v>
      </c>
      <c r="K183" s="396">
        <v>17.013311000000002</v>
      </c>
      <c r="L183" s="396">
        <v>0</v>
      </c>
      <c r="M183" s="396">
        <v>42.2132760000001</v>
      </c>
      <c r="N183" s="396">
        <v>42.2132760000001</v>
      </c>
      <c r="O183" s="396">
        <v>0</v>
      </c>
      <c r="P183" s="396">
        <v>0</v>
      </c>
      <c r="Q183" s="396">
        <v>0</v>
      </c>
      <c r="R183" s="396">
        <v>44.879940000000097</v>
      </c>
      <c r="S183" s="396" t="s">
        <v>597</v>
      </c>
      <c r="T183" s="396">
        <v>0</v>
      </c>
    </row>
    <row r="184" spans="1:20">
      <c r="A184" s="498">
        <v>44399</v>
      </c>
      <c r="B184" s="396" t="s">
        <v>649</v>
      </c>
      <c r="C184" s="396">
        <v>4</v>
      </c>
      <c r="D184" s="396" t="s">
        <v>3</v>
      </c>
      <c r="E184" s="396" t="s">
        <v>3</v>
      </c>
      <c r="F184" s="396" t="s">
        <v>714</v>
      </c>
      <c r="G184" s="396">
        <v>4.5066649999999999</v>
      </c>
      <c r="H184" s="396">
        <v>4.5066649999999999</v>
      </c>
      <c r="I184" s="396">
        <v>0</v>
      </c>
      <c r="J184" s="396">
        <v>0</v>
      </c>
      <c r="K184" s="396">
        <v>0</v>
      </c>
      <c r="L184" s="396">
        <v>0</v>
      </c>
      <c r="M184" s="396">
        <v>4.1733320000000003</v>
      </c>
      <c r="N184" s="396">
        <v>4.1733320000000003</v>
      </c>
      <c r="O184" s="396">
        <v>0.91999900000000001</v>
      </c>
      <c r="P184" s="396">
        <v>0</v>
      </c>
      <c r="Q184" s="396">
        <v>0</v>
      </c>
      <c r="R184" s="396">
        <v>4.5066649999999999</v>
      </c>
      <c r="S184" s="396" t="s">
        <v>597</v>
      </c>
      <c r="T184" s="396">
        <v>0</v>
      </c>
    </row>
    <row r="185" spans="1:20">
      <c r="A185" s="498">
        <v>44399</v>
      </c>
      <c r="B185" s="396" t="s">
        <v>649</v>
      </c>
      <c r="C185" s="396">
        <v>4</v>
      </c>
      <c r="D185" s="396" t="s">
        <v>3</v>
      </c>
      <c r="E185" s="396" t="s">
        <v>3</v>
      </c>
      <c r="F185" s="396" t="s">
        <v>605</v>
      </c>
      <c r="G185" s="396">
        <v>56.399936000000203</v>
      </c>
      <c r="H185" s="396">
        <v>56.399936000000203</v>
      </c>
      <c r="I185" s="396">
        <v>0</v>
      </c>
      <c r="J185" s="396">
        <v>0</v>
      </c>
      <c r="K185" s="396">
        <v>2.9333290000000001</v>
      </c>
      <c r="L185" s="396">
        <v>0</v>
      </c>
      <c r="M185" s="396">
        <v>49.3999430000001</v>
      </c>
      <c r="N185" s="396">
        <v>49.3999430000001</v>
      </c>
      <c r="O185" s="396">
        <v>0</v>
      </c>
      <c r="P185" s="396">
        <v>0</v>
      </c>
      <c r="Q185" s="396">
        <v>0</v>
      </c>
      <c r="R185" s="396">
        <v>56.399936000000203</v>
      </c>
      <c r="S185" s="396" t="s">
        <v>597</v>
      </c>
      <c r="T185" s="396">
        <v>0</v>
      </c>
    </row>
    <row r="186" spans="1:20">
      <c r="A186" s="498">
        <v>44399</v>
      </c>
      <c r="B186" s="396" t="s">
        <v>649</v>
      </c>
      <c r="C186" s="396">
        <v>4</v>
      </c>
      <c r="D186" s="396" t="s">
        <v>4</v>
      </c>
      <c r="E186" s="396" t="s">
        <v>4</v>
      </c>
      <c r="F186" s="396" t="s">
        <v>597</v>
      </c>
      <c r="G186" s="396">
        <v>1019.99213700005</v>
      </c>
      <c r="H186" s="396">
        <v>0</v>
      </c>
      <c r="I186" s="396">
        <v>0</v>
      </c>
      <c r="J186" s="396">
        <v>0</v>
      </c>
      <c r="K186" s="396">
        <v>40.086618000000001</v>
      </c>
      <c r="L186" s="396">
        <v>0</v>
      </c>
      <c r="M186" s="396">
        <v>233.333102999999</v>
      </c>
      <c r="N186" s="396">
        <v>128.91322500000001</v>
      </c>
      <c r="O186" s="396">
        <v>40.999959000000104</v>
      </c>
      <c r="P186" s="396">
        <v>0</v>
      </c>
      <c r="Q186" s="396">
        <v>64.753251000000006</v>
      </c>
      <c r="R186" s="396">
        <v>1019.99213700005</v>
      </c>
      <c r="S186" s="396" t="s">
        <v>597</v>
      </c>
      <c r="T186" s="396">
        <v>0</v>
      </c>
    </row>
    <row r="187" spans="1:20">
      <c r="A187" s="498">
        <v>44399</v>
      </c>
      <c r="B187" s="396" t="s">
        <v>649</v>
      </c>
      <c r="C187" s="396">
        <v>4</v>
      </c>
      <c r="D187" s="396" t="s">
        <v>5</v>
      </c>
      <c r="E187" s="396" t="s">
        <v>5</v>
      </c>
      <c r="F187" s="396" t="s">
        <v>597</v>
      </c>
      <c r="G187" s="396">
        <v>963.37799999998401</v>
      </c>
      <c r="H187" s="396">
        <v>0</v>
      </c>
      <c r="I187" s="396">
        <v>0</v>
      </c>
      <c r="J187" s="396">
        <v>0</v>
      </c>
      <c r="K187" s="396">
        <v>16.119</v>
      </c>
      <c r="L187" s="396">
        <v>3.5310000000000001</v>
      </c>
      <c r="M187" s="396">
        <v>350.83900000000699</v>
      </c>
      <c r="N187" s="396">
        <v>82.717999999999606</v>
      </c>
      <c r="O187" s="396">
        <v>161.07900000000001</v>
      </c>
      <c r="P187" s="396">
        <v>31.104999999999901</v>
      </c>
      <c r="Q187" s="396">
        <v>85.858999999999895</v>
      </c>
      <c r="R187" s="396">
        <v>959.84699999998395</v>
      </c>
      <c r="S187" s="396" t="s">
        <v>597</v>
      </c>
      <c r="T187" s="396">
        <v>0</v>
      </c>
    </row>
    <row r="188" spans="1:20">
      <c r="A188" s="498">
        <v>44399</v>
      </c>
      <c r="B188" s="396" t="s">
        <v>649</v>
      </c>
      <c r="C188" s="396">
        <v>4</v>
      </c>
      <c r="D188" s="396" t="s">
        <v>6</v>
      </c>
      <c r="E188" s="396" t="s">
        <v>6</v>
      </c>
      <c r="F188" s="396" t="s">
        <v>597</v>
      </c>
      <c r="G188" s="396">
        <v>1210.98000000003</v>
      </c>
      <c r="H188" s="396">
        <v>0</v>
      </c>
      <c r="I188" s="396">
        <v>0</v>
      </c>
      <c r="J188" s="396">
        <v>0</v>
      </c>
      <c r="K188" s="396">
        <v>140.096</v>
      </c>
      <c r="L188" s="396">
        <v>6.6619999999999999</v>
      </c>
      <c r="M188" s="396">
        <v>419.77100000000598</v>
      </c>
      <c r="N188" s="396">
        <v>152.09100000000001</v>
      </c>
      <c r="O188" s="396">
        <v>0</v>
      </c>
      <c r="P188" s="396">
        <v>152.011</v>
      </c>
      <c r="Q188" s="396">
        <v>120.331</v>
      </c>
      <c r="R188" s="396">
        <v>1204.31800000003</v>
      </c>
      <c r="S188" s="396" t="s">
        <v>597</v>
      </c>
      <c r="T188" s="396">
        <v>0</v>
      </c>
    </row>
    <row r="189" spans="1:20">
      <c r="A189" s="498">
        <v>44399</v>
      </c>
      <c r="B189" s="396" t="s">
        <v>649</v>
      </c>
      <c r="C189" s="396">
        <v>4</v>
      </c>
      <c r="D189" s="396" t="s">
        <v>7</v>
      </c>
      <c r="E189" s="396" t="s">
        <v>7</v>
      </c>
      <c r="F189" s="396" t="s">
        <v>597</v>
      </c>
      <c r="G189" s="396">
        <v>3470.5250000002302</v>
      </c>
      <c r="H189" s="396">
        <v>0</v>
      </c>
      <c r="I189" s="396">
        <v>0</v>
      </c>
      <c r="J189" s="396">
        <v>0</v>
      </c>
      <c r="K189" s="396">
        <v>140.356999999999</v>
      </c>
      <c r="L189" s="396">
        <v>30.377999999999901</v>
      </c>
      <c r="M189" s="396">
        <v>1223.9770000000301</v>
      </c>
      <c r="N189" s="396">
        <v>598.44700000002103</v>
      </c>
      <c r="O189" s="396">
        <v>226.89799999999801</v>
      </c>
      <c r="P189" s="396">
        <v>124.955</v>
      </c>
      <c r="Q189" s="396">
        <v>328.70200000000102</v>
      </c>
      <c r="R189" s="396">
        <v>3440.14700000023</v>
      </c>
      <c r="S189" s="396" t="s">
        <v>597</v>
      </c>
      <c r="T189" s="396">
        <v>0</v>
      </c>
    </row>
    <row r="190" spans="1:20">
      <c r="A190" s="498">
        <v>44399</v>
      </c>
      <c r="B190" s="396" t="s">
        <v>649</v>
      </c>
      <c r="C190" s="396">
        <v>4</v>
      </c>
      <c r="D190" s="396" t="s">
        <v>8</v>
      </c>
      <c r="E190" s="396" t="s">
        <v>8</v>
      </c>
      <c r="F190" s="396" t="s">
        <v>597</v>
      </c>
      <c r="G190" s="396">
        <v>2237.9040100000798</v>
      </c>
      <c r="H190" s="396">
        <v>0</v>
      </c>
      <c r="I190" s="396">
        <v>0</v>
      </c>
      <c r="J190" s="396">
        <v>0</v>
      </c>
      <c r="K190" s="396">
        <v>237.20638099999999</v>
      </c>
      <c r="L190" s="396">
        <v>18.226637</v>
      </c>
      <c r="M190" s="396">
        <v>736.43910000000096</v>
      </c>
      <c r="N190" s="396">
        <v>494.37928699998702</v>
      </c>
      <c r="O190" s="396">
        <v>24.999974999999999</v>
      </c>
      <c r="P190" s="396">
        <v>25.666640999999998</v>
      </c>
      <c r="Q190" s="396">
        <v>200.39318800000001</v>
      </c>
      <c r="R190" s="396">
        <v>2219.67737300008</v>
      </c>
      <c r="S190" s="396" t="s">
        <v>597</v>
      </c>
      <c r="T190" s="396">
        <v>0</v>
      </c>
    </row>
    <row r="191" spans="1:20">
      <c r="A191" s="498">
        <v>44399</v>
      </c>
      <c r="B191" s="396" t="s">
        <v>649</v>
      </c>
      <c r="C191" s="396">
        <v>4</v>
      </c>
      <c r="D191" s="396" t="s">
        <v>8</v>
      </c>
      <c r="E191" s="396" t="s">
        <v>8</v>
      </c>
      <c r="F191" s="396" t="s">
        <v>597</v>
      </c>
      <c r="G191" s="396">
        <v>66.799916000000096</v>
      </c>
      <c r="H191" s="396">
        <v>0</v>
      </c>
      <c r="I191" s="396">
        <v>0</v>
      </c>
      <c r="J191" s="396">
        <v>0</v>
      </c>
      <c r="K191" s="396">
        <v>14.133315</v>
      </c>
      <c r="L191" s="396">
        <v>0</v>
      </c>
      <c r="M191" s="396">
        <v>58.333256000000198</v>
      </c>
      <c r="N191" s="396">
        <v>58.333256000000198</v>
      </c>
      <c r="O191" s="396">
        <v>0</v>
      </c>
      <c r="P191" s="396">
        <v>0</v>
      </c>
      <c r="Q191" s="396">
        <v>0</v>
      </c>
      <c r="R191" s="396">
        <v>66.799916000000096</v>
      </c>
      <c r="S191" s="396" t="s">
        <v>691</v>
      </c>
      <c r="T191" s="396">
        <v>66.799916000000096</v>
      </c>
    </row>
    <row r="192" spans="1:20">
      <c r="A192" s="498">
        <v>44399</v>
      </c>
      <c r="B192" s="396" t="s">
        <v>649</v>
      </c>
      <c r="C192" s="396">
        <v>4</v>
      </c>
      <c r="D192" s="396" t="s">
        <v>8</v>
      </c>
      <c r="E192" s="396" t="s">
        <v>8</v>
      </c>
      <c r="F192" s="396" t="s">
        <v>613</v>
      </c>
      <c r="G192" s="396">
        <v>12.866664</v>
      </c>
      <c r="H192" s="396">
        <v>12.866664</v>
      </c>
      <c r="I192" s="396">
        <v>0</v>
      </c>
      <c r="J192" s="396">
        <v>0</v>
      </c>
      <c r="K192" s="396">
        <v>4.2</v>
      </c>
      <c r="L192" s="396">
        <v>0</v>
      </c>
      <c r="M192" s="396">
        <v>12.466664</v>
      </c>
      <c r="N192" s="396">
        <v>12.466664</v>
      </c>
      <c r="O192" s="396">
        <v>0</v>
      </c>
      <c r="P192" s="396">
        <v>0</v>
      </c>
      <c r="Q192" s="396">
        <v>0</v>
      </c>
      <c r="R192" s="396">
        <v>12.866664</v>
      </c>
      <c r="S192" s="396" t="s">
        <v>597</v>
      </c>
      <c r="T192" s="396">
        <v>0</v>
      </c>
    </row>
    <row r="193" spans="1:20">
      <c r="A193" s="498">
        <v>44399</v>
      </c>
      <c r="B193" s="396" t="s">
        <v>649</v>
      </c>
      <c r="C193" s="396">
        <v>4</v>
      </c>
      <c r="D193" s="396" t="s">
        <v>9</v>
      </c>
      <c r="E193" s="396" t="s">
        <v>9</v>
      </c>
      <c r="F193" s="396" t="s">
        <v>597</v>
      </c>
      <c r="G193" s="396">
        <v>3498.8563560001598</v>
      </c>
      <c r="H193" s="396">
        <v>0</v>
      </c>
      <c r="I193" s="396">
        <v>0</v>
      </c>
      <c r="J193" s="396">
        <v>0</v>
      </c>
      <c r="K193" s="396">
        <v>299.87306399999898</v>
      </c>
      <c r="L193" s="396">
        <v>0.99999899999999997</v>
      </c>
      <c r="M193" s="396">
        <v>1253.1985110000601</v>
      </c>
      <c r="N193" s="396">
        <v>708.99254800001199</v>
      </c>
      <c r="O193" s="396">
        <v>347.59965799999799</v>
      </c>
      <c r="P193" s="396">
        <v>175.26644200000101</v>
      </c>
      <c r="Q193" s="396">
        <v>222.27294000000001</v>
      </c>
      <c r="R193" s="396">
        <v>3497.8563570001602</v>
      </c>
      <c r="S193" s="396" t="s">
        <v>597</v>
      </c>
      <c r="T193" s="396">
        <v>0</v>
      </c>
    </row>
    <row r="194" spans="1:20">
      <c r="A194" s="498">
        <v>44399</v>
      </c>
      <c r="B194" s="396" t="s">
        <v>649</v>
      </c>
      <c r="C194" s="396">
        <v>4</v>
      </c>
      <c r="D194" s="396" t="s">
        <v>10</v>
      </c>
      <c r="E194" s="396" t="s">
        <v>10</v>
      </c>
      <c r="F194" s="396" t="s">
        <v>597</v>
      </c>
      <c r="G194" s="396">
        <v>3036.53100000014</v>
      </c>
      <c r="H194" s="396">
        <v>0</v>
      </c>
      <c r="I194" s="396">
        <v>0.999</v>
      </c>
      <c r="J194" s="396">
        <v>0</v>
      </c>
      <c r="K194" s="396">
        <v>218.17999999999901</v>
      </c>
      <c r="L194" s="396">
        <v>2.0649999999999999</v>
      </c>
      <c r="M194" s="396">
        <v>1170.1120000000201</v>
      </c>
      <c r="N194" s="396">
        <v>332.75500000000301</v>
      </c>
      <c r="O194" s="396">
        <v>267.710000000001</v>
      </c>
      <c r="P194" s="396">
        <v>22.311</v>
      </c>
      <c r="Q194" s="396">
        <v>559.65700000000004</v>
      </c>
      <c r="R194" s="396">
        <v>3034.46600000014</v>
      </c>
      <c r="S194" s="396" t="s">
        <v>597</v>
      </c>
      <c r="T194" s="396">
        <v>0</v>
      </c>
    </row>
    <row r="195" spans="1:20">
      <c r="A195" s="498">
        <v>44399</v>
      </c>
      <c r="B195" s="396" t="s">
        <v>649</v>
      </c>
      <c r="C195" s="396">
        <v>4</v>
      </c>
      <c r="D195" s="396" t="s">
        <v>11</v>
      </c>
      <c r="E195" s="396" t="s">
        <v>11</v>
      </c>
      <c r="F195" s="396" t="s">
        <v>597</v>
      </c>
      <c r="G195" s="396">
        <v>3636.5494820003801</v>
      </c>
      <c r="H195" s="396">
        <v>0</v>
      </c>
      <c r="I195" s="396">
        <v>8.3333250000000003</v>
      </c>
      <c r="J195" s="396">
        <v>0</v>
      </c>
      <c r="K195" s="396">
        <v>181.146467000001</v>
      </c>
      <c r="L195" s="396">
        <v>0</v>
      </c>
      <c r="M195" s="396">
        <v>1346.47869700006</v>
      </c>
      <c r="N195" s="396">
        <v>584.25282699999502</v>
      </c>
      <c r="O195" s="396">
        <v>372.69292299999699</v>
      </c>
      <c r="P195" s="396">
        <v>0</v>
      </c>
      <c r="Q195" s="396">
        <v>411.199591999993</v>
      </c>
      <c r="R195" s="396">
        <v>3636.5494820003801</v>
      </c>
      <c r="S195" s="396" t="s">
        <v>597</v>
      </c>
      <c r="T195" s="396">
        <v>0</v>
      </c>
    </row>
    <row r="196" spans="1:20">
      <c r="A196" s="498">
        <v>44399</v>
      </c>
      <c r="B196" s="396" t="s">
        <v>649</v>
      </c>
      <c r="C196" s="396">
        <v>4</v>
      </c>
      <c r="D196" s="396" t="s">
        <v>11</v>
      </c>
      <c r="E196" s="396" t="s">
        <v>11</v>
      </c>
      <c r="F196" s="396" t="s">
        <v>614</v>
      </c>
      <c r="G196" s="396">
        <v>134.63319799999999</v>
      </c>
      <c r="H196" s="396">
        <v>134.63319799999999</v>
      </c>
      <c r="I196" s="396">
        <v>0</v>
      </c>
      <c r="J196" s="396">
        <v>0</v>
      </c>
      <c r="K196" s="396">
        <v>34.933298000000001</v>
      </c>
      <c r="L196" s="396">
        <v>0</v>
      </c>
      <c r="M196" s="396">
        <v>106.56656</v>
      </c>
      <c r="N196" s="396">
        <v>104.333229</v>
      </c>
      <c r="O196" s="396">
        <v>1.6999979999999999</v>
      </c>
      <c r="P196" s="396">
        <v>0</v>
      </c>
      <c r="Q196" s="396">
        <v>0.53333299999999995</v>
      </c>
      <c r="R196" s="396">
        <v>134.63319799999999</v>
      </c>
      <c r="S196" s="396" t="s">
        <v>597</v>
      </c>
      <c r="T196" s="396">
        <v>0</v>
      </c>
    </row>
    <row r="197" spans="1:20">
      <c r="A197" s="498">
        <v>44399</v>
      </c>
      <c r="B197" s="396" t="s">
        <v>649</v>
      </c>
      <c r="C197" s="396">
        <v>4</v>
      </c>
      <c r="D197" s="396" t="s">
        <v>11</v>
      </c>
      <c r="E197" s="396" t="s">
        <v>11</v>
      </c>
      <c r="F197" s="396" t="s">
        <v>616</v>
      </c>
      <c r="G197" s="396">
        <v>181.11978599999901</v>
      </c>
      <c r="H197" s="396">
        <v>181.11978599999901</v>
      </c>
      <c r="I197" s="396">
        <v>0</v>
      </c>
      <c r="J197" s="396">
        <v>0</v>
      </c>
      <c r="K197" s="396">
        <v>0</v>
      </c>
      <c r="L197" s="396">
        <v>0</v>
      </c>
      <c r="M197" s="396">
        <v>133.13316899999899</v>
      </c>
      <c r="N197" s="396">
        <v>13.066654</v>
      </c>
      <c r="O197" s="396">
        <v>126.999841</v>
      </c>
      <c r="P197" s="396">
        <v>0</v>
      </c>
      <c r="Q197" s="396">
        <v>1.7333320000000001</v>
      </c>
      <c r="R197" s="396">
        <v>181.11978599999901</v>
      </c>
      <c r="S197" s="396" t="s">
        <v>597</v>
      </c>
      <c r="T197" s="396">
        <v>0</v>
      </c>
    </row>
    <row r="198" spans="1:20">
      <c r="A198" s="498">
        <v>44399</v>
      </c>
      <c r="B198" s="396" t="s">
        <v>649</v>
      </c>
      <c r="C198" s="396">
        <v>4</v>
      </c>
      <c r="D198" s="396" t="s">
        <v>12</v>
      </c>
      <c r="E198" s="396" t="s">
        <v>12</v>
      </c>
      <c r="F198" s="396" t="s">
        <v>597</v>
      </c>
      <c r="G198" s="396">
        <v>904.39903800003401</v>
      </c>
      <c r="H198" s="396">
        <v>0</v>
      </c>
      <c r="I198" s="396">
        <v>0</v>
      </c>
      <c r="J198" s="396">
        <v>0</v>
      </c>
      <c r="K198" s="396">
        <v>139.03318200000001</v>
      </c>
      <c r="L198" s="396">
        <v>0.99999899999999997</v>
      </c>
      <c r="M198" s="396">
        <v>302.932979999998</v>
      </c>
      <c r="N198" s="396">
        <v>115.466533</v>
      </c>
      <c r="O198" s="396">
        <v>30.39997</v>
      </c>
      <c r="P198" s="396">
        <v>68.866586000000197</v>
      </c>
      <c r="Q198" s="396">
        <v>88.199891000000093</v>
      </c>
      <c r="R198" s="396">
        <v>903.39903900003401</v>
      </c>
      <c r="S198" s="396" t="s">
        <v>597</v>
      </c>
      <c r="T198" s="396">
        <v>0</v>
      </c>
    </row>
    <row r="199" spans="1:20">
      <c r="A199" s="498">
        <v>44399</v>
      </c>
      <c r="B199" s="396" t="s">
        <v>649</v>
      </c>
      <c r="C199" s="396">
        <v>4</v>
      </c>
      <c r="D199" s="396" t="s">
        <v>13</v>
      </c>
      <c r="E199" s="396" t="s">
        <v>13</v>
      </c>
      <c r="F199" s="396" t="s">
        <v>597</v>
      </c>
      <c r="G199" s="396">
        <v>3588.63012300026</v>
      </c>
      <c r="H199" s="396">
        <v>0</v>
      </c>
      <c r="I199" s="396">
        <v>0</v>
      </c>
      <c r="J199" s="396">
        <v>0</v>
      </c>
      <c r="K199" s="396">
        <v>335.92632200000099</v>
      </c>
      <c r="L199" s="396">
        <v>10.306656</v>
      </c>
      <c r="M199" s="396">
        <v>1566.93880700007</v>
      </c>
      <c r="N199" s="396">
        <v>693.35924300001</v>
      </c>
      <c r="O199" s="396">
        <v>221.79983600000199</v>
      </c>
      <c r="P199" s="396">
        <v>308.01300300000003</v>
      </c>
      <c r="Q199" s="396">
        <v>494.29990399999599</v>
      </c>
      <c r="R199" s="396">
        <v>3578.3234670002598</v>
      </c>
      <c r="S199" s="396" t="s">
        <v>597</v>
      </c>
      <c r="T199" s="396">
        <v>0</v>
      </c>
    </row>
    <row r="200" spans="1:20">
      <c r="A200" s="498">
        <v>44399</v>
      </c>
      <c r="B200" s="396" t="s">
        <v>649</v>
      </c>
      <c r="C200" s="396">
        <v>4</v>
      </c>
      <c r="D200" s="396" t="s">
        <v>13</v>
      </c>
      <c r="E200" s="396" t="s">
        <v>13</v>
      </c>
      <c r="F200" s="396" t="s">
        <v>618</v>
      </c>
      <c r="G200" s="396">
        <v>42.133296999999999</v>
      </c>
      <c r="H200" s="396">
        <v>42.133296999999999</v>
      </c>
      <c r="I200" s="396">
        <v>0</v>
      </c>
      <c r="J200" s="396">
        <v>0</v>
      </c>
      <c r="K200" s="396">
        <v>0</v>
      </c>
      <c r="L200" s="396">
        <v>0</v>
      </c>
      <c r="M200" s="396">
        <v>30.133310000000002</v>
      </c>
      <c r="N200" s="396">
        <v>0.66666599999999998</v>
      </c>
      <c r="O200" s="396">
        <v>30.133310000000002</v>
      </c>
      <c r="P200" s="396">
        <v>0</v>
      </c>
      <c r="Q200" s="396">
        <v>0</v>
      </c>
      <c r="R200" s="396">
        <v>42.133296999999999</v>
      </c>
      <c r="S200" s="396" t="s">
        <v>597</v>
      </c>
      <c r="T200" s="396">
        <v>0</v>
      </c>
    </row>
    <row r="201" spans="1:20">
      <c r="A201" s="498">
        <v>44399</v>
      </c>
      <c r="B201" s="396" t="s">
        <v>649</v>
      </c>
      <c r="C201" s="396">
        <v>4</v>
      </c>
      <c r="D201" s="396" t="s">
        <v>13</v>
      </c>
      <c r="E201" s="396" t="s">
        <v>13</v>
      </c>
      <c r="F201" s="396" t="s">
        <v>610</v>
      </c>
      <c r="G201" s="396">
        <v>23.466664999999999</v>
      </c>
      <c r="H201" s="396">
        <v>23.466664999999999</v>
      </c>
      <c r="I201" s="396">
        <v>0</v>
      </c>
      <c r="J201" s="396">
        <v>0</v>
      </c>
      <c r="K201" s="396">
        <v>12.946666</v>
      </c>
      <c r="L201" s="396">
        <v>0</v>
      </c>
      <c r="M201" s="396">
        <v>22.879999000000002</v>
      </c>
      <c r="N201" s="396">
        <v>22.546665999999998</v>
      </c>
      <c r="O201" s="396">
        <v>0.33333299999999999</v>
      </c>
      <c r="P201" s="396">
        <v>0</v>
      </c>
      <c r="Q201" s="396">
        <v>0</v>
      </c>
      <c r="R201" s="396">
        <v>23.466664999999999</v>
      </c>
      <c r="S201" s="396" t="s">
        <v>597</v>
      </c>
      <c r="T201" s="396">
        <v>0</v>
      </c>
    </row>
    <row r="202" spans="1:20">
      <c r="A202" s="498">
        <v>44399</v>
      </c>
      <c r="B202" s="396" t="s">
        <v>649</v>
      </c>
      <c r="C202" s="396">
        <v>4</v>
      </c>
      <c r="D202" s="396" t="s">
        <v>14</v>
      </c>
      <c r="E202" s="396" t="s">
        <v>14</v>
      </c>
      <c r="F202" s="396" t="s">
        <v>597</v>
      </c>
      <c r="G202" s="396">
        <v>3966.5360000003002</v>
      </c>
      <c r="H202" s="396">
        <v>0</v>
      </c>
      <c r="I202" s="396">
        <v>0</v>
      </c>
      <c r="J202" s="396">
        <v>2</v>
      </c>
      <c r="K202" s="396">
        <v>138.03399999999999</v>
      </c>
      <c r="L202" s="396">
        <v>0.999</v>
      </c>
      <c r="M202" s="396">
        <v>2177.84600000006</v>
      </c>
      <c r="N202" s="396">
        <v>392.67100000000499</v>
      </c>
      <c r="O202" s="396">
        <v>198.605999999999</v>
      </c>
      <c r="P202" s="396">
        <v>155.92299999999901</v>
      </c>
      <c r="Q202" s="396">
        <v>1489.58799999997</v>
      </c>
      <c r="R202" s="396">
        <v>3965.5370000002999</v>
      </c>
      <c r="S202" s="396" t="s">
        <v>597</v>
      </c>
      <c r="T202" s="396">
        <v>0</v>
      </c>
    </row>
    <row r="203" spans="1:20">
      <c r="A203" s="498">
        <v>44399</v>
      </c>
      <c r="B203" s="396" t="s">
        <v>649</v>
      </c>
      <c r="C203" s="396">
        <v>4</v>
      </c>
      <c r="D203" s="396" t="s">
        <v>15</v>
      </c>
      <c r="E203" s="396" t="s">
        <v>15</v>
      </c>
      <c r="F203" s="396" t="s">
        <v>597</v>
      </c>
      <c r="G203" s="396">
        <v>1940.0978880000901</v>
      </c>
      <c r="H203" s="396">
        <v>0</v>
      </c>
      <c r="I203" s="396">
        <v>0</v>
      </c>
      <c r="J203" s="396">
        <v>0</v>
      </c>
      <c r="K203" s="396">
        <v>200.53978500000099</v>
      </c>
      <c r="L203" s="396">
        <v>38.513287000000098</v>
      </c>
      <c r="M203" s="396">
        <v>972.99903200003803</v>
      </c>
      <c r="N203" s="396">
        <v>542.93266499998401</v>
      </c>
      <c r="O203" s="396">
        <v>70.333263000000201</v>
      </c>
      <c r="P203" s="396">
        <v>208.199689000001</v>
      </c>
      <c r="Q203" s="396">
        <v>254.933233999999</v>
      </c>
      <c r="R203" s="396">
        <v>1901.5846010000801</v>
      </c>
      <c r="S203" s="396" t="s">
        <v>597</v>
      </c>
      <c r="T203" s="396">
        <v>0</v>
      </c>
    </row>
    <row r="204" spans="1:20">
      <c r="A204" s="498">
        <v>44399</v>
      </c>
      <c r="B204" s="396" t="s">
        <v>649</v>
      </c>
      <c r="C204" s="396">
        <v>4</v>
      </c>
      <c r="D204" s="396" t="s">
        <v>15</v>
      </c>
      <c r="E204" s="396" t="s">
        <v>15</v>
      </c>
      <c r="F204" s="396" t="s">
        <v>619</v>
      </c>
      <c r="G204" s="396">
        <v>30.599968000000001</v>
      </c>
      <c r="H204" s="396">
        <v>30.599968000000001</v>
      </c>
      <c r="I204" s="396">
        <v>0</v>
      </c>
      <c r="J204" s="396">
        <v>0</v>
      </c>
      <c r="K204" s="396">
        <v>0</v>
      </c>
      <c r="L204" s="396">
        <v>0.33333299999999999</v>
      </c>
      <c r="M204" s="396">
        <v>19.933312000000001</v>
      </c>
      <c r="N204" s="396">
        <v>5.9333260000000001</v>
      </c>
      <c r="O204" s="396">
        <v>14.999985000000001</v>
      </c>
      <c r="P204" s="396">
        <v>0</v>
      </c>
      <c r="Q204" s="396">
        <v>0</v>
      </c>
      <c r="R204" s="396">
        <v>30.266635000000001</v>
      </c>
      <c r="S204" s="396" t="s">
        <v>597</v>
      </c>
      <c r="T204" s="396">
        <v>0</v>
      </c>
    </row>
    <row r="205" spans="1:20">
      <c r="A205" s="498">
        <v>44399</v>
      </c>
      <c r="B205" s="396" t="s">
        <v>649</v>
      </c>
      <c r="C205" s="396">
        <v>4</v>
      </c>
      <c r="D205" s="396" t="s">
        <v>15</v>
      </c>
      <c r="E205" s="396" t="s">
        <v>15</v>
      </c>
      <c r="F205" s="396" t="s">
        <v>605</v>
      </c>
      <c r="G205" s="396">
        <v>45.599969000000002</v>
      </c>
      <c r="H205" s="396">
        <v>45.599969000000002</v>
      </c>
      <c r="I205" s="396">
        <v>0</v>
      </c>
      <c r="J205" s="396">
        <v>0</v>
      </c>
      <c r="K205" s="396">
        <v>3.533331</v>
      </c>
      <c r="L205" s="396">
        <v>0.93333299999999997</v>
      </c>
      <c r="M205" s="396">
        <v>41.666639000000004</v>
      </c>
      <c r="N205" s="396">
        <v>40.666639000000004</v>
      </c>
      <c r="O205" s="396">
        <v>0</v>
      </c>
      <c r="P205" s="396">
        <v>0</v>
      </c>
      <c r="Q205" s="396">
        <v>1</v>
      </c>
      <c r="R205" s="396">
        <v>44.666635999999997</v>
      </c>
      <c r="S205" s="396" t="s">
        <v>597</v>
      </c>
      <c r="T205" s="396">
        <v>0</v>
      </c>
    </row>
    <row r="206" spans="1:20">
      <c r="A206" s="498">
        <v>44399</v>
      </c>
      <c r="B206" s="396" t="s">
        <v>649</v>
      </c>
      <c r="C206" s="396">
        <v>4</v>
      </c>
      <c r="D206" s="396" t="s">
        <v>16</v>
      </c>
      <c r="E206" s="396" t="s">
        <v>16</v>
      </c>
      <c r="F206" s="396" t="s">
        <v>597</v>
      </c>
      <c r="G206" s="396">
        <v>1642.85000000013</v>
      </c>
      <c r="H206" s="396">
        <v>0</v>
      </c>
      <c r="I206" s="396">
        <v>0</v>
      </c>
      <c r="J206" s="396">
        <v>0</v>
      </c>
      <c r="K206" s="396">
        <v>114.429</v>
      </c>
      <c r="L206" s="396">
        <v>22.315000000000001</v>
      </c>
      <c r="M206" s="396">
        <v>676.56799999999896</v>
      </c>
      <c r="N206" s="396">
        <v>200.45599999999899</v>
      </c>
      <c r="O206" s="396">
        <v>32.836999999999897</v>
      </c>
      <c r="P206" s="396">
        <v>35.914000000000001</v>
      </c>
      <c r="Q206" s="396">
        <v>407.69400000000002</v>
      </c>
      <c r="R206" s="396">
        <v>1620.5350000001199</v>
      </c>
      <c r="S206" s="396" t="s">
        <v>597</v>
      </c>
      <c r="T206" s="396">
        <v>0</v>
      </c>
    </row>
    <row r="207" spans="1:20">
      <c r="A207" s="498">
        <v>44399</v>
      </c>
      <c r="B207" s="396" t="s">
        <v>649</v>
      </c>
      <c r="C207" s="396">
        <v>4</v>
      </c>
      <c r="D207" s="396" t="s">
        <v>17</v>
      </c>
      <c r="E207" s="396" t="s">
        <v>17</v>
      </c>
      <c r="F207" s="396" t="s">
        <v>597</v>
      </c>
      <c r="G207" s="396">
        <v>3137.3840000001801</v>
      </c>
      <c r="H207" s="396">
        <v>0</v>
      </c>
      <c r="I207" s="396">
        <v>0</v>
      </c>
      <c r="J207" s="396">
        <v>0</v>
      </c>
      <c r="K207" s="396">
        <v>372.14100000000002</v>
      </c>
      <c r="L207" s="396">
        <v>58.571999999999903</v>
      </c>
      <c r="M207" s="396">
        <v>1174.33800000005</v>
      </c>
      <c r="N207" s="396">
        <v>723.43000000002098</v>
      </c>
      <c r="O207" s="396">
        <v>256.52499999999799</v>
      </c>
      <c r="P207" s="396">
        <v>92.185999999999694</v>
      </c>
      <c r="Q207" s="396">
        <v>121.256</v>
      </c>
      <c r="R207" s="396">
        <v>3078.81200000017</v>
      </c>
      <c r="S207" s="396" t="s">
        <v>597</v>
      </c>
      <c r="T207" s="396">
        <v>0</v>
      </c>
    </row>
    <row r="208" spans="1:20">
      <c r="A208" s="498">
        <v>44399</v>
      </c>
      <c r="B208" s="396" t="s">
        <v>649</v>
      </c>
      <c r="C208" s="396">
        <v>4</v>
      </c>
      <c r="D208" s="396" t="s">
        <v>17</v>
      </c>
      <c r="E208" s="396" t="s">
        <v>17</v>
      </c>
      <c r="F208" s="396" t="s">
        <v>622</v>
      </c>
      <c r="G208" s="396">
        <v>26.574999999999999</v>
      </c>
      <c r="H208" s="396">
        <v>26.574999999999999</v>
      </c>
      <c r="I208" s="396">
        <v>0</v>
      </c>
      <c r="J208" s="396">
        <v>0</v>
      </c>
      <c r="K208" s="396">
        <v>2.4500000000000002</v>
      </c>
      <c r="L208" s="396">
        <v>0</v>
      </c>
      <c r="M208" s="396">
        <v>13.683999999999999</v>
      </c>
      <c r="N208" s="396">
        <v>12.352</v>
      </c>
      <c r="O208" s="396">
        <v>1.3320000000000001</v>
      </c>
      <c r="P208" s="396">
        <v>0</v>
      </c>
      <c r="Q208" s="396">
        <v>0</v>
      </c>
      <c r="R208" s="396">
        <v>26.574999999999999</v>
      </c>
      <c r="S208" s="396" t="s">
        <v>597</v>
      </c>
      <c r="T208" s="396">
        <v>0</v>
      </c>
    </row>
    <row r="209" spans="1:20">
      <c r="A209" s="498">
        <v>44399</v>
      </c>
      <c r="B209" s="396" t="s">
        <v>649</v>
      </c>
      <c r="C209" s="396">
        <v>4</v>
      </c>
      <c r="D209" s="396" t="s">
        <v>18</v>
      </c>
      <c r="E209" s="396" t="s">
        <v>18</v>
      </c>
      <c r="F209" s="396" t="s">
        <v>597</v>
      </c>
      <c r="G209" s="396">
        <v>905.36400000000503</v>
      </c>
      <c r="H209" s="396">
        <v>0</v>
      </c>
      <c r="I209" s="396">
        <v>0</v>
      </c>
      <c r="J209" s="396">
        <v>0</v>
      </c>
      <c r="K209" s="396">
        <v>104.298</v>
      </c>
      <c r="L209" s="396">
        <v>0</v>
      </c>
      <c r="M209" s="396">
        <v>326.02999999999997</v>
      </c>
      <c r="N209" s="396">
        <v>165.988</v>
      </c>
      <c r="O209" s="396">
        <v>34.698999999999899</v>
      </c>
      <c r="P209" s="396">
        <v>21.911000000000001</v>
      </c>
      <c r="Q209" s="396">
        <v>103.432</v>
      </c>
      <c r="R209" s="396">
        <v>905.36400000000503</v>
      </c>
      <c r="S209" s="396" t="s">
        <v>597</v>
      </c>
      <c r="T209" s="396">
        <v>0</v>
      </c>
    </row>
    <row r="210" spans="1:20">
      <c r="A210" s="498">
        <v>44399</v>
      </c>
      <c r="B210" s="396" t="s">
        <v>649</v>
      </c>
      <c r="C210" s="396">
        <v>4</v>
      </c>
      <c r="D210" s="396" t="s">
        <v>40</v>
      </c>
      <c r="E210" s="396" t="s">
        <v>40</v>
      </c>
      <c r="F210" s="396" t="s">
        <v>597</v>
      </c>
      <c r="G210" s="396">
        <v>3146.6830000003001</v>
      </c>
      <c r="H210" s="396">
        <v>0</v>
      </c>
      <c r="I210" s="396">
        <v>0</v>
      </c>
      <c r="J210" s="396">
        <v>18.126000000000001</v>
      </c>
      <c r="K210" s="396">
        <v>84.748999999999796</v>
      </c>
      <c r="L210" s="396">
        <v>0</v>
      </c>
      <c r="M210" s="396">
        <v>752.02300000001298</v>
      </c>
      <c r="N210" s="396">
        <v>385.03700000000703</v>
      </c>
      <c r="O210" s="396">
        <v>0</v>
      </c>
      <c r="P210" s="396">
        <v>154.07499999999999</v>
      </c>
      <c r="Q210" s="396">
        <v>301.27500000000401</v>
      </c>
      <c r="R210" s="396">
        <v>3146.6830000003001</v>
      </c>
      <c r="S210" s="396" t="s">
        <v>597</v>
      </c>
      <c r="T210" s="396">
        <v>0</v>
      </c>
    </row>
    <row r="211" spans="1:20">
      <c r="A211" s="498">
        <v>44399</v>
      </c>
      <c r="B211" s="396" t="s">
        <v>649</v>
      </c>
      <c r="C211" s="396">
        <v>4</v>
      </c>
      <c r="D211" s="396" t="s">
        <v>19</v>
      </c>
      <c r="E211" s="396" t="s">
        <v>19</v>
      </c>
      <c r="F211" s="396" t="s">
        <v>597</v>
      </c>
      <c r="G211" s="396">
        <v>2214.29104900009</v>
      </c>
      <c r="H211" s="396">
        <v>0</v>
      </c>
      <c r="I211" s="396">
        <v>0</v>
      </c>
      <c r="J211" s="396">
        <v>0</v>
      </c>
      <c r="K211" s="396">
        <v>288.71301299999902</v>
      </c>
      <c r="L211" s="396">
        <v>9.3333200000000005</v>
      </c>
      <c r="M211" s="396">
        <v>1200.6054530000299</v>
      </c>
      <c r="N211" s="396">
        <v>439.26613899999097</v>
      </c>
      <c r="O211" s="396">
        <v>25.999974000000002</v>
      </c>
      <c r="P211" s="396">
        <v>50.666596000000098</v>
      </c>
      <c r="Q211" s="396">
        <v>710.67269800000702</v>
      </c>
      <c r="R211" s="396">
        <v>2204.9577290000898</v>
      </c>
      <c r="S211" s="396" t="s">
        <v>597</v>
      </c>
      <c r="T211" s="396">
        <v>0</v>
      </c>
    </row>
    <row r="212" spans="1:20">
      <c r="A212" s="498">
        <v>44399</v>
      </c>
      <c r="B212" s="396" t="s">
        <v>649</v>
      </c>
      <c r="C212" s="396">
        <v>4</v>
      </c>
      <c r="D212" s="396" t="s">
        <v>19</v>
      </c>
      <c r="E212" s="396" t="s">
        <v>19</v>
      </c>
      <c r="F212" s="396" t="s">
        <v>597</v>
      </c>
      <c r="G212" s="396">
        <v>217.393245999996</v>
      </c>
      <c r="H212" s="396">
        <v>0</v>
      </c>
      <c r="I212" s="396">
        <v>0</v>
      </c>
      <c r="J212" s="396">
        <v>0</v>
      </c>
      <c r="K212" s="396">
        <v>0</v>
      </c>
      <c r="L212" s="396">
        <v>0</v>
      </c>
      <c r="M212" s="396">
        <v>0.66</v>
      </c>
      <c r="N212" s="396">
        <v>0</v>
      </c>
      <c r="O212" s="396">
        <v>0</v>
      </c>
      <c r="P212" s="396">
        <v>0</v>
      </c>
      <c r="Q212" s="396">
        <v>0.66</v>
      </c>
      <c r="R212" s="396">
        <v>217.393245999996</v>
      </c>
      <c r="S212" s="396" t="s">
        <v>694</v>
      </c>
      <c r="T212" s="396">
        <v>217.393245999996</v>
      </c>
    </row>
    <row r="213" spans="1:20">
      <c r="A213" s="498">
        <v>44399</v>
      </c>
      <c r="B213" s="396" t="s">
        <v>649</v>
      </c>
      <c r="C213" s="396">
        <v>4</v>
      </c>
      <c r="D213" s="396" t="s">
        <v>19</v>
      </c>
      <c r="E213" s="396" t="s">
        <v>19</v>
      </c>
      <c r="F213" s="396" t="s">
        <v>610</v>
      </c>
      <c r="G213" s="396">
        <v>1.7999970000000001</v>
      </c>
      <c r="H213" s="396">
        <v>1.7999970000000001</v>
      </c>
      <c r="I213" s="396">
        <v>0</v>
      </c>
      <c r="J213" s="396">
        <v>0</v>
      </c>
      <c r="K213" s="396">
        <v>1.066665</v>
      </c>
      <c r="L213" s="396">
        <v>0</v>
      </c>
      <c r="M213" s="396">
        <v>1.466664</v>
      </c>
      <c r="N213" s="396">
        <v>1.466664</v>
      </c>
      <c r="O213" s="396">
        <v>0</v>
      </c>
      <c r="P213" s="396">
        <v>0</v>
      </c>
      <c r="Q213" s="396">
        <v>0</v>
      </c>
      <c r="R213" s="396">
        <v>1.7999970000000001</v>
      </c>
      <c r="S213" s="396" t="s">
        <v>597</v>
      </c>
      <c r="T213" s="396">
        <v>0</v>
      </c>
    </row>
    <row r="214" spans="1:20">
      <c r="A214" s="498">
        <v>44399</v>
      </c>
      <c r="B214" s="396" t="s">
        <v>649</v>
      </c>
      <c r="C214" s="396">
        <v>4</v>
      </c>
      <c r="D214" s="396" t="s">
        <v>39</v>
      </c>
      <c r="E214" s="396" t="s">
        <v>82</v>
      </c>
      <c r="F214" s="396" t="s">
        <v>597</v>
      </c>
      <c r="G214" s="396">
        <v>3208.4130000003902</v>
      </c>
      <c r="H214" s="396">
        <v>0</v>
      </c>
      <c r="I214" s="396">
        <v>0</v>
      </c>
      <c r="J214" s="396">
        <v>0</v>
      </c>
      <c r="K214" s="396">
        <v>191.290999999999</v>
      </c>
      <c r="L214" s="396">
        <v>7.3150000000000004</v>
      </c>
      <c r="M214" s="396">
        <v>1222.9030000000701</v>
      </c>
      <c r="N214" s="396">
        <v>519.720999999995</v>
      </c>
      <c r="O214" s="396">
        <v>281.89600000000098</v>
      </c>
      <c r="P214" s="396">
        <v>148.956999999999</v>
      </c>
      <c r="Q214" s="396">
        <v>385.85000000000201</v>
      </c>
      <c r="R214" s="396">
        <v>3201.0980000003901</v>
      </c>
      <c r="S214" s="396" t="s">
        <v>597</v>
      </c>
      <c r="T214" s="396">
        <v>0</v>
      </c>
    </row>
    <row r="215" spans="1:20">
      <c r="A215" s="498">
        <v>44399</v>
      </c>
      <c r="B215" s="396" t="s">
        <v>649</v>
      </c>
      <c r="C215" s="396">
        <v>4</v>
      </c>
      <c r="D215" s="396" t="s">
        <v>39</v>
      </c>
      <c r="E215" s="396" t="s">
        <v>55</v>
      </c>
      <c r="F215" s="396" t="s">
        <v>597</v>
      </c>
      <c r="G215" s="396">
        <v>2469.8930000001701</v>
      </c>
      <c r="H215" s="396">
        <v>0</v>
      </c>
      <c r="I215" s="396">
        <v>0</v>
      </c>
      <c r="J215" s="396">
        <v>0</v>
      </c>
      <c r="K215" s="396">
        <v>215.28799999999799</v>
      </c>
      <c r="L215" s="396">
        <v>6.1989999999999998</v>
      </c>
      <c r="M215" s="396">
        <v>1057.64400000001</v>
      </c>
      <c r="N215" s="396">
        <v>231.149</v>
      </c>
      <c r="O215" s="396">
        <v>307.496000000001</v>
      </c>
      <c r="P215" s="396">
        <v>192.29299999999901</v>
      </c>
      <c r="Q215" s="396">
        <v>386.04799999999602</v>
      </c>
      <c r="R215" s="396">
        <v>2463.69400000017</v>
      </c>
      <c r="S215" s="396" t="s">
        <v>597</v>
      </c>
      <c r="T215" s="396">
        <v>0</v>
      </c>
    </row>
    <row r="216" spans="1:20">
      <c r="A216" s="498">
        <v>44399</v>
      </c>
      <c r="B216" s="396" t="s">
        <v>649</v>
      </c>
      <c r="C216" s="396">
        <v>4</v>
      </c>
      <c r="D216" s="396" t="s">
        <v>39</v>
      </c>
      <c r="E216" s="396" t="s">
        <v>55</v>
      </c>
      <c r="F216" s="396" t="s">
        <v>624</v>
      </c>
      <c r="G216" s="396">
        <v>24.893999999999998</v>
      </c>
      <c r="H216" s="396">
        <v>24.893999999999998</v>
      </c>
      <c r="I216" s="396">
        <v>0</v>
      </c>
      <c r="J216" s="396">
        <v>0</v>
      </c>
      <c r="K216" s="396">
        <v>7.16</v>
      </c>
      <c r="L216" s="396">
        <v>0.33300000000000002</v>
      </c>
      <c r="M216" s="396">
        <v>20.164999999999999</v>
      </c>
      <c r="N216" s="396">
        <v>17.5</v>
      </c>
      <c r="O216" s="396">
        <v>1.998</v>
      </c>
      <c r="P216" s="396">
        <v>0</v>
      </c>
      <c r="Q216" s="396">
        <v>1</v>
      </c>
      <c r="R216" s="396">
        <v>24.561</v>
      </c>
      <c r="S216" s="396" t="s">
        <v>597</v>
      </c>
      <c r="T216" s="396">
        <v>0</v>
      </c>
    </row>
    <row r="217" spans="1:20">
      <c r="A217" s="498">
        <v>44399</v>
      </c>
      <c r="B217" s="396" t="s">
        <v>649</v>
      </c>
      <c r="C217" s="396">
        <v>4</v>
      </c>
      <c r="D217" s="396" t="s">
        <v>39</v>
      </c>
      <c r="E217" s="396" t="s">
        <v>55</v>
      </c>
      <c r="F217" s="396" t="s">
        <v>625</v>
      </c>
      <c r="G217" s="396">
        <v>22.896000000000001</v>
      </c>
      <c r="H217" s="396">
        <v>22.896000000000001</v>
      </c>
      <c r="I217" s="396">
        <v>0</v>
      </c>
      <c r="J217" s="396">
        <v>0</v>
      </c>
      <c r="K217" s="396">
        <v>8.859</v>
      </c>
      <c r="L217" s="396">
        <v>0.999</v>
      </c>
      <c r="M217" s="396">
        <v>18.565999999999999</v>
      </c>
      <c r="N217" s="396">
        <v>18.233000000000001</v>
      </c>
      <c r="O217" s="396">
        <v>0.33300000000000002</v>
      </c>
      <c r="P217" s="396">
        <v>0</v>
      </c>
      <c r="Q217" s="396">
        <v>0</v>
      </c>
      <c r="R217" s="396">
        <v>21.896999999999998</v>
      </c>
      <c r="S217" s="396" t="s">
        <v>597</v>
      </c>
      <c r="T217" s="396">
        <v>0</v>
      </c>
    </row>
    <row r="218" spans="1:20">
      <c r="A218" s="498">
        <v>44399</v>
      </c>
      <c r="B218" s="396" t="s">
        <v>649</v>
      </c>
      <c r="C218" s="396">
        <v>4</v>
      </c>
      <c r="D218" s="396" t="s">
        <v>39</v>
      </c>
      <c r="E218" s="396" t="s">
        <v>44</v>
      </c>
      <c r="F218" s="396" t="s">
        <v>597</v>
      </c>
      <c r="G218" s="396">
        <v>2485.2430000002701</v>
      </c>
      <c r="H218" s="396">
        <v>0</v>
      </c>
      <c r="I218" s="396">
        <v>25.931999999999999</v>
      </c>
      <c r="J218" s="396">
        <v>0</v>
      </c>
      <c r="K218" s="396">
        <v>89.848999999999904</v>
      </c>
      <c r="L218" s="396">
        <v>3</v>
      </c>
      <c r="M218" s="396">
        <v>841.64299999998798</v>
      </c>
      <c r="N218" s="396">
        <v>271.405000000001</v>
      </c>
      <c r="O218" s="396">
        <v>174.18199999999899</v>
      </c>
      <c r="P218" s="396">
        <v>35.850999999999999</v>
      </c>
      <c r="Q218" s="396">
        <v>385.84600000000199</v>
      </c>
      <c r="R218" s="396">
        <v>2482.2430000002701</v>
      </c>
      <c r="S218" s="396" t="s">
        <v>597</v>
      </c>
      <c r="T218" s="396">
        <v>0</v>
      </c>
    </row>
    <row r="219" spans="1:20">
      <c r="A219" s="498">
        <v>44399</v>
      </c>
      <c r="B219" s="396" t="s">
        <v>649</v>
      </c>
      <c r="C219" s="396">
        <v>4</v>
      </c>
      <c r="D219" s="396" t="s">
        <v>39</v>
      </c>
      <c r="E219" s="396" t="s">
        <v>44</v>
      </c>
      <c r="F219" s="396" t="s">
        <v>597</v>
      </c>
      <c r="G219" s="396">
        <v>61.143000000000299</v>
      </c>
      <c r="H219" s="396">
        <v>0</v>
      </c>
      <c r="I219" s="396">
        <v>0</v>
      </c>
      <c r="J219" s="396">
        <v>0</v>
      </c>
      <c r="K219" s="396">
        <v>0</v>
      </c>
      <c r="L219" s="396">
        <v>0</v>
      </c>
      <c r="M219" s="396">
        <v>0</v>
      </c>
      <c r="N219" s="396">
        <v>0</v>
      </c>
      <c r="O219" s="396">
        <v>0</v>
      </c>
      <c r="P219" s="396">
        <v>0</v>
      </c>
      <c r="Q219" s="396">
        <v>0</v>
      </c>
      <c r="R219" s="396">
        <v>61.143000000000299</v>
      </c>
      <c r="S219" s="396" t="s">
        <v>695</v>
      </c>
      <c r="T219" s="396">
        <v>61.143000000000299</v>
      </c>
    </row>
    <row r="220" spans="1:20">
      <c r="A220" s="498">
        <v>44399</v>
      </c>
      <c r="B220" s="396" t="s">
        <v>649</v>
      </c>
      <c r="C220" s="396">
        <v>4</v>
      </c>
      <c r="D220" s="396" t="s">
        <v>39</v>
      </c>
      <c r="E220" s="396" t="s">
        <v>44</v>
      </c>
      <c r="F220" s="396" t="s">
        <v>601</v>
      </c>
      <c r="G220" s="396">
        <v>151.476</v>
      </c>
      <c r="H220" s="396">
        <v>151.476</v>
      </c>
      <c r="I220" s="396">
        <v>0</v>
      </c>
      <c r="J220" s="396">
        <v>0</v>
      </c>
      <c r="K220" s="396">
        <v>47.786000000000001</v>
      </c>
      <c r="L220" s="396">
        <v>0</v>
      </c>
      <c r="M220" s="396">
        <v>147.47900000000001</v>
      </c>
      <c r="N220" s="396">
        <v>145.41399999999999</v>
      </c>
      <c r="O220" s="396">
        <v>2.3980000000000001</v>
      </c>
      <c r="P220" s="396">
        <v>0</v>
      </c>
      <c r="Q220" s="396">
        <v>0</v>
      </c>
      <c r="R220" s="396">
        <v>151.476</v>
      </c>
      <c r="S220" s="396" t="s">
        <v>597</v>
      </c>
      <c r="T220" s="396">
        <v>0</v>
      </c>
    </row>
    <row r="221" spans="1:20">
      <c r="A221" s="498">
        <v>44399</v>
      </c>
      <c r="B221" s="396" t="s">
        <v>649</v>
      </c>
      <c r="C221" s="396">
        <v>4</v>
      </c>
      <c r="D221" s="396" t="s">
        <v>21</v>
      </c>
      <c r="E221" s="396" t="s">
        <v>21</v>
      </c>
      <c r="F221" s="396" t="s">
        <v>597</v>
      </c>
      <c r="G221" s="396">
        <v>2699.7168280002302</v>
      </c>
      <c r="H221" s="396">
        <v>0</v>
      </c>
      <c r="I221" s="396">
        <v>0</v>
      </c>
      <c r="J221" s="396">
        <v>0</v>
      </c>
      <c r="K221" s="396">
        <v>232.44645600000001</v>
      </c>
      <c r="L221" s="396">
        <v>79.319908000000098</v>
      </c>
      <c r="M221" s="396">
        <v>1059.94528500003</v>
      </c>
      <c r="N221" s="396">
        <v>531.47933999999498</v>
      </c>
      <c r="O221" s="396">
        <v>292.19959000000398</v>
      </c>
      <c r="P221" s="396">
        <v>0</v>
      </c>
      <c r="Q221" s="396">
        <v>257.93300000000102</v>
      </c>
      <c r="R221" s="396">
        <v>2620.3969200002098</v>
      </c>
      <c r="S221" s="396" t="s">
        <v>597</v>
      </c>
      <c r="T221" s="396">
        <v>0</v>
      </c>
    </row>
    <row r="222" spans="1:20">
      <c r="A222" s="498">
        <v>44399</v>
      </c>
      <c r="B222" s="396" t="s">
        <v>649</v>
      </c>
      <c r="C222" s="396">
        <v>4</v>
      </c>
      <c r="D222" s="396" t="s">
        <v>22</v>
      </c>
      <c r="E222" s="396" t="s">
        <v>22</v>
      </c>
      <c r="F222" s="396" t="s">
        <v>597</v>
      </c>
      <c r="G222" s="396">
        <v>2452.7438680001701</v>
      </c>
      <c r="H222" s="396">
        <v>0</v>
      </c>
      <c r="I222" s="396">
        <v>0</v>
      </c>
      <c r="J222" s="396">
        <v>0</v>
      </c>
      <c r="K222" s="396">
        <v>136.293184</v>
      </c>
      <c r="L222" s="396">
        <v>34.266627</v>
      </c>
      <c r="M222" s="396">
        <v>946.06569100001195</v>
      </c>
      <c r="N222" s="396">
        <v>535.86616299998695</v>
      </c>
      <c r="O222" s="396">
        <v>128.666516999999</v>
      </c>
      <c r="P222" s="396">
        <v>32.866633999999998</v>
      </c>
      <c r="Q222" s="396">
        <v>251.33304099999799</v>
      </c>
      <c r="R222" s="396">
        <v>2418.4772410001701</v>
      </c>
      <c r="S222" s="396" t="s">
        <v>597</v>
      </c>
      <c r="T222" s="396">
        <v>0</v>
      </c>
    </row>
    <row r="223" spans="1:20">
      <c r="A223" s="498">
        <v>44399</v>
      </c>
      <c r="B223" s="396" t="s">
        <v>649</v>
      </c>
      <c r="C223" s="396">
        <v>4</v>
      </c>
      <c r="D223" s="396" t="s">
        <v>23</v>
      </c>
      <c r="E223" s="396" t="s">
        <v>23</v>
      </c>
      <c r="F223" s="396" t="s">
        <v>597</v>
      </c>
      <c r="G223" s="396">
        <v>2292.2975050001301</v>
      </c>
      <c r="H223" s="396">
        <v>0</v>
      </c>
      <c r="I223" s="396">
        <v>0</v>
      </c>
      <c r="J223" s="396">
        <v>0</v>
      </c>
      <c r="K223" s="396">
        <v>86.946585000000098</v>
      </c>
      <c r="L223" s="396">
        <v>50.266614000000096</v>
      </c>
      <c r="M223" s="396">
        <v>674.06583800000203</v>
      </c>
      <c r="N223" s="396">
        <v>315.186418</v>
      </c>
      <c r="O223" s="396">
        <v>155.98650900000001</v>
      </c>
      <c r="P223" s="396">
        <v>0</v>
      </c>
      <c r="Q223" s="396">
        <v>202.892911</v>
      </c>
      <c r="R223" s="396">
        <v>2242.0308910000999</v>
      </c>
      <c r="S223" s="396" t="s">
        <v>597</v>
      </c>
      <c r="T223" s="396">
        <v>0</v>
      </c>
    </row>
    <row r="224" spans="1:20">
      <c r="A224" s="498">
        <v>44399</v>
      </c>
      <c r="B224" s="396" t="s">
        <v>649</v>
      </c>
      <c r="C224" s="396">
        <v>4</v>
      </c>
      <c r="D224" s="396" t="s">
        <v>38</v>
      </c>
      <c r="E224" s="396" t="s">
        <v>38</v>
      </c>
      <c r="F224" s="396" t="s">
        <v>597</v>
      </c>
      <c r="G224" s="396">
        <v>4561.7889999997396</v>
      </c>
      <c r="H224" s="396">
        <v>0</v>
      </c>
      <c r="I224" s="396">
        <v>5.3280000000000003</v>
      </c>
      <c r="J224" s="396">
        <v>0</v>
      </c>
      <c r="K224" s="396">
        <v>194.25800000000001</v>
      </c>
      <c r="L224" s="396">
        <v>33.611999999999902</v>
      </c>
      <c r="M224" s="396">
        <v>1987.3910000000701</v>
      </c>
      <c r="N224" s="396">
        <v>1171.2270000000501</v>
      </c>
      <c r="O224" s="396">
        <v>53.279999999999802</v>
      </c>
      <c r="P224" s="396">
        <v>17.864000000000001</v>
      </c>
      <c r="Q224" s="396">
        <v>762.88400000000502</v>
      </c>
      <c r="R224" s="396">
        <v>4528.1769999997596</v>
      </c>
      <c r="S224" s="396" t="s">
        <v>597</v>
      </c>
      <c r="T224" s="396">
        <v>0</v>
      </c>
    </row>
    <row r="225" spans="1:20">
      <c r="A225" s="498">
        <v>44399</v>
      </c>
      <c r="B225" s="396" t="s">
        <v>649</v>
      </c>
      <c r="C225" s="396">
        <v>4</v>
      </c>
      <c r="D225" s="396" t="s">
        <v>38</v>
      </c>
      <c r="E225" s="396" t="s">
        <v>38</v>
      </c>
      <c r="F225" s="396" t="s">
        <v>597</v>
      </c>
      <c r="G225" s="396">
        <v>9.2530000000000001</v>
      </c>
      <c r="H225" s="396">
        <v>0</v>
      </c>
      <c r="I225" s="396">
        <v>0</v>
      </c>
      <c r="J225" s="396">
        <v>0</v>
      </c>
      <c r="K225" s="396">
        <v>7.7919999999999998</v>
      </c>
      <c r="L225" s="396">
        <v>0</v>
      </c>
      <c r="M225" s="396">
        <v>0</v>
      </c>
      <c r="N225" s="396">
        <v>0</v>
      </c>
      <c r="O225" s="396">
        <v>0</v>
      </c>
      <c r="P225" s="396">
        <v>0</v>
      </c>
      <c r="Q225" s="396">
        <v>0</v>
      </c>
      <c r="R225" s="396">
        <v>9.2530000000000001</v>
      </c>
      <c r="S225" s="396" t="s">
        <v>699</v>
      </c>
      <c r="T225" s="396">
        <v>9.2530000000000001</v>
      </c>
    </row>
    <row r="226" spans="1:20">
      <c r="A226" s="498">
        <v>44399</v>
      </c>
      <c r="B226" s="396" t="s">
        <v>649</v>
      </c>
      <c r="C226" s="396">
        <v>4</v>
      </c>
      <c r="D226" s="396" t="s">
        <v>38</v>
      </c>
      <c r="E226" s="396" t="s">
        <v>38</v>
      </c>
      <c r="F226" s="396" t="s">
        <v>597</v>
      </c>
      <c r="G226" s="396">
        <v>13.8</v>
      </c>
      <c r="H226" s="396">
        <v>0</v>
      </c>
      <c r="I226" s="396">
        <v>0</v>
      </c>
      <c r="J226" s="396">
        <v>0</v>
      </c>
      <c r="K226" s="396">
        <v>7.3979999999999997</v>
      </c>
      <c r="L226" s="396">
        <v>0</v>
      </c>
      <c r="M226" s="396">
        <v>13.8</v>
      </c>
      <c r="N226" s="396">
        <v>13.8</v>
      </c>
      <c r="O226" s="396">
        <v>0</v>
      </c>
      <c r="P226" s="396">
        <v>0</v>
      </c>
      <c r="Q226" s="396">
        <v>0</v>
      </c>
      <c r="R226" s="396">
        <v>13.8</v>
      </c>
      <c r="S226" s="396" t="s">
        <v>696</v>
      </c>
      <c r="T226" s="396">
        <v>13.8</v>
      </c>
    </row>
    <row r="227" spans="1:20">
      <c r="A227" s="498">
        <v>44399</v>
      </c>
      <c r="B227" s="396" t="s">
        <v>649</v>
      </c>
      <c r="C227" s="396">
        <v>4</v>
      </c>
      <c r="D227" s="396" t="s">
        <v>38</v>
      </c>
      <c r="E227" s="396" t="s">
        <v>38</v>
      </c>
      <c r="F227" s="396" t="s">
        <v>597</v>
      </c>
      <c r="G227" s="396">
        <v>10.266999999999999</v>
      </c>
      <c r="H227" s="396">
        <v>0</v>
      </c>
      <c r="I227" s="396">
        <v>0</v>
      </c>
      <c r="J227" s="396">
        <v>0</v>
      </c>
      <c r="K227" s="396">
        <v>0</v>
      </c>
      <c r="L227" s="396">
        <v>0</v>
      </c>
      <c r="M227" s="396">
        <v>0</v>
      </c>
      <c r="N227" s="396">
        <v>0</v>
      </c>
      <c r="O227" s="396">
        <v>0</v>
      </c>
      <c r="P227" s="396">
        <v>0</v>
      </c>
      <c r="Q227" s="396">
        <v>0</v>
      </c>
      <c r="R227" s="396">
        <v>10.266999999999999</v>
      </c>
      <c r="S227" s="396" t="s">
        <v>698</v>
      </c>
      <c r="T227" s="396">
        <v>10.266999999999999</v>
      </c>
    </row>
    <row r="228" spans="1:20">
      <c r="A228" s="498">
        <v>44399</v>
      </c>
      <c r="B228" s="396" t="s">
        <v>649</v>
      </c>
      <c r="C228" s="396">
        <v>4</v>
      </c>
      <c r="D228" s="396" t="s">
        <v>38</v>
      </c>
      <c r="E228" s="396" t="s">
        <v>85</v>
      </c>
      <c r="F228" s="396" t="s">
        <v>597</v>
      </c>
      <c r="G228" s="396">
        <v>2314.18700000029</v>
      </c>
      <c r="H228" s="396">
        <v>0</v>
      </c>
      <c r="I228" s="396">
        <v>0</v>
      </c>
      <c r="J228" s="396">
        <v>0</v>
      </c>
      <c r="K228" s="396">
        <v>41.836999999999897</v>
      </c>
      <c r="L228" s="396">
        <v>72.786999999999793</v>
      </c>
      <c r="M228" s="396">
        <v>362.49700000000701</v>
      </c>
      <c r="N228" s="396">
        <v>176.35</v>
      </c>
      <c r="O228" s="396">
        <v>152.18099999999899</v>
      </c>
      <c r="P228" s="396">
        <v>41.957999999999899</v>
      </c>
      <c r="Q228" s="396">
        <v>0</v>
      </c>
      <c r="R228" s="396">
        <v>2241.4000000002802</v>
      </c>
      <c r="S228" s="396" t="s">
        <v>597</v>
      </c>
      <c r="T228" s="396">
        <v>0</v>
      </c>
    </row>
    <row r="229" spans="1:20">
      <c r="A229" s="498">
        <v>44399</v>
      </c>
      <c r="B229" s="396" t="s">
        <v>649</v>
      </c>
      <c r="C229" s="396">
        <v>4</v>
      </c>
      <c r="D229" s="396" t="s">
        <v>25</v>
      </c>
      <c r="E229" s="396" t="s">
        <v>25</v>
      </c>
      <c r="F229" s="396" t="s">
        <v>597</v>
      </c>
      <c r="G229" s="396">
        <v>3177.30500000036</v>
      </c>
      <c r="H229" s="396">
        <v>0</v>
      </c>
      <c r="I229" s="396">
        <v>0</v>
      </c>
      <c r="J229" s="396">
        <v>0</v>
      </c>
      <c r="K229" s="396">
        <v>241.992999999999</v>
      </c>
      <c r="L229" s="396">
        <v>105.67100000000001</v>
      </c>
      <c r="M229" s="396">
        <v>988.85499999998694</v>
      </c>
      <c r="N229" s="396">
        <v>444.567999999996</v>
      </c>
      <c r="O229" s="396">
        <v>261.12599999999998</v>
      </c>
      <c r="P229" s="396">
        <v>80.789999999999793</v>
      </c>
      <c r="Q229" s="396">
        <v>228.21299999999999</v>
      </c>
      <c r="R229" s="396">
        <v>3071.6340000003602</v>
      </c>
      <c r="S229" s="396" t="s">
        <v>597</v>
      </c>
      <c r="T229" s="396">
        <v>0</v>
      </c>
    </row>
    <row r="230" spans="1:20">
      <c r="A230" s="498">
        <v>44399</v>
      </c>
      <c r="B230" s="396" t="s">
        <v>649</v>
      </c>
      <c r="C230" s="396">
        <v>4</v>
      </c>
      <c r="D230" s="396" t="s">
        <v>25</v>
      </c>
      <c r="E230" s="396" t="s">
        <v>25</v>
      </c>
      <c r="F230" s="396" t="s">
        <v>616</v>
      </c>
      <c r="G230" s="396">
        <v>143.09399999999999</v>
      </c>
      <c r="H230" s="396">
        <v>143.09399999999999</v>
      </c>
      <c r="I230" s="396">
        <v>0</v>
      </c>
      <c r="J230" s="396">
        <v>0</v>
      </c>
      <c r="K230" s="396">
        <v>0</v>
      </c>
      <c r="L230" s="396">
        <v>12.926</v>
      </c>
      <c r="M230" s="396">
        <v>89.936999999999998</v>
      </c>
      <c r="N230" s="396">
        <v>7.859</v>
      </c>
      <c r="O230" s="396">
        <v>84.408999999999907</v>
      </c>
      <c r="P230" s="396">
        <v>0</v>
      </c>
      <c r="Q230" s="396">
        <v>0</v>
      </c>
      <c r="R230" s="396">
        <v>130.16800000000001</v>
      </c>
      <c r="S230" s="396" t="s">
        <v>597</v>
      </c>
      <c r="T230" s="396">
        <v>0</v>
      </c>
    </row>
    <row r="231" spans="1:20">
      <c r="A231" s="498">
        <v>44399</v>
      </c>
      <c r="B231" s="396" t="s">
        <v>649</v>
      </c>
      <c r="C231" s="396">
        <v>4</v>
      </c>
      <c r="D231" s="396" t="s">
        <v>26</v>
      </c>
      <c r="E231" s="396" t="s">
        <v>26</v>
      </c>
      <c r="F231" s="396" t="s">
        <v>597</v>
      </c>
      <c r="G231" s="396">
        <v>1403.05153600009</v>
      </c>
      <c r="H231" s="396">
        <v>0</v>
      </c>
      <c r="I231" s="396">
        <v>0</v>
      </c>
      <c r="J231" s="396">
        <v>0</v>
      </c>
      <c r="K231" s="396">
        <v>278.45301899999998</v>
      </c>
      <c r="L231" s="396">
        <v>12.799984</v>
      </c>
      <c r="M231" s="396">
        <v>486.39932199998901</v>
      </c>
      <c r="N231" s="396">
        <v>362.266132999994</v>
      </c>
      <c r="O231" s="396">
        <v>33.333300000000001</v>
      </c>
      <c r="P231" s="396">
        <v>28.599964</v>
      </c>
      <c r="Q231" s="396">
        <v>62.199925000000199</v>
      </c>
      <c r="R231" s="396">
        <v>1390.25155200009</v>
      </c>
      <c r="S231" s="396" t="s">
        <v>597</v>
      </c>
      <c r="T231" s="396">
        <v>0</v>
      </c>
    </row>
    <row r="232" spans="1:20">
      <c r="A232" s="498">
        <v>44399</v>
      </c>
      <c r="B232" s="396" t="s">
        <v>649</v>
      </c>
      <c r="C232" s="396">
        <v>4</v>
      </c>
      <c r="D232" s="396" t="s">
        <v>27</v>
      </c>
      <c r="E232" s="396" t="s">
        <v>27</v>
      </c>
      <c r="F232" s="396" t="s">
        <v>597</v>
      </c>
      <c r="G232" s="396">
        <v>1658.2380000001101</v>
      </c>
      <c r="H232" s="396">
        <v>0</v>
      </c>
      <c r="I232" s="396">
        <v>0</v>
      </c>
      <c r="J232" s="396">
        <v>0</v>
      </c>
      <c r="K232" s="396">
        <v>44.979999999999897</v>
      </c>
      <c r="L232" s="396">
        <v>3.7959999999999998</v>
      </c>
      <c r="M232" s="396">
        <v>501.12300000001198</v>
      </c>
      <c r="N232" s="396">
        <v>239.91999999999899</v>
      </c>
      <c r="O232" s="396">
        <v>98.3089999999996</v>
      </c>
      <c r="P232" s="396">
        <v>16.794</v>
      </c>
      <c r="Q232" s="396">
        <v>160.62899999999999</v>
      </c>
      <c r="R232" s="396">
        <v>1654.4420000001101</v>
      </c>
      <c r="S232" s="396" t="s">
        <v>597</v>
      </c>
      <c r="T232" s="396">
        <v>0</v>
      </c>
    </row>
    <row r="233" spans="1:20">
      <c r="A233" s="498">
        <v>44399</v>
      </c>
      <c r="B233" s="396" t="s">
        <v>649</v>
      </c>
      <c r="C233" s="396">
        <v>4</v>
      </c>
      <c r="D233" s="396" t="s">
        <v>28</v>
      </c>
      <c r="E233" s="396" t="s">
        <v>28</v>
      </c>
      <c r="F233" s="396" t="s">
        <v>597</v>
      </c>
      <c r="G233" s="396">
        <v>1738.50489600014</v>
      </c>
      <c r="H233" s="396">
        <v>0</v>
      </c>
      <c r="I233" s="396">
        <v>0</v>
      </c>
      <c r="J233" s="396">
        <v>0</v>
      </c>
      <c r="K233" s="396">
        <v>68.026601000000198</v>
      </c>
      <c r="L233" s="396">
        <v>0.99999899999999997</v>
      </c>
      <c r="M233" s="396">
        <v>522.99956599999405</v>
      </c>
      <c r="N233" s="396">
        <v>259.666501000003</v>
      </c>
      <c r="O233" s="396">
        <v>167.399832000001</v>
      </c>
      <c r="P233" s="396">
        <v>26.333307000000001</v>
      </c>
      <c r="Q233" s="396">
        <v>106.26655599999999</v>
      </c>
      <c r="R233" s="396">
        <v>1737.5048970001401</v>
      </c>
      <c r="S233" s="396" t="s">
        <v>597</v>
      </c>
      <c r="T233" s="396">
        <v>0</v>
      </c>
    </row>
    <row r="234" spans="1:20">
      <c r="A234" s="498">
        <v>44399</v>
      </c>
      <c r="B234" s="396" t="s">
        <v>649</v>
      </c>
      <c r="C234" s="396">
        <v>4</v>
      </c>
      <c r="D234" s="396" t="s">
        <v>28</v>
      </c>
      <c r="E234" s="396" t="s">
        <v>28</v>
      </c>
      <c r="F234" s="396" t="s">
        <v>619</v>
      </c>
      <c r="G234" s="396">
        <v>83.066582999999994</v>
      </c>
      <c r="H234" s="396">
        <v>83.066582999999994</v>
      </c>
      <c r="I234" s="396">
        <v>0</v>
      </c>
      <c r="J234" s="396">
        <v>0</v>
      </c>
      <c r="K234" s="396">
        <v>0</v>
      </c>
      <c r="L234" s="396">
        <v>0</v>
      </c>
      <c r="M234" s="396">
        <v>60.666606000000201</v>
      </c>
      <c r="N234" s="396">
        <v>4.1333289999999998</v>
      </c>
      <c r="O234" s="396">
        <v>59.533274000000198</v>
      </c>
      <c r="P234" s="396">
        <v>0</v>
      </c>
      <c r="Q234" s="396">
        <v>0</v>
      </c>
      <c r="R234" s="396">
        <v>83.066582999999994</v>
      </c>
      <c r="S234" s="396" t="s">
        <v>597</v>
      </c>
      <c r="T234" s="396">
        <v>0</v>
      </c>
    </row>
    <row r="235" spans="1:20">
      <c r="A235" s="498">
        <v>44399</v>
      </c>
      <c r="B235" s="396" t="s">
        <v>649</v>
      </c>
      <c r="C235" s="396">
        <v>4</v>
      </c>
      <c r="D235" s="396" t="s">
        <v>29</v>
      </c>
      <c r="E235" s="396" t="s">
        <v>29</v>
      </c>
      <c r="F235" s="396" t="s">
        <v>597</v>
      </c>
      <c r="G235" s="396">
        <v>2800.77679400028</v>
      </c>
      <c r="H235" s="396">
        <v>0</v>
      </c>
      <c r="I235" s="396">
        <v>0</v>
      </c>
      <c r="J235" s="396">
        <v>0</v>
      </c>
      <c r="K235" s="396">
        <v>153.613167</v>
      </c>
      <c r="L235" s="396">
        <v>0.99999800000000005</v>
      </c>
      <c r="M235" s="396">
        <v>1003.37204000003</v>
      </c>
      <c r="N235" s="396">
        <v>315.67963099999901</v>
      </c>
      <c r="O235" s="396">
        <v>123.533214</v>
      </c>
      <c r="P235" s="396">
        <v>177.26645099999899</v>
      </c>
      <c r="Q235" s="396">
        <v>439.42597899999203</v>
      </c>
      <c r="R235" s="396">
        <v>2799.7767960002798</v>
      </c>
      <c r="S235" s="396" t="s">
        <v>597</v>
      </c>
      <c r="T235" s="396">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9"/>
  <sheetViews>
    <sheetView zoomScale="90" zoomScaleNormal="90" workbookViewId="0">
      <selection activeCell="H6" sqref="H6"/>
    </sheetView>
  </sheetViews>
  <sheetFormatPr defaultRowHeight="13.2"/>
  <cols>
    <col min="1" max="1" width="18" bestFit="1" customWidth="1"/>
    <col min="2" max="3" width="11.109375" bestFit="1" customWidth="1"/>
    <col min="4" max="4" width="9.6640625" bestFit="1" customWidth="1"/>
    <col min="6" max="6" width="18" bestFit="1" customWidth="1"/>
    <col min="7" max="8" width="11.109375" bestFit="1" customWidth="1"/>
    <col min="12" max="12" width="20.88671875" customWidth="1"/>
  </cols>
  <sheetData>
    <row r="1" spans="1:10" ht="12.75" customHeight="1">
      <c r="A1" s="486" t="s">
        <v>177</v>
      </c>
      <c r="B1" s="486"/>
      <c r="C1" s="486"/>
      <c r="D1" s="486"/>
      <c r="E1" s="486"/>
      <c r="F1" s="407"/>
      <c r="G1" s="407"/>
      <c r="H1" s="121" t="str">
        <f>Data!W1</f>
        <v>tdulany</v>
      </c>
      <c r="I1" s="407"/>
    </row>
    <row r="2" spans="1:10" ht="12.75" customHeight="1">
      <c r="A2" s="486"/>
      <c r="B2" s="486"/>
      <c r="C2" s="486"/>
      <c r="D2" s="486"/>
      <c r="E2" s="486"/>
      <c r="F2" s="407"/>
      <c r="G2" s="407"/>
      <c r="H2" s="109">
        <f>Data!W2</f>
        <v>44399</v>
      </c>
      <c r="I2" s="407"/>
      <c r="J2" s="121"/>
    </row>
    <row r="3" spans="1:10" ht="12.75" customHeight="1">
      <c r="A3" s="486"/>
      <c r="B3" s="486"/>
      <c r="C3" s="486"/>
      <c r="D3" s="486"/>
      <c r="E3" s="486"/>
      <c r="F3" s="407"/>
      <c r="G3" s="407"/>
      <c r="H3" s="407"/>
      <c r="I3" s="407"/>
      <c r="J3" s="121"/>
    </row>
    <row r="4" spans="1:10" ht="30" customHeight="1">
      <c r="A4" s="604" t="s">
        <v>120</v>
      </c>
      <c r="B4" s="604"/>
      <c r="C4" s="604"/>
      <c r="D4" s="604"/>
      <c r="E4" s="408"/>
      <c r="F4" s="605" t="s">
        <v>121</v>
      </c>
      <c r="G4" s="605"/>
      <c r="H4" s="605"/>
      <c r="I4" s="407"/>
    </row>
    <row r="5" spans="1:10" ht="28.8">
      <c r="A5" s="409" t="s">
        <v>0</v>
      </c>
      <c r="B5" s="410" t="s">
        <v>646</v>
      </c>
      <c r="C5" s="410" t="s">
        <v>645</v>
      </c>
      <c r="D5" s="411" t="s">
        <v>122</v>
      </c>
      <c r="E5" s="408"/>
      <c r="F5" s="409" t="s">
        <v>0</v>
      </c>
      <c r="G5" s="410" t="s">
        <v>647</v>
      </c>
      <c r="H5" s="410" t="s">
        <v>648</v>
      </c>
      <c r="I5" s="407"/>
    </row>
    <row r="6" spans="1:10" ht="14.4">
      <c r="A6" s="412" t="s">
        <v>1</v>
      </c>
      <c r="B6" s="557">
        <v>1811.8513080000901</v>
      </c>
      <c r="C6" s="413">
        <f>'Total Allocation'!I6</f>
        <v>2739.7703870001301</v>
      </c>
      <c r="D6" s="414">
        <f>(C6-B6)/B6</f>
        <v>0.51213864785862107</v>
      </c>
      <c r="E6" s="408"/>
      <c r="F6" s="412" t="s">
        <v>1</v>
      </c>
      <c r="G6" s="557">
        <v>1655.9849100000499</v>
      </c>
      <c r="H6" s="415">
        <f>G6*(1+D6)</f>
        <v>2504.0787826817559</v>
      </c>
      <c r="I6" s="407"/>
    </row>
    <row r="7" spans="1:10" ht="14.4">
      <c r="A7" s="412" t="s">
        <v>2</v>
      </c>
      <c r="B7" s="557">
        <v>6569.48742699786</v>
      </c>
      <c r="C7" s="413">
        <f>'Total Allocation'!I7</f>
        <v>6644.3540899976797</v>
      </c>
      <c r="D7" s="414">
        <f t="shared" ref="D7:D35" si="0">(C7-B7)/B7</f>
        <v>1.1396119382487722E-2</v>
      </c>
      <c r="E7" s="408"/>
      <c r="F7" s="412" t="s">
        <v>2</v>
      </c>
      <c r="G7" s="557">
        <v>6344.8877039980498</v>
      </c>
      <c r="H7" s="415">
        <f t="shared" ref="H7:H35" si="1">G7*(1+D7)</f>
        <v>6417.1948017412897</v>
      </c>
      <c r="I7" s="415"/>
    </row>
    <row r="8" spans="1:10" ht="14.4">
      <c r="A8" s="412" t="s">
        <v>3</v>
      </c>
      <c r="B8" s="557">
        <v>1852.2378870001</v>
      </c>
      <c r="C8" s="413">
        <f>'Total Allocation'!I8</f>
        <v>1858.4445330001101</v>
      </c>
      <c r="D8" s="414">
        <f t="shared" si="0"/>
        <v>3.3508903168277329E-3</v>
      </c>
      <c r="E8" s="408"/>
      <c r="F8" s="412" t="s">
        <v>3</v>
      </c>
      <c r="G8" s="557">
        <v>1480.92503900007</v>
      </c>
      <c r="H8" s="415">
        <f t="shared" si="1"/>
        <v>1485.8874563732031</v>
      </c>
      <c r="I8" s="407"/>
    </row>
    <row r="9" spans="1:10" ht="14.4">
      <c r="A9" s="412" t="s">
        <v>4</v>
      </c>
      <c r="B9" s="557">
        <v>1413.5650490000801</v>
      </c>
      <c r="C9" s="413">
        <f>'Total Allocation'!I9</f>
        <v>1468.1716590000701</v>
      </c>
      <c r="D9" s="414">
        <f t="shared" si="0"/>
        <v>3.8630418910411919E-2</v>
      </c>
      <c r="E9" s="408"/>
      <c r="F9" s="412" t="s">
        <v>4</v>
      </c>
      <c r="G9" s="557">
        <v>1224.2385770000601</v>
      </c>
      <c r="H9" s="415">
        <f t="shared" si="1"/>
        <v>1271.5314260758589</v>
      </c>
      <c r="I9" s="407"/>
    </row>
    <row r="10" spans="1:10" ht="14.4">
      <c r="A10" s="412" t="s">
        <v>5</v>
      </c>
      <c r="B10" s="557">
        <v>1571.4651910001</v>
      </c>
      <c r="C10" s="413">
        <f>'Total Allocation'!I10</f>
        <v>1574.2651880000999</v>
      </c>
      <c r="D10" s="414">
        <f t="shared" si="0"/>
        <v>1.7817747513821133E-3</v>
      </c>
      <c r="E10" s="408"/>
      <c r="F10" s="412" t="s">
        <v>5</v>
      </c>
      <c r="G10" s="557">
        <v>1297.3340000000301</v>
      </c>
      <c r="H10" s="415">
        <f t="shared" si="1"/>
        <v>1299.6455569653399</v>
      </c>
      <c r="I10" s="407"/>
    </row>
    <row r="11" spans="1:10" ht="14.4">
      <c r="A11" s="412" t="s">
        <v>6</v>
      </c>
      <c r="B11" s="557">
        <v>1671.7048290000901</v>
      </c>
      <c r="C11" s="413">
        <f>'Total Allocation'!I11</f>
        <v>1725.2579670001001</v>
      </c>
      <c r="D11" s="414">
        <f t="shared" si="0"/>
        <v>3.2035044148339367E-2</v>
      </c>
      <c r="E11" s="408"/>
      <c r="F11" s="412" t="s">
        <v>6</v>
      </c>
      <c r="G11" s="557">
        <v>1367.4452350000699</v>
      </c>
      <c r="H11" s="415">
        <f t="shared" si="1"/>
        <v>1411.2514034737337</v>
      </c>
      <c r="I11" s="407"/>
    </row>
    <row r="12" spans="1:10" ht="14.4">
      <c r="A12" s="412" t="s">
        <v>7</v>
      </c>
      <c r="B12" s="557">
        <v>4981.0338369994097</v>
      </c>
      <c r="C12" s="413">
        <f>'Total Allocation'!I12</f>
        <v>5253.8789999990904</v>
      </c>
      <c r="D12" s="414">
        <f t="shared" si="0"/>
        <v>5.4776813795756808E-2</v>
      </c>
      <c r="E12" s="408"/>
      <c r="F12" s="412" t="s">
        <v>7</v>
      </c>
      <c r="G12" s="557">
        <v>4011.62000000022</v>
      </c>
      <c r="H12" s="415">
        <f t="shared" si="1"/>
        <v>4231.3637617595659</v>
      </c>
      <c r="I12" s="407"/>
    </row>
    <row r="13" spans="1:10" ht="14.4">
      <c r="A13" s="412" t="s">
        <v>8</v>
      </c>
      <c r="B13" s="557">
        <v>3218.8629420001098</v>
      </c>
      <c r="C13" s="413">
        <f>'Total Allocation'!I13</f>
        <v>3148.65631700017</v>
      </c>
      <c r="D13" s="414">
        <f t="shared" si="0"/>
        <v>-2.1811001668904664E-2</v>
      </c>
      <c r="E13" s="408"/>
      <c r="F13" s="412" t="s">
        <v>8</v>
      </c>
      <c r="G13" s="557">
        <v>2563.5238870000999</v>
      </c>
      <c r="H13" s="415">
        <f t="shared" si="1"/>
        <v>2507.6108632224636</v>
      </c>
      <c r="I13" s="407"/>
    </row>
    <row r="14" spans="1:10" ht="14.4">
      <c r="A14" s="412" t="s">
        <v>9</v>
      </c>
      <c r="B14" s="557">
        <v>4236.21521700022</v>
      </c>
      <c r="C14" s="413">
        <f>'Total Allocation'!I14</f>
        <v>4366.4085699998896</v>
      </c>
      <c r="D14" s="414">
        <f t="shared" si="0"/>
        <v>3.0733413278247697E-2</v>
      </c>
      <c r="E14" s="408"/>
      <c r="F14" s="412" t="s">
        <v>9</v>
      </c>
      <c r="G14" s="557">
        <v>3930.0222650002002</v>
      </c>
      <c r="H14" s="415">
        <f t="shared" si="1"/>
        <v>4050.8052634631667</v>
      </c>
      <c r="I14" s="407"/>
    </row>
    <row r="15" spans="1:10" ht="14.4">
      <c r="A15" s="412" t="s">
        <v>10</v>
      </c>
      <c r="B15" s="557">
        <v>3948.7691300002798</v>
      </c>
      <c r="C15" s="413">
        <f>'Total Allocation'!I15</f>
        <v>3976.8824520002499</v>
      </c>
      <c r="D15" s="414">
        <f t="shared" si="0"/>
        <v>7.1195152399219017E-3</v>
      </c>
      <c r="E15" s="408"/>
      <c r="F15" s="412" t="s">
        <v>10</v>
      </c>
      <c r="G15" s="557">
        <v>3411.9431030002302</v>
      </c>
      <c r="H15" s="415">
        <f t="shared" si="1"/>
        <v>3436.2344839197867</v>
      </c>
      <c r="I15" s="407"/>
    </row>
    <row r="16" spans="1:10" ht="14.4">
      <c r="A16" s="412" t="s">
        <v>11</v>
      </c>
      <c r="B16" s="557">
        <v>4543.4418910000304</v>
      </c>
      <c r="C16" s="413">
        <f>'Total Allocation'!I16</f>
        <v>4699.2016490002516</v>
      </c>
      <c r="D16" s="414">
        <f t="shared" si="0"/>
        <v>3.4282326424986541E-2</v>
      </c>
      <c r="E16" s="408"/>
      <c r="F16" s="412" t="s">
        <v>11</v>
      </c>
      <c r="G16" s="557">
        <v>4381.8485810001202</v>
      </c>
      <c r="H16" s="415">
        <f t="shared" si="1"/>
        <v>4532.0685443988305</v>
      </c>
      <c r="I16" s="407"/>
    </row>
    <row r="17" spans="1:9" ht="14.4">
      <c r="A17" s="412" t="s">
        <v>12</v>
      </c>
      <c r="B17" s="557">
        <v>1300.24516200006</v>
      </c>
      <c r="C17" s="413">
        <f>'Total Allocation'!I17</f>
        <v>1323.55178200008</v>
      </c>
      <c r="D17" s="414">
        <f t="shared" si="0"/>
        <v>1.792478886379352E-2</v>
      </c>
      <c r="E17" s="408"/>
      <c r="F17" s="412" t="s">
        <v>12</v>
      </c>
      <c r="G17" s="557">
        <v>1033.9521190000501</v>
      </c>
      <c r="H17" s="415">
        <f t="shared" si="1"/>
        <v>1052.4854924283977</v>
      </c>
      <c r="I17" s="407"/>
    </row>
    <row r="18" spans="1:9" ht="14.4">
      <c r="A18" s="412" t="s">
        <v>13</v>
      </c>
      <c r="B18" s="557">
        <v>4672.9291929998899</v>
      </c>
      <c r="C18" s="413">
        <f>'Total Allocation'!I18</f>
        <v>4689.4625189998496</v>
      </c>
      <c r="D18" s="414">
        <f t="shared" si="0"/>
        <v>3.5381075375006507E-3</v>
      </c>
      <c r="E18" s="408"/>
      <c r="F18" s="412" t="s">
        <v>13</v>
      </c>
      <c r="G18" s="557">
        <v>3906.4496430003501</v>
      </c>
      <c r="H18" s="415">
        <f t="shared" si="1"/>
        <v>3920.2710819271165</v>
      </c>
      <c r="I18" s="407"/>
    </row>
    <row r="19" spans="1:9" ht="14.4">
      <c r="A19" s="412" t="s">
        <v>14</v>
      </c>
      <c r="B19" s="557">
        <v>4222.4620940002596</v>
      </c>
      <c r="C19" s="413">
        <f>'Total Allocation'!I19</f>
        <v>4847.1813819997096</v>
      </c>
      <c r="D19" s="414">
        <f t="shared" si="0"/>
        <v>0.14795142599080288</v>
      </c>
      <c r="E19" s="408"/>
      <c r="F19" s="412" t="s">
        <v>14</v>
      </c>
      <c r="G19" s="557">
        <v>4009.2228890003598</v>
      </c>
      <c r="H19" s="415">
        <f t="shared" si="1"/>
        <v>4602.3931325429294</v>
      </c>
    </row>
    <row r="20" spans="1:9" ht="14.4">
      <c r="A20" s="412" t="s">
        <v>15</v>
      </c>
      <c r="B20" s="557">
        <v>2418.6110590001699</v>
      </c>
      <c r="C20" s="413">
        <f>'Total Allocation'!I20</f>
        <v>2584.0241430001302</v>
      </c>
      <c r="D20" s="414">
        <f t="shared" si="0"/>
        <v>6.8391766995533537E-2</v>
      </c>
      <c r="E20" s="408"/>
      <c r="F20" s="412" t="s">
        <v>15</v>
      </c>
      <c r="G20" s="557">
        <v>2005.73796400008</v>
      </c>
      <c r="H20" s="415">
        <f t="shared" si="1"/>
        <v>2142.9139274880695</v>
      </c>
    </row>
    <row r="21" spans="1:9" ht="14.4">
      <c r="A21" s="412" t="s">
        <v>16</v>
      </c>
      <c r="B21" s="557">
        <v>2043.89112400012</v>
      </c>
      <c r="C21" s="413">
        <f>'Total Allocation'!I21</f>
        <v>2154.1575430000998</v>
      </c>
      <c r="D21" s="414">
        <f t="shared" si="0"/>
        <v>5.3949262612470412E-2</v>
      </c>
      <c r="E21" s="408"/>
      <c r="F21" s="412" t="s">
        <v>16</v>
      </c>
      <c r="G21" s="557">
        <v>1699.3440000001499</v>
      </c>
      <c r="H21" s="415">
        <f t="shared" si="1"/>
        <v>1791.022355725084</v>
      </c>
    </row>
    <row r="22" spans="1:9" ht="14.4">
      <c r="A22" s="412" t="s">
        <v>17</v>
      </c>
      <c r="B22" s="557">
        <v>4113.61504300041</v>
      </c>
      <c r="C22" s="413">
        <f>'Total Allocation'!I22</f>
        <v>4135.1349340004199</v>
      </c>
      <c r="D22" s="414">
        <f t="shared" si="0"/>
        <v>5.2313818320524298E-3</v>
      </c>
      <c r="E22" s="408"/>
      <c r="F22" s="412" t="s">
        <v>17</v>
      </c>
      <c r="G22" s="557">
        <v>3424.12000000032</v>
      </c>
      <c r="H22" s="415">
        <f t="shared" si="1"/>
        <v>3442.0328791590891</v>
      </c>
    </row>
    <row r="23" spans="1:9" ht="14.4">
      <c r="A23" s="412" t="s">
        <v>18</v>
      </c>
      <c r="B23" s="557">
        <v>1111.6654240000501</v>
      </c>
      <c r="C23" s="413">
        <f>'Total Allocation'!I23</f>
        <v>1238.6519490000499</v>
      </c>
      <c r="D23" s="414">
        <f t="shared" si="0"/>
        <v>0.11423088481340955</v>
      </c>
      <c r="E23" s="408"/>
      <c r="F23" s="412" t="s">
        <v>18</v>
      </c>
      <c r="G23" s="557">
        <v>879.23099999999897</v>
      </c>
      <c r="H23" s="415">
        <f t="shared" si="1"/>
        <v>979.66633508537768</v>
      </c>
    </row>
    <row r="24" spans="1:9" ht="14.4">
      <c r="A24" s="412" t="s">
        <v>40</v>
      </c>
      <c r="B24" s="557">
        <v>4638.2546970003496</v>
      </c>
      <c r="C24" s="413">
        <f>'Total Allocation'!I24</f>
        <v>5069.5010120003899</v>
      </c>
      <c r="D24" s="414">
        <f t="shared" si="0"/>
        <v>9.297598842058756E-2</v>
      </c>
      <c r="E24" s="408"/>
      <c r="F24" s="412" t="s">
        <v>40</v>
      </c>
      <c r="G24" s="557">
        <v>3809.4060000003001</v>
      </c>
      <c r="H24" s="415">
        <f t="shared" si="1"/>
        <v>4163.5892881456448</v>
      </c>
    </row>
    <row r="25" spans="1:9" ht="14.4">
      <c r="A25" s="412" t="s">
        <v>19</v>
      </c>
      <c r="B25" s="557">
        <v>2704.09737400017</v>
      </c>
      <c r="C25" s="413">
        <f>'Total Allocation'!I25</f>
        <v>3225.4368030000696</v>
      </c>
      <c r="D25" s="414">
        <f t="shared" si="0"/>
        <v>0.19279610047055459</v>
      </c>
      <c r="E25" s="408"/>
      <c r="F25" s="412" t="s">
        <v>19</v>
      </c>
      <c r="G25" s="557">
        <v>2224.3510020000799</v>
      </c>
      <c r="H25" s="415">
        <f t="shared" si="1"/>
        <v>2653.197201263466</v>
      </c>
    </row>
    <row r="26" spans="1:9" ht="14.4">
      <c r="A26" s="412" t="s">
        <v>39</v>
      </c>
      <c r="B26" s="557">
        <v>10134.189618000801</v>
      </c>
      <c r="C26" s="413">
        <f>'Total Allocation'!I26</f>
        <v>11001.155115000591</v>
      </c>
      <c r="D26" s="414">
        <f t="shared" si="0"/>
        <v>8.5548576618286992E-2</v>
      </c>
      <c r="E26" s="408"/>
      <c r="F26" s="412" t="s">
        <v>39</v>
      </c>
      <c r="G26" s="557">
        <v>9071.8171840007508</v>
      </c>
      <c r="H26" s="415">
        <f t="shared" si="1"/>
        <v>9847.8982314333316</v>
      </c>
    </row>
    <row r="27" spans="1:9" ht="14.4">
      <c r="A27" s="412" t="s">
        <v>21</v>
      </c>
      <c r="B27" s="557">
        <v>3413.27621500033</v>
      </c>
      <c r="C27" s="413">
        <f>'Total Allocation'!I27</f>
        <v>3394.4628830003498</v>
      </c>
      <c r="D27" s="414">
        <f t="shared" si="0"/>
        <v>-5.5118105933827403E-3</v>
      </c>
      <c r="E27" s="408"/>
      <c r="F27" s="412" t="s">
        <v>21</v>
      </c>
      <c r="G27" s="557">
        <v>3036.7031910002802</v>
      </c>
      <c r="H27" s="415">
        <f t="shared" si="1"/>
        <v>3019.9654581831655</v>
      </c>
    </row>
    <row r="28" spans="1:9" ht="14.4">
      <c r="A28" s="412" t="s">
        <v>22</v>
      </c>
      <c r="B28" s="557">
        <v>3037.9631310003001</v>
      </c>
      <c r="C28" s="413">
        <f>'Total Allocation'!I28</f>
        <v>3379.9293880003202</v>
      </c>
      <c r="D28" s="414">
        <f t="shared" si="0"/>
        <v>0.11256432097891259</v>
      </c>
      <c r="E28" s="408"/>
      <c r="F28" s="412" t="s">
        <v>22</v>
      </c>
      <c r="G28" s="557">
        <v>2379.5707210001801</v>
      </c>
      <c r="H28" s="415">
        <f t="shared" si="1"/>
        <v>2647.4254834308672</v>
      </c>
    </row>
    <row r="29" spans="1:9" ht="14.4">
      <c r="A29" s="412" t="s">
        <v>23</v>
      </c>
      <c r="B29" s="557">
        <v>3106.4566930002202</v>
      </c>
      <c r="C29" s="413">
        <f>'Total Allocation'!I29</f>
        <v>3049.7367490002798</v>
      </c>
      <c r="D29" s="414">
        <f t="shared" si="0"/>
        <v>-1.8258726776313166E-2</v>
      </c>
      <c r="E29" s="408"/>
      <c r="F29" s="412" t="s">
        <v>23</v>
      </c>
      <c r="G29" s="557">
        <v>2715.6437680002</v>
      </c>
      <c r="H29" s="415">
        <f t="shared" si="1"/>
        <v>2666.0595704184871</v>
      </c>
    </row>
    <row r="30" spans="1:9" ht="14.4">
      <c r="A30" s="412" t="s">
        <v>38</v>
      </c>
      <c r="B30" s="557">
        <v>10195.121999999101</v>
      </c>
      <c r="C30" s="413">
        <f>'Total Allocation'!I30</f>
        <v>10649.60099999882</v>
      </c>
      <c r="D30" s="414">
        <f t="shared" si="0"/>
        <v>4.457808351874154E-2</v>
      </c>
      <c r="E30" s="408"/>
      <c r="F30" s="412" t="s">
        <v>38</v>
      </c>
      <c r="G30" s="557">
        <v>7801.9629999997296</v>
      </c>
      <c r="H30" s="415">
        <f t="shared" si="1"/>
        <v>8149.7595582238482</v>
      </c>
    </row>
    <row r="31" spans="1:9" ht="14.4">
      <c r="A31" s="412" t="s">
        <v>25</v>
      </c>
      <c r="B31" s="557">
        <v>4070.6010000003998</v>
      </c>
      <c r="C31" s="413">
        <f>'Total Allocation'!I31</f>
        <v>3951.1510000003391</v>
      </c>
      <c r="D31" s="414">
        <f t="shared" si="0"/>
        <v>-2.9344561159408408E-2</v>
      </c>
      <c r="E31" s="408"/>
      <c r="F31" s="412" t="s">
        <v>25</v>
      </c>
      <c r="G31" s="557">
        <v>3550.5820000004001</v>
      </c>
      <c r="H31" s="415">
        <f t="shared" si="1"/>
        <v>3446.3917293498935</v>
      </c>
    </row>
    <row r="32" spans="1:9" ht="14.4">
      <c r="A32" s="412" t="s">
        <v>26</v>
      </c>
      <c r="B32" s="557">
        <v>2209.8771150001398</v>
      </c>
      <c r="C32" s="413">
        <f>'Total Allocation'!I32</f>
        <v>2276.5505860001099</v>
      </c>
      <c r="D32" s="414">
        <f t="shared" si="0"/>
        <v>3.017066901476367E-2</v>
      </c>
      <c r="E32" s="408"/>
      <c r="F32" s="412" t="s">
        <v>26</v>
      </c>
      <c r="G32" s="557">
        <v>1597.2913120001101</v>
      </c>
      <c r="H32" s="415">
        <f t="shared" si="1"/>
        <v>1645.482659494623</v>
      </c>
    </row>
    <row r="33" spans="1:8" ht="14.4">
      <c r="A33" s="412" t="s">
        <v>27</v>
      </c>
      <c r="B33" s="557">
        <v>2133.7642370001599</v>
      </c>
      <c r="C33" s="413">
        <f>'Total Allocation'!I33</f>
        <v>2390.9308760001099</v>
      </c>
      <c r="D33" s="414">
        <f t="shared" si="0"/>
        <v>0.12052251815856577</v>
      </c>
      <c r="E33" s="408"/>
      <c r="F33" s="412" t="s">
        <v>27</v>
      </c>
      <c r="G33" s="557">
        <v>1825.0845560001401</v>
      </c>
      <c r="H33" s="415">
        <f t="shared" si="1"/>
        <v>2045.048342541585</v>
      </c>
    </row>
    <row r="34" spans="1:8" ht="14.4">
      <c r="A34" s="412" t="s">
        <v>28</v>
      </c>
      <c r="B34" s="557">
        <v>2091.94443100015</v>
      </c>
      <c r="C34" s="413">
        <f>'Total Allocation'!I34</f>
        <v>2079.1044400001288</v>
      </c>
      <c r="D34" s="414">
        <f t="shared" si="0"/>
        <v>-6.1378260386593794E-3</v>
      </c>
      <c r="E34" s="408"/>
      <c r="F34" s="412" t="s">
        <v>28</v>
      </c>
      <c r="G34" s="557">
        <v>1112.2588000000601</v>
      </c>
      <c r="H34" s="415">
        <f t="shared" si="1"/>
        <v>1105.4319489756917</v>
      </c>
    </row>
    <row r="35" spans="1:8" ht="14.4">
      <c r="A35" s="418" t="s">
        <v>29</v>
      </c>
      <c r="B35" s="562">
        <v>3676.3690730003</v>
      </c>
      <c r="C35" s="416">
        <f>'Total Allocation'!I35</f>
        <v>3791.9822820003201</v>
      </c>
      <c r="D35" s="563">
        <f t="shared" si="0"/>
        <v>3.1447661185352013E-2</v>
      </c>
      <c r="E35" s="417"/>
      <c r="F35" s="418" t="s">
        <v>29</v>
      </c>
      <c r="G35" s="562">
        <v>2970.0901420002201</v>
      </c>
      <c r="H35" s="562">
        <f t="shared" si="1"/>
        <v>3063.4925304757971</v>
      </c>
    </row>
    <row r="36" spans="1:8" ht="14.4">
      <c r="A36" s="407"/>
      <c r="B36" s="419">
        <f>SUM(B6:B35)</f>
        <v>107113.96939100174</v>
      </c>
      <c r="C36" s="419">
        <f>SUM(C6:C35)</f>
        <v>112686.998198</v>
      </c>
      <c r="D36" s="414">
        <f>(C36-B36)/B36</f>
        <v>5.2028963530002782E-2</v>
      </c>
      <c r="E36" s="408"/>
      <c r="F36" s="408"/>
      <c r="G36" s="419">
        <f>SUM(G6:G35)</f>
        <v>90722.592592002969</v>
      </c>
      <c r="H36" s="419">
        <f>SUM(H6:H35)</f>
        <v>95532.199550367455</v>
      </c>
    </row>
    <row r="37" spans="1:8" ht="14.4">
      <c r="A37" s="407"/>
      <c r="B37" s="415"/>
      <c r="C37" s="415"/>
      <c r="D37" s="414"/>
      <c r="E37" s="408"/>
      <c r="F37" s="408"/>
      <c r="G37" s="415"/>
      <c r="H37" s="415"/>
    </row>
    <row r="38" spans="1:8">
      <c r="A38" s="407"/>
      <c r="B38" s="407"/>
      <c r="C38" s="407"/>
      <c r="D38" s="407"/>
      <c r="E38" s="407"/>
      <c r="F38" s="407"/>
      <c r="G38" s="407"/>
      <c r="H38" s="564"/>
    </row>
    <row r="39" spans="1:8">
      <c r="A39" s="407"/>
      <c r="B39" s="407"/>
      <c r="C39" s="407"/>
      <c r="D39" s="407"/>
      <c r="E39" s="407"/>
      <c r="F39" s="407"/>
      <c r="G39" s="407"/>
      <c r="H39" s="420"/>
    </row>
  </sheetData>
  <mergeCells count="2">
    <mergeCell ref="A4:D4"/>
    <mergeCell ref="F4:H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Z79"/>
  <sheetViews>
    <sheetView showGridLines="0" topLeftCell="E3" zoomScale="90" zoomScaleNormal="90" workbookViewId="0">
      <selection activeCell="B75" sqref="B75"/>
    </sheetView>
  </sheetViews>
  <sheetFormatPr defaultColWidth="9.109375" defaultRowHeight="11.4"/>
  <cols>
    <col min="1" max="1" width="22.6640625" style="127" customWidth="1"/>
    <col min="2" max="2" width="8.88671875" style="127" customWidth="1"/>
    <col min="3" max="3" width="10.5546875" style="127" customWidth="1"/>
    <col min="4" max="4" width="11.6640625" style="127" customWidth="1"/>
    <col min="5" max="5" width="12.109375" style="127" bestFit="1" customWidth="1"/>
    <col min="6" max="6" width="8" style="127" bestFit="1" customWidth="1"/>
    <col min="7" max="7" width="10.5546875" style="127" bestFit="1" customWidth="1"/>
    <col min="8" max="8" width="10.6640625" style="127" bestFit="1" customWidth="1"/>
    <col min="9" max="9" width="9.44140625" style="127" bestFit="1" customWidth="1"/>
    <col min="10" max="11" width="10.109375" style="127" bestFit="1" customWidth="1"/>
    <col min="12" max="13" width="12.44140625" style="127" bestFit="1" customWidth="1"/>
    <col min="14" max="14" width="10.109375" style="127" bestFit="1" customWidth="1"/>
    <col min="15" max="15" width="9.88671875" style="127" bestFit="1" customWidth="1"/>
    <col min="16" max="16" width="12.109375" style="127" bestFit="1" customWidth="1"/>
    <col min="17" max="17" width="8" style="127" bestFit="1" customWidth="1"/>
    <col min="18" max="18" width="10.88671875" style="127" bestFit="1" customWidth="1"/>
    <col min="19" max="19" width="11" style="127" bestFit="1" customWidth="1"/>
    <col min="20" max="20" width="9.88671875" style="127" bestFit="1" customWidth="1"/>
    <col min="21" max="21" width="12.109375" style="127" bestFit="1" customWidth="1"/>
    <col min="22" max="22" width="10" style="127" bestFit="1" customWidth="1"/>
    <col min="23" max="16384" width="9.109375" style="127"/>
  </cols>
  <sheetData>
    <row r="1" spans="1:22" s="332" customFormat="1" ht="13.8">
      <c r="A1" s="331" t="s">
        <v>54</v>
      </c>
      <c r="B1" s="331"/>
      <c r="C1" s="331"/>
      <c r="D1" s="331"/>
      <c r="E1" s="331"/>
      <c r="F1" s="331"/>
      <c r="G1" s="331"/>
      <c r="H1" s="331"/>
      <c r="I1" s="331"/>
      <c r="J1" s="331"/>
      <c r="K1" s="331"/>
      <c r="L1" s="331"/>
      <c r="M1" s="331"/>
      <c r="N1" s="331"/>
      <c r="O1" s="331"/>
      <c r="P1" s="331"/>
      <c r="Q1" s="331"/>
      <c r="R1" s="331"/>
      <c r="S1" s="331"/>
      <c r="T1" s="331"/>
      <c r="U1" s="331"/>
      <c r="V1" s="331"/>
    </row>
    <row r="2" spans="1:22" ht="12">
      <c r="A2" s="70" t="s">
        <v>47</v>
      </c>
      <c r="B2" s="70"/>
      <c r="C2" s="70"/>
      <c r="D2" s="70"/>
      <c r="E2" s="70"/>
      <c r="F2" s="70"/>
      <c r="G2" s="70"/>
      <c r="H2" s="70"/>
      <c r="I2" s="70"/>
      <c r="J2" s="70"/>
      <c r="K2" s="70"/>
      <c r="L2" s="70"/>
      <c r="M2" s="70"/>
      <c r="N2" s="70"/>
      <c r="O2" s="70"/>
      <c r="P2" s="70"/>
      <c r="Q2" s="70"/>
      <c r="R2" s="70"/>
      <c r="S2" s="70"/>
      <c r="T2" s="70"/>
      <c r="U2" s="70"/>
      <c r="V2" s="70"/>
    </row>
    <row r="3" spans="1:22" ht="12.6" thickBot="1">
      <c r="A3" s="117" t="str">
        <f>CONCATENATE("For Academic Year ",Data!$W$3)</f>
        <v>For Academic Year 2020-21</v>
      </c>
      <c r="B3" s="86"/>
      <c r="C3" s="86"/>
      <c r="D3" s="86"/>
      <c r="E3" s="86"/>
      <c r="F3" s="86"/>
      <c r="G3" s="86"/>
      <c r="H3" s="86"/>
      <c r="I3" s="86"/>
      <c r="J3" s="86"/>
      <c r="K3" s="86"/>
      <c r="L3" s="86"/>
      <c r="M3" s="86"/>
      <c r="N3" s="86"/>
      <c r="O3" s="86"/>
      <c r="P3" s="86"/>
      <c r="Q3" s="86"/>
      <c r="R3" s="86"/>
      <c r="S3" s="86"/>
      <c r="T3" s="86"/>
      <c r="U3" s="86"/>
      <c r="V3" s="86"/>
    </row>
    <row r="4" spans="1:22" ht="12" customHeight="1">
      <c r="A4" s="129"/>
      <c r="B4" s="146" t="s">
        <v>186</v>
      </c>
      <c r="C4" s="154"/>
      <c r="D4" s="146" t="s">
        <v>159</v>
      </c>
      <c r="E4" s="44" t="s">
        <v>641</v>
      </c>
      <c r="F4" s="44" t="s">
        <v>642</v>
      </c>
      <c r="G4" s="44" t="s">
        <v>643</v>
      </c>
      <c r="H4" s="44" t="s">
        <v>644</v>
      </c>
      <c r="I4" s="44" t="s">
        <v>186</v>
      </c>
      <c r="J4" s="158" t="s">
        <v>186</v>
      </c>
      <c r="K4" s="146" t="str">
        <f>'Total Allocation'!N4</f>
        <v>2020-21</v>
      </c>
      <c r="L4" s="146" t="s">
        <v>575</v>
      </c>
      <c r="M4" s="146" t="s">
        <v>577</v>
      </c>
      <c r="N4" s="146"/>
      <c r="O4" s="146" t="str">
        <f>Data!$W$3</f>
        <v>2020-21</v>
      </c>
      <c r="P4" s="44" t="str">
        <f>CONCATENATE("Summer ",MID(Data!$W$3,3,2))</f>
        <v>Summer 20</v>
      </c>
      <c r="Q4" s="44" t="str">
        <f>CONCATENATE("Fall ",MID(Data!$W$3,3,2))</f>
        <v>Fall 20</v>
      </c>
      <c r="R4" s="44" t="str">
        <f>CONCATENATE("Winter ",MID(Data!$W$3,6,2))</f>
        <v>Winter 21</v>
      </c>
      <c r="S4" s="44" t="str">
        <f>CONCATENATE("Spring ",MID(Data!$W$3,6,2))</f>
        <v>Spring 21</v>
      </c>
      <c r="T4" s="44" t="str">
        <f>Data!$W$3</f>
        <v>2020-21</v>
      </c>
      <c r="U4" s="158" t="s">
        <v>629</v>
      </c>
      <c r="V4" s="159" t="s">
        <v>65</v>
      </c>
    </row>
    <row r="5" spans="1:22" ht="12" customHeight="1" thickBot="1">
      <c r="A5" s="176" t="s">
        <v>0</v>
      </c>
      <c r="B5" s="163" t="s">
        <v>595</v>
      </c>
      <c r="C5" s="163" t="s">
        <v>56</v>
      </c>
      <c r="D5" s="164" t="s">
        <v>561</v>
      </c>
      <c r="E5" s="165" t="s">
        <v>33</v>
      </c>
      <c r="F5" s="165" t="s">
        <v>33</v>
      </c>
      <c r="G5" s="165" t="s">
        <v>33</v>
      </c>
      <c r="H5" s="165" t="s">
        <v>33</v>
      </c>
      <c r="I5" s="166" t="s">
        <v>31</v>
      </c>
      <c r="J5" s="167" t="s">
        <v>560</v>
      </c>
      <c r="K5" s="147" t="str">
        <f>'Total Allocation'!N5</f>
        <v>Alloc #11</v>
      </c>
      <c r="L5" s="147" t="s">
        <v>576</v>
      </c>
      <c r="M5" s="147" t="s">
        <v>576</v>
      </c>
      <c r="N5" s="147" t="s">
        <v>56</v>
      </c>
      <c r="O5" s="164" t="s">
        <v>561</v>
      </c>
      <c r="P5" s="165" t="s">
        <v>33</v>
      </c>
      <c r="Q5" s="165" t="s">
        <v>33</v>
      </c>
      <c r="R5" s="165" t="s">
        <v>33</v>
      </c>
      <c r="S5" s="165" t="s">
        <v>33</v>
      </c>
      <c r="T5" s="166" t="s">
        <v>31</v>
      </c>
      <c r="U5" s="167" t="s">
        <v>560</v>
      </c>
      <c r="V5" s="168" t="s">
        <v>63</v>
      </c>
    </row>
    <row r="6" spans="1:22" ht="12" customHeight="1">
      <c r="A6" s="51" t="s">
        <v>1</v>
      </c>
      <c r="B6" s="178">
        <v>15</v>
      </c>
      <c r="C6" s="177">
        <v>93</v>
      </c>
      <c r="D6" s="178">
        <v>108</v>
      </c>
      <c r="E6" s="179">
        <v>51.333266000000101</v>
      </c>
      <c r="F6" s="179">
        <v>53.599930999999998</v>
      </c>
      <c r="G6" s="179">
        <v>50.133271999999998</v>
      </c>
      <c r="H6" s="179">
        <v>44.866608999999997</v>
      </c>
      <c r="I6" s="179">
        <v>66.644359333333355</v>
      </c>
      <c r="J6" s="180">
        <v>2.4220996666668384</v>
      </c>
      <c r="K6" s="178">
        <v>15</v>
      </c>
      <c r="L6" s="178">
        <v>0</v>
      </c>
      <c r="M6" s="178">
        <v>15</v>
      </c>
      <c r="N6" s="178">
        <v>93</v>
      </c>
      <c r="O6" s="178">
        <v>108</v>
      </c>
      <c r="P6" s="179">
        <f>SUMIFS(Data!$H:$H,Data!$D:$D,$A6,Data!$C:$C,1)</f>
        <v>44.133279999999999</v>
      </c>
      <c r="Q6" s="179">
        <f>SUMIFS(Data!$H:$H,Data!$D:$D,$A6,Data!$C:$C,2)</f>
        <v>47.966605000000001</v>
      </c>
      <c r="R6" s="179">
        <f>SUMIFS(Data!$H:$H,Data!$D:$D,$A6,Data!$C:$C,3)</f>
        <v>48.426610999999994</v>
      </c>
      <c r="S6" s="179">
        <f>SUMIFS(Data!$H:$H,Data!$D:$D,$A6,Data!$C:$C,4)</f>
        <v>63.673261000000096</v>
      </c>
      <c r="T6" s="179">
        <f>(P6+Q6+R6+S6)/3</f>
        <v>68.066585666666697</v>
      </c>
      <c r="U6" s="306">
        <f>L6+IF($T6-$N6&gt;$M6,$M6,IF($T6-$N6&gt;0,$T6-$N6,0))</f>
        <v>0</v>
      </c>
      <c r="V6" s="160">
        <f>T6/O6</f>
        <v>0.63024616358024721</v>
      </c>
    </row>
    <row r="7" spans="1:22" ht="12" customHeight="1">
      <c r="A7" s="57" t="s">
        <v>2</v>
      </c>
      <c r="B7" s="178" t="s">
        <v>593</v>
      </c>
      <c r="C7" s="181"/>
      <c r="D7" s="178"/>
      <c r="E7" s="182">
        <v>0</v>
      </c>
      <c r="F7" s="182">
        <v>0</v>
      </c>
      <c r="G7" s="182">
        <v>0</v>
      </c>
      <c r="H7" s="182">
        <v>0</v>
      </c>
      <c r="I7" s="182">
        <v>0</v>
      </c>
      <c r="J7" s="180">
        <v>0</v>
      </c>
      <c r="K7" s="178" t="s">
        <v>593</v>
      </c>
      <c r="L7" s="178"/>
      <c r="M7" s="178"/>
      <c r="N7" s="178"/>
      <c r="O7" s="178"/>
      <c r="P7" s="182">
        <f>SUMIFS(Data!$H:$H,Data!$D:$D,$A7,Data!$C:$C,1)</f>
        <v>0</v>
      </c>
      <c r="Q7" s="182">
        <f>SUMIFS(Data!$H:$H,Data!$D:$D,$A7,Data!$C:$C,2)</f>
        <v>0</v>
      </c>
      <c r="R7" s="182">
        <f>SUMIFS(Data!$H:$H,Data!$D:$D,$A7,Data!$C:$C,3)</f>
        <v>0</v>
      </c>
      <c r="S7" s="182">
        <f>SUMIFS(Data!$H:$H,Data!$D:$D,$A7,Data!$C:$C,4)</f>
        <v>0</v>
      </c>
      <c r="T7" s="182">
        <f t="shared" ref="T7:T35" si="0">(P7+Q7+R7+S7)/3</f>
        <v>0</v>
      </c>
      <c r="U7" s="306">
        <f t="shared" ref="U7:U36" si="1">L7+IF($T7-$N7&gt;$M7,$M7,IF($T7-$N7&gt;0,$T7-$N7,0))</f>
        <v>0</v>
      </c>
      <c r="V7" s="161"/>
    </row>
    <row r="8" spans="1:22" ht="12" customHeight="1">
      <c r="A8" s="54" t="s">
        <v>3</v>
      </c>
      <c r="B8" s="178">
        <v>131</v>
      </c>
      <c r="C8" s="177">
        <v>109</v>
      </c>
      <c r="D8" s="178">
        <v>163</v>
      </c>
      <c r="E8" s="179">
        <v>9.6666650000000001</v>
      </c>
      <c r="F8" s="179">
        <v>115.84647700000011</v>
      </c>
      <c r="G8" s="179">
        <v>99.179838000000203</v>
      </c>
      <c r="H8" s="179">
        <v>45.066641000000004</v>
      </c>
      <c r="I8" s="179">
        <v>89.919873666666774</v>
      </c>
      <c r="J8" s="180">
        <v>77</v>
      </c>
      <c r="K8" s="178">
        <v>131</v>
      </c>
      <c r="L8" s="178">
        <v>77</v>
      </c>
      <c r="M8" s="178">
        <v>54</v>
      </c>
      <c r="N8" s="178">
        <v>109</v>
      </c>
      <c r="O8" s="178">
        <v>163</v>
      </c>
      <c r="P8" s="179">
        <f>SUMIFS(Data!$H:$H,Data!$D:$D,$A8,Data!$C:$C,1)</f>
        <v>63.866586000000105</v>
      </c>
      <c r="Q8" s="179">
        <f>SUMIFS(Data!$H:$H,Data!$D:$D,$A8,Data!$C:$C,2)</f>
        <v>170.00648000000029</v>
      </c>
      <c r="R8" s="179">
        <f>SUMIFS(Data!$H:$H,Data!$D:$D,$A8,Data!$C:$C,3)</f>
        <v>151.78647300000029</v>
      </c>
      <c r="S8" s="179">
        <f>SUMIFS(Data!$H:$H,Data!$D:$D,$A8,Data!$C:$C,4)</f>
        <v>131.05319800000029</v>
      </c>
      <c r="T8" s="179">
        <f t="shared" si="0"/>
        <v>172.23757900000032</v>
      </c>
      <c r="U8" s="306">
        <f t="shared" si="1"/>
        <v>131</v>
      </c>
      <c r="V8" s="160">
        <f>T8/O8</f>
        <v>1.056672263803683</v>
      </c>
    </row>
    <row r="9" spans="1:22" ht="12" customHeight="1">
      <c r="A9" s="54" t="s">
        <v>4</v>
      </c>
      <c r="B9" s="178">
        <v>2</v>
      </c>
      <c r="C9" s="177">
        <v>38</v>
      </c>
      <c r="D9" s="178">
        <v>40</v>
      </c>
      <c r="E9" s="179">
        <v>7.2133279999999997</v>
      </c>
      <c r="F9" s="179">
        <v>36.593307000000003</v>
      </c>
      <c r="G9" s="179">
        <v>38.413311</v>
      </c>
      <c r="H9" s="179">
        <v>33.533301000000002</v>
      </c>
      <c r="I9" s="179">
        <v>38.584415666666665</v>
      </c>
      <c r="J9" s="180">
        <v>0</v>
      </c>
      <c r="K9" s="178">
        <v>2</v>
      </c>
      <c r="L9" s="178">
        <v>0</v>
      </c>
      <c r="M9" s="178">
        <v>2</v>
      </c>
      <c r="N9" s="178">
        <v>38</v>
      </c>
      <c r="O9" s="178">
        <v>40</v>
      </c>
      <c r="P9" s="179">
        <f>SUMIFS(Data!$H:$H,Data!$D:$D,$A9,Data!$C:$C,1)</f>
        <v>0</v>
      </c>
      <c r="Q9" s="179">
        <f>SUMIFS(Data!$H:$H,Data!$D:$D,$A9,Data!$C:$C,2)</f>
        <v>0</v>
      </c>
      <c r="R9" s="179">
        <f>SUMIFS(Data!$H:$H,Data!$D:$D,$A9,Data!$C:$C,3)</f>
        <v>0</v>
      </c>
      <c r="S9" s="179">
        <f>SUMIFS(Data!$H:$H,Data!$D:$D,$A9,Data!$C:$C,4)</f>
        <v>0</v>
      </c>
      <c r="T9" s="179">
        <f t="shared" si="0"/>
        <v>0</v>
      </c>
      <c r="U9" s="306">
        <f t="shared" si="1"/>
        <v>0</v>
      </c>
      <c r="V9" s="160">
        <f>T9/O9</f>
        <v>0</v>
      </c>
    </row>
    <row r="10" spans="1:22" ht="12" customHeight="1">
      <c r="A10" s="57" t="s">
        <v>5</v>
      </c>
      <c r="B10" s="178" t="s">
        <v>593</v>
      </c>
      <c r="C10" s="183"/>
      <c r="D10" s="178"/>
      <c r="E10" s="182">
        <v>0</v>
      </c>
      <c r="F10" s="182">
        <v>0</v>
      </c>
      <c r="G10" s="182">
        <v>0</v>
      </c>
      <c r="H10" s="182">
        <v>0</v>
      </c>
      <c r="I10" s="182">
        <v>0</v>
      </c>
      <c r="J10" s="180">
        <v>0</v>
      </c>
      <c r="K10" s="178" t="s">
        <v>593</v>
      </c>
      <c r="L10" s="178"/>
      <c r="M10" s="178"/>
      <c r="N10" s="178"/>
      <c r="O10" s="178"/>
      <c r="P10" s="182">
        <f>SUMIFS(Data!$H:$H,Data!$D:$D,$A10,Data!$C:$C,1)</f>
        <v>0</v>
      </c>
      <c r="Q10" s="182">
        <f>SUMIFS(Data!$H:$H,Data!$D:$D,$A10,Data!$C:$C,2)</f>
        <v>0</v>
      </c>
      <c r="R10" s="182">
        <f>SUMIFS(Data!$H:$H,Data!$D:$D,$A10,Data!$C:$C,3)</f>
        <v>0</v>
      </c>
      <c r="S10" s="182">
        <f>SUMIFS(Data!$H:$H,Data!$D:$D,$A10,Data!$C:$C,4)</f>
        <v>0</v>
      </c>
      <c r="T10" s="182">
        <f t="shared" si="0"/>
        <v>0</v>
      </c>
      <c r="U10" s="306">
        <f t="shared" si="1"/>
        <v>0</v>
      </c>
      <c r="V10" s="162"/>
    </row>
    <row r="11" spans="1:22" ht="12" customHeight="1">
      <c r="A11" s="57" t="s">
        <v>6</v>
      </c>
      <c r="B11" s="178" t="s">
        <v>593</v>
      </c>
      <c r="C11" s="181"/>
      <c r="D11" s="178"/>
      <c r="E11" s="182">
        <v>0</v>
      </c>
      <c r="F11" s="182">
        <v>0</v>
      </c>
      <c r="G11" s="182">
        <v>0</v>
      </c>
      <c r="H11" s="182">
        <v>0</v>
      </c>
      <c r="I11" s="182">
        <v>0</v>
      </c>
      <c r="J11" s="180">
        <v>0</v>
      </c>
      <c r="K11" s="178" t="s">
        <v>593</v>
      </c>
      <c r="L11" s="178"/>
      <c r="M11" s="178"/>
      <c r="N11" s="178"/>
      <c r="O11" s="178"/>
      <c r="P11" s="182">
        <f>SUMIFS(Data!$H:$H,Data!$D:$D,$A11,Data!$C:$C,1)</f>
        <v>0</v>
      </c>
      <c r="Q11" s="182">
        <f>SUMIFS(Data!$H:$H,Data!$D:$D,$A11,Data!$C:$C,2)</f>
        <v>0</v>
      </c>
      <c r="R11" s="182">
        <f>SUMIFS(Data!$H:$H,Data!$D:$D,$A11,Data!$C:$C,3)</f>
        <v>0</v>
      </c>
      <c r="S11" s="182">
        <f>SUMIFS(Data!$H:$H,Data!$D:$D,$A11,Data!$C:$C,4)</f>
        <v>0</v>
      </c>
      <c r="T11" s="182">
        <f t="shared" si="0"/>
        <v>0</v>
      </c>
      <c r="U11" s="306">
        <f t="shared" si="1"/>
        <v>0</v>
      </c>
      <c r="V11" s="161"/>
    </row>
    <row r="12" spans="1:22" ht="12" customHeight="1">
      <c r="A12" s="54" t="s">
        <v>7</v>
      </c>
      <c r="B12" s="178">
        <v>0</v>
      </c>
      <c r="C12" s="177">
        <v>45</v>
      </c>
      <c r="D12" s="178">
        <v>62</v>
      </c>
      <c r="E12" s="179">
        <v>14.873317999999999</v>
      </c>
      <c r="F12" s="179">
        <v>0</v>
      </c>
      <c r="G12" s="179">
        <v>0</v>
      </c>
      <c r="H12" s="179">
        <v>0</v>
      </c>
      <c r="I12" s="179">
        <v>4.9577726666666662</v>
      </c>
      <c r="J12" s="180">
        <v>2.1466140000000635</v>
      </c>
      <c r="K12" s="178"/>
      <c r="L12" s="178">
        <v>0</v>
      </c>
      <c r="M12" s="178">
        <v>17</v>
      </c>
      <c r="N12" s="178">
        <v>45</v>
      </c>
      <c r="O12" s="178">
        <v>62</v>
      </c>
      <c r="P12" s="179">
        <f>SUMIFS(Data!$H:$H,Data!$D:$D,$A12,Data!$C:$C,1)</f>
        <v>0</v>
      </c>
      <c r="Q12" s="179">
        <f>SUMIFS(Data!$H:$H,Data!$D:$D,$A12,Data!$C:$C,2)</f>
        <v>0</v>
      </c>
      <c r="R12" s="179">
        <f>SUMIFS(Data!$H:$H,Data!$D:$D,$A12,Data!$C:$C,3)</f>
        <v>0</v>
      </c>
      <c r="S12" s="179">
        <f>SUMIFS(Data!$H:$H,Data!$D:$D,$A12,Data!$C:$C,4)</f>
        <v>0</v>
      </c>
      <c r="T12" s="179">
        <f t="shared" si="0"/>
        <v>0</v>
      </c>
      <c r="U12" s="306">
        <f t="shared" si="1"/>
        <v>0</v>
      </c>
      <c r="V12" s="160">
        <f>T12/O12</f>
        <v>0</v>
      </c>
    </row>
    <row r="13" spans="1:22" ht="12" customHeight="1">
      <c r="A13" s="54" t="s">
        <v>8</v>
      </c>
      <c r="B13" s="178">
        <v>97</v>
      </c>
      <c r="C13" s="177">
        <v>0</v>
      </c>
      <c r="D13" s="178">
        <v>20</v>
      </c>
      <c r="E13" s="179">
        <v>5.799995</v>
      </c>
      <c r="F13" s="179">
        <v>5.933325</v>
      </c>
      <c r="G13" s="179">
        <v>3.6666639999999999</v>
      </c>
      <c r="H13" s="179">
        <v>28.333310999999998</v>
      </c>
      <c r="I13" s="179">
        <v>14.577764999999999</v>
      </c>
      <c r="J13" s="180">
        <v>78.311109999999999</v>
      </c>
      <c r="K13" s="178">
        <v>97</v>
      </c>
      <c r="L13" s="178">
        <v>77</v>
      </c>
      <c r="M13" s="178">
        <v>20</v>
      </c>
      <c r="N13" s="178">
        <v>0</v>
      </c>
      <c r="O13" s="178">
        <v>20</v>
      </c>
      <c r="P13" s="179">
        <f>SUMIFS(Data!$H:$H,Data!$D:$D,$A13,Data!$C:$C,1)</f>
        <v>31.533286</v>
      </c>
      <c r="Q13" s="179">
        <f>SUMIFS(Data!$H:$H,Data!$D:$D,$A13,Data!$C:$C,2)</f>
        <v>26.599966999999999</v>
      </c>
      <c r="R13" s="179">
        <f>SUMIFS(Data!$H:$H,Data!$D:$D,$A13,Data!$C:$C,3)</f>
        <v>10.666656</v>
      </c>
      <c r="S13" s="179">
        <f>SUMIFS(Data!$H:$H,Data!$D:$D,$A13,Data!$C:$C,4)</f>
        <v>12.866664</v>
      </c>
      <c r="T13" s="179">
        <f t="shared" si="0"/>
        <v>27.222190999999999</v>
      </c>
      <c r="U13" s="306">
        <f t="shared" si="1"/>
        <v>97</v>
      </c>
      <c r="V13" s="160">
        <f>T13/O13</f>
        <v>1.3611095499999999</v>
      </c>
    </row>
    <row r="14" spans="1:22" ht="12" customHeight="1">
      <c r="A14" s="57" t="s">
        <v>9</v>
      </c>
      <c r="B14" s="178" t="s">
        <v>593</v>
      </c>
      <c r="C14" s="183"/>
      <c r="D14" s="178"/>
      <c r="E14" s="182">
        <v>0</v>
      </c>
      <c r="F14" s="182">
        <v>0</v>
      </c>
      <c r="G14" s="182">
        <v>0</v>
      </c>
      <c r="H14" s="182">
        <v>0</v>
      </c>
      <c r="I14" s="182">
        <v>0</v>
      </c>
      <c r="J14" s="180">
        <v>0</v>
      </c>
      <c r="K14" s="178" t="s">
        <v>593</v>
      </c>
      <c r="L14" s="178"/>
      <c r="M14" s="178"/>
      <c r="N14" s="178"/>
      <c r="O14" s="178"/>
      <c r="P14" s="182">
        <f>SUMIFS(Data!$H:$H,Data!$D:$D,$A14,Data!$C:$C,1)</f>
        <v>0</v>
      </c>
      <c r="Q14" s="182">
        <f>SUMIFS(Data!$H:$H,Data!$D:$D,$A14,Data!$C:$C,2)</f>
        <v>0</v>
      </c>
      <c r="R14" s="182">
        <f>SUMIFS(Data!$H:$H,Data!$D:$D,$A14,Data!$C:$C,3)</f>
        <v>0</v>
      </c>
      <c r="S14" s="182">
        <f>SUMIFS(Data!$H:$H,Data!$D:$D,$A14,Data!$C:$C,4)</f>
        <v>0</v>
      </c>
      <c r="T14" s="182">
        <f t="shared" si="0"/>
        <v>0</v>
      </c>
      <c r="U14" s="306">
        <f t="shared" si="1"/>
        <v>0</v>
      </c>
      <c r="V14" s="162"/>
    </row>
    <row r="15" spans="1:22" ht="12" customHeight="1">
      <c r="A15" s="54" t="s">
        <v>10</v>
      </c>
      <c r="B15" s="178">
        <v>65</v>
      </c>
      <c r="C15" s="177">
        <v>0</v>
      </c>
      <c r="D15" s="178">
        <v>0</v>
      </c>
      <c r="E15" s="179">
        <v>0</v>
      </c>
      <c r="F15" s="179">
        <v>0</v>
      </c>
      <c r="G15" s="179">
        <v>0</v>
      </c>
      <c r="H15" s="179">
        <v>0</v>
      </c>
      <c r="I15" s="179">
        <v>0</v>
      </c>
      <c r="J15" s="180">
        <v>65</v>
      </c>
      <c r="K15" s="178">
        <v>65</v>
      </c>
      <c r="L15" s="178">
        <v>65</v>
      </c>
      <c r="M15" s="178">
        <v>0</v>
      </c>
      <c r="N15" s="178">
        <v>0</v>
      </c>
      <c r="O15" s="178">
        <v>0</v>
      </c>
      <c r="P15" s="182">
        <f>SUMIFS(Data!$H:$H,Data!$D:$D,$A15,Data!$C:$C,1)</f>
        <v>0</v>
      </c>
      <c r="Q15" s="182">
        <f>SUMIFS(Data!$H:$H,Data!$D:$D,$A15,Data!$C:$C,2)</f>
        <v>0</v>
      </c>
      <c r="R15" s="182">
        <f>SUMIFS(Data!$H:$H,Data!$D:$D,$A15,Data!$C:$C,3)</f>
        <v>0</v>
      </c>
      <c r="S15" s="182">
        <f>SUMIFS(Data!$H:$H,Data!$D:$D,$A15,Data!$C:$C,4)</f>
        <v>0</v>
      </c>
      <c r="T15" s="182">
        <f t="shared" si="0"/>
        <v>0</v>
      </c>
      <c r="U15" s="306">
        <f t="shared" si="1"/>
        <v>65</v>
      </c>
      <c r="V15" s="504"/>
    </row>
    <row r="16" spans="1:22" ht="12" customHeight="1">
      <c r="A16" s="54" t="s">
        <v>11</v>
      </c>
      <c r="B16" s="178">
        <v>202</v>
      </c>
      <c r="C16" s="177">
        <v>477</v>
      </c>
      <c r="D16" s="178">
        <v>536</v>
      </c>
      <c r="E16" s="179">
        <v>218.66641199999998</v>
      </c>
      <c r="F16" s="179">
        <v>421.94617100000198</v>
      </c>
      <c r="G16" s="179">
        <v>378.77283400000101</v>
      </c>
      <c r="H16" s="179">
        <v>356.57956500000199</v>
      </c>
      <c r="I16" s="179">
        <v>458.65499400000164</v>
      </c>
      <c r="J16" s="180">
        <v>143</v>
      </c>
      <c r="K16" s="178">
        <v>202</v>
      </c>
      <c r="L16" s="178">
        <v>143</v>
      </c>
      <c r="M16" s="178">
        <v>59</v>
      </c>
      <c r="N16" s="178">
        <v>477</v>
      </c>
      <c r="O16" s="178">
        <v>536</v>
      </c>
      <c r="P16" s="179">
        <f>SUMIFS(Data!$H:$H,Data!$D:$D,$A16,Data!$C:$C,1)</f>
        <v>204.89974299999989</v>
      </c>
      <c r="Q16" s="179">
        <f>SUMIFS(Data!$H:$H,Data!$D:$D,$A16,Data!$C:$C,2)</f>
        <v>413.00615000000198</v>
      </c>
      <c r="R16" s="179">
        <f>SUMIFS(Data!$H:$H,Data!$D:$D,$A16,Data!$C:$C,3)</f>
        <v>351.89953800000001</v>
      </c>
      <c r="S16" s="179">
        <f>SUMIFS(Data!$H:$H,Data!$D:$D,$A16,Data!$C:$C,4)</f>
        <v>315.752983999999</v>
      </c>
      <c r="T16" s="179">
        <f t="shared" si="0"/>
        <v>428.51947166666696</v>
      </c>
      <c r="U16" s="306">
        <f t="shared" si="1"/>
        <v>143</v>
      </c>
      <c r="V16" s="160">
        <f>T16/O16</f>
        <v>0.79947662624378169</v>
      </c>
    </row>
    <row r="17" spans="1:182" ht="12" customHeight="1">
      <c r="A17" s="57" t="s">
        <v>12</v>
      </c>
      <c r="B17" s="178" t="s">
        <v>593</v>
      </c>
      <c r="C17" s="181"/>
      <c r="D17" s="178"/>
      <c r="E17" s="182">
        <v>0</v>
      </c>
      <c r="F17" s="182">
        <v>0</v>
      </c>
      <c r="G17" s="182">
        <v>0</v>
      </c>
      <c r="H17" s="182">
        <v>0</v>
      </c>
      <c r="I17" s="182">
        <v>0</v>
      </c>
      <c r="J17" s="180">
        <v>0</v>
      </c>
      <c r="K17" s="178" t="s">
        <v>593</v>
      </c>
      <c r="L17" s="178"/>
      <c r="M17" s="178"/>
      <c r="N17" s="178"/>
      <c r="O17" s="178"/>
      <c r="P17" s="182">
        <f>SUMIFS(Data!$H:$H,Data!$D:$D,$A17,Data!$C:$C,1)</f>
        <v>0</v>
      </c>
      <c r="Q17" s="182">
        <f>SUMIFS(Data!$H:$H,Data!$D:$D,$A17,Data!$C:$C,2)</f>
        <v>0</v>
      </c>
      <c r="R17" s="182">
        <f>SUMIFS(Data!$H:$H,Data!$D:$D,$A17,Data!$C:$C,3)</f>
        <v>0</v>
      </c>
      <c r="S17" s="182">
        <f>SUMIFS(Data!$H:$H,Data!$D:$D,$A17,Data!$C:$C,4)</f>
        <v>0</v>
      </c>
      <c r="T17" s="182">
        <f t="shared" si="0"/>
        <v>0</v>
      </c>
      <c r="U17" s="306">
        <f t="shared" si="1"/>
        <v>0</v>
      </c>
      <c r="V17" s="161"/>
    </row>
    <row r="18" spans="1:182" ht="12" customHeight="1">
      <c r="A18" s="54" t="s">
        <v>13</v>
      </c>
      <c r="B18" s="178">
        <v>14</v>
      </c>
      <c r="C18" s="177">
        <v>99</v>
      </c>
      <c r="D18" s="178">
        <v>113</v>
      </c>
      <c r="E18" s="179">
        <v>30.666641000000002</v>
      </c>
      <c r="F18" s="179">
        <v>68.946610000000106</v>
      </c>
      <c r="G18" s="179">
        <v>62.693279000000103</v>
      </c>
      <c r="H18" s="179">
        <v>56.146619999999999</v>
      </c>
      <c r="I18" s="179">
        <v>72.81771666666674</v>
      </c>
      <c r="J18" s="180">
        <v>0</v>
      </c>
      <c r="K18" s="178">
        <v>14</v>
      </c>
      <c r="L18" s="178">
        <v>0</v>
      </c>
      <c r="M18" s="178">
        <v>14</v>
      </c>
      <c r="N18" s="178">
        <v>99</v>
      </c>
      <c r="O18" s="178">
        <v>113</v>
      </c>
      <c r="P18" s="179">
        <f>SUMIFS(Data!$H:$H,Data!$D:$D,$A18,Data!$C:$C,1)</f>
        <v>25.399979000000002</v>
      </c>
      <c r="Q18" s="179">
        <f>SUMIFS(Data!$H:$H,Data!$D:$D,$A18,Data!$C:$C,2)</f>
        <v>60.533282</v>
      </c>
      <c r="R18" s="179">
        <f>SUMIFS(Data!$H:$H,Data!$D:$D,$A18,Data!$C:$C,3)</f>
        <v>62.759963000000099</v>
      </c>
      <c r="S18" s="179">
        <f>SUMIFS(Data!$H:$H,Data!$D:$D,$A18,Data!$C:$C,4)</f>
        <v>65.599962000000005</v>
      </c>
      <c r="T18" s="179">
        <f t="shared" si="0"/>
        <v>71.43106200000004</v>
      </c>
      <c r="U18" s="306">
        <f t="shared" si="1"/>
        <v>0</v>
      </c>
      <c r="V18" s="160">
        <f>T18/O18</f>
        <v>0.63213329203539859</v>
      </c>
    </row>
    <row r="19" spans="1:182" ht="12" customHeight="1">
      <c r="A19" s="54" t="s">
        <v>14</v>
      </c>
      <c r="B19" s="178">
        <v>0</v>
      </c>
      <c r="C19" s="177"/>
      <c r="D19" s="178"/>
      <c r="E19" s="179">
        <v>0</v>
      </c>
      <c r="F19" s="179">
        <v>0</v>
      </c>
      <c r="G19" s="179">
        <v>0</v>
      </c>
      <c r="H19" s="179">
        <v>0</v>
      </c>
      <c r="I19" s="179">
        <v>0</v>
      </c>
      <c r="J19" s="180">
        <v>0</v>
      </c>
      <c r="K19" s="178"/>
      <c r="L19" s="178"/>
      <c r="M19" s="178"/>
      <c r="N19" s="178"/>
      <c r="O19" s="178"/>
      <c r="P19" s="182">
        <f>SUMIFS(Data!$H:$H,Data!$D:$D,$A19,Data!$C:$C,1)</f>
        <v>0</v>
      </c>
      <c r="Q19" s="182">
        <f>SUMIFS(Data!$H:$H,Data!$D:$D,$A19,Data!$C:$C,2)</f>
        <v>0</v>
      </c>
      <c r="R19" s="182">
        <f>SUMIFS(Data!$H:$H,Data!$D:$D,$A19,Data!$C:$C,3)</f>
        <v>0</v>
      </c>
      <c r="S19" s="182">
        <f>SUMIFS(Data!$H:$H,Data!$D:$D,$A19,Data!$C:$C,4)</f>
        <v>0</v>
      </c>
      <c r="T19" s="182">
        <f t="shared" si="0"/>
        <v>0</v>
      </c>
      <c r="U19" s="306">
        <f t="shared" si="1"/>
        <v>0</v>
      </c>
      <c r="V19" s="161"/>
    </row>
    <row r="20" spans="1:182" ht="12" customHeight="1">
      <c r="A20" s="54" t="s">
        <v>15</v>
      </c>
      <c r="B20" s="178">
        <v>75</v>
      </c>
      <c r="C20" s="177">
        <v>122</v>
      </c>
      <c r="D20" s="178">
        <v>197</v>
      </c>
      <c r="E20" s="179">
        <v>49.913283000000099</v>
      </c>
      <c r="F20" s="179">
        <v>102.8132250000002</v>
      </c>
      <c r="G20" s="179">
        <v>85.986579000000091</v>
      </c>
      <c r="H20" s="179">
        <v>52.919940999999994</v>
      </c>
      <c r="I20" s="179">
        <v>97.211009333333479</v>
      </c>
      <c r="J20" s="180">
        <v>0</v>
      </c>
      <c r="K20" s="178">
        <v>75</v>
      </c>
      <c r="L20" s="178">
        <v>0</v>
      </c>
      <c r="M20" s="178">
        <v>75</v>
      </c>
      <c r="N20" s="178">
        <v>122</v>
      </c>
      <c r="O20" s="178">
        <v>197</v>
      </c>
      <c r="P20" s="179">
        <f>SUMIFS(Data!$H:$H,Data!$D:$D,$A20,Data!$C:$C,1)</f>
        <v>37.866610999999999</v>
      </c>
      <c r="Q20" s="179">
        <f>SUMIFS(Data!$H:$H,Data!$D:$D,$A20,Data!$C:$C,2)</f>
        <v>83.146588000000008</v>
      </c>
      <c r="R20" s="179">
        <f>SUMIFS(Data!$H:$H,Data!$D:$D,$A20,Data!$C:$C,3)</f>
        <v>82.599916000000007</v>
      </c>
      <c r="S20" s="179">
        <f>SUMIFS(Data!$H:$H,Data!$D:$D,$A20,Data!$C:$C,4)</f>
        <v>76.199937000000006</v>
      </c>
      <c r="T20" s="179">
        <f t="shared" si="0"/>
        <v>93.271017333333347</v>
      </c>
      <c r="U20" s="306">
        <f t="shared" si="1"/>
        <v>0</v>
      </c>
      <c r="V20" s="160">
        <f>T20/O20</f>
        <v>0.47345694077834188</v>
      </c>
    </row>
    <row r="21" spans="1:182" ht="12" customHeight="1">
      <c r="A21" s="57" t="s">
        <v>16</v>
      </c>
      <c r="B21" s="178" t="s">
        <v>593</v>
      </c>
      <c r="C21" s="181"/>
      <c r="D21" s="178"/>
      <c r="E21" s="182">
        <v>0</v>
      </c>
      <c r="F21" s="182">
        <v>0</v>
      </c>
      <c r="G21" s="182">
        <v>0</v>
      </c>
      <c r="H21" s="182">
        <v>0</v>
      </c>
      <c r="I21" s="182">
        <v>0</v>
      </c>
      <c r="J21" s="180">
        <v>0</v>
      </c>
      <c r="K21" s="178" t="s">
        <v>593</v>
      </c>
      <c r="L21" s="178"/>
      <c r="M21" s="178"/>
      <c r="N21" s="178"/>
      <c r="O21" s="178"/>
      <c r="P21" s="182">
        <f>SUMIFS(Data!$H:$H,Data!$D:$D,$A21,Data!$C:$C,1)</f>
        <v>0</v>
      </c>
      <c r="Q21" s="182">
        <f>SUMIFS(Data!$H:$H,Data!$D:$D,$A21,Data!$C:$C,2)</f>
        <v>0</v>
      </c>
      <c r="R21" s="182">
        <f>SUMIFS(Data!$H:$H,Data!$D:$D,$A21,Data!$C:$C,3)</f>
        <v>0</v>
      </c>
      <c r="S21" s="182">
        <f>SUMIFS(Data!$H:$H,Data!$D:$D,$A21,Data!$C:$C,4)</f>
        <v>0</v>
      </c>
      <c r="T21" s="182">
        <f t="shared" si="0"/>
        <v>0</v>
      </c>
      <c r="U21" s="306">
        <f t="shared" si="1"/>
        <v>0</v>
      </c>
      <c r="V21" s="161"/>
    </row>
    <row r="22" spans="1:182" ht="12" customHeight="1">
      <c r="A22" s="54" t="s">
        <v>17</v>
      </c>
      <c r="B22" s="178">
        <v>45</v>
      </c>
      <c r="C22" s="177">
        <v>20</v>
      </c>
      <c r="D22" s="178">
        <v>65</v>
      </c>
      <c r="E22" s="179">
        <v>30.639975</v>
      </c>
      <c r="F22" s="179">
        <v>35.026620999999999</v>
      </c>
      <c r="G22" s="179">
        <v>41.715000000000003</v>
      </c>
      <c r="H22" s="179">
        <v>34.167999999999999</v>
      </c>
      <c r="I22" s="179">
        <v>47.183198666666669</v>
      </c>
      <c r="J22" s="180">
        <v>45</v>
      </c>
      <c r="K22" s="178">
        <v>45</v>
      </c>
      <c r="L22" s="178">
        <v>0</v>
      </c>
      <c r="M22" s="178">
        <v>45</v>
      </c>
      <c r="N22" s="178">
        <v>20</v>
      </c>
      <c r="O22" s="178">
        <v>65</v>
      </c>
      <c r="P22" s="179">
        <f>SUMIFS(Data!$H:$H,Data!$D:$D,$A22,Data!$C:$C,1)</f>
        <v>19.93</v>
      </c>
      <c r="Q22" s="179">
        <f>SUMIFS(Data!$H:$H,Data!$D:$D,$A22,Data!$C:$C,2)</f>
        <v>26.984000000000002</v>
      </c>
      <c r="R22" s="179">
        <f>SUMIFS(Data!$H:$H,Data!$D:$D,$A22,Data!$C:$C,3)</f>
        <v>25.27</v>
      </c>
      <c r="S22" s="179">
        <f>SUMIFS(Data!$H:$H,Data!$D:$D,$A22,Data!$C:$C,4)</f>
        <v>26.574999999999999</v>
      </c>
      <c r="T22" s="179">
        <f t="shared" si="0"/>
        <v>32.919666666666664</v>
      </c>
      <c r="U22" s="306">
        <f t="shared" si="1"/>
        <v>12.919666666666664</v>
      </c>
      <c r="V22" s="160">
        <f>T22/O22</f>
        <v>0.50645641025641019</v>
      </c>
    </row>
    <row r="23" spans="1:182" ht="12" customHeight="1">
      <c r="A23" s="54" t="s">
        <v>18</v>
      </c>
      <c r="B23" s="178">
        <v>5</v>
      </c>
      <c r="C23" s="177">
        <v>12</v>
      </c>
      <c r="D23" s="178">
        <v>17</v>
      </c>
      <c r="E23" s="179">
        <v>4.2199960000000001</v>
      </c>
      <c r="F23" s="179">
        <v>3.2199970000000002</v>
      </c>
      <c r="G23" s="179">
        <v>3.4866649999999999</v>
      </c>
      <c r="H23" s="179">
        <v>0</v>
      </c>
      <c r="I23" s="179">
        <v>3.6422193333333333</v>
      </c>
      <c r="J23" s="180">
        <v>1.1444323333333344</v>
      </c>
      <c r="K23" s="178">
        <v>5</v>
      </c>
      <c r="L23" s="178">
        <v>0</v>
      </c>
      <c r="M23" s="178">
        <v>5</v>
      </c>
      <c r="N23" s="178">
        <v>12</v>
      </c>
      <c r="O23" s="178">
        <v>17</v>
      </c>
      <c r="P23" s="179">
        <f>SUMIFS(Data!$H:$H,Data!$D:$D,$A23,Data!$C:$C,1)</f>
        <v>0</v>
      </c>
      <c r="Q23" s="179">
        <f>SUMIFS(Data!$H:$H,Data!$D:$D,$A23,Data!$C:$C,2)</f>
        <v>0</v>
      </c>
      <c r="R23" s="179">
        <f>SUMIFS(Data!$H:$H,Data!$D:$D,$A23,Data!$C:$C,3)</f>
        <v>0</v>
      </c>
      <c r="S23" s="179">
        <f>SUMIFS(Data!$H:$H,Data!$D:$D,$A23,Data!$C:$C,4)</f>
        <v>0</v>
      </c>
      <c r="T23" s="179">
        <f t="shared" si="0"/>
        <v>0</v>
      </c>
      <c r="U23" s="306">
        <f t="shared" si="1"/>
        <v>0</v>
      </c>
      <c r="V23" s="160">
        <f>T23/O23</f>
        <v>0</v>
      </c>
    </row>
    <row r="24" spans="1:182" ht="12" customHeight="1">
      <c r="A24" s="57" t="s">
        <v>40</v>
      </c>
      <c r="B24" s="178" t="s">
        <v>593</v>
      </c>
      <c r="C24" s="183"/>
      <c r="D24" s="178"/>
      <c r="E24" s="182">
        <v>0</v>
      </c>
      <c r="F24" s="182">
        <v>0</v>
      </c>
      <c r="G24" s="182">
        <v>0</v>
      </c>
      <c r="H24" s="182">
        <v>0</v>
      </c>
      <c r="I24" s="182">
        <v>0</v>
      </c>
      <c r="J24" s="180">
        <v>0</v>
      </c>
      <c r="K24" s="178" t="s">
        <v>593</v>
      </c>
      <c r="L24" s="178"/>
      <c r="M24" s="178"/>
      <c r="N24" s="178"/>
      <c r="O24" s="178"/>
      <c r="P24" s="182">
        <f>SUMIFS(Data!$H:$H,Data!$D:$D,$A24,Data!$C:$C,1)</f>
        <v>0</v>
      </c>
      <c r="Q24" s="182">
        <f>SUMIFS(Data!$H:$H,Data!$D:$D,$A24,Data!$C:$C,2)</f>
        <v>0</v>
      </c>
      <c r="R24" s="182">
        <f>SUMIFS(Data!$H:$H,Data!$D:$D,$A24,Data!$C:$C,3)</f>
        <v>0</v>
      </c>
      <c r="S24" s="182">
        <f>SUMIFS(Data!$H:$H,Data!$D:$D,$A24,Data!$C:$C,4)</f>
        <v>0</v>
      </c>
      <c r="T24" s="182">
        <f t="shared" si="0"/>
        <v>0</v>
      </c>
      <c r="U24" s="306">
        <f t="shared" si="1"/>
        <v>0</v>
      </c>
      <c r="V24" s="162"/>
    </row>
    <row r="25" spans="1:182" ht="12" customHeight="1">
      <c r="A25" s="54" t="s">
        <v>19</v>
      </c>
      <c r="B25" s="178">
        <v>47</v>
      </c>
      <c r="C25" s="177">
        <v>15</v>
      </c>
      <c r="D25" s="184">
        <v>23</v>
      </c>
      <c r="E25" s="179">
        <v>9.9999889999999905</v>
      </c>
      <c r="F25" s="179">
        <v>30.646653999999899</v>
      </c>
      <c r="G25" s="179">
        <v>17.333316</v>
      </c>
      <c r="H25" s="179">
        <v>18.199973</v>
      </c>
      <c r="I25" s="179">
        <v>25.393310666666633</v>
      </c>
      <c r="J25" s="180">
        <v>47</v>
      </c>
      <c r="K25" s="178">
        <v>47</v>
      </c>
      <c r="L25" s="178">
        <v>39</v>
      </c>
      <c r="M25" s="178">
        <v>8</v>
      </c>
      <c r="N25" s="178">
        <v>15</v>
      </c>
      <c r="O25" s="184">
        <v>23</v>
      </c>
      <c r="P25" s="179">
        <f>SUMIFS(Data!$H:$H,Data!$D:$D,$A25,Data!$C:$C,1)</f>
        <v>1.466661</v>
      </c>
      <c r="Q25" s="179">
        <f>SUMIFS(Data!$H:$H,Data!$D:$D,$A25,Data!$C:$C,2)</f>
        <v>11.333316</v>
      </c>
      <c r="R25" s="179">
        <f>SUMIFS(Data!$H:$H,Data!$D:$D,$A25,Data!$C:$C,3)</f>
        <v>7.933325</v>
      </c>
      <c r="S25" s="179">
        <f>SUMIFS(Data!$H:$H,Data!$D:$D,$A25,Data!$C:$C,4)</f>
        <v>1.7999970000000001</v>
      </c>
      <c r="T25" s="179">
        <f t="shared" si="0"/>
        <v>7.5110996666666674</v>
      </c>
      <c r="U25" s="306">
        <f t="shared" si="1"/>
        <v>39</v>
      </c>
      <c r="V25" s="160">
        <f>T25/O25</f>
        <v>0.32656955072463772</v>
      </c>
    </row>
    <row r="26" spans="1:182" s="27" customFormat="1" ht="12" customHeight="1">
      <c r="A26" s="54" t="s">
        <v>39</v>
      </c>
      <c r="B26" s="178">
        <v>102</v>
      </c>
      <c r="C26" s="177">
        <v>215</v>
      </c>
      <c r="D26" s="178">
        <v>317</v>
      </c>
      <c r="E26" s="179">
        <v>112.1532679999999</v>
      </c>
      <c r="F26" s="179">
        <v>219.67985000000022</v>
      </c>
      <c r="G26" s="179">
        <v>188.28655100000009</v>
      </c>
      <c r="H26" s="179">
        <v>77.813253000000003</v>
      </c>
      <c r="I26" s="179">
        <v>199.31097400000007</v>
      </c>
      <c r="J26" s="180">
        <v>49.226490666666848</v>
      </c>
      <c r="K26" s="178">
        <v>102</v>
      </c>
      <c r="L26" s="178">
        <v>0</v>
      </c>
      <c r="M26" s="178">
        <v>102</v>
      </c>
      <c r="N26" s="178">
        <v>215</v>
      </c>
      <c r="O26" s="178">
        <v>317</v>
      </c>
      <c r="P26" s="597">
        <f>SUMIFS(Data!$H:$H,Data!$D:$D,$A26,Data!$C:$C,1)+25.5</f>
        <v>57.053303</v>
      </c>
      <c r="Q26" s="597">
        <f>SUMIFS(Data!$H:$H,Data!$D:$D,$A26,Data!$C:$C,2)+133.9</f>
        <v>205.92658000000011</v>
      </c>
      <c r="R26" s="179">
        <f>SUMIFS(Data!$H:$H,Data!$D:$D,$A26,Data!$C:$C,3)</f>
        <v>196.29199999999992</v>
      </c>
      <c r="S26" s="179">
        <f>SUMIFS(Data!$H:$H,Data!$D:$D,$A26,Data!$C:$C,4)</f>
        <v>199.26599999999999</v>
      </c>
      <c r="T26" s="179">
        <f t="shared" si="0"/>
        <v>219.51262766666665</v>
      </c>
      <c r="U26" s="306">
        <f t="shared" si="1"/>
        <v>4.5126276666666456</v>
      </c>
      <c r="V26" s="160">
        <f>T26/O26</f>
        <v>0.69246885699263927</v>
      </c>
      <c r="W26" s="26"/>
      <c r="X26" s="55"/>
      <c r="Y26" s="55"/>
      <c r="Z26" s="56"/>
      <c r="AA26" s="56"/>
      <c r="AB26" s="56"/>
      <c r="AC26" s="56"/>
      <c r="AD26" s="26"/>
      <c r="AE26" s="28"/>
      <c r="AF26" s="55"/>
      <c r="AG26" s="55"/>
      <c r="AH26" s="56"/>
      <c r="AI26" s="56"/>
      <c r="AJ26" s="56"/>
      <c r="AK26" s="56"/>
      <c r="AL26" s="26"/>
      <c r="AM26" s="28"/>
      <c r="AN26" s="55"/>
      <c r="AO26" s="55"/>
      <c r="AP26" s="56"/>
      <c r="AQ26" s="56"/>
      <c r="AR26" s="56"/>
      <c r="AS26" s="56"/>
      <c r="AT26" s="26"/>
      <c r="AU26" s="28"/>
      <c r="AV26" s="55"/>
      <c r="AW26" s="55"/>
      <c r="AX26" s="56"/>
      <c r="AY26" s="56"/>
      <c r="AZ26" s="56"/>
      <c r="BA26" s="56"/>
      <c r="BB26" s="26"/>
      <c r="BC26" s="28"/>
      <c r="BD26" s="55"/>
      <c r="BE26" s="55"/>
      <c r="BF26" s="56"/>
      <c r="BG26" s="56"/>
      <c r="BH26" s="56"/>
      <c r="BI26" s="56"/>
      <c r="BJ26" s="26"/>
      <c r="BK26" s="28"/>
      <c r="BL26" s="55"/>
      <c r="BM26" s="55"/>
      <c r="BN26" s="56"/>
      <c r="BO26" s="56"/>
      <c r="BP26" s="56"/>
      <c r="BQ26" s="56"/>
      <c r="BR26" s="26"/>
      <c r="BS26" s="28"/>
      <c r="BT26" s="55"/>
      <c r="BU26" s="55"/>
      <c r="BV26" s="56"/>
      <c r="BW26" s="56"/>
      <c r="BX26" s="56"/>
      <c r="BY26" s="56"/>
      <c r="BZ26" s="26"/>
      <c r="CA26" s="28"/>
      <c r="CB26" s="55"/>
      <c r="CC26" s="55"/>
      <c r="CD26" s="56"/>
      <c r="CE26" s="56"/>
      <c r="CF26" s="56"/>
      <c r="CG26" s="56"/>
      <c r="CH26" s="26"/>
      <c r="CI26" s="28"/>
      <c r="CJ26" s="55"/>
      <c r="CK26" s="55"/>
      <c r="CL26" s="56"/>
      <c r="CM26" s="56"/>
      <c r="CN26" s="56"/>
      <c r="CO26" s="56"/>
      <c r="CP26" s="26"/>
      <c r="CQ26" s="28"/>
      <c r="CR26" s="55"/>
      <c r="CS26" s="55"/>
      <c r="CT26" s="56"/>
      <c r="CU26" s="56"/>
      <c r="CV26" s="56"/>
      <c r="CW26" s="56"/>
      <c r="CX26" s="26"/>
      <c r="CY26" s="28"/>
      <c r="CZ26" s="55"/>
      <c r="DA26" s="55"/>
      <c r="DB26" s="56"/>
      <c r="DC26" s="56"/>
      <c r="DD26" s="56"/>
      <c r="DE26" s="56"/>
      <c r="DF26" s="26"/>
      <c r="DG26" s="28"/>
      <c r="DH26" s="55"/>
      <c r="DI26" s="55"/>
      <c r="DJ26" s="56"/>
      <c r="DK26" s="56"/>
      <c r="DL26" s="56"/>
      <c r="DM26" s="56"/>
      <c r="DN26" s="26"/>
      <c r="DO26" s="28"/>
      <c r="DP26" s="55"/>
      <c r="DQ26" s="55"/>
      <c r="DR26" s="56"/>
      <c r="DS26" s="56"/>
      <c r="DT26" s="56"/>
      <c r="DU26" s="56"/>
      <c r="DV26" s="26"/>
      <c r="DW26" s="28"/>
      <c r="DX26" s="55"/>
      <c r="DY26" s="55"/>
      <c r="DZ26" s="56"/>
      <c r="EA26" s="56"/>
      <c r="EB26" s="56"/>
      <c r="EC26" s="56"/>
      <c r="ED26" s="26"/>
      <c r="EE26" s="28"/>
      <c r="EF26" s="55"/>
      <c r="EG26" s="55"/>
      <c r="EH26" s="56"/>
      <c r="EI26" s="56"/>
      <c r="EJ26" s="56"/>
      <c r="EK26" s="56"/>
      <c r="EL26" s="26"/>
      <c r="EM26" s="28"/>
      <c r="EN26" s="55"/>
      <c r="EO26" s="55"/>
      <c r="EP26" s="56"/>
      <c r="EQ26" s="56"/>
      <c r="ER26" s="56"/>
      <c r="ES26" s="56"/>
      <c r="ET26" s="26"/>
      <c r="EU26" s="28"/>
      <c r="EV26" s="55"/>
      <c r="EW26" s="55"/>
      <c r="EX26" s="56"/>
      <c r="EY26" s="56"/>
      <c r="EZ26" s="56"/>
      <c r="FA26" s="56"/>
      <c r="FB26" s="26"/>
      <c r="FC26" s="28"/>
      <c r="FD26" s="55"/>
      <c r="FE26" s="55"/>
      <c r="FF26" s="56"/>
      <c r="FG26" s="56"/>
      <c r="FH26" s="56"/>
      <c r="FI26" s="56"/>
      <c r="FJ26" s="26"/>
      <c r="FK26" s="28"/>
      <c r="FL26" s="55"/>
      <c r="FM26" s="55"/>
      <c r="FN26" s="56"/>
      <c r="FO26" s="56"/>
      <c r="FP26" s="56"/>
      <c r="FQ26" s="56"/>
      <c r="FR26" s="26"/>
      <c r="FS26" s="28"/>
      <c r="FT26" s="55"/>
      <c r="FU26" s="55"/>
      <c r="FV26" s="56"/>
      <c r="FW26" s="56"/>
      <c r="FX26" s="56"/>
      <c r="FY26" s="56"/>
      <c r="FZ26" s="26"/>
    </row>
    <row r="27" spans="1:182" s="27" customFormat="1" ht="12" customHeight="1">
      <c r="A27" s="54" t="s">
        <v>21</v>
      </c>
      <c r="B27" s="178">
        <v>20</v>
      </c>
      <c r="C27" s="177">
        <v>0</v>
      </c>
      <c r="D27" s="178">
        <v>0</v>
      </c>
      <c r="E27" s="179">
        <v>0</v>
      </c>
      <c r="F27" s="179">
        <v>0</v>
      </c>
      <c r="G27" s="179">
        <v>0</v>
      </c>
      <c r="H27" s="179">
        <v>0</v>
      </c>
      <c r="I27" s="179">
        <v>0</v>
      </c>
      <c r="J27" s="180">
        <v>20</v>
      </c>
      <c r="K27" s="178">
        <v>20</v>
      </c>
      <c r="L27" s="178">
        <v>20</v>
      </c>
      <c r="M27" s="178">
        <v>0</v>
      </c>
      <c r="N27" s="178">
        <v>0</v>
      </c>
      <c r="O27" s="178">
        <v>0</v>
      </c>
      <c r="P27" s="182">
        <f>SUMIFS(Data!$H:$H,Data!$D:$D,$A27,Data!$C:$C,1)</f>
        <v>0</v>
      </c>
      <c r="Q27" s="182">
        <f>SUMIFS(Data!$H:$H,Data!$D:$D,$A27,Data!$C:$C,2)</f>
        <v>0</v>
      </c>
      <c r="R27" s="182">
        <f>SUMIFS(Data!$H:$H,Data!$D:$D,$A27,Data!$C:$C,3)</f>
        <v>0</v>
      </c>
      <c r="S27" s="182">
        <f>SUMIFS(Data!$H:$H,Data!$D:$D,$A27,Data!$C:$C,4)</f>
        <v>0</v>
      </c>
      <c r="T27" s="182">
        <f t="shared" si="0"/>
        <v>0</v>
      </c>
      <c r="U27" s="306">
        <f>L27+IF($T27-$N27&gt;$M27,$M27,IF($T27-$N27&gt;0,$T27-$N27,0))</f>
        <v>20</v>
      </c>
      <c r="V27" s="504"/>
    </row>
    <row r="28" spans="1:182" s="27" customFormat="1" ht="12" customHeight="1">
      <c r="A28" s="54" t="s">
        <v>22</v>
      </c>
      <c r="B28" s="178">
        <v>27</v>
      </c>
      <c r="C28" s="177">
        <v>0</v>
      </c>
      <c r="D28" s="178">
        <v>0</v>
      </c>
      <c r="E28" s="179">
        <v>0</v>
      </c>
      <c r="F28" s="179">
        <v>0</v>
      </c>
      <c r="G28" s="179">
        <v>0</v>
      </c>
      <c r="H28" s="179">
        <v>0</v>
      </c>
      <c r="I28" s="179">
        <v>0</v>
      </c>
      <c r="J28" s="180">
        <v>27</v>
      </c>
      <c r="K28" s="178">
        <v>27</v>
      </c>
      <c r="L28" s="178">
        <v>27</v>
      </c>
      <c r="M28" s="178">
        <v>0</v>
      </c>
      <c r="N28" s="178">
        <v>0</v>
      </c>
      <c r="O28" s="178">
        <v>0</v>
      </c>
      <c r="P28" s="182">
        <f>SUMIFS(Data!$H:$H,Data!$D:$D,$A28,Data!$C:$C,1)</f>
        <v>0</v>
      </c>
      <c r="Q28" s="182">
        <f>SUMIFS(Data!$H:$H,Data!$D:$D,$A28,Data!$C:$C,2)</f>
        <v>0</v>
      </c>
      <c r="R28" s="182">
        <f>SUMIFS(Data!$H:$H,Data!$D:$D,$A28,Data!$C:$C,3)</f>
        <v>0</v>
      </c>
      <c r="S28" s="182">
        <f>SUMIFS(Data!$H:$H,Data!$D:$D,$A28,Data!$C:$C,4)</f>
        <v>0</v>
      </c>
      <c r="T28" s="182">
        <f t="shared" si="0"/>
        <v>0</v>
      </c>
      <c r="U28" s="306">
        <f>L28+IF($T28-$N28&gt;$M28,$M28,IF($T28-$N28&gt;0,$T28-$N28,0))</f>
        <v>27</v>
      </c>
      <c r="V28" s="504"/>
      <c r="W28" s="26"/>
      <c r="X28" s="55"/>
      <c r="Y28" s="55"/>
      <c r="Z28" s="56"/>
      <c r="AA28" s="56"/>
      <c r="AB28" s="56"/>
      <c r="AC28" s="56"/>
      <c r="AD28" s="26"/>
      <c r="AE28" s="28"/>
      <c r="AF28" s="55"/>
      <c r="AG28" s="55"/>
      <c r="AH28" s="56"/>
      <c r="AI28" s="56"/>
      <c r="AJ28" s="56"/>
      <c r="AK28" s="56"/>
      <c r="AL28" s="26"/>
      <c r="AM28" s="28"/>
      <c r="AN28" s="55"/>
      <c r="AO28" s="55"/>
      <c r="AP28" s="56"/>
      <c r="AQ28" s="56"/>
      <c r="AR28" s="56"/>
      <c r="AS28" s="56"/>
      <c r="AT28" s="26"/>
      <c r="AU28" s="28"/>
      <c r="AV28" s="55"/>
      <c r="AW28" s="55"/>
      <c r="AX28" s="56"/>
      <c r="AY28" s="56"/>
      <c r="AZ28" s="56"/>
      <c r="BA28" s="56"/>
      <c r="BB28" s="26"/>
      <c r="BC28" s="28"/>
      <c r="BD28" s="55"/>
      <c r="BE28" s="55"/>
      <c r="BF28" s="56"/>
      <c r="BG28" s="56"/>
      <c r="BH28" s="56"/>
      <c r="BI28" s="56"/>
      <c r="BJ28" s="26"/>
      <c r="BK28" s="28"/>
      <c r="BL28" s="55"/>
      <c r="BM28" s="55"/>
      <c r="BN28" s="56"/>
      <c r="BO28" s="56"/>
      <c r="BP28" s="56"/>
      <c r="BQ28" s="56"/>
      <c r="BR28" s="26"/>
      <c r="BS28" s="28"/>
      <c r="BT28" s="55"/>
      <c r="BU28" s="55"/>
      <c r="BV28" s="56"/>
      <c r="BW28" s="56"/>
      <c r="BX28" s="56"/>
      <c r="BY28" s="56"/>
      <c r="BZ28" s="26"/>
      <c r="CA28" s="28"/>
      <c r="CB28" s="55"/>
      <c r="CC28" s="55"/>
      <c r="CD28" s="56"/>
      <c r="CE28" s="56"/>
      <c r="CF28" s="56"/>
      <c r="CG28" s="56"/>
      <c r="CH28" s="26"/>
      <c r="CI28" s="28"/>
      <c r="CJ28" s="55"/>
      <c r="CK28" s="55"/>
      <c r="CL28" s="56"/>
      <c r="CM28" s="56"/>
      <c r="CN28" s="56"/>
      <c r="CO28" s="56"/>
      <c r="CP28" s="26"/>
      <c r="CQ28" s="28"/>
      <c r="CR28" s="55"/>
      <c r="CS28" s="55"/>
      <c r="CT28" s="56"/>
      <c r="CU28" s="56"/>
      <c r="CV28" s="56"/>
      <c r="CW28" s="56"/>
      <c r="CX28" s="26"/>
      <c r="CY28" s="28"/>
      <c r="CZ28" s="55"/>
      <c r="DA28" s="55"/>
      <c r="DB28" s="56"/>
      <c r="DC28" s="56"/>
      <c r="DD28" s="56"/>
      <c r="DE28" s="56"/>
      <c r="DF28" s="26"/>
      <c r="DG28" s="28"/>
      <c r="DH28" s="55"/>
      <c r="DI28" s="55"/>
      <c r="DJ28" s="56"/>
      <c r="DK28" s="56"/>
      <c r="DL28" s="56"/>
      <c r="DM28" s="56"/>
      <c r="DN28" s="26"/>
      <c r="DO28" s="28"/>
      <c r="DP28" s="55"/>
      <c r="DQ28" s="55"/>
      <c r="DR28" s="56"/>
      <c r="DS28" s="56"/>
      <c r="DT28" s="56"/>
      <c r="DU28" s="56"/>
      <c r="DV28" s="26"/>
      <c r="DW28" s="28"/>
      <c r="DX28" s="55"/>
      <c r="DY28" s="55"/>
      <c r="DZ28" s="56"/>
      <c r="EA28" s="56"/>
      <c r="EB28" s="56"/>
      <c r="EC28" s="56"/>
      <c r="ED28" s="26"/>
      <c r="EE28" s="28"/>
      <c r="EF28" s="55"/>
      <c r="EG28" s="55"/>
      <c r="EH28" s="56"/>
      <c r="EI28" s="56"/>
      <c r="EJ28" s="56"/>
      <c r="EK28" s="56"/>
      <c r="EL28" s="26"/>
      <c r="EM28" s="28"/>
      <c r="EN28" s="55"/>
      <c r="EO28" s="55"/>
      <c r="EP28" s="56"/>
      <c r="EQ28" s="56"/>
      <c r="ER28" s="56"/>
      <c r="ES28" s="56"/>
      <c r="ET28" s="26"/>
      <c r="EU28" s="28"/>
      <c r="EV28" s="55"/>
      <c r="EW28" s="55"/>
      <c r="EX28" s="56"/>
      <c r="EY28" s="56"/>
      <c r="EZ28" s="56"/>
      <c r="FA28" s="56"/>
      <c r="FB28" s="26"/>
      <c r="FC28" s="28"/>
      <c r="FD28" s="55"/>
      <c r="FE28" s="55"/>
      <c r="FF28" s="56"/>
      <c r="FG28" s="56"/>
      <c r="FH28" s="56"/>
      <c r="FI28" s="56"/>
      <c r="FJ28" s="26"/>
      <c r="FK28" s="28"/>
      <c r="FL28" s="55"/>
      <c r="FM28" s="55"/>
      <c r="FN28" s="56"/>
      <c r="FO28" s="56"/>
      <c r="FP28" s="56"/>
      <c r="FQ28" s="56"/>
      <c r="FR28" s="26"/>
      <c r="FS28" s="28"/>
      <c r="FT28" s="55"/>
      <c r="FU28" s="55"/>
      <c r="FV28" s="56"/>
      <c r="FW28" s="56"/>
      <c r="FX28" s="56"/>
      <c r="FY28" s="56"/>
      <c r="FZ28" s="26"/>
    </row>
    <row r="29" spans="1:182" s="27" customFormat="1" ht="12" customHeight="1">
      <c r="A29" s="54" t="s">
        <v>23</v>
      </c>
      <c r="B29" s="178">
        <v>15</v>
      </c>
      <c r="C29" s="177">
        <v>0</v>
      </c>
      <c r="D29" s="178">
        <v>0</v>
      </c>
      <c r="E29" s="179">
        <v>0</v>
      </c>
      <c r="F29" s="179">
        <v>0</v>
      </c>
      <c r="G29" s="179">
        <v>0</v>
      </c>
      <c r="H29" s="179">
        <v>0</v>
      </c>
      <c r="I29" s="179">
        <v>0</v>
      </c>
      <c r="J29" s="180">
        <v>15</v>
      </c>
      <c r="K29" s="178">
        <v>15</v>
      </c>
      <c r="L29" s="178">
        <v>15</v>
      </c>
      <c r="M29" s="178">
        <v>0</v>
      </c>
      <c r="N29" s="178">
        <v>0</v>
      </c>
      <c r="O29" s="178">
        <v>0</v>
      </c>
      <c r="P29" s="182">
        <f>SUMIFS(Data!$H:$H,Data!$D:$D,$A29,Data!$C:$C,1)</f>
        <v>0</v>
      </c>
      <c r="Q29" s="182">
        <f>SUMIFS(Data!$H:$H,Data!$D:$D,$A29,Data!$C:$C,2)</f>
        <v>0</v>
      </c>
      <c r="R29" s="182">
        <f>SUMIFS(Data!$H:$H,Data!$D:$D,$A29,Data!$C:$C,3)</f>
        <v>0</v>
      </c>
      <c r="S29" s="182">
        <f>SUMIFS(Data!$H:$H,Data!$D:$D,$A29,Data!$C:$C,4)</f>
        <v>0</v>
      </c>
      <c r="T29" s="182">
        <f t="shared" si="0"/>
        <v>0</v>
      </c>
      <c r="U29" s="306">
        <f t="shared" si="1"/>
        <v>15</v>
      </c>
      <c r="V29" s="504"/>
    </row>
    <row r="30" spans="1:182" s="27" customFormat="1" ht="12" customHeight="1">
      <c r="A30" s="54" t="s">
        <v>38</v>
      </c>
      <c r="B30" s="178">
        <v>40</v>
      </c>
      <c r="C30" s="177">
        <v>0</v>
      </c>
      <c r="D30" s="178">
        <v>0</v>
      </c>
      <c r="E30" s="179">
        <v>0</v>
      </c>
      <c r="F30" s="179">
        <v>0</v>
      </c>
      <c r="G30" s="179">
        <v>0</v>
      </c>
      <c r="H30" s="179">
        <v>0</v>
      </c>
      <c r="I30" s="179">
        <v>0</v>
      </c>
      <c r="J30" s="180">
        <v>40</v>
      </c>
      <c r="K30" s="178">
        <v>40</v>
      </c>
      <c r="L30" s="178">
        <v>40</v>
      </c>
      <c r="M30" s="178">
        <v>0</v>
      </c>
      <c r="N30" s="178">
        <v>0</v>
      </c>
      <c r="O30" s="178">
        <v>0</v>
      </c>
      <c r="P30" s="182">
        <f>SUMIFS(Data!$H:$H,Data!$D:$D,$A30,Data!$C:$C,1)</f>
        <v>0</v>
      </c>
      <c r="Q30" s="182">
        <f>SUMIFS(Data!$H:$H,Data!$D:$D,$A30,Data!$C:$C,2)</f>
        <v>0</v>
      </c>
      <c r="R30" s="182">
        <f>SUMIFS(Data!$H:$H,Data!$D:$D,$A30,Data!$C:$C,3)</f>
        <v>0</v>
      </c>
      <c r="S30" s="182">
        <f>SUMIFS(Data!$H:$H,Data!$D:$D,$A30,Data!$C:$C,4)</f>
        <v>0</v>
      </c>
      <c r="T30" s="182">
        <f t="shared" si="0"/>
        <v>0</v>
      </c>
      <c r="U30" s="306">
        <f t="shared" si="1"/>
        <v>40</v>
      </c>
      <c r="V30" s="504"/>
      <c r="W30" s="26"/>
      <c r="X30" s="55"/>
      <c r="Y30" s="55"/>
      <c r="Z30" s="56"/>
      <c r="AA30" s="56"/>
      <c r="AB30" s="56"/>
      <c r="AC30" s="56"/>
      <c r="AD30" s="26"/>
      <c r="AE30" s="28"/>
      <c r="AF30" s="55"/>
      <c r="AG30" s="55"/>
      <c r="AH30" s="56"/>
      <c r="AI30" s="56"/>
      <c r="AJ30" s="56"/>
      <c r="AK30" s="56"/>
      <c r="AL30" s="26"/>
      <c r="AM30" s="28"/>
      <c r="AN30" s="55"/>
      <c r="AO30" s="55"/>
      <c r="AP30" s="56"/>
      <c r="AQ30" s="56"/>
      <c r="AR30" s="56"/>
      <c r="AS30" s="56"/>
      <c r="AT30" s="26"/>
      <c r="AU30" s="28"/>
      <c r="AV30" s="55"/>
      <c r="AW30" s="55"/>
      <c r="AX30" s="56"/>
      <c r="AY30" s="56"/>
      <c r="AZ30" s="56"/>
      <c r="BA30" s="56"/>
      <c r="BB30" s="26"/>
      <c r="BC30" s="28"/>
      <c r="BD30" s="55"/>
      <c r="BE30" s="55"/>
      <c r="BF30" s="56"/>
      <c r="BG30" s="56"/>
      <c r="BH30" s="56"/>
      <c r="BI30" s="56"/>
      <c r="BJ30" s="26"/>
      <c r="BK30" s="28"/>
      <c r="BL30" s="55"/>
      <c r="BM30" s="55"/>
      <c r="BN30" s="56"/>
      <c r="BO30" s="56"/>
      <c r="BP30" s="56"/>
      <c r="BQ30" s="56"/>
      <c r="BR30" s="26"/>
      <c r="BS30" s="28"/>
      <c r="BT30" s="55"/>
      <c r="BU30" s="55"/>
      <c r="BV30" s="56"/>
      <c r="BW30" s="56"/>
      <c r="BX30" s="56"/>
      <c r="BY30" s="56"/>
      <c r="BZ30" s="26"/>
      <c r="CA30" s="28"/>
      <c r="CB30" s="55"/>
      <c r="CC30" s="55"/>
      <c r="CD30" s="56"/>
      <c r="CE30" s="56"/>
      <c r="CF30" s="56"/>
      <c r="CG30" s="56"/>
      <c r="CH30" s="26"/>
      <c r="CI30" s="28"/>
      <c r="CJ30" s="55"/>
      <c r="CK30" s="55"/>
      <c r="CL30" s="56"/>
      <c r="CM30" s="56"/>
      <c r="CN30" s="56"/>
      <c r="CO30" s="56"/>
      <c r="CP30" s="26"/>
      <c r="CQ30" s="28"/>
      <c r="CR30" s="55"/>
      <c r="CS30" s="55"/>
      <c r="CT30" s="56"/>
      <c r="CU30" s="56"/>
      <c r="CV30" s="56"/>
      <c r="CW30" s="56"/>
      <c r="CX30" s="26"/>
      <c r="CY30" s="28"/>
      <c r="CZ30" s="55"/>
      <c r="DA30" s="55"/>
      <c r="DB30" s="56"/>
      <c r="DC30" s="56"/>
      <c r="DD30" s="56"/>
      <c r="DE30" s="56"/>
      <c r="DF30" s="26"/>
      <c r="DG30" s="28"/>
      <c r="DH30" s="55"/>
      <c r="DI30" s="55"/>
      <c r="DJ30" s="56"/>
      <c r="DK30" s="56"/>
      <c r="DL30" s="56"/>
      <c r="DM30" s="56"/>
      <c r="DN30" s="26"/>
      <c r="DO30" s="28"/>
      <c r="DP30" s="55"/>
      <c r="DQ30" s="55"/>
      <c r="DR30" s="56"/>
      <c r="DS30" s="56"/>
      <c r="DT30" s="56"/>
      <c r="DU30" s="56"/>
      <c r="DV30" s="26"/>
      <c r="DW30" s="28"/>
      <c r="DX30" s="55"/>
      <c r="DY30" s="55"/>
      <c r="DZ30" s="56"/>
      <c r="EA30" s="56"/>
      <c r="EB30" s="56"/>
      <c r="EC30" s="56"/>
      <c r="ED30" s="26"/>
      <c r="EE30" s="28"/>
      <c r="EF30" s="55"/>
      <c r="EG30" s="55"/>
      <c r="EH30" s="56"/>
      <c r="EI30" s="56"/>
      <c r="EJ30" s="56"/>
      <c r="EK30" s="56"/>
      <c r="EL30" s="26"/>
      <c r="EM30" s="28"/>
      <c r="EN30" s="55"/>
      <c r="EO30" s="55"/>
      <c r="EP30" s="56"/>
      <c r="EQ30" s="56"/>
      <c r="ER30" s="56"/>
      <c r="ES30" s="56"/>
      <c r="ET30" s="26"/>
      <c r="EU30" s="28"/>
      <c r="EV30" s="55"/>
      <c r="EW30" s="55"/>
      <c r="EX30" s="56"/>
      <c r="EY30" s="56"/>
      <c r="EZ30" s="56"/>
      <c r="FA30" s="56"/>
      <c r="FB30" s="26"/>
      <c r="FC30" s="28"/>
      <c r="FD30" s="55"/>
      <c r="FE30" s="55"/>
      <c r="FF30" s="56"/>
      <c r="FG30" s="56"/>
      <c r="FH30" s="56"/>
      <c r="FI30" s="56"/>
      <c r="FJ30" s="26"/>
      <c r="FK30" s="28"/>
      <c r="FL30" s="55"/>
      <c r="FM30" s="55"/>
      <c r="FN30" s="56"/>
      <c r="FO30" s="56"/>
      <c r="FP30" s="56"/>
      <c r="FQ30" s="56"/>
      <c r="FR30" s="26"/>
      <c r="FS30" s="28"/>
      <c r="FT30" s="55"/>
      <c r="FU30" s="55"/>
      <c r="FV30" s="56"/>
      <c r="FW30" s="56"/>
      <c r="FX30" s="56"/>
      <c r="FY30" s="56"/>
      <c r="FZ30" s="26"/>
    </row>
    <row r="31" spans="1:182" s="27" customFormat="1" ht="12" customHeight="1">
      <c r="A31" s="54" t="s">
        <v>25</v>
      </c>
      <c r="B31" s="178">
        <v>21</v>
      </c>
      <c r="C31" s="177">
        <v>264</v>
      </c>
      <c r="D31" s="178">
        <v>285</v>
      </c>
      <c r="E31" s="179">
        <v>62.138999999999797</v>
      </c>
      <c r="F31" s="179">
        <v>203.23999999999899</v>
      </c>
      <c r="G31" s="179">
        <v>211.49299999999999</v>
      </c>
      <c r="H31" s="179">
        <v>183.786</v>
      </c>
      <c r="I31" s="179">
        <v>220.21933333333291</v>
      </c>
      <c r="J31" s="180">
        <v>0</v>
      </c>
      <c r="K31" s="178">
        <v>21</v>
      </c>
      <c r="L31" s="178">
        <v>0</v>
      </c>
      <c r="M31" s="178">
        <v>21</v>
      </c>
      <c r="N31" s="178">
        <v>264</v>
      </c>
      <c r="O31" s="178">
        <v>285</v>
      </c>
      <c r="P31" s="179">
        <f>SUMIFS(Data!$H:$H,Data!$D:$D,$A31,Data!$C:$C,1)</f>
        <v>68.200999999999794</v>
      </c>
      <c r="Q31" s="179">
        <f>SUMIFS(Data!$H:$H,Data!$D:$D,$A31,Data!$C:$C,2)</f>
        <v>160.38299999999899</v>
      </c>
      <c r="R31" s="179">
        <f>SUMIFS(Data!$H:$H,Data!$D:$D,$A31,Data!$C:$C,3)</f>
        <v>153.18799999999999</v>
      </c>
      <c r="S31" s="179">
        <f>SUMIFS(Data!$H:$H,Data!$D:$D,$A31,Data!$C:$C,4)</f>
        <v>143.09399999999999</v>
      </c>
      <c r="T31" s="179">
        <f t="shared" si="0"/>
        <v>174.95533333333296</v>
      </c>
      <c r="U31" s="306">
        <f t="shared" si="1"/>
        <v>0</v>
      </c>
      <c r="V31" s="160">
        <f>T31/O31</f>
        <v>0.61387836257309814</v>
      </c>
    </row>
    <row r="32" spans="1:182" s="27" customFormat="1" ht="12" customHeight="1">
      <c r="A32" s="57" t="s">
        <v>26</v>
      </c>
      <c r="B32" s="178" t="s">
        <v>593</v>
      </c>
      <c r="C32" s="183"/>
      <c r="D32" s="178"/>
      <c r="E32" s="182">
        <v>0</v>
      </c>
      <c r="F32" s="182">
        <v>0</v>
      </c>
      <c r="G32" s="182">
        <v>0</v>
      </c>
      <c r="H32" s="182">
        <v>0</v>
      </c>
      <c r="I32" s="182">
        <v>0</v>
      </c>
      <c r="J32" s="180">
        <v>0</v>
      </c>
      <c r="K32" s="178" t="s">
        <v>593</v>
      </c>
      <c r="L32" s="178"/>
      <c r="M32" s="178"/>
      <c r="N32" s="178"/>
      <c r="O32" s="178"/>
      <c r="P32" s="182">
        <f>SUMIFS(Data!$H:$H,Data!$D:$D,$A32,Data!$C:$C,1)</f>
        <v>0</v>
      </c>
      <c r="Q32" s="182">
        <f>SUMIFS(Data!$H:$H,Data!$D:$D,$A32,Data!$C:$C,2)</f>
        <v>0</v>
      </c>
      <c r="R32" s="182">
        <f>SUMIFS(Data!$H:$H,Data!$D:$D,$A32,Data!$C:$C,3)</f>
        <v>0</v>
      </c>
      <c r="S32" s="182">
        <f>SUMIFS(Data!$H:$H,Data!$D:$D,$A32,Data!$C:$C,4)</f>
        <v>0</v>
      </c>
      <c r="T32" s="182">
        <f t="shared" si="0"/>
        <v>0</v>
      </c>
      <c r="U32" s="306">
        <f t="shared" si="1"/>
        <v>0</v>
      </c>
      <c r="V32" s="162"/>
      <c r="W32" s="26"/>
      <c r="X32" s="55"/>
      <c r="Y32" s="55"/>
      <c r="Z32" s="56"/>
      <c r="AA32" s="56"/>
      <c r="AB32" s="56"/>
      <c r="AC32" s="56"/>
      <c r="AD32" s="26"/>
      <c r="AE32" s="28"/>
      <c r="AF32" s="55"/>
      <c r="AG32" s="55"/>
      <c r="AH32" s="56"/>
      <c r="AI32" s="56"/>
      <c r="AJ32" s="56"/>
      <c r="AK32" s="56"/>
      <c r="AL32" s="26"/>
      <c r="AM32" s="28"/>
      <c r="AN32" s="55"/>
      <c r="AO32" s="55"/>
      <c r="AP32" s="56"/>
      <c r="AQ32" s="56"/>
      <c r="AR32" s="56"/>
      <c r="AS32" s="56"/>
      <c r="AT32" s="26"/>
      <c r="AU32" s="28"/>
      <c r="AV32" s="55"/>
      <c r="AW32" s="55"/>
      <c r="AX32" s="56"/>
      <c r="AY32" s="56"/>
      <c r="AZ32" s="56"/>
      <c r="BA32" s="56"/>
      <c r="BB32" s="26"/>
      <c r="BC32" s="28"/>
      <c r="BD32" s="55"/>
      <c r="BE32" s="55"/>
      <c r="BF32" s="56"/>
      <c r="BG32" s="56"/>
      <c r="BH32" s="56"/>
      <c r="BI32" s="56"/>
      <c r="BJ32" s="26"/>
      <c r="BK32" s="28"/>
      <c r="BL32" s="55"/>
      <c r="BM32" s="55"/>
      <c r="BN32" s="56"/>
      <c r="BO32" s="56"/>
      <c r="BP32" s="56"/>
      <c r="BQ32" s="56"/>
      <c r="BR32" s="26"/>
      <c r="BS32" s="28"/>
      <c r="BT32" s="55"/>
      <c r="BU32" s="55"/>
      <c r="BV32" s="56"/>
      <c r="BW32" s="56"/>
      <c r="BX32" s="56"/>
      <c r="BY32" s="56"/>
      <c r="BZ32" s="26"/>
      <c r="CA32" s="28"/>
      <c r="CB32" s="55"/>
      <c r="CC32" s="55"/>
      <c r="CD32" s="56"/>
      <c r="CE32" s="56"/>
      <c r="CF32" s="56"/>
      <c r="CG32" s="56"/>
      <c r="CH32" s="26"/>
      <c r="CI32" s="28"/>
      <c r="CJ32" s="55"/>
      <c r="CK32" s="55"/>
      <c r="CL32" s="56"/>
      <c r="CM32" s="56"/>
      <c r="CN32" s="56"/>
      <c r="CO32" s="56"/>
      <c r="CP32" s="26"/>
      <c r="CQ32" s="28"/>
      <c r="CR32" s="55"/>
      <c r="CS32" s="55"/>
      <c r="CT32" s="56"/>
      <c r="CU32" s="56"/>
      <c r="CV32" s="56"/>
      <c r="CW32" s="56"/>
      <c r="CX32" s="26"/>
      <c r="CY32" s="28"/>
      <c r="CZ32" s="55"/>
      <c r="DA32" s="55"/>
      <c r="DB32" s="56"/>
      <c r="DC32" s="56"/>
      <c r="DD32" s="56"/>
      <c r="DE32" s="56"/>
      <c r="DF32" s="26"/>
      <c r="DG32" s="28"/>
      <c r="DH32" s="55"/>
      <c r="DI32" s="55"/>
      <c r="DJ32" s="56"/>
      <c r="DK32" s="56"/>
      <c r="DL32" s="56"/>
      <c r="DM32" s="56"/>
      <c r="DN32" s="26"/>
      <c r="DO32" s="28"/>
      <c r="DP32" s="55"/>
      <c r="DQ32" s="55"/>
      <c r="DR32" s="56"/>
      <c r="DS32" s="56"/>
      <c r="DT32" s="56"/>
      <c r="DU32" s="56"/>
      <c r="DV32" s="26"/>
      <c r="DW32" s="28"/>
      <c r="DX32" s="55"/>
      <c r="DY32" s="55"/>
      <c r="DZ32" s="56"/>
      <c r="EA32" s="56"/>
      <c r="EB32" s="56"/>
      <c r="EC32" s="56"/>
      <c r="ED32" s="26"/>
      <c r="EE32" s="28"/>
      <c r="EF32" s="55"/>
      <c r="EG32" s="55"/>
      <c r="EH32" s="56"/>
      <c r="EI32" s="56"/>
      <c r="EJ32" s="56"/>
      <c r="EK32" s="56"/>
      <c r="EL32" s="26"/>
      <c r="EM32" s="28"/>
      <c r="EN32" s="55"/>
      <c r="EO32" s="55"/>
      <c r="EP32" s="56"/>
      <c r="EQ32" s="56"/>
      <c r="ER32" s="56"/>
      <c r="ES32" s="56"/>
      <c r="ET32" s="26"/>
      <c r="EU32" s="28"/>
      <c r="EV32" s="55"/>
      <c r="EW32" s="55"/>
      <c r="EX32" s="56"/>
      <c r="EY32" s="56"/>
      <c r="EZ32" s="56"/>
      <c r="FA32" s="56"/>
      <c r="FB32" s="26"/>
      <c r="FC32" s="28"/>
      <c r="FD32" s="55"/>
      <c r="FE32" s="55"/>
      <c r="FF32" s="56"/>
      <c r="FG32" s="56"/>
      <c r="FH32" s="56"/>
      <c r="FI32" s="56"/>
      <c r="FJ32" s="26"/>
      <c r="FK32" s="28"/>
      <c r="FL32" s="55"/>
      <c r="FM32" s="55"/>
      <c r="FN32" s="56"/>
      <c r="FO32" s="56"/>
      <c r="FP32" s="56"/>
      <c r="FQ32" s="56"/>
      <c r="FR32" s="26"/>
      <c r="FS32" s="28"/>
      <c r="FT32" s="55"/>
      <c r="FU32" s="55"/>
      <c r="FV32" s="56"/>
      <c r="FW32" s="56"/>
      <c r="FX32" s="56"/>
      <c r="FY32" s="56"/>
      <c r="FZ32" s="26"/>
    </row>
    <row r="33" spans="1:182" s="27" customFormat="1" ht="12" customHeight="1">
      <c r="A33" s="54" t="s">
        <v>27</v>
      </c>
      <c r="B33" s="178">
        <v>20</v>
      </c>
      <c r="C33" s="177">
        <v>0</v>
      </c>
      <c r="D33" s="178">
        <v>0</v>
      </c>
      <c r="E33" s="179">
        <v>0</v>
      </c>
      <c r="F33" s="179">
        <v>0</v>
      </c>
      <c r="G33" s="179">
        <v>0</v>
      </c>
      <c r="H33" s="179">
        <v>0</v>
      </c>
      <c r="I33" s="179">
        <v>0</v>
      </c>
      <c r="J33" s="180">
        <v>20</v>
      </c>
      <c r="K33" s="178">
        <v>20</v>
      </c>
      <c r="L33" s="178">
        <v>20</v>
      </c>
      <c r="M33" s="178">
        <v>0</v>
      </c>
      <c r="N33" s="178">
        <v>0</v>
      </c>
      <c r="O33" s="178">
        <v>0</v>
      </c>
      <c r="P33" s="182">
        <f>SUMIFS(Data!$H:$H,Data!$D:$D,$A33,Data!$C:$C,1)</f>
        <v>0</v>
      </c>
      <c r="Q33" s="182">
        <f>SUMIFS(Data!$H:$H,Data!$D:$D,$A33,Data!$C:$C,2)</f>
        <v>0</v>
      </c>
      <c r="R33" s="182">
        <f>SUMIFS(Data!$H:$H,Data!$D:$D,$A33,Data!$C:$C,3)</f>
        <v>0</v>
      </c>
      <c r="S33" s="182">
        <f>SUMIFS(Data!$H:$H,Data!$D:$D,$A33,Data!$C:$C,4)</f>
        <v>0</v>
      </c>
      <c r="T33" s="182">
        <f t="shared" si="0"/>
        <v>0</v>
      </c>
      <c r="U33" s="306">
        <f t="shared" si="1"/>
        <v>20</v>
      </c>
      <c r="V33" s="504"/>
    </row>
    <row r="34" spans="1:182" s="27" customFormat="1" ht="12" customHeight="1">
      <c r="A34" s="54" t="s">
        <v>28</v>
      </c>
      <c r="B34" s="178">
        <v>40</v>
      </c>
      <c r="C34" s="183">
        <v>70</v>
      </c>
      <c r="D34" s="178">
        <v>110</v>
      </c>
      <c r="E34" s="182">
        <v>17.333316</v>
      </c>
      <c r="F34" s="182">
        <v>128.66652599999901</v>
      </c>
      <c r="G34" s="182">
        <v>136.77318600000001</v>
      </c>
      <c r="H34" s="182">
        <v>110.799886</v>
      </c>
      <c r="I34" s="182">
        <v>131.19097133333301</v>
      </c>
      <c r="J34" s="180">
        <v>40</v>
      </c>
      <c r="K34" s="178">
        <v>40</v>
      </c>
      <c r="L34" s="178">
        <v>0</v>
      </c>
      <c r="M34" s="178">
        <v>40</v>
      </c>
      <c r="N34" s="178">
        <v>70</v>
      </c>
      <c r="O34" s="178">
        <v>110</v>
      </c>
      <c r="P34" s="179">
        <f>SUMIFS(Data!$H:$H,Data!$D:$D,$A34,Data!$C:$C,1)</f>
        <v>12.999987000000001</v>
      </c>
      <c r="Q34" s="179">
        <f>SUMIFS(Data!$H:$H,Data!$D:$D,$A34,Data!$C:$C,2)</f>
        <v>71.1999220000002</v>
      </c>
      <c r="R34" s="179">
        <f>SUMIFS(Data!$H:$H,Data!$D:$D,$A34,Data!$C:$C,3)</f>
        <v>78.533249000000097</v>
      </c>
      <c r="S34" s="179">
        <f>SUMIFS(Data!$H:$H,Data!$D:$D,$A34,Data!$C:$C,4)</f>
        <v>83.066582999999994</v>
      </c>
      <c r="T34" s="179">
        <f t="shared" si="0"/>
        <v>81.933247000000094</v>
      </c>
      <c r="U34" s="306">
        <f t="shared" si="1"/>
        <v>11.933247000000094</v>
      </c>
      <c r="V34" s="160">
        <f>T34/O34</f>
        <v>0.74484770000000089</v>
      </c>
      <c r="W34" s="26"/>
      <c r="X34" s="55"/>
      <c r="Y34" s="55"/>
      <c r="Z34" s="56"/>
      <c r="AA34" s="56"/>
      <c r="AB34" s="56"/>
      <c r="AC34" s="56"/>
      <c r="AD34" s="26"/>
      <c r="AE34" s="28"/>
      <c r="AF34" s="55"/>
      <c r="AG34" s="55"/>
      <c r="AH34" s="56"/>
      <c r="AI34" s="56"/>
      <c r="AJ34" s="56"/>
      <c r="AK34" s="56"/>
      <c r="AL34" s="26"/>
      <c r="AM34" s="28"/>
      <c r="AN34" s="55"/>
      <c r="AO34" s="55"/>
      <c r="AP34" s="56"/>
      <c r="AQ34" s="56"/>
      <c r="AR34" s="56"/>
      <c r="AS34" s="56"/>
      <c r="AT34" s="26"/>
      <c r="AU34" s="28"/>
      <c r="AV34" s="55"/>
      <c r="AW34" s="55"/>
      <c r="AX34" s="56"/>
      <c r="AY34" s="56"/>
      <c r="AZ34" s="56"/>
      <c r="BA34" s="56"/>
      <c r="BB34" s="26"/>
      <c r="BC34" s="28"/>
      <c r="BD34" s="55"/>
      <c r="BE34" s="55"/>
      <c r="BF34" s="56"/>
      <c r="BG34" s="56"/>
      <c r="BH34" s="56"/>
      <c r="BI34" s="56"/>
      <c r="BJ34" s="26"/>
      <c r="BK34" s="28"/>
      <c r="BL34" s="55"/>
      <c r="BM34" s="55"/>
      <c r="BN34" s="56"/>
      <c r="BO34" s="56"/>
      <c r="BP34" s="56"/>
      <c r="BQ34" s="56"/>
      <c r="BR34" s="26"/>
      <c r="BS34" s="28"/>
      <c r="BT34" s="55"/>
      <c r="BU34" s="55"/>
      <c r="BV34" s="56"/>
      <c r="BW34" s="56"/>
      <c r="BX34" s="56"/>
      <c r="BY34" s="56"/>
      <c r="BZ34" s="26"/>
      <c r="CA34" s="28"/>
      <c r="CB34" s="55"/>
      <c r="CC34" s="55"/>
      <c r="CD34" s="56"/>
      <c r="CE34" s="56"/>
      <c r="CF34" s="56"/>
      <c r="CG34" s="56"/>
      <c r="CH34" s="26"/>
      <c r="CI34" s="28"/>
      <c r="CJ34" s="55"/>
      <c r="CK34" s="55"/>
      <c r="CL34" s="56"/>
      <c r="CM34" s="56"/>
      <c r="CN34" s="56"/>
      <c r="CO34" s="56"/>
      <c r="CP34" s="26"/>
      <c r="CQ34" s="28"/>
      <c r="CR34" s="55"/>
      <c r="CS34" s="55"/>
      <c r="CT34" s="56"/>
      <c r="CU34" s="56"/>
      <c r="CV34" s="56"/>
      <c r="CW34" s="56"/>
      <c r="CX34" s="26"/>
      <c r="CY34" s="28"/>
      <c r="CZ34" s="55"/>
      <c r="DA34" s="55"/>
      <c r="DB34" s="56"/>
      <c r="DC34" s="56"/>
      <c r="DD34" s="56"/>
      <c r="DE34" s="56"/>
      <c r="DF34" s="26"/>
      <c r="DG34" s="28"/>
      <c r="DH34" s="55"/>
      <c r="DI34" s="55"/>
      <c r="DJ34" s="56"/>
      <c r="DK34" s="56"/>
      <c r="DL34" s="56"/>
      <c r="DM34" s="56"/>
      <c r="DN34" s="26"/>
      <c r="DO34" s="28"/>
      <c r="DP34" s="55"/>
      <c r="DQ34" s="55"/>
      <c r="DR34" s="56"/>
      <c r="DS34" s="56"/>
      <c r="DT34" s="56"/>
      <c r="DU34" s="56"/>
      <c r="DV34" s="26"/>
      <c r="DW34" s="28"/>
      <c r="DX34" s="55"/>
      <c r="DY34" s="55"/>
      <c r="DZ34" s="56"/>
      <c r="EA34" s="56"/>
      <c r="EB34" s="56"/>
      <c r="EC34" s="56"/>
      <c r="ED34" s="26"/>
      <c r="EE34" s="28"/>
      <c r="EF34" s="55"/>
      <c r="EG34" s="55"/>
      <c r="EH34" s="56"/>
      <c r="EI34" s="56"/>
      <c r="EJ34" s="56"/>
      <c r="EK34" s="56"/>
      <c r="EL34" s="26"/>
      <c r="EM34" s="28"/>
      <c r="EN34" s="55"/>
      <c r="EO34" s="55"/>
      <c r="EP34" s="56"/>
      <c r="EQ34" s="56"/>
      <c r="ER34" s="56"/>
      <c r="ES34" s="56"/>
      <c r="ET34" s="26"/>
      <c r="EU34" s="28"/>
      <c r="EV34" s="55"/>
      <c r="EW34" s="55"/>
      <c r="EX34" s="56"/>
      <c r="EY34" s="56"/>
      <c r="EZ34" s="56"/>
      <c r="FA34" s="56"/>
      <c r="FB34" s="26"/>
      <c r="FC34" s="28"/>
      <c r="FD34" s="55"/>
      <c r="FE34" s="55"/>
      <c r="FF34" s="56"/>
      <c r="FG34" s="56"/>
      <c r="FH34" s="56"/>
      <c r="FI34" s="56"/>
      <c r="FJ34" s="26"/>
      <c r="FK34" s="28"/>
      <c r="FL34" s="55"/>
      <c r="FM34" s="55"/>
      <c r="FN34" s="56"/>
      <c r="FO34" s="56"/>
      <c r="FP34" s="56"/>
      <c r="FQ34" s="56"/>
      <c r="FR34" s="26"/>
      <c r="FS34" s="28"/>
      <c r="FT34" s="55"/>
      <c r="FU34" s="55"/>
      <c r="FV34" s="56"/>
      <c r="FW34" s="56"/>
      <c r="FX34" s="56"/>
      <c r="FY34" s="56"/>
      <c r="FZ34" s="26"/>
    </row>
    <row r="35" spans="1:182" ht="12" customHeight="1" thickBot="1">
      <c r="A35" s="57" t="s">
        <v>29</v>
      </c>
      <c r="B35" s="178" t="s">
        <v>593</v>
      </c>
      <c r="C35" s="183"/>
      <c r="D35" s="178"/>
      <c r="E35" s="182">
        <v>0</v>
      </c>
      <c r="F35" s="182">
        <v>0</v>
      </c>
      <c r="G35" s="182">
        <v>0</v>
      </c>
      <c r="H35" s="182">
        <v>0</v>
      </c>
      <c r="I35" s="182">
        <v>0</v>
      </c>
      <c r="J35" s="180">
        <v>0</v>
      </c>
      <c r="K35" s="178" t="s">
        <v>593</v>
      </c>
      <c r="L35" s="178"/>
      <c r="M35" s="178"/>
      <c r="N35" s="178"/>
      <c r="O35" s="178"/>
      <c r="P35" s="182">
        <f>SUMIFS(Data!$H:$H,Data!$D:$D,$A35,Data!$C:$C,1)</f>
        <v>0</v>
      </c>
      <c r="Q35" s="182">
        <f>SUMIFS(Data!$H:$H,Data!$D:$D,$A35,Data!$C:$C,2)</f>
        <v>0</v>
      </c>
      <c r="R35" s="182">
        <f>SUMIFS(Data!$H:$H,Data!$D:$D,$A35,Data!$C:$C,3)</f>
        <v>0</v>
      </c>
      <c r="S35" s="182">
        <f>SUMIFS(Data!$H:$H,Data!$D:$D,$A35,Data!$C:$C,4)</f>
        <v>0</v>
      </c>
      <c r="T35" s="182">
        <f t="shared" si="0"/>
        <v>0</v>
      </c>
      <c r="U35" s="306">
        <f t="shared" si="1"/>
        <v>0</v>
      </c>
      <c r="V35" s="162"/>
    </row>
    <row r="36" spans="1:182" s="47" customFormat="1" ht="12.6" thickBot="1">
      <c r="A36" s="169" t="s">
        <v>32</v>
      </c>
      <c r="B36" s="233">
        <f>SUM(B6:B35)</f>
        <v>983</v>
      </c>
      <c r="C36" s="530">
        <v>1579</v>
      </c>
      <c r="D36" s="233">
        <v>2056</v>
      </c>
      <c r="E36" s="234">
        <f>SUM(E6:E35)</f>
        <v>624.61845199999982</v>
      </c>
      <c r="F36" s="234">
        <f t="shared" ref="F36:I36" si="2">SUM(F6:F35)</f>
        <v>1426.1586940000007</v>
      </c>
      <c r="G36" s="234">
        <f t="shared" si="2"/>
        <v>1317.9334950000016</v>
      </c>
      <c r="H36" s="234">
        <f t="shared" si="2"/>
        <v>1042.213100000002</v>
      </c>
      <c r="I36" s="234">
        <f t="shared" si="2"/>
        <v>1470.3079136666679</v>
      </c>
      <c r="J36" s="235">
        <v>619.08712533333392</v>
      </c>
      <c r="K36" s="233">
        <f t="shared" ref="K36:P36" si="3">SUM(K6:K35)</f>
        <v>983</v>
      </c>
      <c r="L36" s="233">
        <f t="shared" si="3"/>
        <v>523</v>
      </c>
      <c r="M36" s="233">
        <f>SUM(M6:M35)</f>
        <v>477</v>
      </c>
      <c r="N36" s="233">
        <f t="shared" si="3"/>
        <v>1579</v>
      </c>
      <c r="O36" s="233">
        <f t="shared" si="3"/>
        <v>2056</v>
      </c>
      <c r="P36" s="234">
        <f t="shared" si="3"/>
        <v>567.35043599999983</v>
      </c>
      <c r="Q36" s="234">
        <f t="shared" ref="Q36:T36" si="4">SUM(Q6:Q35)</f>
        <v>1277.0858900000017</v>
      </c>
      <c r="R36" s="234">
        <f t="shared" si="4"/>
        <v>1169.3557310000001</v>
      </c>
      <c r="S36" s="234">
        <f t="shared" si="4"/>
        <v>1118.9475859999993</v>
      </c>
      <c r="T36" s="234">
        <f t="shared" si="4"/>
        <v>1377.5798810000006</v>
      </c>
      <c r="U36" s="552">
        <f t="shared" si="1"/>
        <v>523</v>
      </c>
      <c r="V36" s="553">
        <f>T36/O36</f>
        <v>0.67002912500000023</v>
      </c>
      <c r="W36" s="153"/>
    </row>
    <row r="37" spans="1:182" s="110" customFormat="1" ht="12" customHeight="1" thickTop="1">
      <c r="A37" s="110" t="s">
        <v>156</v>
      </c>
      <c r="F37" s="79"/>
      <c r="J37" s="121"/>
      <c r="K37" s="121"/>
      <c r="N37" s="121"/>
      <c r="Q37" s="79"/>
      <c r="U37" s="121"/>
      <c r="V37" s="121" t="str">
        <f>Data!$W$1</f>
        <v>tdulany</v>
      </c>
    </row>
    <row r="38" spans="1:182" s="110" customFormat="1" ht="12" customHeight="1">
      <c r="A38" s="110" t="s">
        <v>583</v>
      </c>
      <c r="J38" s="109"/>
      <c r="K38" s="109"/>
      <c r="N38" s="109"/>
      <c r="U38" s="109"/>
      <c r="V38" s="109">
        <f>Data!$W$2</f>
        <v>44399</v>
      </c>
    </row>
    <row r="39" spans="1:182" s="110" customFormat="1" ht="12" customHeight="1">
      <c r="A39" s="110" t="s">
        <v>584</v>
      </c>
      <c r="J39" s="109"/>
      <c r="K39" s="109"/>
      <c r="N39" s="109"/>
      <c r="U39" s="109"/>
      <c r="V39" s="109"/>
    </row>
    <row r="40" spans="1:182" s="110" customFormat="1" ht="12" customHeight="1">
      <c r="A40" s="110" t="s">
        <v>562</v>
      </c>
      <c r="J40" s="128"/>
      <c r="K40" s="128"/>
      <c r="N40" s="128"/>
      <c r="U40" s="128"/>
      <c r="V40" s="128"/>
    </row>
    <row r="41" spans="1:182" ht="12" customHeight="1">
      <c r="A41" s="508" t="s">
        <v>564</v>
      </c>
      <c r="B41" s="88"/>
      <c r="C41" s="88"/>
      <c r="D41" s="88"/>
      <c r="E41" s="88"/>
      <c r="M41" s="88"/>
      <c r="O41" s="88"/>
      <c r="P41" s="88"/>
    </row>
    <row r="42" spans="1:182" s="110" customFormat="1" ht="12" customHeight="1">
      <c r="J42" s="128"/>
      <c r="K42" s="128"/>
      <c r="N42" s="128"/>
      <c r="U42" s="128"/>
      <c r="V42" s="128"/>
    </row>
    <row r="44" spans="1:182" ht="12">
      <c r="A44" s="47" t="s">
        <v>54</v>
      </c>
      <c r="H44" s="216"/>
      <c r="J44" s="22"/>
      <c r="K44" s="22"/>
      <c r="N44" s="22"/>
    </row>
    <row r="45" spans="1:182" ht="12.6" thickBot="1">
      <c r="A45" s="47" t="s">
        <v>78</v>
      </c>
      <c r="H45" s="216"/>
      <c r="J45" s="22"/>
      <c r="K45" s="22"/>
      <c r="N45" s="22"/>
    </row>
    <row r="46" spans="1:182" ht="12">
      <c r="A46" s="174"/>
      <c r="B46" s="135"/>
      <c r="C46" s="135"/>
      <c r="D46" s="135"/>
      <c r="E46" s="156" t="s">
        <v>641</v>
      </c>
      <c r="F46" s="156" t="s">
        <v>642</v>
      </c>
      <c r="G46" s="156" t="s">
        <v>643</v>
      </c>
      <c r="H46" s="156" t="s">
        <v>644</v>
      </c>
      <c r="I46" s="156" t="s">
        <v>186</v>
      </c>
      <c r="J46" s="135" t="s">
        <v>186</v>
      </c>
      <c r="K46" s="135"/>
      <c r="L46" s="135" t="s">
        <v>575</v>
      </c>
      <c r="M46" s="135" t="s">
        <v>577</v>
      </c>
      <c r="N46" s="135"/>
      <c r="O46" s="135" t="s">
        <v>159</v>
      </c>
      <c r="P46" s="156" t="str">
        <f>CONCATENATE("Summer ",MID(Data!$W$3,3,2))</f>
        <v>Summer 20</v>
      </c>
      <c r="Q46" s="156" t="str">
        <f>CONCATENATE("Fall ",MID(Data!$W$3,3,2))</f>
        <v>Fall 20</v>
      </c>
      <c r="R46" s="156" t="str">
        <f>CONCATENATE("Winter ",MID(Data!$W$3,6,2))</f>
        <v>Winter 21</v>
      </c>
      <c r="S46" s="156" t="str">
        <f>CONCATENATE("Spring ",MID(Data!$W$3,6,2))</f>
        <v>Spring 21</v>
      </c>
      <c r="T46" s="157" t="str">
        <f>Data!$W$3</f>
        <v>2020-21</v>
      </c>
      <c r="U46" s="135" t="str">
        <f>Data!$W$3</f>
        <v>2020-21</v>
      </c>
      <c r="V46" s="130"/>
    </row>
    <row r="47" spans="1:182" ht="12.6" thickBot="1">
      <c r="A47" s="175" t="s">
        <v>37</v>
      </c>
      <c r="B47" s="136"/>
      <c r="C47" s="136"/>
      <c r="D47" s="136"/>
      <c r="E47" s="165" t="s">
        <v>33</v>
      </c>
      <c r="F47" s="165" t="s">
        <v>33</v>
      </c>
      <c r="G47" s="165" t="s">
        <v>33</v>
      </c>
      <c r="H47" s="165" t="s">
        <v>33</v>
      </c>
      <c r="I47" s="165" t="s">
        <v>31</v>
      </c>
      <c r="J47" s="136" t="s">
        <v>560</v>
      </c>
      <c r="K47" s="136"/>
      <c r="L47" s="136" t="s">
        <v>576</v>
      </c>
      <c r="M47" s="136" t="s">
        <v>576</v>
      </c>
      <c r="N47" s="136" t="s">
        <v>56</v>
      </c>
      <c r="O47" s="136" t="s">
        <v>561</v>
      </c>
      <c r="P47" s="165" t="s">
        <v>33</v>
      </c>
      <c r="Q47" s="165" t="s">
        <v>33</v>
      </c>
      <c r="R47" s="165" t="s">
        <v>33</v>
      </c>
      <c r="S47" s="165" t="s">
        <v>33</v>
      </c>
      <c r="T47" s="165" t="s">
        <v>31</v>
      </c>
      <c r="U47" s="136" t="s">
        <v>560</v>
      </c>
      <c r="V47" s="131"/>
    </row>
    <row r="48" spans="1:182" ht="12">
      <c r="A48" s="93" t="s">
        <v>81</v>
      </c>
      <c r="B48" s="132"/>
      <c r="C48" s="132"/>
      <c r="D48" s="132"/>
      <c r="E48" s="194">
        <v>0</v>
      </c>
      <c r="F48" s="182">
        <v>0</v>
      </c>
      <c r="G48" s="182">
        <v>0</v>
      </c>
      <c r="H48" s="182">
        <v>0</v>
      </c>
      <c r="I48" s="182">
        <v>0</v>
      </c>
      <c r="J48" s="462">
        <v>0</v>
      </c>
      <c r="K48" s="462"/>
      <c r="L48" s="462"/>
      <c r="M48" s="462"/>
      <c r="N48" s="462"/>
      <c r="O48" s="462"/>
      <c r="P48" s="194">
        <f>SUMIFS(Data!$H:$H,Data!$E:$E,$A48,Data!$C:$C,1)</f>
        <v>0</v>
      </c>
      <c r="Q48" s="182">
        <f>SUMIFS(Data!$H:$H,Data!$E:$E,$A48,Data!$C:$C,2)</f>
        <v>0</v>
      </c>
      <c r="R48" s="182">
        <f>SUMIFS(Data!$H:$H,Data!$E:$E,$A48,Data!$C:$C,3)</f>
        <v>0</v>
      </c>
      <c r="S48" s="182">
        <f>SUMIFS(Data!$H:$H,Data!$E:$E,$A48,Data!$C:$C,4)</f>
        <v>0</v>
      </c>
      <c r="T48" s="182">
        <f t="shared" ref="T48:T49" si="5">(P48+Q48+R48+S48)/3</f>
        <v>0</v>
      </c>
      <c r="U48" s="462">
        <f>IF(T$50&gt;0,(T48/T$50)*U$24,0)</f>
        <v>0</v>
      </c>
      <c r="V48" s="170"/>
    </row>
    <row r="49" spans="1:22" ht="12">
      <c r="A49" s="94" t="s">
        <v>79</v>
      </c>
      <c r="B49" s="132"/>
      <c r="C49" s="132"/>
      <c r="D49" s="132"/>
      <c r="E49" s="194">
        <v>0</v>
      </c>
      <c r="F49" s="196">
        <v>0</v>
      </c>
      <c r="G49" s="196">
        <v>0</v>
      </c>
      <c r="H49" s="196">
        <v>0</v>
      </c>
      <c r="I49" s="196">
        <v>0</v>
      </c>
      <c r="J49" s="462">
        <v>0</v>
      </c>
      <c r="K49" s="462"/>
      <c r="L49" s="462"/>
      <c r="M49" s="462"/>
      <c r="N49" s="462"/>
      <c r="O49" s="462"/>
      <c r="P49" s="194">
        <f>SUMIFS(Data!$H:$H,Data!$E:$E,$A49,Data!$C:$C,1)</f>
        <v>0</v>
      </c>
      <c r="Q49" s="196">
        <f>SUMIFS(Data!$H:$H,Data!$E:$E,$A49,Data!$C:$C,2)</f>
        <v>0</v>
      </c>
      <c r="R49" s="196">
        <f>SUMIFS(Data!$H:$H,Data!$E:$E,$A49,Data!$C:$C,3)</f>
        <v>0</v>
      </c>
      <c r="S49" s="196">
        <f>SUMIFS(Data!$H:$H,Data!$E:$E,$A49,Data!$C:$C,4)</f>
        <v>0</v>
      </c>
      <c r="T49" s="196">
        <f t="shared" si="5"/>
        <v>0</v>
      </c>
      <c r="U49" s="462">
        <f>IF(T$50&gt;0,(T49/T$50)*U$24,0)</f>
        <v>0</v>
      </c>
      <c r="V49" s="170"/>
    </row>
    <row r="50" spans="1:22" ht="12">
      <c r="A50" s="171" t="s">
        <v>80</v>
      </c>
      <c r="B50" s="132"/>
      <c r="C50" s="132"/>
      <c r="D50" s="132"/>
      <c r="E50" s="197">
        <v>0</v>
      </c>
      <c r="F50" s="179">
        <v>0</v>
      </c>
      <c r="G50" s="179">
        <v>0</v>
      </c>
      <c r="H50" s="179">
        <v>0</v>
      </c>
      <c r="I50" s="179">
        <v>0</v>
      </c>
      <c r="J50" s="462">
        <v>0</v>
      </c>
      <c r="K50" s="462"/>
      <c r="L50" s="462"/>
      <c r="M50" s="462"/>
      <c r="N50" s="462"/>
      <c r="O50" s="462"/>
      <c r="P50" s="197">
        <f>P48+P49</f>
        <v>0</v>
      </c>
      <c r="Q50" s="179">
        <f>Q48+Q49</f>
        <v>0</v>
      </c>
      <c r="R50" s="179">
        <f>R48+R49</f>
        <v>0</v>
      </c>
      <c r="S50" s="179">
        <f>S48+S49</f>
        <v>0</v>
      </c>
      <c r="T50" s="179">
        <f>T48+T49</f>
        <v>0</v>
      </c>
      <c r="U50" s="462">
        <f>IF(T$50&gt;0,(T50/T$50)*U$24,0)</f>
        <v>0</v>
      </c>
      <c r="V50" s="170"/>
    </row>
    <row r="51" spans="1:22" ht="12">
      <c r="A51" s="94" t="s">
        <v>82</v>
      </c>
      <c r="B51" s="132"/>
      <c r="C51" s="132"/>
      <c r="D51" s="132"/>
      <c r="E51" s="194">
        <v>0</v>
      </c>
      <c r="F51" s="196">
        <v>0</v>
      </c>
      <c r="G51" s="196">
        <v>0</v>
      </c>
      <c r="H51" s="196">
        <v>0</v>
      </c>
      <c r="I51" s="196">
        <v>0</v>
      </c>
      <c r="J51" s="462">
        <v>0</v>
      </c>
      <c r="K51" s="462"/>
      <c r="L51" s="462"/>
      <c r="M51" s="462"/>
      <c r="N51" s="462"/>
      <c r="O51" s="462"/>
      <c r="P51" s="194">
        <f>SUMIFS(Data!$H:$H,Data!$E:$E,$A51,Data!$C:$C,1)</f>
        <v>0</v>
      </c>
      <c r="Q51" s="196">
        <f>SUMIFS(Data!$H:$H,Data!$E:$E,$A51,Data!$C:$C,2)</f>
        <v>0</v>
      </c>
      <c r="R51" s="196">
        <f>SUMIFS(Data!$H:$H,Data!$E:$E,$A51,Data!$C:$C,3)</f>
        <v>0</v>
      </c>
      <c r="S51" s="196">
        <f>SUMIFS(Data!$H:$H,Data!$E:$E,$A51,Data!$C:$C,4)</f>
        <v>0</v>
      </c>
      <c r="T51" s="196">
        <f t="shared" ref="T51:T57" si="6">(P51+Q51+R51+S51)/3</f>
        <v>0</v>
      </c>
      <c r="U51" s="462">
        <f>L51+IF(T$55&gt;0,(T51/T$55)*(U$26-L$26),0)</f>
        <v>0</v>
      </c>
      <c r="V51" s="170"/>
    </row>
    <row r="52" spans="1:22" ht="12">
      <c r="A52" s="94" t="s">
        <v>55</v>
      </c>
      <c r="B52" s="132"/>
      <c r="C52" s="132"/>
      <c r="D52" s="132"/>
      <c r="E52" s="194">
        <v>31.286630000000002</v>
      </c>
      <c r="F52" s="182">
        <v>87.279897000000204</v>
      </c>
      <c r="G52" s="182">
        <v>64.759931000000094</v>
      </c>
      <c r="H52" s="182">
        <v>58.279937000000004</v>
      </c>
      <c r="I52" s="182">
        <v>80.535465000000102</v>
      </c>
      <c r="J52" s="462">
        <v>0</v>
      </c>
      <c r="K52" s="462"/>
      <c r="L52" s="462">
        <v>0</v>
      </c>
      <c r="M52" s="462">
        <v>60</v>
      </c>
      <c r="N52" s="462">
        <v>42</v>
      </c>
      <c r="O52" s="462">
        <v>102</v>
      </c>
      <c r="P52" s="194">
        <f>SUMIFS(Data!$H:$H,Data!$E:$E,$A52,Data!$C:$C,1)</f>
        <v>31.21997</v>
      </c>
      <c r="Q52" s="182">
        <f>SUMIFS(Data!$H:$H,Data!$E:$E,$A52,Data!$C:$C,2)</f>
        <v>72.026580000000109</v>
      </c>
      <c r="R52" s="182">
        <f>SUMIFS(Data!$H:$H,Data!$E:$E,$A52,Data!$C:$C,3)</f>
        <v>58.3509999999999</v>
      </c>
      <c r="S52" s="182">
        <f>SUMIFS(Data!$H:$H,Data!$E:$E,$A52,Data!$C:$C,4)</f>
        <v>47.79</v>
      </c>
      <c r="T52" s="182">
        <f t="shared" si="6"/>
        <v>69.795850000000002</v>
      </c>
      <c r="U52" s="462">
        <f>L52+IF(T$55&gt;0,(T52/T$55)*(U$26-L$26),0)</f>
        <v>1.4355538125428418</v>
      </c>
      <c r="V52" s="170"/>
    </row>
    <row r="53" spans="1:22" ht="12">
      <c r="A53" s="94" t="s">
        <v>44</v>
      </c>
      <c r="B53" s="132"/>
      <c r="C53" s="132"/>
      <c r="D53" s="132"/>
      <c r="E53" s="194">
        <v>80.866637999999895</v>
      </c>
      <c r="F53" s="196">
        <v>132.39995300000001</v>
      </c>
      <c r="G53" s="196">
        <v>123.52661999999999</v>
      </c>
      <c r="H53" s="196">
        <v>19.533315999999999</v>
      </c>
      <c r="I53" s="196">
        <v>118.77550899999996</v>
      </c>
      <c r="J53" s="462">
        <v>0</v>
      </c>
      <c r="K53" s="462"/>
      <c r="L53" s="462">
        <v>0</v>
      </c>
      <c r="M53" s="462">
        <v>42</v>
      </c>
      <c r="N53" s="462">
        <v>173</v>
      </c>
      <c r="O53" s="462">
        <v>215</v>
      </c>
      <c r="P53" s="597">
        <v>25.5</v>
      </c>
      <c r="Q53" s="597">
        <v>133.9</v>
      </c>
      <c r="R53" s="182">
        <f>SUMIFS(Data!$H:$H,Data!$E:$E,$A53,Data!$C:$C,3)</f>
        <v>137.941</v>
      </c>
      <c r="S53" s="182">
        <f>SUMIFS(Data!$H:$H,Data!$E:$E,$A53,Data!$C:$C,4)</f>
        <v>151.476</v>
      </c>
      <c r="T53" s="182">
        <f t="shared" ref="T53" si="7">(P53+Q53+R53+S53)/3</f>
        <v>149.60566666666668</v>
      </c>
      <c r="U53" s="462">
        <f>L53+IF(T$55&gt;0,(T53/T$55)*(U$26-L$26),0)</f>
        <v>3.0770738541238036</v>
      </c>
      <c r="V53" s="170"/>
    </row>
    <row r="54" spans="1:22" ht="12">
      <c r="A54" s="94" t="s">
        <v>83</v>
      </c>
      <c r="B54" s="132"/>
      <c r="C54" s="132"/>
      <c r="D54" s="132"/>
      <c r="E54" s="194">
        <v>0</v>
      </c>
      <c r="F54" s="182">
        <v>0</v>
      </c>
      <c r="G54" s="182">
        <v>0</v>
      </c>
      <c r="H54" s="182">
        <v>0</v>
      </c>
      <c r="I54" s="182">
        <v>0</v>
      </c>
      <c r="J54" s="462">
        <v>0</v>
      </c>
      <c r="K54" s="462"/>
      <c r="L54" s="462"/>
      <c r="M54" s="462"/>
      <c r="N54" s="462"/>
      <c r="O54" s="462"/>
      <c r="P54" s="194">
        <f>SUMIFS(Data!$H:$H,Data!$E:$E,$A54,Data!$C:$C,1)</f>
        <v>0</v>
      </c>
      <c r="Q54" s="182">
        <f>SUMIFS(Data!$H:$H,Data!$E:$E,$A54,Data!$C:$C,2)</f>
        <v>0</v>
      </c>
      <c r="R54" s="182">
        <f>SUMIFS(Data!$H:$H,Data!$E:$E,$A54,Data!$C:$C,3)</f>
        <v>0</v>
      </c>
      <c r="S54" s="182">
        <f>SUMIFS(Data!$H:$H,Data!$E:$E,$A54,Data!$C:$C,4)</f>
        <v>0</v>
      </c>
      <c r="T54" s="182">
        <f t="shared" si="6"/>
        <v>0</v>
      </c>
      <c r="U54" s="462">
        <f>L54+IF(T$55&gt;0,(T54/T$55)*(U$26-L$26),0)</f>
        <v>0</v>
      </c>
      <c r="V54" s="170"/>
    </row>
    <row r="55" spans="1:22" ht="12">
      <c r="A55" s="171" t="s">
        <v>84</v>
      </c>
      <c r="B55" s="132"/>
      <c r="C55" s="132"/>
      <c r="D55" s="132"/>
      <c r="E55" s="197">
        <v>112.1532679999999</v>
      </c>
      <c r="F55" s="198">
        <v>219.67985000000022</v>
      </c>
      <c r="G55" s="198">
        <v>188.28655100000009</v>
      </c>
      <c r="H55" s="198">
        <v>77.813253000000003</v>
      </c>
      <c r="I55" s="198">
        <v>199.31097400000004</v>
      </c>
      <c r="J55" s="462">
        <v>0</v>
      </c>
      <c r="K55" s="462"/>
      <c r="L55" s="462"/>
      <c r="M55" s="462"/>
      <c r="N55" s="462"/>
      <c r="O55" s="462"/>
      <c r="P55" s="197">
        <f>P51+P52+P53+P54</f>
        <v>56.719970000000004</v>
      </c>
      <c r="Q55" s="198">
        <f t="shared" ref="Q55:T55" si="8">Q51+Q52+Q53+Q54</f>
        <v>205.92658000000011</v>
      </c>
      <c r="R55" s="198">
        <f t="shared" si="8"/>
        <v>196.29199999999992</v>
      </c>
      <c r="S55" s="198">
        <f t="shared" si="8"/>
        <v>199.26599999999999</v>
      </c>
      <c r="T55" s="198">
        <f t="shared" si="8"/>
        <v>219.40151666666668</v>
      </c>
      <c r="U55" s="462">
        <f>L55+IF(T$55&gt;0,(T55/T$55)*(U$26-L$26),0)</f>
        <v>4.5126276666666456</v>
      </c>
      <c r="V55" s="170"/>
    </row>
    <row r="56" spans="1:22" ht="12">
      <c r="A56" s="94" t="s">
        <v>38</v>
      </c>
      <c r="B56" s="132"/>
      <c r="C56" s="132"/>
      <c r="D56" s="132"/>
      <c r="E56" s="194">
        <v>0</v>
      </c>
      <c r="F56" s="182">
        <v>0</v>
      </c>
      <c r="G56" s="182">
        <v>0</v>
      </c>
      <c r="H56" s="182">
        <v>0</v>
      </c>
      <c r="I56" s="182">
        <v>0</v>
      </c>
      <c r="J56" s="462">
        <v>40</v>
      </c>
      <c r="K56" s="462"/>
      <c r="L56" s="462">
        <v>40</v>
      </c>
      <c r="M56" s="462">
        <v>0</v>
      </c>
      <c r="N56" s="462">
        <v>0</v>
      </c>
      <c r="O56" s="462">
        <v>0</v>
      </c>
      <c r="P56" s="194">
        <f>SUMIFS(Data!$H:$H,Data!$E:$E,$A56,Data!$C:$C,1)</f>
        <v>0</v>
      </c>
      <c r="Q56" s="196">
        <f>SUMIFS(Data!$H:$H,Data!$E:$E,$A56,Data!$C:$C,2)</f>
        <v>0</v>
      </c>
      <c r="R56" s="196">
        <f>SUMIFS(Data!$H:$H,Data!$E:$E,$A56,Data!$C:$C,3)</f>
        <v>0</v>
      </c>
      <c r="S56" s="196">
        <f>SUMIFS(Data!$H:$H,Data!$E:$E,$A56,Data!$C:$C,4)</f>
        <v>0</v>
      </c>
      <c r="T56" s="196">
        <f t="shared" ref="T56" si="9">(P56+Q56+R56+S56)/3</f>
        <v>0</v>
      </c>
      <c r="U56" s="462">
        <f>L56+IF(T$58&gt;0,(T56/T$58)*(U$30-L$30),0)</f>
        <v>40</v>
      </c>
      <c r="V56" s="170"/>
    </row>
    <row r="57" spans="1:22" ht="12">
      <c r="A57" s="94" t="s">
        <v>85</v>
      </c>
      <c r="B57" s="132"/>
      <c r="C57" s="132"/>
      <c r="D57" s="132"/>
      <c r="E57" s="194">
        <v>0</v>
      </c>
      <c r="F57" s="196">
        <v>0</v>
      </c>
      <c r="G57" s="196">
        <v>0</v>
      </c>
      <c r="H57" s="196">
        <v>0</v>
      </c>
      <c r="I57" s="196">
        <v>0</v>
      </c>
      <c r="J57" s="462">
        <v>0</v>
      </c>
      <c r="K57" s="462"/>
      <c r="L57" s="462"/>
      <c r="M57" s="462"/>
      <c r="N57" s="462"/>
      <c r="O57" s="462"/>
      <c r="P57" s="194">
        <f>SUMIFS(Data!$H:$H,Data!$E:$E,$A57,Data!$C:$C,1)</f>
        <v>0</v>
      </c>
      <c r="Q57" s="196">
        <f>SUMIFS(Data!$H:$H,Data!$E:$E,$A57,Data!$C:$C,2)</f>
        <v>0</v>
      </c>
      <c r="R57" s="196">
        <f>SUMIFS(Data!$H:$H,Data!$E:$E,$A57,Data!$C:$C,3)</f>
        <v>0</v>
      </c>
      <c r="S57" s="196">
        <f>SUMIFS(Data!$H:$H,Data!$E:$E,$A57,Data!$C:$C,4)</f>
        <v>0</v>
      </c>
      <c r="T57" s="196">
        <f t="shared" si="6"/>
        <v>0</v>
      </c>
      <c r="U57" s="462">
        <f>L57+IF(T$58&gt;0,(T57/T$58)*(U$30-L$30),0)</f>
        <v>0</v>
      </c>
      <c r="V57" s="170"/>
    </row>
    <row r="58" spans="1:22" ht="12.6" thickBot="1">
      <c r="A58" s="172" t="s">
        <v>86</v>
      </c>
      <c r="B58" s="133"/>
      <c r="C58" s="133"/>
      <c r="D58" s="133"/>
      <c r="E58" s="199">
        <v>0</v>
      </c>
      <c r="F58" s="200">
        <v>0</v>
      </c>
      <c r="G58" s="200">
        <v>0</v>
      </c>
      <c r="H58" s="200">
        <v>0</v>
      </c>
      <c r="I58" s="200">
        <v>0</v>
      </c>
      <c r="J58" s="463">
        <v>0</v>
      </c>
      <c r="K58" s="463"/>
      <c r="L58" s="463"/>
      <c r="M58" s="463"/>
      <c r="N58" s="463"/>
      <c r="O58" s="463"/>
      <c r="P58" s="199">
        <f>P56+P57</f>
        <v>0</v>
      </c>
      <c r="Q58" s="200">
        <f t="shared" ref="Q58:T58" si="10">Q56+Q57</f>
        <v>0</v>
      </c>
      <c r="R58" s="200">
        <f t="shared" si="10"/>
        <v>0</v>
      </c>
      <c r="S58" s="200">
        <f t="shared" si="10"/>
        <v>0</v>
      </c>
      <c r="T58" s="200">
        <f t="shared" si="10"/>
        <v>0</v>
      </c>
      <c r="U58" s="463">
        <f>L58+IF(T$55&gt;0,(T58/T$55)*(U$26-L32),0)</f>
        <v>0</v>
      </c>
      <c r="V58" s="173"/>
    </row>
    <row r="59" spans="1:22" s="110" customFormat="1" ht="12" customHeight="1">
      <c r="A59" s="110" t="s">
        <v>167</v>
      </c>
      <c r="J59" s="128"/>
      <c r="K59" s="128"/>
      <c r="N59" s="128"/>
    </row>
    <row r="60" spans="1:22" s="110" customFormat="1" ht="12" customHeight="1">
      <c r="J60" s="128"/>
      <c r="K60" s="128"/>
      <c r="N60" s="128"/>
    </row>
    <row r="61" spans="1:22" ht="12" customHeight="1">
      <c r="A61" s="58"/>
      <c r="B61" s="88"/>
      <c r="C61" s="88"/>
      <c r="D61" s="88"/>
      <c r="E61" s="88"/>
      <c r="M61" s="88"/>
      <c r="O61" s="88"/>
      <c r="P61" s="88"/>
    </row>
    <row r="62" spans="1:22" ht="12" customHeight="1">
      <c r="A62" s="60" t="s">
        <v>37</v>
      </c>
      <c r="B62" s="29" t="s">
        <v>578</v>
      </c>
      <c r="C62" s="217"/>
      <c r="D62" s="217"/>
      <c r="E62" s="60"/>
      <c r="F62" s="60"/>
      <c r="G62" s="60"/>
      <c r="H62" s="60"/>
    </row>
    <row r="63" spans="1:22" ht="12" customHeight="1">
      <c r="A63" s="127" t="s">
        <v>1</v>
      </c>
      <c r="B63" s="505" t="s">
        <v>676</v>
      </c>
    </row>
    <row r="64" spans="1:22" ht="12" customHeight="1">
      <c r="A64" s="127" t="s">
        <v>677</v>
      </c>
      <c r="B64" s="506" t="s">
        <v>715</v>
      </c>
    </row>
    <row r="65" spans="1:9" ht="12" customHeight="1">
      <c r="A65" s="127" t="s">
        <v>4</v>
      </c>
      <c r="B65" s="506" t="s">
        <v>579</v>
      </c>
    </row>
    <row r="66" spans="1:9" ht="12" customHeight="1">
      <c r="A66" s="127" t="s">
        <v>7</v>
      </c>
      <c r="B66" s="506" t="s">
        <v>678</v>
      </c>
    </row>
    <row r="67" spans="1:9" ht="12" customHeight="1">
      <c r="A67" s="127" t="s">
        <v>8</v>
      </c>
      <c r="B67" s="507" t="s">
        <v>608</v>
      </c>
    </row>
    <row r="68" spans="1:9" ht="12" customHeight="1">
      <c r="A68" s="127" t="s">
        <v>11</v>
      </c>
      <c r="B68" s="507" t="s">
        <v>679</v>
      </c>
    </row>
    <row r="69" spans="1:9" ht="12" customHeight="1">
      <c r="A69" s="127" t="s">
        <v>13</v>
      </c>
      <c r="B69" s="507" t="s">
        <v>680</v>
      </c>
    </row>
    <row r="70" spans="1:9" ht="12" customHeight="1">
      <c r="A70" s="127" t="s">
        <v>15</v>
      </c>
      <c r="B70" s="507" t="s">
        <v>681</v>
      </c>
    </row>
    <row r="71" spans="1:9" ht="12" customHeight="1">
      <c r="A71" s="127" t="s">
        <v>17</v>
      </c>
      <c r="B71" s="507" t="s">
        <v>682</v>
      </c>
    </row>
    <row r="72" spans="1:9" ht="12" customHeight="1">
      <c r="A72" s="127" t="s">
        <v>18</v>
      </c>
      <c r="B72" s="507" t="s">
        <v>683</v>
      </c>
    </row>
    <row r="73" spans="1:9" ht="12" customHeight="1">
      <c r="A73" s="127" t="s">
        <v>19</v>
      </c>
      <c r="B73" s="507" t="s">
        <v>558</v>
      </c>
    </row>
    <row r="74" spans="1:9" ht="12" customHeight="1">
      <c r="A74" s="127" t="s">
        <v>55</v>
      </c>
      <c r="B74" s="507" t="s">
        <v>719</v>
      </c>
    </row>
    <row r="75" spans="1:9" ht="12" customHeight="1">
      <c r="A75" s="127" t="s">
        <v>44</v>
      </c>
      <c r="B75" s="507" t="s">
        <v>720</v>
      </c>
    </row>
    <row r="76" spans="1:9" ht="12" customHeight="1">
      <c r="A76" s="127" t="s">
        <v>25</v>
      </c>
      <c r="B76" s="507" t="s">
        <v>684</v>
      </c>
    </row>
    <row r="77" spans="1:9">
      <c r="A77" s="127" t="s">
        <v>28</v>
      </c>
      <c r="B77" s="507" t="s">
        <v>685</v>
      </c>
    </row>
    <row r="79" spans="1:9">
      <c r="A79" s="598" t="s">
        <v>708</v>
      </c>
      <c r="B79" s="598"/>
      <c r="C79" s="598"/>
      <c r="D79" s="598"/>
      <c r="E79" s="598"/>
      <c r="F79" s="598"/>
      <c r="G79" s="598"/>
      <c r="H79" s="598"/>
      <c r="I79" s="598"/>
    </row>
  </sheetData>
  <pageMargins left="0.7" right="0.7" top="0.75" bottom="0.75" header="0.3" footer="0.3"/>
  <pageSetup scale="60" orientation="landscape" r:id="rId1"/>
  <headerFoot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59"/>
  <sheetViews>
    <sheetView showGridLines="0" workbookViewId="0">
      <selection activeCell="I6" sqref="I6"/>
    </sheetView>
  </sheetViews>
  <sheetFormatPr defaultColWidth="9.109375" defaultRowHeight="11.4"/>
  <cols>
    <col min="1" max="1" width="18.88671875" style="345" customWidth="1"/>
    <col min="2" max="4" width="9.109375" style="345"/>
    <col min="5" max="5" width="15.5546875" style="345" bestFit="1" customWidth="1"/>
    <col min="6" max="6" width="18.33203125" style="345" bestFit="1" customWidth="1"/>
    <col min="7" max="9" width="9.109375" style="345"/>
    <col min="10" max="10" width="15.5546875" style="345" bestFit="1" customWidth="1"/>
    <col min="11" max="11" width="18.33203125" style="345" bestFit="1" customWidth="1"/>
    <col min="12" max="15" width="8.6640625" style="345" customWidth="1"/>
    <col min="16" max="16384" width="9.109375" style="345"/>
  </cols>
  <sheetData>
    <row r="1" spans="1:15" s="392" customFormat="1" ht="13.8">
      <c r="A1" s="395" t="s">
        <v>103</v>
      </c>
      <c r="B1" s="395"/>
      <c r="C1" s="395"/>
      <c r="D1" s="394"/>
      <c r="E1" s="394"/>
      <c r="F1" s="394"/>
      <c r="G1" s="393"/>
      <c r="H1" s="393"/>
      <c r="I1" s="393"/>
      <c r="J1" s="393"/>
      <c r="K1" s="393"/>
      <c r="L1" s="393"/>
      <c r="M1" s="393"/>
      <c r="N1" s="393"/>
      <c r="O1" s="393"/>
    </row>
    <row r="2" spans="1:15" ht="12">
      <c r="A2" s="391" t="s">
        <v>556</v>
      </c>
      <c r="B2" s="391"/>
      <c r="C2" s="391"/>
      <c r="D2" s="389"/>
      <c r="E2" s="391"/>
      <c r="F2" s="389"/>
      <c r="G2" s="388"/>
      <c r="H2" s="388"/>
      <c r="I2" s="388"/>
      <c r="J2" s="388"/>
      <c r="K2" s="388"/>
      <c r="L2" s="388"/>
      <c r="M2" s="388"/>
      <c r="N2" s="388"/>
      <c r="O2" s="388"/>
    </row>
    <row r="3" spans="1:15" ht="12" thickBot="1">
      <c r="A3" s="390" t="s">
        <v>557</v>
      </c>
      <c r="B3" s="390"/>
      <c r="C3" s="390"/>
      <c r="D3" s="390"/>
      <c r="E3" s="390"/>
      <c r="F3" s="389"/>
      <c r="G3" s="388"/>
      <c r="H3" s="388"/>
      <c r="I3" s="388"/>
      <c r="J3" s="388"/>
      <c r="K3" s="388"/>
      <c r="L3" s="388"/>
      <c r="M3" s="388"/>
      <c r="N3" s="388"/>
      <c r="O3" s="388"/>
    </row>
    <row r="4" spans="1:15" ht="12.75" customHeight="1">
      <c r="A4" s="387"/>
      <c r="B4" s="386"/>
      <c r="C4" s="386"/>
      <c r="D4" s="386"/>
      <c r="E4" s="384" t="s">
        <v>553</v>
      </c>
      <c r="F4" s="384" t="s">
        <v>554</v>
      </c>
      <c r="G4" s="385"/>
      <c r="H4" s="385"/>
      <c r="I4" s="385"/>
      <c r="J4" s="384" t="s">
        <v>638</v>
      </c>
      <c r="K4" s="384" t="s">
        <v>639</v>
      </c>
      <c r="L4" s="383" t="s">
        <v>98</v>
      </c>
      <c r="M4" s="383"/>
      <c r="N4" s="383" t="s">
        <v>97</v>
      </c>
      <c r="O4" s="353"/>
    </row>
    <row r="5" spans="1:15" ht="12.6" thickBot="1">
      <c r="A5" s="382" t="s">
        <v>0</v>
      </c>
      <c r="B5" s="381" t="s">
        <v>630</v>
      </c>
      <c r="C5" s="381" t="s">
        <v>631</v>
      </c>
      <c r="D5" s="380" t="s">
        <v>632</v>
      </c>
      <c r="E5" s="379" t="s">
        <v>96</v>
      </c>
      <c r="F5" s="379" t="s">
        <v>96</v>
      </c>
      <c r="G5" s="381" t="str">
        <f>'Total Allocation'!I4</f>
        <v>Fall 19</v>
      </c>
      <c r="H5" s="381" t="str">
        <f>'Total Allocation'!J4</f>
        <v>Winter 20</v>
      </c>
      <c r="I5" s="381" t="str">
        <f>'Total Allocation'!K4</f>
        <v>Spring 20</v>
      </c>
      <c r="J5" s="379" t="s">
        <v>96</v>
      </c>
      <c r="K5" s="379" t="s">
        <v>96</v>
      </c>
      <c r="L5" s="378" t="s">
        <v>95</v>
      </c>
      <c r="M5" s="378" t="s">
        <v>94</v>
      </c>
      <c r="N5" s="378" t="s">
        <v>95</v>
      </c>
      <c r="O5" s="377" t="s">
        <v>94</v>
      </c>
    </row>
    <row r="6" spans="1:15">
      <c r="A6" s="376" t="s">
        <v>1</v>
      </c>
      <c r="B6" s="375">
        <v>2870.87026200009</v>
      </c>
      <c r="C6" s="375">
        <v>2666.47695600001</v>
      </c>
      <c r="D6" s="375">
        <v>2408.1039260000798</v>
      </c>
      <c r="E6" s="374">
        <v>1.0032047256353498</v>
      </c>
      <c r="F6" s="374">
        <v>0.95026366809079588</v>
      </c>
      <c r="G6" s="375">
        <f>'Total Allocation'!I6</f>
        <v>2739.7703870001301</v>
      </c>
      <c r="H6" s="375">
        <f>'Total Allocation'!J6</f>
        <v>2521.5971290000302</v>
      </c>
      <c r="I6" s="375">
        <f>'Total Allocation'!K6</f>
        <v>2034.3511140000699</v>
      </c>
      <c r="J6" s="374">
        <f>H6/G6</f>
        <v>0.92036805017117318</v>
      </c>
      <c r="K6" s="374">
        <f>I6/H6</f>
        <v>0.80677087176364937</v>
      </c>
      <c r="L6" s="373">
        <f>J6-E6</f>
        <v>-8.2836675464176612E-2</v>
      </c>
      <c r="M6" s="373">
        <f>AVERAGE(J6,E6)</f>
        <v>0.96178638790326154</v>
      </c>
      <c r="N6" s="373">
        <f>K6-F6</f>
        <v>-0.14349279632714651</v>
      </c>
      <c r="O6" s="372">
        <f>AVERAGE(K6,F6)</f>
        <v>0.87851726992722257</v>
      </c>
    </row>
    <row r="7" spans="1:15">
      <c r="A7" s="371" t="s">
        <v>2</v>
      </c>
      <c r="B7" s="369">
        <v>7133.3070889972096</v>
      </c>
      <c r="C7" s="369">
        <v>6631.9806069977803</v>
      </c>
      <c r="D7" s="369">
        <v>6380.4408599980397</v>
      </c>
      <c r="E7" s="368">
        <v>0.94902793156866172</v>
      </c>
      <c r="F7" s="368">
        <v>0.97800640290344143</v>
      </c>
      <c r="G7" s="369">
        <f>'Total Allocation'!I7</f>
        <v>6644.3540899976797</v>
      </c>
      <c r="H7" s="369">
        <f>'Total Allocation'!J7</f>
        <v>6319.0675609981499</v>
      </c>
      <c r="I7" s="369">
        <f>'Total Allocation'!K7</f>
        <v>5859.0547839986002</v>
      </c>
      <c r="J7" s="368">
        <f t="shared" ref="J7:J36" si="0">H7/G7</f>
        <v>0.95104316768890873</v>
      </c>
      <c r="K7" s="368">
        <f t="shared" ref="K7:K36" si="1">I7/H7</f>
        <v>0.92720242780140705</v>
      </c>
      <c r="L7" s="367">
        <f t="shared" ref="L7:L36" si="2">J7-E7</f>
        <v>2.0152361202470104E-3</v>
      </c>
      <c r="M7" s="367">
        <f t="shared" ref="M7:M36" si="3">AVERAGE(J7,E7)</f>
        <v>0.95003554962878523</v>
      </c>
      <c r="N7" s="367">
        <f t="shared" ref="N7:N36" si="4">K7-F7</f>
        <v>-5.0803975102034382E-2</v>
      </c>
      <c r="O7" s="366">
        <f t="shared" ref="O7:O36" si="5">AVERAGE(K7,F7)</f>
        <v>0.95260441535242424</v>
      </c>
    </row>
    <row r="8" spans="1:15">
      <c r="A8" s="371" t="s">
        <v>3</v>
      </c>
      <c r="B8" s="369">
        <v>1900.2178110000903</v>
      </c>
      <c r="C8" s="369">
        <v>1734.8114050001002</v>
      </c>
      <c r="D8" s="369">
        <v>1638.2314070000803</v>
      </c>
      <c r="E8" s="368">
        <v>0.91581310147439043</v>
      </c>
      <c r="F8" s="368">
        <v>0.948218577223089</v>
      </c>
      <c r="G8" s="369">
        <f>'Total Allocation'!I8</f>
        <v>1858.4445330001101</v>
      </c>
      <c r="H8" s="369">
        <f>'Total Allocation'!J8</f>
        <v>1676.2781350000801</v>
      </c>
      <c r="I8" s="369">
        <f>'Total Allocation'!K8</f>
        <v>1233.9786070000498</v>
      </c>
      <c r="J8" s="368">
        <f t="shared" si="0"/>
        <v>0.90197910415655147</v>
      </c>
      <c r="K8" s="368">
        <f t="shared" si="1"/>
        <v>0.73614192134051237</v>
      </c>
      <c r="L8" s="367">
        <f t="shared" si="2"/>
        <v>-1.3833997317838964E-2</v>
      </c>
      <c r="M8" s="367">
        <f t="shared" si="3"/>
        <v>0.90889610281547095</v>
      </c>
      <c r="N8" s="367">
        <f t="shared" si="4"/>
        <v>-0.21207665588257663</v>
      </c>
      <c r="O8" s="366">
        <f t="shared" si="5"/>
        <v>0.84218024928180069</v>
      </c>
    </row>
    <row r="9" spans="1:15">
      <c r="A9" s="371" t="s">
        <v>4</v>
      </c>
      <c r="B9" s="369">
        <v>1511.1916960000599</v>
      </c>
      <c r="C9" s="369">
        <v>1473.80491100007</v>
      </c>
      <c r="D9" s="369">
        <v>1306.4584300000599</v>
      </c>
      <c r="E9" s="368">
        <v>0.95666115532106233</v>
      </c>
      <c r="F9" s="368">
        <v>0.91616184712168292</v>
      </c>
      <c r="G9" s="369">
        <f>'Total Allocation'!I9</f>
        <v>1468.1716590000701</v>
      </c>
      <c r="H9" s="369">
        <f>'Total Allocation'!J9</f>
        <v>1452.6449790000499</v>
      </c>
      <c r="I9" s="369">
        <f>'Total Allocation'!K9</f>
        <v>1128.7453800000499</v>
      </c>
      <c r="J9" s="368">
        <f t="shared" si="0"/>
        <v>0.98942447914394771</v>
      </c>
      <c r="K9" s="368">
        <f t="shared" si="1"/>
        <v>0.77702769521637605</v>
      </c>
      <c r="L9" s="367">
        <f t="shared" si="2"/>
        <v>3.2763323822885382E-2</v>
      </c>
      <c r="M9" s="367">
        <f t="shared" si="3"/>
        <v>0.97304281723250496</v>
      </c>
      <c r="N9" s="367">
        <f t="shared" si="4"/>
        <v>-0.13913415190530687</v>
      </c>
      <c r="O9" s="366">
        <f t="shared" si="5"/>
        <v>0.84659477116902948</v>
      </c>
    </row>
    <row r="10" spans="1:15">
      <c r="A10" s="371" t="s">
        <v>5</v>
      </c>
      <c r="B10" s="369">
        <v>1674.39845000012</v>
      </c>
      <c r="C10" s="369">
        <v>1494.4653090001</v>
      </c>
      <c r="D10" s="369">
        <v>1345.66541900008</v>
      </c>
      <c r="E10" s="368">
        <v>0.90364145149515163</v>
      </c>
      <c r="F10" s="368">
        <v>0.89910883541387243</v>
      </c>
      <c r="G10" s="369">
        <f>'Total Allocation'!I10</f>
        <v>1574.2651880000999</v>
      </c>
      <c r="H10" s="369">
        <f>'Total Allocation'!J10</f>
        <v>1407.33204200009</v>
      </c>
      <c r="I10" s="369">
        <f>'Total Allocation'!K10</f>
        <v>1254.2170000000301</v>
      </c>
      <c r="J10" s="368">
        <f t="shared" si="0"/>
        <v>0.89396122884983764</v>
      </c>
      <c r="K10" s="368">
        <f t="shared" si="1"/>
        <v>0.89120190727523407</v>
      </c>
      <c r="L10" s="367">
        <f t="shared" si="2"/>
        <v>-9.680222645313985E-3</v>
      </c>
      <c r="M10" s="367">
        <f t="shared" si="3"/>
        <v>0.89880134017249458</v>
      </c>
      <c r="N10" s="367">
        <f t="shared" si="4"/>
        <v>-7.9069281386383583E-3</v>
      </c>
      <c r="O10" s="366">
        <f t="shared" si="5"/>
        <v>0.89515537134455325</v>
      </c>
    </row>
    <row r="11" spans="1:15">
      <c r="A11" s="371" t="s">
        <v>6</v>
      </c>
      <c r="B11" s="369">
        <v>1776.1112550000901</v>
      </c>
      <c r="C11" s="369">
        <v>1738.5913780000899</v>
      </c>
      <c r="D11" s="369">
        <v>1601.56477400008</v>
      </c>
      <c r="E11" s="368">
        <v>1.0095190727202548</v>
      </c>
      <c r="F11" s="368">
        <v>0.90863618265468893</v>
      </c>
      <c r="G11" s="369">
        <f>'Total Allocation'!I11</f>
        <v>1725.2579670001001</v>
      </c>
      <c r="H11" s="369">
        <f>'Total Allocation'!J11</f>
        <v>1700.8446880000899</v>
      </c>
      <c r="I11" s="369">
        <f>'Total Allocation'!K11</f>
        <v>1372.7919340000799</v>
      </c>
      <c r="J11" s="368">
        <f t="shared" si="0"/>
        <v>0.98584949064605087</v>
      </c>
      <c r="K11" s="368">
        <f t="shared" si="1"/>
        <v>0.80712362726913911</v>
      </c>
      <c r="L11" s="367">
        <f t="shared" si="2"/>
        <v>-2.3669582074203888E-2</v>
      </c>
      <c r="M11" s="367">
        <f t="shared" si="3"/>
        <v>0.99768428168315282</v>
      </c>
      <c r="N11" s="367">
        <f t="shared" si="4"/>
        <v>-0.10151255538554982</v>
      </c>
      <c r="O11" s="366">
        <f t="shared" si="5"/>
        <v>0.85787990496191402</v>
      </c>
    </row>
    <row r="12" spans="1:15">
      <c r="A12" s="371" t="s">
        <v>102</v>
      </c>
      <c r="B12" s="369">
        <v>5298.920368999371</v>
      </c>
      <c r="C12" s="369">
        <v>5071.2007159994801</v>
      </c>
      <c r="D12" s="369">
        <v>4803.4541959997005</v>
      </c>
      <c r="E12" s="368">
        <v>0.95075759066355137</v>
      </c>
      <c r="F12" s="368">
        <v>0.92684307534845878</v>
      </c>
      <c r="G12" s="369">
        <f>'Total Allocation'!I12</f>
        <v>5253.8789999990904</v>
      </c>
      <c r="H12" s="369">
        <f>'Total Allocation'!J12</f>
        <v>4587.1449999996994</v>
      </c>
      <c r="I12" s="369">
        <f>'Total Allocation'!K12</f>
        <v>4039.2070000001199</v>
      </c>
      <c r="J12" s="368">
        <f t="shared" si="0"/>
        <v>0.8730968109468249</v>
      </c>
      <c r="K12" s="368">
        <f t="shared" si="1"/>
        <v>0.88054923051274481</v>
      </c>
      <c r="L12" s="367">
        <f t="shared" si="2"/>
        <v>-7.7660779716726469E-2</v>
      </c>
      <c r="M12" s="367">
        <f t="shared" si="3"/>
        <v>0.91192720080518819</v>
      </c>
      <c r="N12" s="367">
        <f t="shared" si="4"/>
        <v>-4.6293844835713971E-2</v>
      </c>
      <c r="O12" s="366">
        <f t="shared" si="5"/>
        <v>0.90369615293060179</v>
      </c>
    </row>
    <row r="13" spans="1:15">
      <c r="A13" s="371" t="s">
        <v>8</v>
      </c>
      <c r="B13" s="369">
        <v>3197.04310700009</v>
      </c>
      <c r="C13" s="369">
        <v>3040.7697490001001</v>
      </c>
      <c r="D13" s="369">
        <v>3121.9363240000603</v>
      </c>
      <c r="E13" s="368">
        <v>0.97946341776919499</v>
      </c>
      <c r="F13" s="368">
        <v>1.0143233236743949</v>
      </c>
      <c r="G13" s="369">
        <f>'Total Allocation'!I13</f>
        <v>3148.65631700017</v>
      </c>
      <c r="H13" s="369">
        <f>'Total Allocation'!J13</f>
        <v>3101.02988500015</v>
      </c>
      <c r="I13" s="369">
        <f>'Total Allocation'!K13</f>
        <v>2365.6375760001197</v>
      </c>
      <c r="J13" s="368">
        <f t="shared" si="0"/>
        <v>0.98487404555941016</v>
      </c>
      <c r="K13" s="368">
        <f t="shared" si="1"/>
        <v>0.76285545890506801</v>
      </c>
      <c r="L13" s="367">
        <f t="shared" si="2"/>
        <v>5.4106277902151723E-3</v>
      </c>
      <c r="M13" s="367">
        <f t="shared" si="3"/>
        <v>0.98216873166430263</v>
      </c>
      <c r="N13" s="367">
        <f t="shared" si="4"/>
        <v>-0.25146786476932692</v>
      </c>
      <c r="O13" s="366">
        <f t="shared" si="5"/>
        <v>0.88858939128973147</v>
      </c>
    </row>
    <row r="14" spans="1:15">
      <c r="A14" s="371" t="s">
        <v>9</v>
      </c>
      <c r="B14" s="369">
        <v>4362.5285220000396</v>
      </c>
      <c r="C14" s="369">
        <v>4164.1421080002501</v>
      </c>
      <c r="D14" s="369">
        <v>3913.52239600024</v>
      </c>
      <c r="E14" s="368">
        <v>0.98489941112645729</v>
      </c>
      <c r="F14" s="368">
        <v>0.92743340304349142</v>
      </c>
      <c r="G14" s="369">
        <f>'Total Allocation'!I14</f>
        <v>4366.4085699998896</v>
      </c>
      <c r="H14" s="369">
        <f>'Total Allocation'!J14</f>
        <v>4205.2020940001803</v>
      </c>
      <c r="I14" s="369">
        <f>'Total Allocation'!K14</f>
        <v>3624.5828010002401</v>
      </c>
      <c r="J14" s="368">
        <f t="shared" si="0"/>
        <v>0.96308030423279578</v>
      </c>
      <c r="K14" s="368">
        <f t="shared" si="1"/>
        <v>0.8619283259112932</v>
      </c>
      <c r="L14" s="367">
        <f t="shared" si="2"/>
        <v>-2.1819106893661511E-2</v>
      </c>
      <c r="M14" s="367">
        <f t="shared" si="3"/>
        <v>0.97398985767962654</v>
      </c>
      <c r="N14" s="367">
        <f t="shared" si="4"/>
        <v>-6.5505077132198219E-2</v>
      </c>
      <c r="O14" s="366">
        <f t="shared" si="5"/>
        <v>0.89468086447739226</v>
      </c>
    </row>
    <row r="15" spans="1:15">
      <c r="A15" s="371" t="s">
        <v>101</v>
      </c>
      <c r="B15" s="369">
        <v>3956.3756020003402</v>
      </c>
      <c r="C15" s="369">
        <v>3742.3424490002899</v>
      </c>
      <c r="D15" s="369">
        <v>3797.4223760003101</v>
      </c>
      <c r="E15" s="368">
        <v>0.95816659325806441</v>
      </c>
      <c r="F15" s="368">
        <v>1.0467639236280109</v>
      </c>
      <c r="G15" s="369">
        <f>'Total Allocation'!I15</f>
        <v>3976.8824520002499</v>
      </c>
      <c r="H15" s="369">
        <f>'Total Allocation'!J15</f>
        <v>3802.7092060003001</v>
      </c>
      <c r="I15" s="369">
        <f>'Total Allocation'!K15</f>
        <v>3531.1829350002599</v>
      </c>
      <c r="J15" s="368">
        <f t="shared" si="0"/>
        <v>0.95620357199334716</v>
      </c>
      <c r="K15" s="368">
        <f t="shared" si="1"/>
        <v>0.92859662511884988</v>
      </c>
      <c r="L15" s="367">
        <f t="shared" si="2"/>
        <v>-1.9630212647172574E-3</v>
      </c>
      <c r="M15" s="367">
        <f t="shared" si="3"/>
        <v>0.95718508262570579</v>
      </c>
      <c r="N15" s="367">
        <f t="shared" si="4"/>
        <v>-0.11816729850916097</v>
      </c>
      <c r="O15" s="366">
        <f t="shared" si="5"/>
        <v>0.98768027437343031</v>
      </c>
    </row>
    <row r="16" spans="1:15">
      <c r="A16" s="371" t="s">
        <v>11</v>
      </c>
      <c r="B16" s="369">
        <v>4577.6016860003201</v>
      </c>
      <c r="C16" s="369">
        <v>4383.8619350004001</v>
      </c>
      <c r="D16" s="369">
        <v>4135.2822730003318</v>
      </c>
      <c r="E16" s="368">
        <v>1.0319011609208377</v>
      </c>
      <c r="F16" s="368">
        <v>0.92558203230926706</v>
      </c>
      <c r="G16" s="369">
        <f>'Total Allocation'!I16</f>
        <v>4699.2016490002516</v>
      </c>
      <c r="H16" s="369">
        <f>'Total Allocation'!J16</f>
        <v>4414.075253000341</v>
      </c>
      <c r="I16" s="369">
        <f>'Total Allocation'!K16</f>
        <v>3997.795697000352</v>
      </c>
      <c r="J16" s="368">
        <f t="shared" si="0"/>
        <v>0.93932450290560088</v>
      </c>
      <c r="K16" s="368">
        <f t="shared" si="1"/>
        <v>0.9056926916420297</v>
      </c>
      <c r="L16" s="367">
        <f t="shared" si="2"/>
        <v>-9.2576658015236846E-2</v>
      </c>
      <c r="M16" s="367">
        <f t="shared" si="3"/>
        <v>0.98561283191321936</v>
      </c>
      <c r="N16" s="367">
        <f t="shared" si="4"/>
        <v>-1.9889340667237354E-2</v>
      </c>
      <c r="O16" s="366">
        <f t="shared" si="5"/>
        <v>0.91563736197564838</v>
      </c>
    </row>
    <row r="17" spans="1:15">
      <c r="A17" s="370" t="s">
        <v>12</v>
      </c>
      <c r="B17" s="369">
        <v>1440.83162200006</v>
      </c>
      <c r="C17" s="369">
        <v>1402.86515900007</v>
      </c>
      <c r="D17" s="369">
        <v>1233.1919600000699</v>
      </c>
      <c r="E17" s="368">
        <v>1.0016894122362148</v>
      </c>
      <c r="F17" s="368">
        <v>0.91474470812550557</v>
      </c>
      <c r="G17" s="369">
        <f>'Total Allocation'!I17</f>
        <v>1323.55178200008</v>
      </c>
      <c r="H17" s="369">
        <f>'Total Allocation'!J17</f>
        <v>1234.0319540000501</v>
      </c>
      <c r="I17" s="369">
        <f>'Total Allocation'!K17</f>
        <v>1044.9389060000501</v>
      </c>
      <c r="J17" s="368">
        <f t="shared" si="0"/>
        <v>0.9323639398038871</v>
      </c>
      <c r="K17" s="368">
        <f t="shared" si="1"/>
        <v>0.84676811051199707</v>
      </c>
      <c r="L17" s="367">
        <f t="shared" si="2"/>
        <v>-6.9325472432327673E-2</v>
      </c>
      <c r="M17" s="367">
        <f t="shared" si="3"/>
        <v>0.96702667602005099</v>
      </c>
      <c r="N17" s="367">
        <f t="shared" si="4"/>
        <v>-6.7976597613508494E-2</v>
      </c>
      <c r="O17" s="366">
        <f t="shared" si="5"/>
        <v>0.88075640931875132</v>
      </c>
    </row>
    <row r="18" spans="1:15">
      <c r="A18" s="370" t="s">
        <v>13</v>
      </c>
      <c r="B18" s="369">
        <v>4651.57570999993</v>
      </c>
      <c r="C18" s="369">
        <v>4444.2093480000703</v>
      </c>
      <c r="D18" s="369">
        <v>4446.72266700008</v>
      </c>
      <c r="E18" s="368">
        <v>0.99288706771016799</v>
      </c>
      <c r="F18" s="368">
        <v>0.96810582055785543</v>
      </c>
      <c r="G18" s="369">
        <f>'Total Allocation'!I18</f>
        <v>4689.4625189998496</v>
      </c>
      <c r="H18" s="369">
        <f>'Total Allocation'!J18</f>
        <v>4510.1494010000797</v>
      </c>
      <c r="I18" s="369">
        <f>'Total Allocation'!K18</f>
        <v>3855.0765540002999</v>
      </c>
      <c r="J18" s="368">
        <f t="shared" si="0"/>
        <v>0.96176254373006198</v>
      </c>
      <c r="K18" s="368">
        <f t="shared" si="1"/>
        <v>0.85475584315354958</v>
      </c>
      <c r="L18" s="367">
        <f t="shared" si="2"/>
        <v>-3.1124523980106011E-2</v>
      </c>
      <c r="M18" s="367">
        <f t="shared" si="3"/>
        <v>0.97732480572011493</v>
      </c>
      <c r="N18" s="367">
        <f t="shared" si="4"/>
        <v>-0.11334997740430586</v>
      </c>
      <c r="O18" s="366">
        <f t="shared" si="5"/>
        <v>0.91143083185570251</v>
      </c>
    </row>
    <row r="19" spans="1:15">
      <c r="A19" s="370" t="s">
        <v>14</v>
      </c>
      <c r="B19" s="369">
        <v>5028.0012969993804</v>
      </c>
      <c r="C19" s="369">
        <v>4689.74918600001</v>
      </c>
      <c r="D19" s="369">
        <v>4463.2561989998203</v>
      </c>
      <c r="E19" s="368">
        <v>0.98649937469730653</v>
      </c>
      <c r="F19" s="368">
        <v>1.0013373929061857</v>
      </c>
      <c r="G19" s="369">
        <f>'Total Allocation'!I19</f>
        <v>4847.1813819997096</v>
      </c>
      <c r="H19" s="369">
        <f>'Total Allocation'!J19</f>
        <v>4619.3560950001201</v>
      </c>
      <c r="I19" s="369">
        <f>'Total Allocation'!K19</f>
        <v>3780.78337200018</v>
      </c>
      <c r="J19" s="368">
        <f t="shared" si="0"/>
        <v>0.95299839864758684</v>
      </c>
      <c r="K19" s="368">
        <f t="shared" si="1"/>
        <v>0.81846545151442407</v>
      </c>
      <c r="L19" s="367">
        <f t="shared" si="2"/>
        <v>-3.3500976049719688E-2</v>
      </c>
      <c r="M19" s="367">
        <f t="shared" si="3"/>
        <v>0.96974888667244663</v>
      </c>
      <c r="N19" s="367">
        <f t="shared" si="4"/>
        <v>-0.18287194139176166</v>
      </c>
      <c r="O19" s="366">
        <f t="shared" si="5"/>
        <v>0.9099014222103049</v>
      </c>
    </row>
    <row r="20" spans="1:15">
      <c r="A20" s="370" t="s">
        <v>15</v>
      </c>
      <c r="B20" s="369">
        <v>2664.01082800019</v>
      </c>
      <c r="C20" s="369">
        <v>2590.9307990001098</v>
      </c>
      <c r="D20" s="369">
        <v>2360.3576960000905</v>
      </c>
      <c r="E20" s="368">
        <v>0.95571594872046528</v>
      </c>
      <c r="F20" s="368">
        <v>0.97050306453774937</v>
      </c>
      <c r="G20" s="369">
        <f>'Total Allocation'!I20</f>
        <v>2584.0241430001302</v>
      </c>
      <c r="H20" s="369">
        <f>'Total Allocation'!J20</f>
        <v>2511.07747200014</v>
      </c>
      <c r="I20" s="369">
        <f>'Total Allocation'!K20</f>
        <v>1787.0980340000699</v>
      </c>
      <c r="J20" s="368">
        <f t="shared" si="0"/>
        <v>0.97177012792330308</v>
      </c>
      <c r="K20" s="368">
        <f t="shared" si="1"/>
        <v>0.7116857420478544</v>
      </c>
      <c r="L20" s="367">
        <f t="shared" si="2"/>
        <v>1.6054179202837804E-2</v>
      </c>
      <c r="M20" s="367">
        <f t="shared" si="3"/>
        <v>0.96374303832188413</v>
      </c>
      <c r="N20" s="367">
        <f t="shared" si="4"/>
        <v>-0.25881732248989497</v>
      </c>
      <c r="O20" s="366">
        <f t="shared" si="5"/>
        <v>0.84109440329280183</v>
      </c>
    </row>
    <row r="21" spans="1:15">
      <c r="A21" s="370" t="s">
        <v>16</v>
      </c>
      <c r="B21" s="369">
        <v>2146.8439210001102</v>
      </c>
      <c r="C21" s="369">
        <v>2126.5706300000902</v>
      </c>
      <c r="D21" s="369">
        <v>1978.0508230000701</v>
      </c>
      <c r="E21" s="368">
        <v>0.90440181465134906</v>
      </c>
      <c r="F21" s="368">
        <v>0.96719165621367298</v>
      </c>
      <c r="G21" s="369">
        <f>'Total Allocation'!I21</f>
        <v>2154.1575430000998</v>
      </c>
      <c r="H21" s="369">
        <f>'Total Allocation'!J21</f>
        <v>2144.2550000002002</v>
      </c>
      <c r="I21" s="369">
        <f>'Total Allocation'!K21</f>
        <v>1701.0190000001401</v>
      </c>
      <c r="J21" s="368">
        <f t="shared" si="0"/>
        <v>0.99540305534658879</v>
      </c>
      <c r="K21" s="368">
        <f t="shared" si="1"/>
        <v>0.79329137625887836</v>
      </c>
      <c r="L21" s="367">
        <f t="shared" si="2"/>
        <v>9.1001240695239738E-2</v>
      </c>
      <c r="M21" s="367">
        <f t="shared" si="3"/>
        <v>0.94990243499896887</v>
      </c>
      <c r="N21" s="367">
        <f t="shared" si="4"/>
        <v>-0.17390027995479462</v>
      </c>
      <c r="O21" s="366">
        <f t="shared" si="5"/>
        <v>0.88024151623627567</v>
      </c>
    </row>
    <row r="22" spans="1:15">
      <c r="A22" s="370" t="s">
        <v>17</v>
      </c>
      <c r="B22" s="369">
        <v>4422.1211080002004</v>
      </c>
      <c r="C22" s="369">
        <v>4219.7346430003299</v>
      </c>
      <c r="D22" s="369">
        <v>3848.3152310004002</v>
      </c>
      <c r="E22" s="368">
        <v>0.97216494372183948</v>
      </c>
      <c r="F22" s="368">
        <v>0.89717564976372388</v>
      </c>
      <c r="G22" s="369">
        <f>'Total Allocation'!I22</f>
        <v>4135.1349340004199</v>
      </c>
      <c r="H22" s="369">
        <f>'Total Allocation'!J22</f>
        <v>3996.2670000002599</v>
      </c>
      <c r="I22" s="369">
        <f>'Total Allocation'!K22</f>
        <v>3372.5180000002001</v>
      </c>
      <c r="J22" s="368">
        <f t="shared" si="0"/>
        <v>0.96641755681094155</v>
      </c>
      <c r="K22" s="368">
        <f t="shared" si="1"/>
        <v>0.84391708562015022</v>
      </c>
      <c r="L22" s="367">
        <f t="shared" si="2"/>
        <v>-5.7473869108979336E-3</v>
      </c>
      <c r="M22" s="367">
        <f t="shared" si="3"/>
        <v>0.96929125026639051</v>
      </c>
      <c r="N22" s="367">
        <f t="shared" si="4"/>
        <v>-5.3258564143573661E-2</v>
      </c>
      <c r="O22" s="366">
        <f t="shared" si="5"/>
        <v>0.87054636769193705</v>
      </c>
    </row>
    <row r="23" spans="1:15">
      <c r="A23" s="370" t="s">
        <v>18</v>
      </c>
      <c r="B23" s="369">
        <v>1313.62530500005</v>
      </c>
      <c r="C23" s="369">
        <v>1203.05206200006</v>
      </c>
      <c r="D23" s="369">
        <v>1145.7187810000501</v>
      </c>
      <c r="E23" s="368">
        <v>0.98813370079051022</v>
      </c>
      <c r="F23" s="368">
        <v>0.94486042209194732</v>
      </c>
      <c r="G23" s="369">
        <f>'Total Allocation'!I23</f>
        <v>1238.6519490000499</v>
      </c>
      <c r="H23" s="369">
        <f>'Total Allocation'!J23</f>
        <v>1212.8452770000599</v>
      </c>
      <c r="I23" s="369">
        <f>'Total Allocation'!K23</f>
        <v>977.31499999999198</v>
      </c>
      <c r="J23" s="368">
        <f t="shared" si="0"/>
        <v>0.97916551778663619</v>
      </c>
      <c r="K23" s="368">
        <f t="shared" si="1"/>
        <v>0.80580352542358435</v>
      </c>
      <c r="L23" s="367">
        <f t="shared" si="2"/>
        <v>-8.9681830038740307E-3</v>
      </c>
      <c r="M23" s="367">
        <f t="shared" si="3"/>
        <v>0.98364960928857315</v>
      </c>
      <c r="N23" s="367">
        <f t="shared" si="4"/>
        <v>-0.13905689666836296</v>
      </c>
      <c r="O23" s="366">
        <f t="shared" si="5"/>
        <v>0.87533197375776584</v>
      </c>
    </row>
    <row r="24" spans="1:15">
      <c r="A24" s="370" t="s">
        <v>100</v>
      </c>
      <c r="B24" s="369">
        <v>4910.0879040003902</v>
      </c>
      <c r="C24" s="369">
        <v>4733.6881230003301</v>
      </c>
      <c r="D24" s="369">
        <v>4125.2351780003</v>
      </c>
      <c r="E24" s="368">
        <v>0.91286482207909614</v>
      </c>
      <c r="F24" s="368">
        <v>0.95356012248409283</v>
      </c>
      <c r="G24" s="369">
        <f>'Total Allocation'!I24</f>
        <v>5069.5010120003899</v>
      </c>
      <c r="H24" s="369">
        <f>'Total Allocation'!J24</f>
        <v>4454.5150080003505</v>
      </c>
      <c r="I24" s="369">
        <f>'Total Allocation'!K24</f>
        <v>3974.1590000003798</v>
      </c>
      <c r="J24" s="368">
        <f t="shared" si="0"/>
        <v>0.87868904601374753</v>
      </c>
      <c r="K24" s="368">
        <f t="shared" si="1"/>
        <v>0.89216424074512113</v>
      </c>
      <c r="L24" s="367">
        <f t="shared" si="2"/>
        <v>-3.4175776065348606E-2</v>
      </c>
      <c r="M24" s="367">
        <f t="shared" si="3"/>
        <v>0.89577693404642189</v>
      </c>
      <c r="N24" s="367">
        <f t="shared" si="4"/>
        <v>-6.1395881738971703E-2</v>
      </c>
      <c r="O24" s="366">
        <f t="shared" si="5"/>
        <v>0.92286218161460698</v>
      </c>
    </row>
    <row r="25" spans="1:15">
      <c r="A25" s="370" t="s">
        <v>19</v>
      </c>
      <c r="B25" s="369">
        <v>3164.5696110001099</v>
      </c>
      <c r="C25" s="369">
        <v>2999.8503559999499</v>
      </c>
      <c r="D25" s="369">
        <v>2867.9836720000799</v>
      </c>
      <c r="E25" s="368">
        <v>0.93491556440183188</v>
      </c>
      <c r="F25" s="368">
        <v>0.96270107239120983</v>
      </c>
      <c r="G25" s="369">
        <f>'Total Allocation'!I25</f>
        <v>3225.4368030000696</v>
      </c>
      <c r="H25" s="369">
        <f>'Total Allocation'!J25</f>
        <v>2969.9237350000603</v>
      </c>
      <c r="I25" s="369">
        <f>'Total Allocation'!K25</f>
        <v>2051.9241620000603</v>
      </c>
      <c r="J25" s="368">
        <f t="shared" si="0"/>
        <v>0.92078187122985966</v>
      </c>
      <c r="K25" s="368">
        <f t="shared" si="1"/>
        <v>0.6909012975041996</v>
      </c>
      <c r="L25" s="367">
        <f t="shared" si="2"/>
        <v>-1.4133693171972217E-2</v>
      </c>
      <c r="M25" s="367">
        <f t="shared" si="3"/>
        <v>0.92784871781584577</v>
      </c>
      <c r="N25" s="367">
        <f t="shared" si="4"/>
        <v>-0.27179977488701024</v>
      </c>
      <c r="O25" s="366">
        <f t="shared" si="5"/>
        <v>0.82680118494770471</v>
      </c>
    </row>
    <row r="26" spans="1:15">
      <c r="A26" s="370" t="s">
        <v>20</v>
      </c>
      <c r="B26" s="369">
        <v>11346.814994000559</v>
      </c>
      <c r="C26" s="369">
        <v>10881.04190900066</v>
      </c>
      <c r="D26" s="369">
        <v>10215.049614000729</v>
      </c>
      <c r="E26" s="368">
        <v>0.93593854236511809</v>
      </c>
      <c r="F26" s="368">
        <v>0.9569090673378442</v>
      </c>
      <c r="G26" s="369">
        <f>'Total Allocation'!I26</f>
        <v>11001.155115000591</v>
      </c>
      <c r="H26" s="369">
        <f>'Total Allocation'!J26</f>
        <v>10866.568414000611</v>
      </c>
      <c r="I26" s="369">
        <f>'Total Allocation'!K26</f>
        <v>8876.8909340006994</v>
      </c>
      <c r="J26" s="368">
        <f t="shared" si="0"/>
        <v>0.98776613004788338</v>
      </c>
      <c r="K26" s="368">
        <f t="shared" si="1"/>
        <v>0.81689918986417198</v>
      </c>
      <c r="L26" s="367">
        <f t="shared" si="2"/>
        <v>5.1827587682765297E-2</v>
      </c>
      <c r="M26" s="367">
        <f t="shared" si="3"/>
        <v>0.96185233620650079</v>
      </c>
      <c r="N26" s="367">
        <f t="shared" si="4"/>
        <v>-0.14000987747367222</v>
      </c>
      <c r="O26" s="366">
        <f t="shared" si="5"/>
        <v>0.88690412860100809</v>
      </c>
    </row>
    <row r="27" spans="1:15">
      <c r="A27" s="370" t="s">
        <v>99</v>
      </c>
      <c r="B27" s="369">
        <v>3453.1229060003202</v>
      </c>
      <c r="C27" s="369">
        <v>3155.5565500002899</v>
      </c>
      <c r="D27" s="369">
        <v>2977.1500000002302</v>
      </c>
      <c r="E27" s="368">
        <v>0.94070757627852242</v>
      </c>
      <c r="F27" s="368">
        <v>0.98472300279323965</v>
      </c>
      <c r="G27" s="369">
        <f>'Total Allocation'!I27</f>
        <v>3394.4628830003498</v>
      </c>
      <c r="H27" s="369">
        <f>'Total Allocation'!J27</f>
        <v>3070.7166000002399</v>
      </c>
      <c r="I27" s="369">
        <f>'Total Allocation'!K27</f>
        <v>2964.3433160002401</v>
      </c>
      <c r="J27" s="368">
        <f t="shared" si="0"/>
        <v>0.90462518102011114</v>
      </c>
      <c r="K27" s="368">
        <f t="shared" si="1"/>
        <v>0.96535880777796579</v>
      </c>
      <c r="L27" s="367">
        <f t="shared" si="2"/>
        <v>-3.6082395258411282E-2</v>
      </c>
      <c r="M27" s="367">
        <f t="shared" si="3"/>
        <v>0.92266637864931678</v>
      </c>
      <c r="N27" s="367">
        <f t="shared" si="4"/>
        <v>-1.9364195015273866E-2</v>
      </c>
      <c r="O27" s="366">
        <f t="shared" si="5"/>
        <v>0.97504090528560272</v>
      </c>
    </row>
    <row r="28" spans="1:15">
      <c r="A28" s="370" t="s">
        <v>22</v>
      </c>
      <c r="B28" s="369">
        <v>3407.9628760002802</v>
      </c>
      <c r="C28" s="369">
        <v>3181.3629050002701</v>
      </c>
      <c r="D28" s="369">
        <v>3037.6498050001901</v>
      </c>
      <c r="E28" s="368">
        <v>1.0279038329144097</v>
      </c>
      <c r="F28" s="368">
        <v>0.9664026460252404</v>
      </c>
      <c r="G28" s="369">
        <f>'Total Allocation'!I28</f>
        <v>3379.9293880003202</v>
      </c>
      <c r="H28" s="369">
        <f>'Total Allocation'!J28</f>
        <v>3087.1031900002199</v>
      </c>
      <c r="I28" s="369">
        <f>'Total Allocation'!K28</f>
        <v>2546.8638690001599</v>
      </c>
      <c r="J28" s="368">
        <f t="shared" si="0"/>
        <v>0.91336322023776184</v>
      </c>
      <c r="K28" s="368">
        <f t="shared" si="1"/>
        <v>0.82500121060092535</v>
      </c>
      <c r="L28" s="367">
        <f t="shared" si="2"/>
        <v>-0.11454061267664783</v>
      </c>
      <c r="M28" s="367">
        <f t="shared" si="3"/>
        <v>0.9706335265760857</v>
      </c>
      <c r="N28" s="367">
        <f t="shared" si="4"/>
        <v>-0.14140143542431505</v>
      </c>
      <c r="O28" s="366">
        <f t="shared" si="5"/>
        <v>0.89570192831308293</v>
      </c>
    </row>
    <row r="29" spans="1:15">
      <c r="A29" s="370" t="s">
        <v>23</v>
      </c>
      <c r="B29" s="369">
        <v>2974.3967490002601</v>
      </c>
      <c r="C29" s="369">
        <v>2903.1635550002402</v>
      </c>
      <c r="D29" s="369">
        <v>2668.5037590002498</v>
      </c>
      <c r="E29" s="368">
        <v>0.96658500783008128</v>
      </c>
      <c r="F29" s="368">
        <v>0.91315855393574974</v>
      </c>
      <c r="G29" s="369">
        <f>'Total Allocation'!I29</f>
        <v>3049.7367490002798</v>
      </c>
      <c r="H29" s="369">
        <f>'Total Allocation'!J29</f>
        <v>2978.3435480002099</v>
      </c>
      <c r="I29" s="369">
        <f>'Total Allocation'!K29</f>
        <v>2516.4906880002</v>
      </c>
      <c r="J29" s="368">
        <f t="shared" si="0"/>
        <v>0.9765903725875773</v>
      </c>
      <c r="K29" s="368">
        <f t="shared" si="1"/>
        <v>0.84492962193360188</v>
      </c>
      <c r="L29" s="367">
        <f t="shared" si="2"/>
        <v>1.0005364757496027E-2</v>
      </c>
      <c r="M29" s="367">
        <f t="shared" si="3"/>
        <v>0.97158769020882929</v>
      </c>
      <c r="N29" s="367">
        <f t="shared" si="4"/>
        <v>-6.8228932002147857E-2</v>
      </c>
      <c r="O29" s="366">
        <f t="shared" si="5"/>
        <v>0.87904408793467581</v>
      </c>
    </row>
    <row r="30" spans="1:15">
      <c r="A30" s="370" t="s">
        <v>24</v>
      </c>
      <c r="B30" s="369">
        <v>10953.63499999884</v>
      </c>
      <c r="C30" s="369">
        <v>10612.95899999866</v>
      </c>
      <c r="D30" s="369">
        <v>9598.8769999992692</v>
      </c>
      <c r="E30" s="368">
        <v>0.95841914752741009</v>
      </c>
      <c r="F30" s="368">
        <v>0.89471765727092945</v>
      </c>
      <c r="G30" s="369">
        <f>'Total Allocation'!I30</f>
        <v>10649.60099999882</v>
      </c>
      <c r="H30" s="369">
        <f>'Total Allocation'!J30</f>
        <v>10034.20399999901</v>
      </c>
      <c r="I30" s="369">
        <f>'Total Allocation'!K30</f>
        <v>7902.6369999998096</v>
      </c>
      <c r="J30" s="368">
        <f t="shared" si="0"/>
        <v>0.94221407919415212</v>
      </c>
      <c r="K30" s="368">
        <f t="shared" si="1"/>
        <v>0.78756989592802673</v>
      </c>
      <c r="L30" s="367">
        <f t="shared" si="2"/>
        <v>-1.6205068333257966E-2</v>
      </c>
      <c r="M30" s="367">
        <f t="shared" si="3"/>
        <v>0.9503166133607811</v>
      </c>
      <c r="N30" s="367">
        <f t="shared" si="4"/>
        <v>-0.10714776134290271</v>
      </c>
      <c r="O30" s="366">
        <f t="shared" si="5"/>
        <v>0.84114377659947803</v>
      </c>
    </row>
    <row r="31" spans="1:15">
      <c r="A31" s="370" t="s">
        <v>25</v>
      </c>
      <c r="B31" s="369">
        <v>4093.979000000309</v>
      </c>
      <c r="C31" s="369">
        <v>4019.6800000002891</v>
      </c>
      <c r="D31" s="369">
        <v>3857.7480000003097</v>
      </c>
      <c r="E31" s="368">
        <v>0.96627382255695071</v>
      </c>
      <c r="F31" s="368">
        <v>0.96972120574073373</v>
      </c>
      <c r="G31" s="369">
        <f>'Total Allocation'!I31</f>
        <v>3951.1510000003391</v>
      </c>
      <c r="H31" s="369">
        <f>'Total Allocation'!J31</f>
        <v>3866.8060000002997</v>
      </c>
      <c r="I31" s="369">
        <f>'Total Allocation'!K31</f>
        <v>3576.64200000029</v>
      </c>
      <c r="J31" s="368">
        <f t="shared" si="0"/>
        <v>0.9786530557804467</v>
      </c>
      <c r="K31" s="368">
        <f t="shared" si="1"/>
        <v>0.92496029022402793</v>
      </c>
      <c r="L31" s="367">
        <f t="shared" si="2"/>
        <v>1.2379233223495989E-2</v>
      </c>
      <c r="M31" s="367">
        <f t="shared" si="3"/>
        <v>0.97246343916869871</v>
      </c>
      <c r="N31" s="367">
        <f t="shared" si="4"/>
        <v>-4.4760915516705801E-2</v>
      </c>
      <c r="O31" s="366">
        <f t="shared" si="5"/>
        <v>0.94734074798238077</v>
      </c>
    </row>
    <row r="32" spans="1:15">
      <c r="A32" s="370" t="s">
        <v>26</v>
      </c>
      <c r="B32" s="369">
        <v>2367.2102690001602</v>
      </c>
      <c r="C32" s="369">
        <v>2370.7970680001699</v>
      </c>
      <c r="D32" s="369">
        <v>2198.7905080001301</v>
      </c>
      <c r="E32" s="368">
        <v>0.99364472012261795</v>
      </c>
      <c r="F32" s="368">
        <v>0.93620624067902491</v>
      </c>
      <c r="G32" s="369">
        <f>'Total Allocation'!I32</f>
        <v>2276.5505860001099</v>
      </c>
      <c r="H32" s="369">
        <f>'Total Allocation'!J32</f>
        <v>2157.6174630001301</v>
      </c>
      <c r="I32" s="369">
        <f>'Total Allocation'!K32</f>
        <v>1828.87114000011</v>
      </c>
      <c r="J32" s="368">
        <f t="shared" si="0"/>
        <v>0.9477573115522353</v>
      </c>
      <c r="K32" s="368">
        <f t="shared" si="1"/>
        <v>0.84763456514534141</v>
      </c>
      <c r="L32" s="367">
        <f t="shared" si="2"/>
        <v>-4.5887408570382648E-2</v>
      </c>
      <c r="M32" s="367">
        <f t="shared" si="3"/>
        <v>0.97070101583742663</v>
      </c>
      <c r="N32" s="367">
        <f t="shared" si="4"/>
        <v>-8.8571675533683503E-2</v>
      </c>
      <c r="O32" s="366">
        <f t="shared" si="5"/>
        <v>0.89192040291218322</v>
      </c>
    </row>
    <row r="33" spans="1:15">
      <c r="A33" s="370" t="s">
        <v>27</v>
      </c>
      <c r="B33" s="369">
        <v>2397.8374110002101</v>
      </c>
      <c r="C33" s="369">
        <v>2083.1309690001399</v>
      </c>
      <c r="D33" s="369">
        <v>2063.1043150001301</v>
      </c>
      <c r="E33" s="368">
        <v>0.87132176129751748</v>
      </c>
      <c r="F33" s="368">
        <v>0.95485901391900607</v>
      </c>
      <c r="G33" s="369">
        <f>'Total Allocation'!I33</f>
        <v>2390.9308760001099</v>
      </c>
      <c r="H33" s="369">
        <f>'Total Allocation'!J33</f>
        <v>2092.0976390001501</v>
      </c>
      <c r="I33" s="369">
        <f>'Total Allocation'!K33</f>
        <v>1840.9913090001201</v>
      </c>
      <c r="J33" s="368">
        <f t="shared" si="0"/>
        <v>0.87501385339090576</v>
      </c>
      <c r="K33" s="368">
        <f t="shared" si="1"/>
        <v>0.8799738954248626</v>
      </c>
      <c r="L33" s="367">
        <f t="shared" si="2"/>
        <v>3.6920920933882773E-3</v>
      </c>
      <c r="M33" s="367">
        <f t="shared" si="3"/>
        <v>0.87316780734421162</v>
      </c>
      <c r="N33" s="367">
        <f t="shared" si="4"/>
        <v>-7.4885118494143477E-2</v>
      </c>
      <c r="O33" s="366">
        <f t="shared" si="5"/>
        <v>0.91741645467193433</v>
      </c>
    </row>
    <row r="34" spans="1:15">
      <c r="A34" s="370" t="s">
        <v>28</v>
      </c>
      <c r="B34" s="369">
        <v>2164.4977280001399</v>
      </c>
      <c r="C34" s="369">
        <v>1951.34459800014</v>
      </c>
      <c r="D34" s="369">
        <v>1800.07815100011</v>
      </c>
      <c r="E34" s="368">
        <v>0.92551940889023776</v>
      </c>
      <c r="F34" s="368">
        <v>0.92007080760264248</v>
      </c>
      <c r="G34" s="369">
        <f>'Total Allocation'!I34</f>
        <v>2079.1044400001288</v>
      </c>
      <c r="H34" s="369">
        <f>'Total Allocation'!J34</f>
        <v>1906.26465900012</v>
      </c>
      <c r="I34" s="369">
        <f>'Total Allocation'!K34</f>
        <v>2240.1510370001697</v>
      </c>
      <c r="J34" s="368">
        <f t="shared" si="0"/>
        <v>0.91686815838842706</v>
      </c>
      <c r="K34" s="368">
        <f t="shared" si="1"/>
        <v>1.1751521628561172</v>
      </c>
      <c r="L34" s="367">
        <f t="shared" si="2"/>
        <v>-8.6512505018107033E-3</v>
      </c>
      <c r="M34" s="367">
        <f t="shared" si="3"/>
        <v>0.92119378363933246</v>
      </c>
      <c r="N34" s="367">
        <f t="shared" si="4"/>
        <v>0.25508135525347475</v>
      </c>
      <c r="O34" s="366">
        <f t="shared" si="5"/>
        <v>1.0476114852293799</v>
      </c>
    </row>
    <row r="35" spans="1:15" ht="12" thickBot="1">
      <c r="A35" s="365" t="s">
        <v>29</v>
      </c>
      <c r="B35" s="364">
        <v>3542.0023990003201</v>
      </c>
      <c r="C35" s="364">
        <v>3669.86906100034</v>
      </c>
      <c r="D35" s="364">
        <v>3413.1692700003</v>
      </c>
      <c r="E35" s="363">
        <v>1.0328651536572666</v>
      </c>
      <c r="F35" s="363">
        <v>0.98153297273191864</v>
      </c>
      <c r="G35" s="364">
        <f>'Total Allocation'!I35</f>
        <v>3791.9822820003201</v>
      </c>
      <c r="H35" s="364">
        <f>'Total Allocation'!J35</f>
        <v>3648.0891540002999</v>
      </c>
      <c r="I35" s="364">
        <f>'Total Allocation'!K35</f>
        <v>3097.1833270002899</v>
      </c>
      <c r="J35" s="363">
        <f t="shared" si="0"/>
        <v>0.96205332269534904</v>
      </c>
      <c r="K35" s="363">
        <f t="shared" si="1"/>
        <v>0.84898783890851015</v>
      </c>
      <c r="L35" s="362">
        <f t="shared" si="2"/>
        <v>-7.0811830961917566E-2</v>
      </c>
      <c r="M35" s="362">
        <f t="shared" si="3"/>
        <v>0.99745923817630788</v>
      </c>
      <c r="N35" s="362">
        <f t="shared" si="4"/>
        <v>-0.13254513382340849</v>
      </c>
      <c r="O35" s="361">
        <f t="shared" si="5"/>
        <v>0.9152604058202144</v>
      </c>
    </row>
    <row r="36" spans="1:15" ht="12" thickBot="1">
      <c r="A36" s="360" t="s">
        <v>32</v>
      </c>
      <c r="B36" s="359">
        <v>114701.69248699964</v>
      </c>
      <c r="C36" s="359">
        <v>109382.00344400087</v>
      </c>
      <c r="D36" s="359">
        <v>102751.03501000169</v>
      </c>
      <c r="E36" s="358">
        <v>0.96206618595264415</v>
      </c>
      <c r="F36" s="358">
        <v>0.95027644434368452</v>
      </c>
      <c r="G36" s="359">
        <f>'Total Allocation'!I36</f>
        <v>112686.998198</v>
      </c>
      <c r="H36" s="359">
        <f>'Total Allocation'!J36</f>
        <v>106548.15758100178</v>
      </c>
      <c r="I36" s="359">
        <f>'Total Allocation'!K36</f>
        <v>90377.441476003412</v>
      </c>
      <c r="J36" s="358">
        <f t="shared" si="0"/>
        <v>0.94552307972378691</v>
      </c>
      <c r="K36" s="358">
        <f t="shared" si="1"/>
        <v>0.84823091762328406</v>
      </c>
      <c r="L36" s="357">
        <f t="shared" si="2"/>
        <v>-1.6543106228857241E-2</v>
      </c>
      <c r="M36" s="357">
        <f t="shared" si="3"/>
        <v>0.95379463283821553</v>
      </c>
      <c r="N36" s="357">
        <f t="shared" si="4"/>
        <v>-0.10204552672040046</v>
      </c>
      <c r="O36" s="356">
        <f t="shared" si="5"/>
        <v>0.89925368098348435</v>
      </c>
    </row>
    <row r="37" spans="1:15" ht="12" thickTop="1">
      <c r="A37" s="108" t="s">
        <v>60</v>
      </c>
      <c r="B37" s="355"/>
      <c r="C37" s="355"/>
      <c r="D37" s="355"/>
      <c r="E37" s="355"/>
      <c r="F37" s="355"/>
      <c r="G37" s="355"/>
      <c r="H37" s="355"/>
      <c r="I37" s="355"/>
      <c r="J37" s="355"/>
      <c r="K37" s="355"/>
      <c r="L37" s="355"/>
      <c r="M37" s="355"/>
      <c r="N37" s="355"/>
      <c r="O37" s="121" t="str">
        <f>Data!W1</f>
        <v>tdulany</v>
      </c>
    </row>
    <row r="38" spans="1:15">
      <c r="O38" s="109">
        <f>Data!W2</f>
        <v>44399</v>
      </c>
    </row>
    <row r="44" spans="1:15" s="127" customFormat="1" ht="12" customHeight="1">
      <c r="A44" s="47" t="s">
        <v>76</v>
      </c>
      <c r="H44" s="216"/>
      <c r="J44" s="346"/>
    </row>
    <row r="45" spans="1:15" s="127" customFormat="1" ht="12" customHeight="1" thickBot="1">
      <c r="A45" s="47" t="s">
        <v>78</v>
      </c>
      <c r="H45" s="216"/>
      <c r="J45" s="346"/>
    </row>
    <row r="46" spans="1:15" s="127" customFormat="1" ht="12" customHeight="1">
      <c r="A46" s="274"/>
      <c r="B46" s="156"/>
      <c r="C46" s="156"/>
      <c r="D46" s="156"/>
      <c r="E46" s="135" t="s">
        <v>173</v>
      </c>
      <c r="F46" s="135" t="s">
        <v>174</v>
      </c>
      <c r="G46" s="156"/>
      <c r="H46" s="156"/>
      <c r="I46" s="156"/>
      <c r="J46" s="135" t="s">
        <v>553</v>
      </c>
      <c r="K46" s="135" t="s">
        <v>554</v>
      </c>
      <c r="L46" s="354" t="s">
        <v>98</v>
      </c>
      <c r="M46" s="156"/>
      <c r="N46" s="354" t="s">
        <v>97</v>
      </c>
      <c r="O46" s="353"/>
    </row>
    <row r="47" spans="1:15" s="127" customFormat="1" ht="12" customHeight="1" thickBot="1">
      <c r="A47" s="175" t="s">
        <v>37</v>
      </c>
      <c r="B47" s="165" t="str">
        <f>B5</f>
        <v>Fall 18</v>
      </c>
      <c r="C47" s="165" t="str">
        <f t="shared" ref="C47:D47" si="6">C5</f>
        <v>Winter 19</v>
      </c>
      <c r="D47" s="165" t="str">
        <f t="shared" si="6"/>
        <v>Spring 19</v>
      </c>
      <c r="E47" s="136" t="s">
        <v>96</v>
      </c>
      <c r="F47" s="136" t="s">
        <v>96</v>
      </c>
      <c r="G47" s="165" t="str">
        <f>G5</f>
        <v>Fall 19</v>
      </c>
      <c r="H47" s="165" t="str">
        <f t="shared" ref="H47:I47" si="7">H5</f>
        <v>Winter 20</v>
      </c>
      <c r="I47" s="165" t="str">
        <f t="shared" si="7"/>
        <v>Spring 20</v>
      </c>
      <c r="J47" s="136" t="s">
        <v>96</v>
      </c>
      <c r="K47" s="136" t="s">
        <v>96</v>
      </c>
      <c r="L47" s="165" t="s">
        <v>95</v>
      </c>
      <c r="M47" s="500" t="s">
        <v>94</v>
      </c>
      <c r="N47" s="165" t="s">
        <v>95</v>
      </c>
      <c r="O47" s="501" t="s">
        <v>94</v>
      </c>
    </row>
    <row r="48" spans="1:15" s="14" customFormat="1" ht="13.2">
      <c r="A48" s="48" t="s">
        <v>81</v>
      </c>
      <c r="B48" s="182">
        <v>3078.7766840001809</v>
      </c>
      <c r="C48" s="182">
        <v>2856.0569700001524</v>
      </c>
      <c r="D48" s="194">
        <v>2725.49041700014</v>
      </c>
      <c r="E48" s="441">
        <v>0.9814542317018472</v>
      </c>
      <c r="F48" s="441">
        <v>0.95724814304133388</v>
      </c>
      <c r="G48" s="182">
        <f>'Total Allocation'!I47</f>
        <v>2963.6459449929616</v>
      </c>
      <c r="H48" s="182">
        <f>'Total Allocation'!J47</f>
        <v>2639.5817023158365</v>
      </c>
      <c r="I48" s="194">
        <f>'Total Allocation'!K47</f>
        <v>2354.2265542529608</v>
      </c>
      <c r="J48" s="441">
        <f t="shared" ref="J48:J58" si="8">H48/G48</f>
        <v>0.89065352316303936</v>
      </c>
      <c r="K48" s="441">
        <f t="shared" ref="K48:K58" si="9">I48/H48</f>
        <v>0.89189379975906047</v>
      </c>
      <c r="L48" s="351">
        <f t="shared" ref="L48:L58" si="10">J48-E48</f>
        <v>-9.0800708538807839E-2</v>
      </c>
      <c r="M48" s="349">
        <f t="shared" ref="M48:M58" si="11">AVERAGE(E48,J48)</f>
        <v>0.93605387743244328</v>
      </c>
      <c r="N48" s="351">
        <f t="shared" ref="N48:N58" si="12">K48-F48</f>
        <v>-6.5354343282273408E-2</v>
      </c>
      <c r="O48" s="502">
        <f t="shared" ref="O48:O58" si="13">AVERAGE(F48,K48)</f>
        <v>0.92457097140019717</v>
      </c>
    </row>
    <row r="49" spans="1:15" s="14" customFormat="1" ht="13.2">
      <c r="A49" s="57" t="s">
        <v>79</v>
      </c>
      <c r="B49" s="196">
        <v>2190.2441660001118</v>
      </c>
      <c r="C49" s="196">
        <v>1968.9176250000833</v>
      </c>
      <c r="D49" s="194">
        <v>1886.1043020000718</v>
      </c>
      <c r="E49" s="441">
        <v>0.98070895905677191</v>
      </c>
      <c r="F49" s="441">
        <v>0.92445153487220533</v>
      </c>
      <c r="G49" s="196">
        <f>'Total Allocation'!I48</f>
        <v>2106.155067007428</v>
      </c>
      <c r="H49" s="196">
        <f>'Total Allocation'!J48</f>
        <v>1814.9333056845135</v>
      </c>
      <c r="I49" s="194">
        <f>'Total Allocation'!K48</f>
        <v>1619.9324457474188</v>
      </c>
      <c r="J49" s="441">
        <f t="shared" si="8"/>
        <v>0.86172824314559959</v>
      </c>
      <c r="K49" s="441">
        <f t="shared" si="9"/>
        <v>0.89255756157742183</v>
      </c>
      <c r="L49" s="350">
        <f t="shared" si="10"/>
        <v>-0.11898071591117232</v>
      </c>
      <c r="M49" s="349">
        <f t="shared" si="11"/>
        <v>0.92121860110118581</v>
      </c>
      <c r="N49" s="349">
        <f t="shared" si="12"/>
        <v>-3.1893973294783495E-2</v>
      </c>
      <c r="O49" s="502">
        <f t="shared" si="13"/>
        <v>0.90850454822481352</v>
      </c>
    </row>
    <row r="50" spans="1:15" s="14" customFormat="1" ht="13.2">
      <c r="A50" s="54" t="s">
        <v>80</v>
      </c>
      <c r="B50" s="197">
        <v>5269.0208500002927</v>
      </c>
      <c r="C50" s="197">
        <v>4824.9745950002361</v>
      </c>
      <c r="D50" s="197">
        <v>4611.5947190002116</v>
      </c>
      <c r="E50" s="441">
        <v>0.98113459435939621</v>
      </c>
      <c r="F50" s="441">
        <v>0.94318822415497705</v>
      </c>
      <c r="G50" s="197">
        <f>'Total Allocation'!I49</f>
        <v>5069.8010120003892</v>
      </c>
      <c r="H50" s="197">
        <f>'Total Allocation'!J49</f>
        <v>4454.5150080003505</v>
      </c>
      <c r="I50" s="197">
        <f>'Total Allocation'!K49</f>
        <v>3974.1590000003798</v>
      </c>
      <c r="J50" s="441">
        <f t="shared" si="8"/>
        <v>0.8786370505383474</v>
      </c>
      <c r="K50" s="441">
        <f t="shared" si="9"/>
        <v>0.89216424074512113</v>
      </c>
      <c r="L50" s="352">
        <f t="shared" si="10"/>
        <v>-0.10249754382104881</v>
      </c>
      <c r="M50" s="352">
        <f t="shared" si="11"/>
        <v>0.92988582244887175</v>
      </c>
      <c r="N50" s="352">
        <f t="shared" si="12"/>
        <v>-5.1023983409855922E-2</v>
      </c>
      <c r="O50" s="503">
        <f t="shared" si="13"/>
        <v>0.91767623245004915</v>
      </c>
    </row>
    <row r="51" spans="1:15" s="14" customFormat="1" ht="13.2">
      <c r="A51" s="57" t="s">
        <v>82</v>
      </c>
      <c r="B51" s="196">
        <v>4513.4213840002103</v>
      </c>
      <c r="C51" s="196">
        <v>4194.2217990001818</v>
      </c>
      <c r="D51" s="194">
        <v>4168.335111000194</v>
      </c>
      <c r="E51" s="441">
        <v>1.03792414190367</v>
      </c>
      <c r="F51" s="441">
        <v>0.94858471955518209</v>
      </c>
      <c r="G51" s="196">
        <f>'Total Allocation'!I50</f>
        <v>4080.5079316122351</v>
      </c>
      <c r="H51" s="196">
        <f>'Total Allocation'!J50</f>
        <v>4001.9027950938757</v>
      </c>
      <c r="I51" s="194">
        <f>'Total Allocation'!K50</f>
        <v>3395.2797599768774</v>
      </c>
      <c r="J51" s="441">
        <f t="shared" si="8"/>
        <v>0.98073643334708527</v>
      </c>
      <c r="K51" s="441">
        <f t="shared" si="9"/>
        <v>0.84841634937742949</v>
      </c>
      <c r="L51" s="350">
        <f t="shared" si="10"/>
        <v>-5.7187708556584727E-2</v>
      </c>
      <c r="M51" s="349">
        <f t="shared" si="11"/>
        <v>1.0093302876253776</v>
      </c>
      <c r="N51" s="349">
        <f t="shared" si="12"/>
        <v>-0.1001683701777526</v>
      </c>
      <c r="O51" s="502">
        <f t="shared" si="13"/>
        <v>0.89850053446630573</v>
      </c>
    </row>
    <row r="52" spans="1:15" s="14" customFormat="1" ht="13.2">
      <c r="A52" s="57" t="s">
        <v>55</v>
      </c>
      <c r="B52" s="182">
        <v>3491.5097930001411</v>
      </c>
      <c r="C52" s="182">
        <v>3146.5234180001207</v>
      </c>
      <c r="D52" s="194">
        <v>3172.5167130001314</v>
      </c>
      <c r="E52" s="441">
        <v>1.0188635926076834</v>
      </c>
      <c r="F52" s="441">
        <v>0.96174455187789298</v>
      </c>
      <c r="G52" s="182">
        <f>'Total Allocation'!I51</f>
        <v>3156.6149471760036</v>
      </c>
      <c r="H52" s="182">
        <f>'Total Allocation'!J51</f>
        <v>3002.244865620773</v>
      </c>
      <c r="I52" s="194">
        <f>'Total Allocation'!K51</f>
        <v>2584.1448676742962</v>
      </c>
      <c r="J52" s="441">
        <f t="shared" si="8"/>
        <v>0.95109632180721493</v>
      </c>
      <c r="K52" s="441">
        <f t="shared" si="9"/>
        <v>0.86073754251886236</v>
      </c>
      <c r="L52" s="351">
        <f t="shared" si="10"/>
        <v>-6.7767270800468515E-2</v>
      </c>
      <c r="M52" s="349">
        <f t="shared" si="11"/>
        <v>0.98497995720744913</v>
      </c>
      <c r="N52" s="349">
        <f t="shared" si="12"/>
        <v>-0.10100700935903062</v>
      </c>
      <c r="O52" s="502">
        <f t="shared" si="13"/>
        <v>0.91124104719837762</v>
      </c>
    </row>
    <row r="53" spans="1:15" s="14" customFormat="1" ht="13.2">
      <c r="A53" s="57" t="s">
        <v>44</v>
      </c>
      <c r="B53" s="196">
        <v>4163.3698230001055</v>
      </c>
      <c r="C53" s="196">
        <v>4048.036684000137</v>
      </c>
      <c r="D53" s="194">
        <v>3557.1768430001262</v>
      </c>
      <c r="E53" s="441">
        <v>1.002257646618782</v>
      </c>
      <c r="F53" s="441">
        <v>0.89360961679060102</v>
      </c>
      <c r="G53" s="196">
        <f>'Total Allocation'!I52</f>
        <v>3764.0322362123516</v>
      </c>
      <c r="H53" s="196">
        <f>'Total Allocation'!J52</f>
        <v>3862.4207532859632</v>
      </c>
      <c r="I53" s="194">
        <f>'Total Allocation'!K52</f>
        <v>2897.4663063495259</v>
      </c>
      <c r="J53" s="441">
        <f t="shared" si="8"/>
        <v>1.02613912711136</v>
      </c>
      <c r="K53" s="441">
        <f t="shared" si="9"/>
        <v>0.75016848019069382</v>
      </c>
      <c r="L53" s="350">
        <f t="shared" si="10"/>
        <v>2.3881480492577989E-2</v>
      </c>
      <c r="M53" s="349">
        <f t="shared" si="11"/>
        <v>1.014198386865071</v>
      </c>
      <c r="N53" s="349">
        <f t="shared" si="12"/>
        <v>-0.1434411365999072</v>
      </c>
      <c r="O53" s="502">
        <f t="shared" si="13"/>
        <v>0.82188904849064737</v>
      </c>
    </row>
    <row r="54" spans="1:15" s="14" customFormat="1" ht="13.2">
      <c r="A54" s="57" t="s">
        <v>83</v>
      </c>
      <c r="B54" s="182">
        <v>0</v>
      </c>
      <c r="C54" s="182">
        <v>0</v>
      </c>
      <c r="D54" s="194">
        <v>0</v>
      </c>
      <c r="E54" s="441">
        <v>0.78192114572182092</v>
      </c>
      <c r="F54" s="441">
        <v>1.0303625410393265</v>
      </c>
      <c r="G54" s="182">
        <f>'Total Allocation'!I53</f>
        <v>0</v>
      </c>
      <c r="H54" s="182">
        <f>'Total Allocation'!J53</f>
        <v>0</v>
      </c>
      <c r="I54" s="194">
        <f>'Total Allocation'!K53</f>
        <v>0</v>
      </c>
      <c r="J54" s="441" t="e">
        <f t="shared" si="8"/>
        <v>#DIV/0!</v>
      </c>
      <c r="K54" s="441" t="e">
        <f t="shared" si="9"/>
        <v>#DIV/0!</v>
      </c>
      <c r="L54" s="351" t="e">
        <f t="shared" si="10"/>
        <v>#DIV/0!</v>
      </c>
      <c r="M54" s="349" t="e">
        <f t="shared" si="11"/>
        <v>#DIV/0!</v>
      </c>
      <c r="N54" s="349" t="e">
        <f t="shared" si="12"/>
        <v>#DIV/0!</v>
      </c>
      <c r="O54" s="502" t="e">
        <f t="shared" si="13"/>
        <v>#DIV/0!</v>
      </c>
    </row>
    <row r="55" spans="1:15" s="14" customFormat="1" ht="13.2">
      <c r="A55" s="54" t="s">
        <v>84</v>
      </c>
      <c r="B55" s="197">
        <v>12168.301000000458</v>
      </c>
      <c r="C55" s="197">
        <v>11388.781901000439</v>
      </c>
      <c r="D55" s="197">
        <v>10898.028667000452</v>
      </c>
      <c r="E55" s="441">
        <v>1.0138947913697081</v>
      </c>
      <c r="F55" s="441">
        <v>0.93514682433056673</v>
      </c>
      <c r="G55" s="197">
        <f>'Total Allocation'!I54</f>
        <v>11001.155115000591</v>
      </c>
      <c r="H55" s="197">
        <f>'Total Allocation'!J54</f>
        <v>10866.568414000612</v>
      </c>
      <c r="I55" s="197">
        <f>'Total Allocation'!K54</f>
        <v>8876.8909340006994</v>
      </c>
      <c r="J55" s="441">
        <f t="shared" si="8"/>
        <v>0.98776613004788349</v>
      </c>
      <c r="K55" s="441">
        <f t="shared" si="9"/>
        <v>0.81689918986417187</v>
      </c>
      <c r="L55" s="352">
        <f t="shared" si="10"/>
        <v>-2.6128661321824564E-2</v>
      </c>
      <c r="M55" s="352">
        <f t="shared" si="11"/>
        <v>1.0008304607087957</v>
      </c>
      <c r="N55" s="352">
        <f t="shared" si="12"/>
        <v>-0.11824763446639486</v>
      </c>
      <c r="O55" s="503">
        <f t="shared" si="13"/>
        <v>0.87602300709736936</v>
      </c>
    </row>
    <row r="56" spans="1:15" s="14" customFormat="1" ht="13.2">
      <c r="A56" s="57" t="s">
        <v>38</v>
      </c>
      <c r="B56" s="182">
        <v>7736.6420000001908</v>
      </c>
      <c r="C56" s="182">
        <v>7494.9030000002786</v>
      </c>
      <c r="D56" s="194">
        <v>6550.1170000001794</v>
      </c>
      <c r="E56" s="441">
        <v>0.96957184204024471</v>
      </c>
      <c r="F56" s="441">
        <v>0.91218122248646116</v>
      </c>
      <c r="G56" s="182">
        <f>'Total Allocation'!I55</f>
        <v>7027.373321006201</v>
      </c>
      <c r="H56" s="182">
        <f>'Total Allocation'!J55</f>
        <v>6692.6890689163583</v>
      </c>
      <c r="I56" s="194">
        <f>'Total Allocation'!K55</f>
        <v>5148.5719820128115</v>
      </c>
      <c r="J56" s="441">
        <f t="shared" si="8"/>
        <v>0.95237420344676926</v>
      </c>
      <c r="K56" s="441">
        <f t="shared" si="9"/>
        <v>0.76928300851819476</v>
      </c>
      <c r="L56" s="351">
        <f t="shared" si="10"/>
        <v>-1.7197638593475451E-2</v>
      </c>
      <c r="M56" s="349">
        <f t="shared" si="11"/>
        <v>0.96097302274350693</v>
      </c>
      <c r="N56" s="349">
        <f t="shared" si="12"/>
        <v>-0.14289821396826641</v>
      </c>
      <c r="O56" s="502">
        <f t="shared" si="13"/>
        <v>0.84073211550232796</v>
      </c>
    </row>
    <row r="57" spans="1:15" s="14" customFormat="1" ht="13.2">
      <c r="A57" s="57" t="s">
        <v>85</v>
      </c>
      <c r="B57" s="196">
        <v>3987.817000000357</v>
      </c>
      <c r="C57" s="196">
        <v>3742.0430000003162</v>
      </c>
      <c r="D57" s="194">
        <v>3503.7770000002974</v>
      </c>
      <c r="E57" s="441">
        <v>0.93533050720353672</v>
      </c>
      <c r="F57" s="441">
        <v>0.98157812587547333</v>
      </c>
      <c r="G57" s="196">
        <f>'Total Allocation'!I56</f>
        <v>3622.2276789926177</v>
      </c>
      <c r="H57" s="196">
        <f>'Total Allocation'!J56</f>
        <v>3341.5149310826523</v>
      </c>
      <c r="I57" s="194">
        <f>'Total Allocation'!K56</f>
        <v>2754.0650179869981</v>
      </c>
      <c r="J57" s="441">
        <f t="shared" si="8"/>
        <v>0.92250273235501457</v>
      </c>
      <c r="K57" s="441">
        <f t="shared" si="9"/>
        <v>0.82419653204861776</v>
      </c>
      <c r="L57" s="350">
        <f t="shared" si="10"/>
        <v>-1.2827774848522155E-2</v>
      </c>
      <c r="M57" s="349">
        <f t="shared" si="11"/>
        <v>0.92891661977927564</v>
      </c>
      <c r="N57" s="349">
        <f t="shared" si="12"/>
        <v>-0.15738159382685557</v>
      </c>
      <c r="O57" s="502">
        <f t="shared" si="13"/>
        <v>0.9028873289620456</v>
      </c>
    </row>
    <row r="58" spans="1:15" s="14" customFormat="1" ht="13.8" thickBot="1">
      <c r="A58" s="348" t="s">
        <v>86</v>
      </c>
      <c r="B58" s="199">
        <v>11724.459000000548</v>
      </c>
      <c r="C58" s="199">
        <v>11236.946000000595</v>
      </c>
      <c r="D58" s="199">
        <v>10053.894000000477</v>
      </c>
      <c r="E58" s="442">
        <v>0.95797761200146936</v>
      </c>
      <c r="F58" s="442">
        <v>0.935123739280877</v>
      </c>
      <c r="G58" s="199">
        <f>'Total Allocation'!I57</f>
        <v>10649.600999998818</v>
      </c>
      <c r="H58" s="199">
        <f>'Total Allocation'!J57</f>
        <v>10034.20399999901</v>
      </c>
      <c r="I58" s="199">
        <f>'Total Allocation'!K57</f>
        <v>7902.6369999998096</v>
      </c>
      <c r="J58" s="442">
        <f t="shared" si="8"/>
        <v>0.94221407919415234</v>
      </c>
      <c r="K58" s="442">
        <f t="shared" si="9"/>
        <v>0.78756989592802673</v>
      </c>
      <c r="L58" s="347">
        <f t="shared" si="10"/>
        <v>-1.5763532807317016E-2</v>
      </c>
      <c r="M58" s="442">
        <f t="shared" si="11"/>
        <v>0.9500958455978108</v>
      </c>
      <c r="N58" s="347">
        <f t="shared" si="12"/>
        <v>-0.14755384335285027</v>
      </c>
      <c r="O58" s="440">
        <f t="shared" si="13"/>
        <v>0.86134681760445186</v>
      </c>
    </row>
    <row r="59" spans="1:15" s="127" customFormat="1" ht="12" customHeight="1">
      <c r="A59" s="127" t="s">
        <v>175</v>
      </c>
      <c r="H59" s="216"/>
      <c r="J59" s="346"/>
    </row>
  </sheetData>
  <pageMargins left="0.7" right="0.7" top="0.75" bottom="0.75" header="0.3" footer="0.3"/>
  <pageSetup scale="7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8A62-EB16-4AEB-A2F5-C09447D6665D}">
  <sheetPr>
    <pageSetUpPr fitToPage="1"/>
  </sheetPr>
  <dimension ref="A1:FX65"/>
  <sheetViews>
    <sheetView showGridLines="0" topLeftCell="C1" zoomScale="80" zoomScaleNormal="80" workbookViewId="0">
      <selection activeCell="S40" sqref="S40:S41"/>
    </sheetView>
  </sheetViews>
  <sheetFormatPr defaultColWidth="9.109375" defaultRowHeight="11.4"/>
  <cols>
    <col min="1" max="1" width="16.6640625" style="127" customWidth="1"/>
    <col min="2" max="2" width="35.109375" style="127" bestFit="1" customWidth="1"/>
    <col min="3" max="3" width="43.88671875" style="507" bestFit="1" customWidth="1"/>
    <col min="4" max="4" width="8.88671875" style="127" customWidth="1"/>
    <col min="5" max="5" width="8" style="127" customWidth="1"/>
    <col min="6" max="6" width="7.5546875" style="127" customWidth="1"/>
    <col min="7" max="7" width="11.109375" style="127" bestFit="1" customWidth="1"/>
    <col min="8" max="8" width="6.6640625" style="127" bestFit="1" customWidth="1"/>
    <col min="9" max="10" width="9.109375" style="127" bestFit="1" customWidth="1"/>
    <col min="11" max="11" width="7.5546875" style="127" customWidth="1"/>
    <col min="12" max="12" width="8.88671875" style="127" customWidth="1"/>
    <col min="13" max="13" width="8" style="127" customWidth="1"/>
    <col min="14" max="14" width="8.6640625" style="127" customWidth="1"/>
    <col min="15" max="15" width="10.44140625" style="127" bestFit="1" customWidth="1"/>
    <col min="16" max="16" width="7.5546875" style="127" customWidth="1"/>
    <col min="17" max="17" width="8.88671875" style="127" bestFit="1" customWidth="1"/>
    <col min="18" max="18" width="8.6640625" style="127" bestFit="1" customWidth="1"/>
    <col min="19" max="19" width="7.5546875" style="549" bestFit="1" customWidth="1"/>
    <col min="20" max="20" width="10" style="127" bestFit="1" customWidth="1"/>
    <col min="21" max="16384" width="9.109375" style="127"/>
  </cols>
  <sheetData>
    <row r="1" spans="1:20" s="332" customFormat="1" ht="13.8">
      <c r="A1" s="331" t="s">
        <v>598</v>
      </c>
      <c r="B1" s="331"/>
      <c r="C1" s="492"/>
      <c r="D1" s="331"/>
      <c r="E1" s="331"/>
      <c r="F1" s="331"/>
      <c r="G1" s="331"/>
      <c r="H1" s="331"/>
      <c r="I1" s="331"/>
      <c r="J1" s="331"/>
      <c r="K1" s="331"/>
      <c r="L1" s="331"/>
      <c r="M1" s="331"/>
      <c r="N1" s="331"/>
      <c r="O1" s="331"/>
      <c r="P1" s="331"/>
      <c r="Q1" s="331"/>
      <c r="R1" s="331"/>
      <c r="S1" s="543"/>
      <c r="T1" s="331"/>
    </row>
    <row r="2" spans="1:20" ht="12">
      <c r="A2" s="70" t="s">
        <v>47</v>
      </c>
      <c r="B2" s="70"/>
      <c r="C2" s="493"/>
      <c r="D2" s="70"/>
      <c r="E2" s="70"/>
      <c r="F2" s="70"/>
      <c r="G2" s="70"/>
      <c r="H2" s="70"/>
      <c r="I2" s="70"/>
      <c r="J2" s="70"/>
      <c r="K2" s="70"/>
      <c r="L2" s="70"/>
      <c r="M2" s="70"/>
      <c r="N2" s="70"/>
      <c r="O2" s="70"/>
      <c r="P2" s="70"/>
      <c r="Q2" s="70"/>
      <c r="R2" s="70"/>
      <c r="S2" s="544"/>
      <c r="T2" s="70"/>
    </row>
    <row r="3" spans="1:20" ht="12.6" thickBot="1">
      <c r="A3" s="117" t="str">
        <f>CONCATENATE("For Academic Year ",Data!$W$3)</f>
        <v>For Academic Year 2020-21</v>
      </c>
      <c r="B3" s="117"/>
      <c r="C3" s="532"/>
      <c r="D3" s="86"/>
      <c r="E3" s="86"/>
      <c r="F3" s="86"/>
      <c r="G3" s="86"/>
      <c r="H3" s="86"/>
      <c r="I3" s="86"/>
      <c r="J3" s="86"/>
      <c r="K3" s="86"/>
      <c r="L3" s="86"/>
      <c r="M3" s="86"/>
      <c r="N3" s="86"/>
      <c r="O3" s="86"/>
      <c r="P3" s="86"/>
      <c r="Q3" s="86"/>
      <c r="R3" s="86"/>
      <c r="S3" s="545"/>
      <c r="T3" s="86"/>
    </row>
    <row r="4" spans="1:20" ht="12" customHeight="1">
      <c r="A4" s="236"/>
      <c r="B4" s="521"/>
      <c r="C4" s="533"/>
      <c r="D4" s="146" t="s">
        <v>186</v>
      </c>
      <c r="E4" s="154"/>
      <c r="F4" s="146" t="s">
        <v>186</v>
      </c>
      <c r="G4" s="44" t="s">
        <v>641</v>
      </c>
      <c r="H4" s="44" t="s">
        <v>642</v>
      </c>
      <c r="I4" s="44" t="s">
        <v>643</v>
      </c>
      <c r="J4" s="44" t="s">
        <v>644</v>
      </c>
      <c r="K4" s="44" t="s">
        <v>186</v>
      </c>
      <c r="L4" s="146" t="str">
        <f>'Total Allocation'!N4</f>
        <v>2020-21</v>
      </c>
      <c r="M4" s="154"/>
      <c r="N4" s="146" t="s">
        <v>629</v>
      </c>
      <c r="O4" s="44" t="str">
        <f>CONCATENATE("Summer ",MID(Data!$W$3,3,2))</f>
        <v>Summer 20</v>
      </c>
      <c r="P4" s="44" t="str">
        <f>CONCATENATE("Fall ",MID(Data!$W$3,3,2))</f>
        <v>Fall 20</v>
      </c>
      <c r="Q4" s="44" t="str">
        <f>CONCATENATE("Winter ",MID(Data!$W$3,6,2))</f>
        <v>Winter 21</v>
      </c>
      <c r="R4" s="44" t="str">
        <f>CONCATENATE("Spring ",MID(Data!$W$3,6,2))</f>
        <v>Spring 21</v>
      </c>
      <c r="S4" s="546" t="str">
        <f>Data!$W$3</f>
        <v>2020-21</v>
      </c>
      <c r="T4" s="159" t="s">
        <v>65</v>
      </c>
    </row>
    <row r="5" spans="1:20" ht="12" customHeight="1" thickBot="1">
      <c r="A5" s="176" t="s">
        <v>37</v>
      </c>
      <c r="B5" s="522" t="s">
        <v>41</v>
      </c>
      <c r="C5" s="534" t="s">
        <v>603</v>
      </c>
      <c r="D5" s="163" t="s">
        <v>595</v>
      </c>
      <c r="E5" s="163" t="s">
        <v>56</v>
      </c>
      <c r="F5" s="164" t="s">
        <v>561</v>
      </c>
      <c r="G5" s="165" t="s">
        <v>33</v>
      </c>
      <c r="H5" s="165" t="s">
        <v>33</v>
      </c>
      <c r="I5" s="165" t="s">
        <v>33</v>
      </c>
      <c r="J5" s="165" t="s">
        <v>33</v>
      </c>
      <c r="K5" s="166" t="s">
        <v>31</v>
      </c>
      <c r="L5" s="163" t="str">
        <f>'Total Allocation'!N5</f>
        <v>Alloc #11</v>
      </c>
      <c r="M5" s="163" t="s">
        <v>56</v>
      </c>
      <c r="N5" s="164" t="s">
        <v>561</v>
      </c>
      <c r="O5" s="165" t="s">
        <v>33</v>
      </c>
      <c r="P5" s="165" t="s">
        <v>33</v>
      </c>
      <c r="Q5" s="165" t="s">
        <v>33</v>
      </c>
      <c r="R5" s="165" t="s">
        <v>33</v>
      </c>
      <c r="S5" s="547" t="s">
        <v>31</v>
      </c>
      <c r="T5" s="168" t="s">
        <v>63</v>
      </c>
    </row>
    <row r="6" spans="1:20" ht="12" customHeight="1">
      <c r="A6" s="524" t="s">
        <v>1</v>
      </c>
      <c r="B6" s="525" t="s">
        <v>600</v>
      </c>
      <c r="C6" s="535" t="s">
        <v>604</v>
      </c>
      <c r="D6" s="178">
        <v>4</v>
      </c>
      <c r="E6" s="178">
        <v>37</v>
      </c>
      <c r="F6" s="178">
        <v>41</v>
      </c>
      <c r="G6" s="182">
        <v>12.933318</v>
      </c>
      <c r="H6" s="182">
        <v>16.266645</v>
      </c>
      <c r="I6" s="182">
        <v>16.999980000000001</v>
      </c>
      <c r="J6" s="182">
        <v>13.79998</v>
      </c>
      <c r="K6" s="550">
        <v>19.999974333333334</v>
      </c>
      <c r="L6" s="178">
        <v>4</v>
      </c>
      <c r="M6" s="178">
        <v>37</v>
      </c>
      <c r="N6" s="178">
        <v>41</v>
      </c>
      <c r="O6" s="182">
        <f>SUMIFS(Data!$H:$H,Data!$E:$E,_xlfn.CONCAT($A6,"*"),Data!$F:$F,$B6,Data!$C:$C,1)</f>
        <v>13.799984</v>
      </c>
      <c r="P6" s="182">
        <f>SUMIFS(Data!$H:$H,Data!$E:$E,$A6,Data!$F:$F,$B6,Data!$C:$C,2)</f>
        <v>16.799975</v>
      </c>
      <c r="Q6" s="182">
        <f>SUMIFS(Data!$H:$H,Data!$E:$E,$A6,Data!$F:$F,$B6,Data!$C:$C,3)</f>
        <v>19.933309999999999</v>
      </c>
      <c r="R6" s="182">
        <f>SUMIFS(Data!$H:$H,Data!$E:$E,$A6,Data!$F:$F,$B6,Data!$C:$C,4)</f>
        <v>13.479986</v>
      </c>
      <c r="S6" s="550">
        <f>SUM(O6:R6)/3</f>
        <v>21.337751666666666</v>
      </c>
      <c r="T6" s="523"/>
    </row>
    <row r="7" spans="1:20" ht="12" customHeight="1">
      <c r="A7" s="524" t="s">
        <v>1</v>
      </c>
      <c r="B7" s="525" t="s">
        <v>605</v>
      </c>
      <c r="C7" s="535" t="s">
        <v>606</v>
      </c>
      <c r="D7" s="178">
        <v>11</v>
      </c>
      <c r="E7" s="178">
        <v>56</v>
      </c>
      <c r="F7" s="178">
        <v>67</v>
      </c>
      <c r="G7" s="182">
        <v>38.399948000000101</v>
      </c>
      <c r="H7" s="182">
        <v>37.333286000000001</v>
      </c>
      <c r="I7" s="182">
        <v>33.133291999999997</v>
      </c>
      <c r="J7" s="182">
        <v>31.066628999999999</v>
      </c>
      <c r="K7" s="550">
        <v>46.644385000000028</v>
      </c>
      <c r="L7" s="178">
        <v>11</v>
      </c>
      <c r="M7" s="178">
        <v>56</v>
      </c>
      <c r="N7" s="178">
        <v>67</v>
      </c>
      <c r="O7" s="182">
        <f>SUMIFS(Data!$H:$H,Data!$E:$E,$A7,Data!$F:$F,$B7,Data!$C:$C,1)</f>
        <v>30.333296000000001</v>
      </c>
      <c r="P7" s="182">
        <f>SUMIFS(Data!$H:$H,Data!$E:$E,$A7,Data!$F:$F,$B7,Data!$C:$C,2)</f>
        <v>31.166630000000001</v>
      </c>
      <c r="Q7" s="182">
        <f>SUMIFS(Data!$H:$H,Data!$E:$E,$A7,Data!$F:$F,$B7,Data!$C:$C,3)</f>
        <v>28.493300999999999</v>
      </c>
      <c r="R7" s="182">
        <f>SUMIFS(Data!$H:$H,Data!$E:$E,$A7,Data!$F:$F,$B7,Data!$C:$C,4)</f>
        <v>50.193275000000099</v>
      </c>
      <c r="S7" s="550">
        <f t="shared" ref="S7:S58" si="0">SUM(O7:R7)/3</f>
        <v>46.728834000000035</v>
      </c>
      <c r="T7" s="523"/>
    </row>
    <row r="8" spans="1:20" ht="12" customHeight="1">
      <c r="A8" s="529" t="s">
        <v>1</v>
      </c>
      <c r="B8" s="528" t="s">
        <v>602</v>
      </c>
      <c r="C8" s="536"/>
      <c r="D8" s="554">
        <v>15</v>
      </c>
      <c r="E8" s="554">
        <v>93</v>
      </c>
      <c r="F8" s="554">
        <v>108</v>
      </c>
      <c r="G8" s="197">
        <v>51.333266000000101</v>
      </c>
      <c r="H8" s="197">
        <v>53.599930999999998</v>
      </c>
      <c r="I8" s="197">
        <v>50.133271999999998</v>
      </c>
      <c r="J8" s="197">
        <v>44.866608999999997</v>
      </c>
      <c r="K8" s="551">
        <v>66.644359333333355</v>
      </c>
      <c r="L8" s="554">
        <f>SUM(L6:L7)</f>
        <v>15</v>
      </c>
      <c r="M8" s="554">
        <f>SUM(M6:M7)</f>
        <v>93</v>
      </c>
      <c r="N8" s="554">
        <f>SUM(N6:N7)</f>
        <v>108</v>
      </c>
      <c r="O8" s="197">
        <f t="shared" ref="O8" si="1">SUM(O6:O7)</f>
        <v>44.133279999999999</v>
      </c>
      <c r="P8" s="197">
        <f t="shared" ref="P8" si="2">SUM(P6:P7)</f>
        <v>47.966605000000001</v>
      </c>
      <c r="Q8" s="197">
        <f t="shared" ref="Q8" si="3">SUM(Q6:Q7)</f>
        <v>48.426610999999994</v>
      </c>
      <c r="R8" s="197">
        <f t="shared" ref="R8" si="4">SUM(R6:R7)</f>
        <v>63.673261000000096</v>
      </c>
      <c r="S8" s="551">
        <f t="shared" si="0"/>
        <v>68.066585666666697</v>
      </c>
      <c r="T8" s="160">
        <f>S8/N8</f>
        <v>0.63024616358024721</v>
      </c>
    </row>
    <row r="9" spans="1:20" ht="12" customHeight="1">
      <c r="A9" s="524" t="s">
        <v>3</v>
      </c>
      <c r="B9" s="127" t="s">
        <v>609</v>
      </c>
      <c r="C9" s="507" t="s">
        <v>718</v>
      </c>
      <c r="D9" s="178">
        <v>6</v>
      </c>
      <c r="E9" s="178">
        <v>40</v>
      </c>
      <c r="F9" s="178">
        <v>46</v>
      </c>
      <c r="G9" s="182">
        <v>0</v>
      </c>
      <c r="H9" s="182">
        <v>45.353292000000103</v>
      </c>
      <c r="I9" s="182">
        <v>38.446632000000001</v>
      </c>
      <c r="J9" s="182">
        <v>34.133318000000003</v>
      </c>
      <c r="K9" s="550">
        <v>39.311080666666705</v>
      </c>
      <c r="L9" s="178">
        <v>6</v>
      </c>
      <c r="M9" s="178">
        <v>40</v>
      </c>
      <c r="N9" s="178">
        <v>46</v>
      </c>
      <c r="O9" s="182">
        <f>SUMIFS(Data!$H:$H,Data!$E:$E,$A9,Data!$F:$F,$B9,Data!$C:$C,1)</f>
        <v>1.9999979999999999</v>
      </c>
      <c r="P9" s="182">
        <f>SUMIFS(Data!$H:$H,Data!$E:$E,$A9,Data!$F:$F,$B9,Data!$C:$C,2)</f>
        <v>34.779972000000001</v>
      </c>
      <c r="Q9" s="182">
        <f>SUMIFS(Data!$H:$H,Data!$E:$E,$A9,Data!$F:$F,$B9,Data!$C:$C,3)</f>
        <v>28.153310999999999</v>
      </c>
      <c r="R9" s="182">
        <f>SUMIFS(Data!$H:$H,Data!$E:$E,$A9,Data!$F:$F,$B9,Data!$C:$C,4)</f>
        <v>25.266656999999999</v>
      </c>
      <c r="S9" s="550">
        <f t="shared" si="0"/>
        <v>30.066645999999995</v>
      </c>
      <c r="T9" s="523"/>
    </row>
    <row r="10" spans="1:20" ht="12" customHeight="1">
      <c r="A10" s="524" t="s">
        <v>3</v>
      </c>
      <c r="B10" s="525" t="s">
        <v>610</v>
      </c>
      <c r="C10" s="535" t="s">
        <v>716</v>
      </c>
      <c r="D10" s="178">
        <v>24</v>
      </c>
      <c r="E10" s="178">
        <v>27</v>
      </c>
      <c r="F10" s="178">
        <v>51</v>
      </c>
      <c r="G10" s="182">
        <v>0</v>
      </c>
      <c r="H10" s="182">
        <v>0</v>
      </c>
      <c r="I10" s="182">
        <v>0</v>
      </c>
      <c r="J10" s="182">
        <v>0</v>
      </c>
      <c r="K10" s="550">
        <v>0</v>
      </c>
      <c r="L10" s="178">
        <v>24</v>
      </c>
      <c r="M10" s="178">
        <v>27</v>
      </c>
      <c r="N10" s="178">
        <v>51</v>
      </c>
      <c r="O10" s="182">
        <f>SUMIFS(Data!$H:$H,Data!$E:$E,$A10,Data!$F:$F,$B10,Data!$C:$C,1)</f>
        <v>2.6666639999999999</v>
      </c>
      <c r="P10" s="182">
        <f>SUMIFS(Data!$H:$H,Data!$E:$E,$A10,Data!$F:$F,$B10,Data!$C:$C,2)</f>
        <v>54.973268000000097</v>
      </c>
      <c r="Q10" s="182">
        <f>SUMIFS(Data!$H:$H,Data!$E:$E,$A10,Data!$F:$F,$B10,Data!$C:$C,3)</f>
        <v>48.719955000000098</v>
      </c>
      <c r="R10" s="182">
        <f>SUMIFS(Data!$H:$H,Data!$E:$E,$A10,Data!$F:$F,$B10,Data!$C:$C,4)</f>
        <v>44.879940000000097</v>
      </c>
      <c r="S10" s="550">
        <f t="shared" si="0"/>
        <v>50.413275666666756</v>
      </c>
      <c r="T10" s="523"/>
    </row>
    <row r="11" spans="1:20" ht="12" customHeight="1">
      <c r="A11" s="524" t="s">
        <v>3</v>
      </c>
      <c r="B11" s="525" t="s">
        <v>605</v>
      </c>
      <c r="C11" s="535" t="s">
        <v>717</v>
      </c>
      <c r="D11" s="178">
        <v>24</v>
      </c>
      <c r="E11" s="178">
        <v>42</v>
      </c>
      <c r="F11" s="178">
        <v>66</v>
      </c>
      <c r="G11" s="182">
        <v>9.6666650000000001</v>
      </c>
      <c r="H11" s="182">
        <v>70.493184999999997</v>
      </c>
      <c r="I11" s="182">
        <v>60.733206000000202</v>
      </c>
      <c r="J11" s="182">
        <v>10.933323</v>
      </c>
      <c r="K11" s="550">
        <v>50.60879300000007</v>
      </c>
      <c r="L11" s="178">
        <v>24</v>
      </c>
      <c r="M11" s="178">
        <v>42</v>
      </c>
      <c r="N11" s="178">
        <v>66</v>
      </c>
      <c r="O11" s="182">
        <f>SUMIFS(Data!$H:$H,Data!$E:$E,$A11,Data!$F:$F,$B11,Data!$C:$C,1)</f>
        <v>59.199924000000102</v>
      </c>
      <c r="P11" s="182">
        <f>SUMIFS(Data!$H:$H,Data!$E:$E,$A11,Data!$F:$F,$B11,Data!$C:$C,2)</f>
        <v>76.713243000000205</v>
      </c>
      <c r="Q11" s="182">
        <f>SUMIFS(Data!$H:$H,Data!$E:$E,$A11,Data!$F:$F,$B11,Data!$C:$C,3)</f>
        <v>71.373210000000199</v>
      </c>
      <c r="R11" s="182">
        <f>SUMIFS(Data!$H:$H,Data!$E:$E,$A11,Data!$F:$F,$B11,Data!$C:$C,4)</f>
        <v>56.399936000000203</v>
      </c>
      <c r="S11" s="550">
        <f t="shared" si="0"/>
        <v>87.895437666666908</v>
      </c>
      <c r="T11" s="523"/>
    </row>
    <row r="12" spans="1:20" ht="12" customHeight="1">
      <c r="A12" s="524" t="s">
        <v>3</v>
      </c>
      <c r="B12" s="525" t="s">
        <v>599</v>
      </c>
      <c r="C12" s="535"/>
      <c r="D12" s="178">
        <v>77</v>
      </c>
      <c r="E12" s="541">
        <v>0</v>
      </c>
      <c r="F12" s="541">
        <v>0</v>
      </c>
      <c r="G12" s="182">
        <v>0</v>
      </c>
      <c r="H12" s="182">
        <v>0</v>
      </c>
      <c r="I12" s="182">
        <v>0</v>
      </c>
      <c r="J12" s="182">
        <v>0</v>
      </c>
      <c r="K12" s="550">
        <v>0</v>
      </c>
      <c r="L12" s="178">
        <v>77</v>
      </c>
      <c r="M12" s="541">
        <v>0</v>
      </c>
      <c r="N12" s="541">
        <v>0</v>
      </c>
      <c r="O12" s="182">
        <f>SUMIFS(Data!$H:$H,Data!$E:$E,$A12,Data!$F:$F,$B12,Data!$C:$C,1)</f>
        <v>0</v>
      </c>
      <c r="P12" s="182">
        <f>SUMIFS(Data!$H:$H,Data!$E:$E,$A12,Data!$F:$F,$B12,Data!$C:$C,2)</f>
        <v>0</v>
      </c>
      <c r="Q12" s="182">
        <f>SUMIFS(Data!$H:$H,Data!$E:$E,$A12,Data!$F:$F,$B12,Data!$C:$C,3)</f>
        <v>0</v>
      </c>
      <c r="R12" s="182">
        <f>SUMIFS(Data!$H:$H,Data!$E:$E,$A12,Data!$F:$F,$B12,Data!$C:$C,4)</f>
        <v>0</v>
      </c>
      <c r="S12" s="550">
        <f t="shared" si="0"/>
        <v>0</v>
      </c>
      <c r="T12" s="523"/>
    </row>
    <row r="13" spans="1:20" ht="12" customHeight="1">
      <c r="A13" s="529" t="s">
        <v>3</v>
      </c>
      <c r="B13" s="528" t="s">
        <v>602</v>
      </c>
      <c r="C13" s="536"/>
      <c r="D13" s="555">
        <v>131</v>
      </c>
      <c r="E13" s="555">
        <v>109</v>
      </c>
      <c r="F13" s="555">
        <v>163</v>
      </c>
      <c r="G13" s="531">
        <v>9.6666650000000001</v>
      </c>
      <c r="H13" s="531">
        <v>115.84647700000011</v>
      </c>
      <c r="I13" s="531">
        <v>99.179838000000203</v>
      </c>
      <c r="J13" s="531">
        <v>45.066641000000004</v>
      </c>
      <c r="K13" s="551">
        <v>89.919873666666774</v>
      </c>
      <c r="L13" s="555">
        <f>SUM(L9:L12)</f>
        <v>131</v>
      </c>
      <c r="M13" s="555">
        <f t="shared" ref="M13" si="5">SUM(M9:M12)</f>
        <v>109</v>
      </c>
      <c r="N13" s="555">
        <f t="shared" ref="N13" si="6">SUM(N9:N12)</f>
        <v>163</v>
      </c>
      <c r="O13" s="531">
        <f t="shared" ref="O13" si="7">SUM(O9:O12)</f>
        <v>63.866586000000105</v>
      </c>
      <c r="P13" s="531">
        <f t="shared" ref="P13" si="8">SUM(P9:P12)</f>
        <v>166.4664830000003</v>
      </c>
      <c r="Q13" s="531">
        <f t="shared" ref="Q13" si="9">SUM(Q9:Q12)</f>
        <v>148.24647600000031</v>
      </c>
      <c r="R13" s="531">
        <f t="shared" ref="R13" si="10">SUM(R9:R12)</f>
        <v>126.5465330000003</v>
      </c>
      <c r="S13" s="551">
        <f t="shared" si="0"/>
        <v>168.37535933333368</v>
      </c>
      <c r="T13" s="160">
        <f>S13/N13</f>
        <v>1.0329776646216791</v>
      </c>
    </row>
    <row r="14" spans="1:20" ht="12" customHeight="1">
      <c r="A14" s="524" t="s">
        <v>4</v>
      </c>
      <c r="B14" s="525" t="s">
        <v>601</v>
      </c>
      <c r="C14" s="535" t="s">
        <v>579</v>
      </c>
      <c r="D14" s="178">
        <v>2</v>
      </c>
      <c r="E14" s="178">
        <v>38</v>
      </c>
      <c r="F14" s="178">
        <v>40</v>
      </c>
      <c r="G14" s="182">
        <v>7.2133279999999997</v>
      </c>
      <c r="H14" s="182">
        <v>36.593307000000003</v>
      </c>
      <c r="I14" s="182">
        <v>38.413311</v>
      </c>
      <c r="J14" s="182">
        <v>33.533301000000002</v>
      </c>
      <c r="K14" s="550">
        <v>38.584415666666665</v>
      </c>
      <c r="L14" s="178">
        <v>2</v>
      </c>
      <c r="M14" s="178">
        <v>38</v>
      </c>
      <c r="N14" s="178">
        <v>40</v>
      </c>
      <c r="O14" s="182">
        <f>SUMIFS(Data!$H:$H,Data!$E:$E,$A14,Data!$F:$F,$B14,Data!$C:$C,1)</f>
        <v>0</v>
      </c>
      <c r="P14" s="182">
        <f>SUMIFS(Data!$H:$H,Data!$E:$E,$A14,Data!$F:$F,$B14,Data!$C:$C,2)</f>
        <v>0</v>
      </c>
      <c r="Q14" s="182">
        <f>SUMIFS(Data!$H:$H,Data!$E:$E,$A14,Data!$F:$F,$B14,Data!$C:$C,3)</f>
        <v>0</v>
      </c>
      <c r="R14" s="182">
        <f>SUMIFS(Data!$H:$H,Data!$E:$E,$A14,Data!$F:$F,$B14,Data!$C:$C,4)</f>
        <v>0</v>
      </c>
      <c r="S14" s="550">
        <f t="shared" si="0"/>
        <v>0</v>
      </c>
      <c r="T14" s="523"/>
    </row>
    <row r="15" spans="1:20" ht="12" customHeight="1">
      <c r="A15" s="529" t="s">
        <v>4</v>
      </c>
      <c r="B15" s="528" t="s">
        <v>602</v>
      </c>
      <c r="C15" s="536"/>
      <c r="D15" s="555">
        <v>2</v>
      </c>
      <c r="E15" s="555">
        <v>38</v>
      </c>
      <c r="F15" s="555">
        <v>40</v>
      </c>
      <c r="G15" s="531">
        <v>7.2133279999999997</v>
      </c>
      <c r="H15" s="531">
        <v>36.593307000000003</v>
      </c>
      <c r="I15" s="531">
        <v>38.413311</v>
      </c>
      <c r="J15" s="531">
        <v>33.533301000000002</v>
      </c>
      <c r="K15" s="551">
        <v>38.584415666666665</v>
      </c>
      <c r="L15" s="555">
        <f>SUM(L14)</f>
        <v>2</v>
      </c>
      <c r="M15" s="555">
        <f t="shared" ref="M15" si="11">SUM(M14)</f>
        <v>38</v>
      </c>
      <c r="N15" s="555">
        <f t="shared" ref="N15" si="12">SUM(N14)</f>
        <v>40</v>
      </c>
      <c r="O15" s="531">
        <f t="shared" ref="O15" si="13">SUM(O14)</f>
        <v>0</v>
      </c>
      <c r="P15" s="531">
        <f t="shared" ref="P15" si="14">SUM(P14)</f>
        <v>0</v>
      </c>
      <c r="Q15" s="531">
        <f t="shared" ref="Q15" si="15">SUM(Q14)</f>
        <v>0</v>
      </c>
      <c r="R15" s="531">
        <f t="shared" ref="R15" si="16">SUM(R14)</f>
        <v>0</v>
      </c>
      <c r="S15" s="551">
        <f t="shared" si="0"/>
        <v>0</v>
      </c>
      <c r="T15" s="160">
        <f>S15/N15</f>
        <v>0</v>
      </c>
    </row>
    <row r="16" spans="1:20" ht="12" customHeight="1">
      <c r="A16" s="524" t="s">
        <v>7</v>
      </c>
      <c r="B16" s="525" t="s">
        <v>611</v>
      </c>
      <c r="C16" s="535" t="s">
        <v>612</v>
      </c>
      <c r="D16" s="178">
        <v>0</v>
      </c>
      <c r="E16" s="178">
        <v>45</v>
      </c>
      <c r="F16" s="178">
        <v>62</v>
      </c>
      <c r="G16" s="182">
        <v>14.873317999999999</v>
      </c>
      <c r="H16" s="182">
        <v>0</v>
      </c>
      <c r="I16" s="182">
        <v>0</v>
      </c>
      <c r="J16" s="182">
        <v>0</v>
      </c>
      <c r="K16" s="550">
        <v>4.9577726666666662</v>
      </c>
      <c r="L16" s="178">
        <v>0</v>
      </c>
      <c r="M16" s="178">
        <v>45</v>
      </c>
      <c r="N16" s="178">
        <v>62</v>
      </c>
      <c r="O16" s="182">
        <f>SUMIFS(Data!$H:$H,Data!$E:$E,$A16,Data!$F:$F,$B16,Data!$C:$C,1)</f>
        <v>0</v>
      </c>
      <c r="P16" s="182">
        <f>SUMIFS(Data!$H:$H,Data!$E:$E,$A16,Data!$F:$F,$B16,Data!$C:$C,2)</f>
        <v>0</v>
      </c>
      <c r="Q16" s="182">
        <f>SUMIFS(Data!$H:$H,Data!$E:$E,$A16,Data!$F:$F,$B16,Data!$C:$C,3)</f>
        <v>0</v>
      </c>
      <c r="R16" s="182">
        <f>SUMIFS(Data!$H:$H,Data!$E:$E,$A16,Data!$F:$F,$B16,Data!$C:$C,4)</f>
        <v>0</v>
      </c>
      <c r="S16" s="550">
        <f t="shared" si="0"/>
        <v>0</v>
      </c>
      <c r="T16" s="523"/>
    </row>
    <row r="17" spans="1:20" ht="12" customHeight="1">
      <c r="A17" s="529" t="s">
        <v>7</v>
      </c>
      <c r="B17" s="528" t="s">
        <v>602</v>
      </c>
      <c r="C17" s="536"/>
      <c r="D17" s="555">
        <v>0</v>
      </c>
      <c r="E17" s="555">
        <v>45</v>
      </c>
      <c r="F17" s="555">
        <v>62</v>
      </c>
      <c r="G17" s="531">
        <v>14.873317999999999</v>
      </c>
      <c r="H17" s="531">
        <v>0</v>
      </c>
      <c r="I17" s="531">
        <v>0</v>
      </c>
      <c r="J17" s="531">
        <v>0</v>
      </c>
      <c r="K17" s="551">
        <v>4.9577726666666662</v>
      </c>
      <c r="L17" s="555">
        <f>SUM(L16:L16)</f>
        <v>0</v>
      </c>
      <c r="M17" s="555">
        <f>SUM(M16:M16)</f>
        <v>45</v>
      </c>
      <c r="N17" s="555">
        <f>SUM(N16:N16)</f>
        <v>62</v>
      </c>
      <c r="O17" s="531">
        <f t="shared" ref="O17" si="17">SUM(O16:O16)</f>
        <v>0</v>
      </c>
      <c r="P17" s="531">
        <f t="shared" ref="P17" si="18">SUM(P16:P16)</f>
        <v>0</v>
      </c>
      <c r="Q17" s="531">
        <f t="shared" ref="Q17" si="19">SUM(Q16:Q16)</f>
        <v>0</v>
      </c>
      <c r="R17" s="531">
        <f t="shared" ref="R17" si="20">SUM(R16:R16)</f>
        <v>0</v>
      </c>
      <c r="S17" s="551">
        <f t="shared" si="0"/>
        <v>0</v>
      </c>
      <c r="T17" s="160">
        <f>S17/N17</f>
        <v>0</v>
      </c>
    </row>
    <row r="18" spans="1:20" ht="12" customHeight="1">
      <c r="A18" s="524" t="s">
        <v>8</v>
      </c>
      <c r="B18" s="127" t="s">
        <v>613</v>
      </c>
      <c r="C18" s="507" t="s">
        <v>608</v>
      </c>
      <c r="D18" s="178">
        <v>20</v>
      </c>
      <c r="E18" s="178">
        <v>0</v>
      </c>
      <c r="F18" s="178">
        <v>20</v>
      </c>
      <c r="G18" s="182">
        <v>5.799995</v>
      </c>
      <c r="H18" s="182">
        <v>5.933325</v>
      </c>
      <c r="I18" s="182">
        <v>3.6666639999999999</v>
      </c>
      <c r="J18" s="182">
        <v>28.333310999999998</v>
      </c>
      <c r="K18" s="550">
        <v>14.577764999999999</v>
      </c>
      <c r="L18" s="178">
        <v>20</v>
      </c>
      <c r="M18" s="178">
        <v>0</v>
      </c>
      <c r="N18" s="178">
        <v>20</v>
      </c>
      <c r="O18" s="182">
        <f>SUMIFS(Data!$H:$H,Data!$E:$E,$A18,Data!$F:$F,$B18,Data!$C:$C,1)</f>
        <v>31.533286</v>
      </c>
      <c r="P18" s="182">
        <f>SUMIFS(Data!$H:$H,Data!$E:$E,$A18,Data!$F:$F,$B18,Data!$C:$C,2)</f>
        <v>26.599966999999999</v>
      </c>
      <c r="Q18" s="182">
        <f>SUMIFS(Data!$H:$H,Data!$E:$E,$A18,Data!$F:$F,$B18,Data!$C:$C,3)</f>
        <v>10.666656</v>
      </c>
      <c r="R18" s="182">
        <f>SUMIFS(Data!$H:$H,Data!$E:$E,$A18,Data!$F:$F,$B18,Data!$C:$C,4)</f>
        <v>12.866664</v>
      </c>
      <c r="S18" s="550">
        <f t="shared" si="0"/>
        <v>27.222190999999999</v>
      </c>
      <c r="T18" s="523"/>
    </row>
    <row r="19" spans="1:20" ht="12" customHeight="1">
      <c r="A19" s="524" t="s">
        <v>8</v>
      </c>
      <c r="B19" s="525" t="s">
        <v>599</v>
      </c>
      <c r="C19" s="535"/>
      <c r="D19" s="178">
        <v>77</v>
      </c>
      <c r="E19" s="541">
        <v>0</v>
      </c>
      <c r="F19" s="541">
        <v>0</v>
      </c>
      <c r="G19" s="182">
        <v>0</v>
      </c>
      <c r="H19" s="182">
        <v>0</v>
      </c>
      <c r="I19" s="182">
        <v>0</v>
      </c>
      <c r="J19" s="182">
        <v>0</v>
      </c>
      <c r="K19" s="550">
        <v>0</v>
      </c>
      <c r="L19" s="178">
        <v>77</v>
      </c>
      <c r="M19" s="541">
        <v>0</v>
      </c>
      <c r="N19" s="541">
        <v>0</v>
      </c>
      <c r="O19" s="182">
        <f>SUMIFS(Data!$H:$H,Data!$E:$E,$A19,Data!$F:$F,$B19,Data!$C:$C,1)</f>
        <v>0</v>
      </c>
      <c r="P19" s="182">
        <f>SUMIFS(Data!$H:$H,Data!$E:$E,$A19,Data!$F:$F,$B19,Data!$C:$C,2)</f>
        <v>0</v>
      </c>
      <c r="Q19" s="182">
        <f>SUMIFS(Data!$H:$H,Data!$E:$E,$A19,Data!$F:$F,$B19,Data!$C:$C,3)</f>
        <v>0</v>
      </c>
      <c r="R19" s="182">
        <f>SUMIFS(Data!$H:$H,Data!$E:$E,$A19,Data!$F:$F,$B19,Data!$C:$C,4)</f>
        <v>0</v>
      </c>
      <c r="S19" s="550">
        <f t="shared" si="0"/>
        <v>0</v>
      </c>
      <c r="T19" s="523"/>
    </row>
    <row r="20" spans="1:20" ht="12" customHeight="1">
      <c r="A20" s="529" t="s">
        <v>8</v>
      </c>
      <c r="B20" s="528" t="s">
        <v>602</v>
      </c>
      <c r="C20" s="536"/>
      <c r="D20" s="555">
        <v>97</v>
      </c>
      <c r="E20" s="555">
        <v>0</v>
      </c>
      <c r="F20" s="555">
        <v>20</v>
      </c>
      <c r="G20" s="531">
        <v>5.799995</v>
      </c>
      <c r="H20" s="531">
        <v>5.933325</v>
      </c>
      <c r="I20" s="531">
        <v>3.6666639999999999</v>
      </c>
      <c r="J20" s="531">
        <v>28.333310999999998</v>
      </c>
      <c r="K20" s="551">
        <v>14.577764999999999</v>
      </c>
      <c r="L20" s="555">
        <f>SUM(L18:L19)</f>
        <v>97</v>
      </c>
      <c r="M20" s="555">
        <f t="shared" ref="M20" si="21">SUM(M18:M19)</f>
        <v>0</v>
      </c>
      <c r="N20" s="555">
        <f t="shared" ref="N20" si="22">SUM(N18:N19)</f>
        <v>20</v>
      </c>
      <c r="O20" s="531">
        <f t="shared" ref="O20" si="23">SUM(O18:O19)</f>
        <v>31.533286</v>
      </c>
      <c r="P20" s="531">
        <f t="shared" ref="P20" si="24">SUM(P18:P19)</f>
        <v>26.599966999999999</v>
      </c>
      <c r="Q20" s="531">
        <f t="shared" ref="Q20" si="25">SUM(Q18:Q19)</f>
        <v>10.666656</v>
      </c>
      <c r="R20" s="531">
        <f t="shared" ref="R20" si="26">SUM(R18:R19)</f>
        <v>12.866664</v>
      </c>
      <c r="S20" s="551">
        <f t="shared" si="0"/>
        <v>27.222190999999999</v>
      </c>
      <c r="T20" s="160">
        <f>S20/N20</f>
        <v>1.3611095499999999</v>
      </c>
    </row>
    <row r="21" spans="1:20" ht="12" customHeight="1">
      <c r="A21" s="524" t="s">
        <v>10</v>
      </c>
      <c r="B21" s="525" t="s">
        <v>599</v>
      </c>
      <c r="C21" s="535"/>
      <c r="D21" s="178">
        <v>65</v>
      </c>
      <c r="E21" s="541">
        <v>0</v>
      </c>
      <c r="F21" s="541">
        <v>0</v>
      </c>
      <c r="G21" s="182">
        <v>0</v>
      </c>
      <c r="H21" s="182">
        <v>0</v>
      </c>
      <c r="I21" s="182">
        <v>0</v>
      </c>
      <c r="J21" s="182">
        <v>0</v>
      </c>
      <c r="K21" s="550">
        <v>0</v>
      </c>
      <c r="L21" s="178">
        <v>65</v>
      </c>
      <c r="M21" s="541">
        <v>0</v>
      </c>
      <c r="N21" s="541">
        <v>0</v>
      </c>
      <c r="O21" s="182">
        <f>SUMIFS(Data!$H:$H,Data!$E:$E,$A21,Data!$F:$F,$B21,Data!$C:$C,1)</f>
        <v>0</v>
      </c>
      <c r="P21" s="182">
        <f>SUMIFS(Data!$H:$H,Data!$E:$E,$A21,Data!$F:$F,$B21,Data!$C:$C,2)</f>
        <v>0</v>
      </c>
      <c r="Q21" s="182">
        <f>SUMIFS(Data!$H:$H,Data!$E:$E,$A21,Data!$F:$F,$B21,Data!$C:$C,3)</f>
        <v>0</v>
      </c>
      <c r="R21" s="182">
        <f>SUMIFS(Data!$H:$H,Data!$E:$E,$A21,Data!$F:$F,$B21,Data!$C:$C,4)</f>
        <v>0</v>
      </c>
      <c r="S21" s="550">
        <f t="shared" si="0"/>
        <v>0</v>
      </c>
      <c r="T21" s="523"/>
    </row>
    <row r="22" spans="1:20" ht="12" customHeight="1">
      <c r="A22" s="529" t="s">
        <v>10</v>
      </c>
      <c r="B22" s="528" t="s">
        <v>602</v>
      </c>
      <c r="C22" s="536"/>
      <c r="D22" s="555">
        <v>65</v>
      </c>
      <c r="E22" s="555">
        <v>0</v>
      </c>
      <c r="F22" s="555">
        <v>0</v>
      </c>
      <c r="G22" s="531">
        <v>0</v>
      </c>
      <c r="H22" s="531">
        <v>0</v>
      </c>
      <c r="I22" s="531">
        <v>0</v>
      </c>
      <c r="J22" s="531">
        <v>0</v>
      </c>
      <c r="K22" s="551">
        <v>0</v>
      </c>
      <c r="L22" s="555">
        <f>SUM(L21)</f>
        <v>65</v>
      </c>
      <c r="M22" s="555">
        <f t="shared" ref="M22" si="27">SUM(M21)</f>
        <v>0</v>
      </c>
      <c r="N22" s="555">
        <f t="shared" ref="N22" si="28">SUM(N21)</f>
        <v>0</v>
      </c>
      <c r="O22" s="531">
        <f t="shared" ref="O22" si="29">SUM(O21)</f>
        <v>0</v>
      </c>
      <c r="P22" s="531">
        <f t="shared" ref="P22" si="30">SUM(P21)</f>
        <v>0</v>
      </c>
      <c r="Q22" s="531">
        <f t="shared" ref="Q22" si="31">SUM(Q21)</f>
        <v>0</v>
      </c>
      <c r="R22" s="531">
        <f t="shared" ref="R22" si="32">SUM(R21)</f>
        <v>0</v>
      </c>
      <c r="S22" s="551">
        <f t="shared" si="0"/>
        <v>0</v>
      </c>
      <c r="T22" s="542" t="s">
        <v>626</v>
      </c>
    </row>
    <row r="23" spans="1:20" ht="12" customHeight="1">
      <c r="A23" s="524" t="s">
        <v>11</v>
      </c>
      <c r="B23" s="525" t="s">
        <v>614</v>
      </c>
      <c r="C23" s="535" t="s">
        <v>615</v>
      </c>
      <c r="D23" s="178">
        <v>55</v>
      </c>
      <c r="E23" s="178">
        <v>131</v>
      </c>
      <c r="F23" s="178">
        <v>186</v>
      </c>
      <c r="G23" s="182">
        <v>114.13319199999999</v>
      </c>
      <c r="H23" s="182">
        <v>151.973161</v>
      </c>
      <c r="I23" s="182">
        <v>135.30648199999999</v>
      </c>
      <c r="J23" s="182">
        <v>139.773167</v>
      </c>
      <c r="K23" s="550">
        <v>180.39533399999996</v>
      </c>
      <c r="L23" s="178">
        <v>55</v>
      </c>
      <c r="M23" s="178">
        <v>131</v>
      </c>
      <c r="N23" s="178">
        <v>186</v>
      </c>
      <c r="O23" s="182">
        <f>SUMIFS(Data!$H:$H,Data!$E:$E,$A23,Data!$F:$F,$B23,Data!$C:$C,1)</f>
        <v>111.93318600000001</v>
      </c>
      <c r="P23" s="182">
        <f>SUMIFS(Data!$H:$H,Data!$E:$E,$A23,Data!$F:$F,$B23,Data!$C:$C,2)</f>
        <v>166.37311099999999</v>
      </c>
      <c r="Q23" s="182">
        <f>SUMIFS(Data!$H:$H,Data!$E:$E,$A23,Data!$F:$F,$B23,Data!$C:$C,3)</f>
        <v>140.966464</v>
      </c>
      <c r="R23" s="182">
        <f>SUMIFS(Data!$H:$H,Data!$E:$E,$A23,Data!$F:$F,$B23,Data!$C:$C,4)</f>
        <v>134.63319799999999</v>
      </c>
      <c r="S23" s="550">
        <f t="shared" si="0"/>
        <v>184.63531966666665</v>
      </c>
      <c r="T23" s="523"/>
    </row>
    <row r="24" spans="1:20" ht="12" customHeight="1">
      <c r="A24" s="524" t="s">
        <v>11</v>
      </c>
      <c r="B24" s="525" t="s">
        <v>616</v>
      </c>
      <c r="C24" s="535" t="s">
        <v>617</v>
      </c>
      <c r="D24" s="178">
        <v>4</v>
      </c>
      <c r="E24" s="178">
        <v>346</v>
      </c>
      <c r="F24" s="178">
        <v>350</v>
      </c>
      <c r="G24" s="182">
        <v>104.53322</v>
      </c>
      <c r="H24" s="182">
        <v>269.97301000000198</v>
      </c>
      <c r="I24" s="182">
        <v>243.466352000001</v>
      </c>
      <c r="J24" s="182">
        <v>216.80639800000199</v>
      </c>
      <c r="K24" s="550">
        <v>278.2596600000017</v>
      </c>
      <c r="L24" s="178">
        <v>4</v>
      </c>
      <c r="M24" s="178">
        <v>346</v>
      </c>
      <c r="N24" s="178">
        <v>350</v>
      </c>
      <c r="O24" s="182">
        <f>SUMIFS(Data!$H:$H,Data!$E:$E,$A24,Data!$F:$F,$B24,Data!$C:$C,1)</f>
        <v>92.966556999999895</v>
      </c>
      <c r="P24" s="182">
        <f>SUMIFS(Data!$H:$H,Data!$E:$E,$A24,Data!$F:$F,$B24,Data!$C:$C,2)</f>
        <v>246.63303900000199</v>
      </c>
      <c r="Q24" s="182">
        <f>SUMIFS(Data!$H:$H,Data!$E:$E,$A24,Data!$F:$F,$B24,Data!$C:$C,3)</f>
        <v>210.933074</v>
      </c>
      <c r="R24" s="182">
        <f>SUMIFS(Data!$H:$H,Data!$E:$E,$A24,Data!$F:$F,$B24,Data!$C:$C,4)</f>
        <v>181.11978599999901</v>
      </c>
      <c r="S24" s="550">
        <f t="shared" si="0"/>
        <v>243.88415200000031</v>
      </c>
      <c r="T24" s="523"/>
    </row>
    <row r="25" spans="1:20" ht="12" customHeight="1">
      <c r="A25" s="524" t="s">
        <v>11</v>
      </c>
      <c r="B25" s="525" t="s">
        <v>599</v>
      </c>
      <c r="C25" s="535"/>
      <c r="D25" s="178">
        <v>143</v>
      </c>
      <c r="E25" s="541">
        <v>0</v>
      </c>
      <c r="F25" s="541">
        <v>0</v>
      </c>
      <c r="G25" s="182">
        <v>0</v>
      </c>
      <c r="H25" s="182">
        <v>0</v>
      </c>
      <c r="I25" s="182">
        <v>0</v>
      </c>
      <c r="J25" s="182">
        <v>0</v>
      </c>
      <c r="K25" s="550">
        <v>0</v>
      </c>
      <c r="L25" s="178">
        <v>143</v>
      </c>
      <c r="M25" s="541">
        <v>0</v>
      </c>
      <c r="N25" s="541">
        <v>0</v>
      </c>
      <c r="O25" s="182">
        <f>SUMIFS(Data!$H:$H,Data!$E:$E,$A25,Data!$F:$F,$B25,Data!$C:$C,1)</f>
        <v>0</v>
      </c>
      <c r="P25" s="182">
        <f>SUMIFS(Data!$H:$H,Data!$E:$E,$A25,Data!$F:$F,$B25,Data!$C:$C,2)</f>
        <v>0</v>
      </c>
      <c r="Q25" s="182">
        <f>SUMIFS(Data!$H:$H,Data!$E:$E,$A25,Data!$F:$F,$B25,Data!$C:$C,3)</f>
        <v>0</v>
      </c>
      <c r="R25" s="182">
        <f>SUMIFS(Data!$H:$H,Data!$E:$E,$A25,Data!$F:$F,$B25,Data!$C:$C,4)</f>
        <v>0</v>
      </c>
      <c r="S25" s="550">
        <f t="shared" si="0"/>
        <v>0</v>
      </c>
      <c r="T25" s="523"/>
    </row>
    <row r="26" spans="1:20" ht="12" customHeight="1">
      <c r="A26" s="529" t="s">
        <v>11</v>
      </c>
      <c r="B26" s="528" t="s">
        <v>602</v>
      </c>
      <c r="C26" s="536"/>
      <c r="D26" s="555">
        <v>202</v>
      </c>
      <c r="E26" s="555">
        <v>477</v>
      </c>
      <c r="F26" s="555">
        <v>536</v>
      </c>
      <c r="G26" s="531">
        <v>218.66641199999998</v>
      </c>
      <c r="H26" s="531">
        <v>421.94617100000198</v>
      </c>
      <c r="I26" s="531">
        <v>378.77283400000101</v>
      </c>
      <c r="J26" s="531">
        <v>356.57956500000199</v>
      </c>
      <c r="K26" s="551">
        <v>458.65499400000164</v>
      </c>
      <c r="L26" s="555">
        <f>SUM(L23:L25)</f>
        <v>202</v>
      </c>
      <c r="M26" s="555">
        <f>SUM(M23:M25)</f>
        <v>477</v>
      </c>
      <c r="N26" s="555">
        <f>SUM(N23:N25)</f>
        <v>536</v>
      </c>
      <c r="O26" s="531">
        <f t="shared" ref="O26:R26" si="33">SUM(O23:O25)</f>
        <v>204.89974299999989</v>
      </c>
      <c r="P26" s="531">
        <f t="shared" si="33"/>
        <v>413.00615000000198</v>
      </c>
      <c r="Q26" s="531">
        <f t="shared" si="33"/>
        <v>351.89953800000001</v>
      </c>
      <c r="R26" s="531">
        <f t="shared" si="33"/>
        <v>315.752983999999</v>
      </c>
      <c r="S26" s="551">
        <f t="shared" si="0"/>
        <v>428.51947166666696</v>
      </c>
      <c r="T26" s="160">
        <f>S26/N26</f>
        <v>0.79947662624378169</v>
      </c>
    </row>
    <row r="27" spans="1:20" ht="12" customHeight="1">
      <c r="A27" s="524" t="s">
        <v>13</v>
      </c>
      <c r="B27" s="525" t="s">
        <v>618</v>
      </c>
      <c r="C27" s="535" t="s">
        <v>607</v>
      </c>
      <c r="D27" s="178">
        <v>4</v>
      </c>
      <c r="E27" s="178">
        <v>99</v>
      </c>
      <c r="F27" s="178">
        <v>103</v>
      </c>
      <c r="G27" s="182">
        <v>21.533315000000002</v>
      </c>
      <c r="H27" s="182">
        <v>52.133286000000098</v>
      </c>
      <c r="I27" s="182">
        <v>46.466624000000103</v>
      </c>
      <c r="J27" s="182">
        <v>38.933295000000001</v>
      </c>
      <c r="K27" s="550">
        <v>53.022173333333399</v>
      </c>
      <c r="L27" s="178">
        <v>4</v>
      </c>
      <c r="M27" s="178">
        <v>99</v>
      </c>
      <c r="N27" s="178">
        <v>103</v>
      </c>
      <c r="O27" s="182">
        <f>SUMIFS(Data!$H:$H,Data!$E:$E,$A27,Data!$F:$F,$B27,Data!$C:$C,1)</f>
        <v>21.066649000000002</v>
      </c>
      <c r="P27" s="182">
        <f>SUMIFS(Data!$H:$H,Data!$E:$E,$A27,Data!$F:$F,$B27,Data!$C:$C,2)</f>
        <v>43.266623000000003</v>
      </c>
      <c r="Q27" s="182">
        <f>SUMIFS(Data!$H:$H,Data!$E:$E,$A27,Data!$F:$F,$B27,Data!$C:$C,3)</f>
        <v>39.199966000000103</v>
      </c>
      <c r="R27" s="182">
        <f>SUMIFS(Data!$H:$H,Data!$E:$E,$A27,Data!$F:$F,$B27,Data!$C:$C,4)</f>
        <v>42.133296999999999</v>
      </c>
      <c r="S27" s="550">
        <f t="shared" si="0"/>
        <v>48.55551166666671</v>
      </c>
      <c r="T27" s="523"/>
    </row>
    <row r="28" spans="1:20" ht="12" customHeight="1">
      <c r="A28" s="524" t="s">
        <v>13</v>
      </c>
      <c r="B28" s="525" t="s">
        <v>610</v>
      </c>
      <c r="C28" s="535" t="s">
        <v>558</v>
      </c>
      <c r="D28" s="178">
        <v>10</v>
      </c>
      <c r="E28" s="178">
        <v>0</v>
      </c>
      <c r="F28" s="178">
        <v>10</v>
      </c>
      <c r="G28" s="182">
        <v>9.1333260000000003</v>
      </c>
      <c r="H28" s="182">
        <v>16.813324000000001</v>
      </c>
      <c r="I28" s="182">
        <v>16.226655000000001</v>
      </c>
      <c r="J28" s="182">
        <v>17.213325000000001</v>
      </c>
      <c r="K28" s="550">
        <v>19.795543333333331</v>
      </c>
      <c r="L28" s="178">
        <v>10</v>
      </c>
      <c r="M28" s="178">
        <v>0</v>
      </c>
      <c r="N28" s="178">
        <v>10</v>
      </c>
      <c r="O28" s="182">
        <f>SUMIFS(Data!$H:$H,Data!$E:$E,$A28,Data!$F:$F,$B28,Data!$C:$C,1)</f>
        <v>4.3333300000000001</v>
      </c>
      <c r="P28" s="182">
        <f>SUMIFS(Data!$H:$H,Data!$E:$E,$A28,Data!$F:$F,$B28,Data!$C:$C,2)</f>
        <v>17.266659000000001</v>
      </c>
      <c r="Q28" s="182">
        <f>SUMIFS(Data!$H:$H,Data!$E:$E,$A28,Data!$F:$F,$B28,Data!$C:$C,3)</f>
        <v>23.559996999999999</v>
      </c>
      <c r="R28" s="182">
        <f>SUMIFS(Data!$H:$H,Data!$E:$E,$A28,Data!$F:$F,$B28,Data!$C:$C,4)</f>
        <v>23.466664999999999</v>
      </c>
      <c r="S28" s="550">
        <f t="shared" si="0"/>
        <v>22.875550333333337</v>
      </c>
      <c r="T28" s="523"/>
    </row>
    <row r="29" spans="1:20" ht="12" customHeight="1">
      <c r="A29" s="529" t="s">
        <v>13</v>
      </c>
      <c r="B29" s="528" t="s">
        <v>602</v>
      </c>
      <c r="C29" s="536"/>
      <c r="D29" s="555">
        <v>14</v>
      </c>
      <c r="E29" s="555">
        <v>99</v>
      </c>
      <c r="F29" s="555">
        <v>113</v>
      </c>
      <c r="G29" s="531">
        <v>30.666641000000002</v>
      </c>
      <c r="H29" s="531">
        <v>68.946610000000106</v>
      </c>
      <c r="I29" s="531">
        <v>62.693279000000103</v>
      </c>
      <c r="J29" s="531">
        <v>56.146619999999999</v>
      </c>
      <c r="K29" s="551">
        <v>72.81771666666674</v>
      </c>
      <c r="L29" s="555">
        <f>SUM(L27:L28)</f>
        <v>14</v>
      </c>
      <c r="M29" s="555">
        <f t="shared" ref="M29" si="34">SUM(M27:M28)</f>
        <v>99</v>
      </c>
      <c r="N29" s="555">
        <f t="shared" ref="N29" si="35">SUM(N27:N28)</f>
        <v>113</v>
      </c>
      <c r="O29" s="531">
        <f t="shared" ref="O29" si="36">SUM(O27:O28)</f>
        <v>25.399979000000002</v>
      </c>
      <c r="P29" s="531">
        <f t="shared" ref="P29" si="37">SUM(P27:P28)</f>
        <v>60.533282</v>
      </c>
      <c r="Q29" s="531">
        <f t="shared" ref="Q29" si="38">SUM(Q27:Q28)</f>
        <v>62.759963000000099</v>
      </c>
      <c r="R29" s="531">
        <f t="shared" ref="R29" si="39">SUM(R27:R28)</f>
        <v>65.599962000000005</v>
      </c>
      <c r="S29" s="551">
        <f t="shared" si="0"/>
        <v>71.43106200000004</v>
      </c>
      <c r="T29" s="160">
        <f>S29/N29</f>
        <v>0.63213329203539859</v>
      </c>
    </row>
    <row r="30" spans="1:20" ht="12" customHeight="1">
      <c r="A30" s="524" t="s">
        <v>15</v>
      </c>
      <c r="B30" s="396" t="s">
        <v>619</v>
      </c>
      <c r="C30" s="496" t="s">
        <v>620</v>
      </c>
      <c r="D30" s="178">
        <v>63</v>
      </c>
      <c r="E30" s="178">
        <v>22</v>
      </c>
      <c r="F30" s="178">
        <v>85</v>
      </c>
      <c r="G30" s="182">
        <v>10.906656</v>
      </c>
      <c r="H30" s="182">
        <v>34.933301999999998</v>
      </c>
      <c r="I30" s="182">
        <v>33.466633000000002</v>
      </c>
      <c r="J30" s="182">
        <v>25.466640999999999</v>
      </c>
      <c r="K30" s="550">
        <v>34.924410666666667</v>
      </c>
      <c r="L30" s="178">
        <v>63</v>
      </c>
      <c r="M30" s="178">
        <v>22</v>
      </c>
      <c r="N30" s="178">
        <v>85</v>
      </c>
      <c r="O30" s="182">
        <f>SUMIFS(Data!$H:$H,Data!$E:$E,$A30,Data!$F:$F,$B30,Data!$C:$C,1)</f>
        <v>8.5333249999999996</v>
      </c>
      <c r="P30" s="182">
        <f>SUMIFS(Data!$H:$H,Data!$E:$E,$A30,Data!$F:$F,$B30,Data!$C:$C,2)</f>
        <v>35.599966000000002</v>
      </c>
      <c r="Q30" s="182">
        <f>SUMIFS(Data!$H:$H,Data!$E:$E,$A30,Data!$F:$F,$B30,Data!$C:$C,3)</f>
        <v>35.733296000000003</v>
      </c>
      <c r="R30" s="182">
        <f>SUMIFS(Data!$H:$H,Data!$E:$E,$A30,Data!$F:$F,$B30,Data!$C:$C,4)</f>
        <v>30.599968000000001</v>
      </c>
      <c r="S30" s="550">
        <f t="shared" si="0"/>
        <v>36.822185000000005</v>
      </c>
      <c r="T30" s="523"/>
    </row>
    <row r="31" spans="1:20" ht="12" customHeight="1">
      <c r="A31" s="524" t="s">
        <v>15</v>
      </c>
      <c r="B31" s="396" t="s">
        <v>605</v>
      </c>
      <c r="C31" s="496" t="s">
        <v>621</v>
      </c>
      <c r="D31" s="178">
        <v>12</v>
      </c>
      <c r="E31" s="178">
        <v>100</v>
      </c>
      <c r="F31" s="178">
        <v>112</v>
      </c>
      <c r="G31" s="182">
        <v>39.006627000000101</v>
      </c>
      <c r="H31" s="182">
        <v>67.879923000000204</v>
      </c>
      <c r="I31" s="182">
        <v>52.519946000000097</v>
      </c>
      <c r="J31" s="182">
        <v>27.453299999999999</v>
      </c>
      <c r="K31" s="550">
        <v>62.286598666666805</v>
      </c>
      <c r="L31" s="178">
        <v>12</v>
      </c>
      <c r="M31" s="178">
        <v>100</v>
      </c>
      <c r="N31" s="178">
        <v>112</v>
      </c>
      <c r="O31" s="182">
        <f>SUMIFS(Data!$H:$H,Data!$E:$E,$A31,Data!$F:$F,$B31,Data!$C:$C,1)</f>
        <v>29.333286000000001</v>
      </c>
      <c r="P31" s="182">
        <f>SUMIFS(Data!$H:$H,Data!$E:$E,$A31,Data!$F:$F,$B31,Data!$C:$C,2)</f>
        <v>47.546621999999999</v>
      </c>
      <c r="Q31" s="182">
        <f>SUMIFS(Data!$H:$H,Data!$E:$E,$A31,Data!$F:$F,$B31,Data!$C:$C,3)</f>
        <v>46.866619999999998</v>
      </c>
      <c r="R31" s="182">
        <f>SUMIFS(Data!$H:$H,Data!$E:$E,$A31,Data!$F:$F,$B31,Data!$C:$C,4)</f>
        <v>45.599969000000002</v>
      </c>
      <c r="S31" s="550">
        <f t="shared" si="0"/>
        <v>56.448832333333335</v>
      </c>
      <c r="T31" s="523"/>
    </row>
    <row r="32" spans="1:20" ht="12" customHeight="1">
      <c r="A32" s="529" t="s">
        <v>15</v>
      </c>
      <c r="B32" s="528" t="s">
        <v>602</v>
      </c>
      <c r="C32" s="536"/>
      <c r="D32" s="555">
        <v>75</v>
      </c>
      <c r="E32" s="555">
        <v>122</v>
      </c>
      <c r="F32" s="555">
        <v>197</v>
      </c>
      <c r="G32" s="531">
        <v>49.913283000000099</v>
      </c>
      <c r="H32" s="531">
        <v>102.8132250000002</v>
      </c>
      <c r="I32" s="531">
        <v>85.986579000000091</v>
      </c>
      <c r="J32" s="531">
        <v>52.919940999999994</v>
      </c>
      <c r="K32" s="551">
        <v>97.211009333333479</v>
      </c>
      <c r="L32" s="555">
        <f>SUM(L30:L31)</f>
        <v>75</v>
      </c>
      <c r="M32" s="555">
        <f>SUM(M30:M31)</f>
        <v>122</v>
      </c>
      <c r="N32" s="555">
        <f>SUM(N30:N31)</f>
        <v>197</v>
      </c>
      <c r="O32" s="531">
        <f t="shared" ref="O32:R32" si="40">SUM(O30:O31)</f>
        <v>37.866610999999999</v>
      </c>
      <c r="P32" s="531">
        <f t="shared" si="40"/>
        <v>83.146588000000008</v>
      </c>
      <c r="Q32" s="531">
        <f t="shared" si="40"/>
        <v>82.599916000000007</v>
      </c>
      <c r="R32" s="531">
        <f t="shared" si="40"/>
        <v>76.199937000000006</v>
      </c>
      <c r="S32" s="551">
        <f t="shared" si="0"/>
        <v>93.271017333333347</v>
      </c>
      <c r="T32" s="160">
        <f>S32/N32</f>
        <v>0.47345694077834188</v>
      </c>
    </row>
    <row r="33" spans="1:180" ht="12" customHeight="1">
      <c r="A33" s="524" t="s">
        <v>17</v>
      </c>
      <c r="B33" s="396" t="s">
        <v>622</v>
      </c>
      <c r="C33" s="496" t="s">
        <v>580</v>
      </c>
      <c r="D33" s="178">
        <v>45</v>
      </c>
      <c r="E33" s="178">
        <v>20</v>
      </c>
      <c r="F33" s="178">
        <v>65</v>
      </c>
      <c r="G33" s="182">
        <v>30.639975</v>
      </c>
      <c r="H33" s="182">
        <v>35.026620999999999</v>
      </c>
      <c r="I33" s="182">
        <v>41.715000000000003</v>
      </c>
      <c r="J33" s="182">
        <v>34.167999999999999</v>
      </c>
      <c r="K33" s="550">
        <v>47.183198666666669</v>
      </c>
      <c r="L33" s="178">
        <v>45</v>
      </c>
      <c r="M33" s="178">
        <v>20</v>
      </c>
      <c r="N33" s="178">
        <v>65</v>
      </c>
      <c r="O33" s="182">
        <f>SUMIFS(Data!$H:$H,Data!$E:$E,$A33,Data!$F:$F,$B33,Data!$C:$C,1)</f>
        <v>19.93</v>
      </c>
      <c r="P33" s="182">
        <f>SUMIFS(Data!$H:$H,Data!$E:$E,$A33,Data!$F:$F,$B33,Data!$C:$C,2)</f>
        <v>26.984000000000002</v>
      </c>
      <c r="Q33" s="182">
        <f>SUMIFS(Data!$H:$H,Data!$E:$E,$A33,Data!$F:$F,$B33,Data!$C:$C,3)</f>
        <v>25.27</v>
      </c>
      <c r="R33" s="182">
        <f>SUMIFS(Data!$H:$H,Data!$E:$E,$A33,Data!$F:$F,$B33,Data!$C:$C,4)</f>
        <v>26.574999999999999</v>
      </c>
      <c r="S33" s="550">
        <f t="shared" si="0"/>
        <v>32.919666666666664</v>
      </c>
      <c r="T33" s="523"/>
    </row>
    <row r="34" spans="1:180" ht="12" customHeight="1">
      <c r="A34" s="529" t="s">
        <v>17</v>
      </c>
      <c r="B34" s="528" t="s">
        <v>602</v>
      </c>
      <c r="C34" s="536"/>
      <c r="D34" s="555">
        <v>45</v>
      </c>
      <c r="E34" s="555">
        <v>20</v>
      </c>
      <c r="F34" s="555">
        <v>65</v>
      </c>
      <c r="G34" s="531">
        <v>30.639975</v>
      </c>
      <c r="H34" s="531">
        <v>35.026620999999999</v>
      </c>
      <c r="I34" s="531">
        <v>41.715000000000003</v>
      </c>
      <c r="J34" s="531">
        <v>34.167999999999999</v>
      </c>
      <c r="K34" s="551">
        <v>47.183198666666669</v>
      </c>
      <c r="L34" s="555">
        <f>SUM(L33:L33)</f>
        <v>45</v>
      </c>
      <c r="M34" s="555">
        <f>SUM(M33:M33)</f>
        <v>20</v>
      </c>
      <c r="N34" s="555">
        <f>SUM(N33:N33)</f>
        <v>65</v>
      </c>
      <c r="O34" s="531">
        <f t="shared" ref="O34:R34" si="41">SUM(O33:O33)</f>
        <v>19.93</v>
      </c>
      <c r="P34" s="531">
        <f t="shared" si="41"/>
        <v>26.984000000000002</v>
      </c>
      <c r="Q34" s="531">
        <f t="shared" si="41"/>
        <v>25.27</v>
      </c>
      <c r="R34" s="531">
        <f t="shared" si="41"/>
        <v>26.574999999999999</v>
      </c>
      <c r="S34" s="551">
        <f t="shared" si="0"/>
        <v>32.919666666666664</v>
      </c>
      <c r="T34" s="160">
        <f>S34/N34</f>
        <v>0.50645641025641019</v>
      </c>
    </row>
    <row r="35" spans="1:180" ht="12" customHeight="1">
      <c r="A35" s="524" t="s">
        <v>18</v>
      </c>
      <c r="B35" s="526" t="s">
        <v>623</v>
      </c>
      <c r="C35" s="537" t="s">
        <v>581</v>
      </c>
      <c r="D35" s="178">
        <v>5</v>
      </c>
      <c r="E35" s="178">
        <v>12</v>
      </c>
      <c r="F35" s="178">
        <v>17</v>
      </c>
      <c r="G35" s="182">
        <v>0</v>
      </c>
      <c r="H35" s="182">
        <v>0</v>
      </c>
      <c r="I35" s="182">
        <v>0</v>
      </c>
      <c r="J35" s="182">
        <v>0</v>
      </c>
      <c r="K35" s="550">
        <v>0</v>
      </c>
      <c r="L35" s="178">
        <v>5</v>
      </c>
      <c r="M35" s="178">
        <v>12</v>
      </c>
      <c r="N35" s="178">
        <v>17</v>
      </c>
      <c r="O35" s="182">
        <f>SUMIFS(Data!$H:$H,Data!$E:$E,$A35,Data!$F:$F,$B35,Data!$C:$C,1)</f>
        <v>0</v>
      </c>
      <c r="P35" s="182">
        <f>SUMIFS(Data!$H:$H,Data!$E:$E,$A35,Data!$F:$F,$B35,Data!$C:$C,2)</f>
        <v>0</v>
      </c>
      <c r="Q35" s="182">
        <f>SUMIFS(Data!$H:$H,Data!$E:$E,$A35,Data!$F:$F,$B35,Data!$C:$C,3)</f>
        <v>0</v>
      </c>
      <c r="R35" s="182">
        <f>SUMIFS(Data!$H:$H,Data!$E:$E,$A35,Data!$F:$F,$B35,Data!$C:$C,4)</f>
        <v>0</v>
      </c>
      <c r="S35" s="550">
        <f t="shared" si="0"/>
        <v>0</v>
      </c>
      <c r="T35" s="523"/>
    </row>
    <row r="36" spans="1:180" ht="12" customHeight="1">
      <c r="A36" s="529" t="s">
        <v>18</v>
      </c>
      <c r="B36" s="528" t="s">
        <v>602</v>
      </c>
      <c r="C36" s="536"/>
      <c r="D36" s="555">
        <v>5</v>
      </c>
      <c r="E36" s="555">
        <v>12</v>
      </c>
      <c r="F36" s="555">
        <v>17</v>
      </c>
      <c r="G36" s="531">
        <v>0</v>
      </c>
      <c r="H36" s="531">
        <v>0</v>
      </c>
      <c r="I36" s="531">
        <v>0</v>
      </c>
      <c r="J36" s="531">
        <v>0</v>
      </c>
      <c r="K36" s="551">
        <v>0</v>
      </c>
      <c r="L36" s="555">
        <f>SUM(L35:L35)</f>
        <v>5</v>
      </c>
      <c r="M36" s="555">
        <f>SUM(M35:M35)</f>
        <v>12</v>
      </c>
      <c r="N36" s="555">
        <f>SUM(N35:N35)</f>
        <v>17</v>
      </c>
      <c r="O36" s="531">
        <f t="shared" ref="O36:R36" si="42">SUM(O35:O35)</f>
        <v>0</v>
      </c>
      <c r="P36" s="531">
        <f t="shared" si="42"/>
        <v>0</v>
      </c>
      <c r="Q36" s="531">
        <f t="shared" si="42"/>
        <v>0</v>
      </c>
      <c r="R36" s="531">
        <f t="shared" si="42"/>
        <v>0</v>
      </c>
      <c r="S36" s="551">
        <f t="shared" si="0"/>
        <v>0</v>
      </c>
      <c r="T36" s="160">
        <f>S36/N36</f>
        <v>0</v>
      </c>
    </row>
    <row r="37" spans="1:180" ht="12" customHeight="1">
      <c r="A37" s="524" t="s">
        <v>19</v>
      </c>
      <c r="B37" s="396" t="s">
        <v>610</v>
      </c>
      <c r="C37" s="496" t="s">
        <v>558</v>
      </c>
      <c r="D37" s="178">
        <v>8</v>
      </c>
      <c r="E37" s="178">
        <v>15</v>
      </c>
      <c r="F37" s="178">
        <v>23</v>
      </c>
      <c r="G37" s="182">
        <v>9.9999889999999905</v>
      </c>
      <c r="H37" s="182">
        <v>30.646653999999899</v>
      </c>
      <c r="I37" s="182">
        <v>17.333316</v>
      </c>
      <c r="J37" s="182">
        <v>18.199973</v>
      </c>
      <c r="K37" s="550">
        <v>25.393310666666633</v>
      </c>
      <c r="L37" s="178">
        <v>8</v>
      </c>
      <c r="M37" s="178">
        <v>15</v>
      </c>
      <c r="N37" s="178">
        <v>23</v>
      </c>
      <c r="O37" s="182">
        <f>SUMIFS(Data!$H:$H,Data!$E:$E,$A37,Data!$F:$F,$B37,Data!$C:$C,1)</f>
        <v>1.466661</v>
      </c>
      <c r="P37" s="182">
        <f>SUMIFS(Data!$H:$H,Data!$E:$E,$A37,Data!$F:$F,$B37,Data!$C:$C,2)</f>
        <v>11.333316</v>
      </c>
      <c r="Q37" s="182">
        <f>SUMIFS(Data!$H:$H,Data!$E:$E,$A37,Data!$F:$F,$B37,Data!$C:$C,3)</f>
        <v>7.933325</v>
      </c>
      <c r="R37" s="182">
        <f>SUMIFS(Data!$H:$H,Data!$E:$E,$A37,Data!$F:$F,$B37,Data!$C:$C,4)</f>
        <v>1.7999970000000001</v>
      </c>
      <c r="S37" s="550">
        <f t="shared" si="0"/>
        <v>7.5110996666666674</v>
      </c>
      <c r="T37" s="523"/>
    </row>
    <row r="38" spans="1:180" ht="12" customHeight="1">
      <c r="A38" s="524" t="s">
        <v>19</v>
      </c>
      <c r="B38" s="525" t="s">
        <v>599</v>
      </c>
      <c r="C38" s="535"/>
      <c r="D38" s="178">
        <v>39</v>
      </c>
      <c r="E38" s="178">
        <v>0</v>
      </c>
      <c r="F38" s="178">
        <v>0</v>
      </c>
      <c r="G38" s="182">
        <v>0</v>
      </c>
      <c r="H38" s="182">
        <v>0</v>
      </c>
      <c r="I38" s="182">
        <v>0</v>
      </c>
      <c r="J38" s="182">
        <v>0</v>
      </c>
      <c r="K38" s="550">
        <v>0</v>
      </c>
      <c r="L38" s="178">
        <v>39</v>
      </c>
      <c r="M38" s="178">
        <v>0</v>
      </c>
      <c r="N38" s="178">
        <v>0</v>
      </c>
      <c r="O38" s="182">
        <f>SUMIFS(Data!$H:$H,Data!$E:$E,$A38,Data!$F:$F,$B38,Data!$C:$C,1)</f>
        <v>0</v>
      </c>
      <c r="P38" s="182">
        <f>SUMIFS(Data!$H:$H,Data!$E:$E,$A38,Data!$F:$F,$B38,Data!$C:$C,2)</f>
        <v>0</v>
      </c>
      <c r="Q38" s="182">
        <f>SUMIFS(Data!$H:$H,Data!$E:$E,$A38,Data!$F:$F,$B38,Data!$C:$C,3)</f>
        <v>0</v>
      </c>
      <c r="R38" s="182">
        <f>SUMIFS(Data!$H:$H,Data!$E:$E,$A38,Data!$F:$F,$B38,Data!$C:$C,4)</f>
        <v>0</v>
      </c>
      <c r="S38" s="550">
        <f t="shared" si="0"/>
        <v>0</v>
      </c>
      <c r="T38" s="523"/>
    </row>
    <row r="39" spans="1:180" ht="12" customHeight="1">
      <c r="A39" s="529" t="s">
        <v>19</v>
      </c>
      <c r="B39" s="528" t="s">
        <v>602</v>
      </c>
      <c r="C39" s="536"/>
      <c r="D39" s="555">
        <v>47</v>
      </c>
      <c r="E39" s="555">
        <v>15</v>
      </c>
      <c r="F39" s="555">
        <v>23</v>
      </c>
      <c r="G39" s="531">
        <v>9.9999889999999905</v>
      </c>
      <c r="H39" s="531">
        <v>30.646653999999899</v>
      </c>
      <c r="I39" s="531">
        <v>17.333316</v>
      </c>
      <c r="J39" s="531">
        <v>18.199973</v>
      </c>
      <c r="K39" s="551">
        <v>25.393310666666633</v>
      </c>
      <c r="L39" s="555">
        <f>SUM(L37:L38)</f>
        <v>47</v>
      </c>
      <c r="M39" s="555">
        <f t="shared" ref="M39" si="43">SUM(M37:M38)</f>
        <v>15</v>
      </c>
      <c r="N39" s="555">
        <f t="shared" ref="N39" si="44">SUM(N37:N38)</f>
        <v>23</v>
      </c>
      <c r="O39" s="531">
        <f t="shared" ref="O39" si="45">SUM(O37:O38)</f>
        <v>1.466661</v>
      </c>
      <c r="P39" s="531">
        <f t="shared" ref="P39" si="46">SUM(P37:P38)</f>
        <v>11.333316</v>
      </c>
      <c r="Q39" s="531">
        <f t="shared" ref="Q39" si="47">SUM(Q37:Q38)</f>
        <v>7.933325</v>
      </c>
      <c r="R39" s="531">
        <f t="shared" ref="R39" si="48">SUM(R37:R38)</f>
        <v>1.7999970000000001</v>
      </c>
      <c r="S39" s="551">
        <f t="shared" si="0"/>
        <v>7.5110996666666674</v>
      </c>
      <c r="T39" s="160">
        <f>S39/N39</f>
        <v>0.32656955072463772</v>
      </c>
    </row>
    <row r="40" spans="1:180" ht="39.6">
      <c r="A40" s="524" t="s">
        <v>55</v>
      </c>
      <c r="B40" s="526" t="s">
        <v>624</v>
      </c>
      <c r="C40" s="602" t="s">
        <v>722</v>
      </c>
      <c r="D40" s="178">
        <v>40</v>
      </c>
      <c r="E40" s="178">
        <v>21</v>
      </c>
      <c r="F40" s="178">
        <v>61</v>
      </c>
      <c r="G40" s="182">
        <v>21.086642000000001</v>
      </c>
      <c r="H40" s="182">
        <v>61.613260000000203</v>
      </c>
      <c r="I40" s="182">
        <v>43.106620000000099</v>
      </c>
      <c r="J40" s="182">
        <v>39.186624000000002</v>
      </c>
      <c r="K40" s="603">
        <v>54.997715333333439</v>
      </c>
      <c r="L40" s="178">
        <v>40</v>
      </c>
      <c r="M40" s="178">
        <v>21</v>
      </c>
      <c r="N40" s="178">
        <v>61</v>
      </c>
      <c r="O40" s="182">
        <f>SUMIFS(Data!$H:$H,Data!$E:$E,$A40,Data!$F:$F,$B40,Data!$C:$C,1)</f>
        <v>24.419976999999999</v>
      </c>
      <c r="P40" s="182">
        <f>SUMIFS(Data!$H:$H,Data!$E:$E,$A40,Data!$F:$F,$B40,Data!$C:$C,2)</f>
        <v>51.533272000000103</v>
      </c>
      <c r="Q40" s="182">
        <f>SUMIFS(Data!$H:$H,Data!$E:$E,$A40,Data!$F:$F,$B40,Data!$C:$C,3)</f>
        <v>33.254999999999903</v>
      </c>
      <c r="R40" s="182">
        <f>SUMIFS(Data!$H:$H,Data!$E:$E,$A40,Data!$F:$F,$B40,Data!$C:$C,4)</f>
        <v>24.893999999999998</v>
      </c>
      <c r="S40" s="603">
        <f t="shared" si="0"/>
        <v>44.700749666666667</v>
      </c>
      <c r="T40" s="523"/>
    </row>
    <row r="41" spans="1:180" ht="26.4">
      <c r="A41" s="524" t="s">
        <v>55</v>
      </c>
      <c r="B41" s="526" t="s">
        <v>625</v>
      </c>
      <c r="C41" s="602" t="s">
        <v>723</v>
      </c>
      <c r="D41" s="178">
        <v>20</v>
      </c>
      <c r="E41" s="178">
        <v>21</v>
      </c>
      <c r="F41" s="178">
        <v>41</v>
      </c>
      <c r="G41" s="182">
        <v>10.199987999999999</v>
      </c>
      <c r="H41" s="182">
        <v>25.666637000000001</v>
      </c>
      <c r="I41" s="182">
        <v>21.653310999999999</v>
      </c>
      <c r="J41" s="182">
        <v>19.093312999999998</v>
      </c>
      <c r="K41" s="603">
        <v>25.537749666666667</v>
      </c>
      <c r="L41" s="178">
        <v>20</v>
      </c>
      <c r="M41" s="178">
        <v>21</v>
      </c>
      <c r="N41" s="178">
        <v>41</v>
      </c>
      <c r="O41" s="182">
        <f>SUMIFS(Data!$H:$H,Data!$E:$E,$A41,Data!$F:$F,$B41,Data!$C:$C,1)</f>
        <v>6.7999929999999997</v>
      </c>
      <c r="P41" s="182">
        <f>SUMIFS(Data!$H:$H,Data!$E:$E,$A41,Data!$F:$F,$B41,Data!$C:$C,2)</f>
        <v>20.493307999999999</v>
      </c>
      <c r="Q41" s="182">
        <f>SUMIFS(Data!$H:$H,Data!$E:$E,$A41,Data!$F:$F,$B41,Data!$C:$C,3)</f>
        <v>25.096</v>
      </c>
      <c r="R41" s="182">
        <f>SUMIFS(Data!$H:$H,Data!$E:$E,$A41,Data!$F:$F,$B41,Data!$C:$C,4)</f>
        <v>22.896000000000001</v>
      </c>
      <c r="S41" s="603">
        <f t="shared" si="0"/>
        <v>25.095100333333335</v>
      </c>
      <c r="T41" s="523"/>
    </row>
    <row r="42" spans="1:180" s="27" customFormat="1" ht="12" customHeight="1">
      <c r="A42" s="529" t="s">
        <v>55</v>
      </c>
      <c r="B42" s="528" t="s">
        <v>602</v>
      </c>
      <c r="C42" s="536"/>
      <c r="D42" s="555">
        <v>60</v>
      </c>
      <c r="E42" s="555">
        <v>42</v>
      </c>
      <c r="F42" s="555">
        <v>102</v>
      </c>
      <c r="G42" s="531">
        <v>31.286630000000002</v>
      </c>
      <c r="H42" s="531">
        <v>87.279897000000204</v>
      </c>
      <c r="I42" s="531">
        <v>64.759931000000094</v>
      </c>
      <c r="J42" s="531">
        <v>58.279937000000004</v>
      </c>
      <c r="K42" s="551">
        <v>80.535465000000102</v>
      </c>
      <c r="L42" s="555">
        <f>SUM(L40:L41)</f>
        <v>60</v>
      </c>
      <c r="M42" s="555">
        <f t="shared" ref="M42" si="49">SUM(M40:M41)</f>
        <v>42</v>
      </c>
      <c r="N42" s="555">
        <f t="shared" ref="N42" si="50">SUM(N40:N41)</f>
        <v>102</v>
      </c>
      <c r="O42" s="531">
        <f t="shared" ref="O42" si="51">SUM(O40:O41)</f>
        <v>31.21997</v>
      </c>
      <c r="P42" s="531">
        <f t="shared" ref="P42" si="52">SUM(P40:P41)</f>
        <v>72.026580000000109</v>
      </c>
      <c r="Q42" s="531">
        <f t="shared" ref="Q42" si="53">SUM(Q40:Q41)</f>
        <v>58.3509999999999</v>
      </c>
      <c r="R42" s="531">
        <f t="shared" ref="R42" si="54">SUM(R40:R41)</f>
        <v>47.79</v>
      </c>
      <c r="S42" s="551">
        <f t="shared" si="0"/>
        <v>69.795850000000002</v>
      </c>
      <c r="T42" s="160">
        <f>S42/N42</f>
        <v>0.68427303921568627</v>
      </c>
      <c r="U42" s="26"/>
      <c r="V42" s="55"/>
      <c r="W42" s="55"/>
      <c r="X42" s="56"/>
      <c r="Y42" s="56"/>
      <c r="Z42" s="56"/>
      <c r="AA42" s="56"/>
      <c r="AB42" s="26"/>
      <c r="AC42" s="28"/>
      <c r="AD42" s="55"/>
      <c r="AE42" s="55"/>
      <c r="AF42" s="56"/>
      <c r="AG42" s="56"/>
      <c r="AH42" s="56"/>
      <c r="AI42" s="56"/>
      <c r="AJ42" s="26"/>
      <c r="AK42" s="28"/>
      <c r="AL42" s="55"/>
      <c r="AM42" s="55"/>
      <c r="AN42" s="56"/>
      <c r="AO42" s="56"/>
      <c r="AP42" s="56"/>
      <c r="AQ42" s="56"/>
      <c r="AR42" s="26"/>
      <c r="AS42" s="28"/>
      <c r="AT42" s="55"/>
      <c r="AU42" s="55"/>
      <c r="AV42" s="56"/>
      <c r="AW42" s="56"/>
      <c r="AX42" s="56"/>
      <c r="AY42" s="56"/>
      <c r="AZ42" s="26"/>
      <c r="BA42" s="28"/>
      <c r="BB42" s="55"/>
      <c r="BC42" s="55"/>
      <c r="BD42" s="56"/>
      <c r="BE42" s="56"/>
      <c r="BF42" s="56"/>
      <c r="BG42" s="56"/>
      <c r="BH42" s="26"/>
      <c r="BI42" s="28"/>
      <c r="BJ42" s="55"/>
      <c r="BK42" s="55"/>
      <c r="BL42" s="56"/>
      <c r="BM42" s="56"/>
      <c r="BN42" s="56"/>
      <c r="BO42" s="56"/>
      <c r="BP42" s="26"/>
      <c r="BQ42" s="28"/>
      <c r="BR42" s="55"/>
      <c r="BS42" s="55"/>
      <c r="BT42" s="56"/>
      <c r="BU42" s="56"/>
      <c r="BV42" s="56"/>
      <c r="BW42" s="56"/>
      <c r="BX42" s="26"/>
      <c r="BY42" s="28"/>
      <c r="BZ42" s="55"/>
      <c r="CA42" s="55"/>
      <c r="CB42" s="56"/>
      <c r="CC42" s="56"/>
      <c r="CD42" s="56"/>
      <c r="CE42" s="56"/>
      <c r="CF42" s="26"/>
      <c r="CG42" s="28"/>
      <c r="CH42" s="55"/>
      <c r="CI42" s="55"/>
      <c r="CJ42" s="56"/>
      <c r="CK42" s="56"/>
      <c r="CL42" s="56"/>
      <c r="CM42" s="56"/>
      <c r="CN42" s="26"/>
      <c r="CO42" s="28"/>
      <c r="CP42" s="55"/>
      <c r="CQ42" s="55"/>
      <c r="CR42" s="56"/>
      <c r="CS42" s="56"/>
      <c r="CT42" s="56"/>
      <c r="CU42" s="56"/>
      <c r="CV42" s="26"/>
      <c r="CW42" s="28"/>
      <c r="CX42" s="55"/>
      <c r="CY42" s="55"/>
      <c r="CZ42" s="56"/>
      <c r="DA42" s="56"/>
      <c r="DB42" s="56"/>
      <c r="DC42" s="56"/>
      <c r="DD42" s="26"/>
      <c r="DE42" s="28"/>
      <c r="DF42" s="55"/>
      <c r="DG42" s="55"/>
      <c r="DH42" s="56"/>
      <c r="DI42" s="56"/>
      <c r="DJ42" s="56"/>
      <c r="DK42" s="56"/>
      <c r="DL42" s="26"/>
      <c r="DM42" s="28"/>
      <c r="DN42" s="55"/>
      <c r="DO42" s="55"/>
      <c r="DP42" s="56"/>
      <c r="DQ42" s="56"/>
      <c r="DR42" s="56"/>
      <c r="DS42" s="56"/>
      <c r="DT42" s="26"/>
      <c r="DU42" s="28"/>
      <c r="DV42" s="55"/>
      <c r="DW42" s="55"/>
      <c r="DX42" s="56"/>
      <c r="DY42" s="56"/>
      <c r="DZ42" s="56"/>
      <c r="EA42" s="56"/>
      <c r="EB42" s="26"/>
      <c r="EC42" s="28"/>
      <c r="ED42" s="55"/>
      <c r="EE42" s="55"/>
      <c r="EF42" s="56"/>
      <c r="EG42" s="56"/>
      <c r="EH42" s="56"/>
      <c r="EI42" s="56"/>
      <c r="EJ42" s="26"/>
      <c r="EK42" s="28"/>
      <c r="EL42" s="55"/>
      <c r="EM42" s="55"/>
      <c r="EN42" s="56"/>
      <c r="EO42" s="56"/>
      <c r="EP42" s="56"/>
      <c r="EQ42" s="56"/>
      <c r="ER42" s="26"/>
      <c r="ES42" s="28"/>
      <c r="ET42" s="55"/>
      <c r="EU42" s="55"/>
      <c r="EV42" s="56"/>
      <c r="EW42" s="56"/>
      <c r="EX42" s="56"/>
      <c r="EY42" s="56"/>
      <c r="EZ42" s="26"/>
      <c r="FA42" s="28"/>
      <c r="FB42" s="55"/>
      <c r="FC42" s="55"/>
      <c r="FD42" s="56"/>
      <c r="FE42" s="56"/>
      <c r="FF42" s="56"/>
      <c r="FG42" s="56"/>
      <c r="FH42" s="26"/>
      <c r="FI42" s="28"/>
      <c r="FJ42" s="55"/>
      <c r="FK42" s="55"/>
      <c r="FL42" s="56"/>
      <c r="FM42" s="56"/>
      <c r="FN42" s="56"/>
      <c r="FO42" s="56"/>
      <c r="FP42" s="26"/>
      <c r="FQ42" s="28"/>
      <c r="FR42" s="55"/>
      <c r="FS42" s="55"/>
      <c r="FT42" s="56"/>
      <c r="FU42" s="56"/>
      <c r="FV42" s="56"/>
      <c r="FW42" s="56"/>
      <c r="FX42" s="26"/>
    </row>
    <row r="43" spans="1:180" ht="25.5" customHeight="1">
      <c r="A43" s="524" t="s">
        <v>44</v>
      </c>
      <c r="B43" s="396" t="s">
        <v>601</v>
      </c>
      <c r="C43" s="601" t="s">
        <v>721</v>
      </c>
      <c r="D43" s="178">
        <v>42</v>
      </c>
      <c r="E43" s="178">
        <v>173</v>
      </c>
      <c r="F43" s="178">
        <v>215</v>
      </c>
      <c r="G43" s="182">
        <v>80.866637999999895</v>
      </c>
      <c r="H43" s="182">
        <v>132.39995300000001</v>
      </c>
      <c r="I43" s="182">
        <v>123.52661999999999</v>
      </c>
      <c r="J43" s="182">
        <v>19.533315999999999</v>
      </c>
      <c r="K43" s="550">
        <v>118.77550899999996</v>
      </c>
      <c r="L43" s="178">
        <v>42</v>
      </c>
      <c r="M43" s="178">
        <v>173</v>
      </c>
      <c r="N43" s="178">
        <v>215</v>
      </c>
      <c r="O43" s="597">
        <v>25.5</v>
      </c>
      <c r="P43" s="597">
        <v>133.9</v>
      </c>
      <c r="Q43" s="182">
        <f>SUMIFS(Data!$H:$H,Data!$E:$E,$A43,Data!$F:$F,$B43,Data!$C:$C,3)</f>
        <v>137.941</v>
      </c>
      <c r="R43" s="182">
        <f>SUMIFS(Data!$H:$H,Data!$E:$E,$A43,Data!$F:$F,$B43,Data!$C:$C,4)</f>
        <v>151.476</v>
      </c>
      <c r="S43" s="550">
        <f t="shared" si="0"/>
        <v>149.60566666666668</v>
      </c>
      <c r="T43" s="523"/>
    </row>
    <row r="44" spans="1:180" s="27" customFormat="1" ht="12" customHeight="1">
      <c r="A44" s="529" t="s">
        <v>44</v>
      </c>
      <c r="B44" s="528" t="s">
        <v>602</v>
      </c>
      <c r="C44" s="536"/>
      <c r="D44" s="555">
        <v>42</v>
      </c>
      <c r="E44" s="555">
        <v>173</v>
      </c>
      <c r="F44" s="555">
        <v>215</v>
      </c>
      <c r="G44" s="531">
        <v>80.866637999999895</v>
      </c>
      <c r="H44" s="531">
        <v>132.39995300000001</v>
      </c>
      <c r="I44" s="531">
        <v>123.52661999999999</v>
      </c>
      <c r="J44" s="531">
        <v>19.533315999999999</v>
      </c>
      <c r="K44" s="551">
        <v>118.77550899999996</v>
      </c>
      <c r="L44" s="555">
        <f>SUM(L43)</f>
        <v>42</v>
      </c>
      <c r="M44" s="555">
        <f t="shared" ref="M44" si="55">SUM(M43)</f>
        <v>173</v>
      </c>
      <c r="N44" s="555">
        <f t="shared" ref="N44" si="56">SUM(N43)</f>
        <v>215</v>
      </c>
      <c r="O44" s="599">
        <f t="shared" ref="O44" si="57">SUM(O43)</f>
        <v>25.5</v>
      </c>
      <c r="P44" s="599">
        <f t="shared" ref="P44" si="58">SUM(P43)</f>
        <v>133.9</v>
      </c>
      <c r="Q44" s="531">
        <f t="shared" ref="Q44" si="59">SUM(Q43)</f>
        <v>137.941</v>
      </c>
      <c r="R44" s="531">
        <f t="shared" ref="R44" si="60">SUM(R43)</f>
        <v>151.476</v>
      </c>
      <c r="S44" s="551">
        <f t="shared" si="0"/>
        <v>149.60566666666668</v>
      </c>
      <c r="T44" s="160">
        <f>S44/N44</f>
        <v>0.69584031007751945</v>
      </c>
      <c r="U44" s="26"/>
      <c r="V44" s="55"/>
      <c r="W44" s="55"/>
      <c r="X44" s="56"/>
      <c r="Y44" s="56"/>
      <c r="Z44" s="56"/>
      <c r="AA44" s="56"/>
      <c r="AB44" s="26"/>
      <c r="AC44" s="28"/>
      <c r="AD44" s="55"/>
      <c r="AE44" s="55"/>
      <c r="AF44" s="56"/>
      <c r="AG44" s="56"/>
      <c r="AH44" s="56"/>
      <c r="AI44" s="56"/>
      <c r="AJ44" s="26"/>
      <c r="AK44" s="28"/>
      <c r="AL44" s="55"/>
      <c r="AM44" s="55"/>
      <c r="AN44" s="56"/>
      <c r="AO44" s="56"/>
      <c r="AP44" s="56"/>
      <c r="AQ44" s="56"/>
      <c r="AR44" s="26"/>
      <c r="AS44" s="28"/>
      <c r="AT44" s="55"/>
      <c r="AU44" s="55"/>
      <c r="AV44" s="56"/>
      <c r="AW44" s="56"/>
      <c r="AX44" s="56"/>
      <c r="AY44" s="56"/>
      <c r="AZ44" s="26"/>
      <c r="BA44" s="28"/>
      <c r="BB44" s="55"/>
      <c r="BC44" s="55"/>
      <c r="BD44" s="56"/>
      <c r="BE44" s="56"/>
      <c r="BF44" s="56"/>
      <c r="BG44" s="56"/>
      <c r="BH44" s="26"/>
      <c r="BI44" s="28"/>
      <c r="BJ44" s="55"/>
      <c r="BK44" s="55"/>
      <c r="BL44" s="56"/>
      <c r="BM44" s="56"/>
      <c r="BN44" s="56"/>
      <c r="BO44" s="56"/>
      <c r="BP44" s="26"/>
      <c r="BQ44" s="28"/>
      <c r="BR44" s="55"/>
      <c r="BS44" s="55"/>
      <c r="BT44" s="56"/>
      <c r="BU44" s="56"/>
      <c r="BV44" s="56"/>
      <c r="BW44" s="56"/>
      <c r="BX44" s="26"/>
      <c r="BY44" s="28"/>
      <c r="BZ44" s="55"/>
      <c r="CA44" s="55"/>
      <c r="CB44" s="56"/>
      <c r="CC44" s="56"/>
      <c r="CD44" s="56"/>
      <c r="CE44" s="56"/>
      <c r="CF44" s="26"/>
      <c r="CG44" s="28"/>
      <c r="CH44" s="55"/>
      <c r="CI44" s="55"/>
      <c r="CJ44" s="56"/>
      <c r="CK44" s="56"/>
      <c r="CL44" s="56"/>
      <c r="CM44" s="56"/>
      <c r="CN44" s="26"/>
      <c r="CO44" s="28"/>
      <c r="CP44" s="55"/>
      <c r="CQ44" s="55"/>
      <c r="CR44" s="56"/>
      <c r="CS44" s="56"/>
      <c r="CT44" s="56"/>
      <c r="CU44" s="56"/>
      <c r="CV44" s="26"/>
      <c r="CW44" s="28"/>
      <c r="CX44" s="55"/>
      <c r="CY44" s="55"/>
      <c r="CZ44" s="56"/>
      <c r="DA44" s="56"/>
      <c r="DB44" s="56"/>
      <c r="DC44" s="56"/>
      <c r="DD44" s="26"/>
      <c r="DE44" s="28"/>
      <c r="DF44" s="55"/>
      <c r="DG44" s="55"/>
      <c r="DH44" s="56"/>
      <c r="DI44" s="56"/>
      <c r="DJ44" s="56"/>
      <c r="DK44" s="56"/>
      <c r="DL44" s="26"/>
      <c r="DM44" s="28"/>
      <c r="DN44" s="55"/>
      <c r="DO44" s="55"/>
      <c r="DP44" s="56"/>
      <c r="DQ44" s="56"/>
      <c r="DR44" s="56"/>
      <c r="DS44" s="56"/>
      <c r="DT44" s="26"/>
      <c r="DU44" s="28"/>
      <c r="DV44" s="55"/>
      <c r="DW44" s="55"/>
      <c r="DX44" s="56"/>
      <c r="DY44" s="56"/>
      <c r="DZ44" s="56"/>
      <c r="EA44" s="56"/>
      <c r="EB44" s="26"/>
      <c r="EC44" s="28"/>
      <c r="ED44" s="55"/>
      <c r="EE44" s="55"/>
      <c r="EF44" s="56"/>
      <c r="EG44" s="56"/>
      <c r="EH44" s="56"/>
      <c r="EI44" s="56"/>
      <c r="EJ44" s="26"/>
      <c r="EK44" s="28"/>
      <c r="EL44" s="55"/>
      <c r="EM44" s="55"/>
      <c r="EN44" s="56"/>
      <c r="EO44" s="56"/>
      <c r="EP44" s="56"/>
      <c r="EQ44" s="56"/>
      <c r="ER44" s="26"/>
      <c r="ES44" s="28"/>
      <c r="ET44" s="55"/>
      <c r="EU44" s="55"/>
      <c r="EV44" s="56"/>
      <c r="EW44" s="56"/>
      <c r="EX44" s="56"/>
      <c r="EY44" s="56"/>
      <c r="EZ44" s="26"/>
      <c r="FA44" s="28"/>
      <c r="FB44" s="55"/>
      <c r="FC44" s="55"/>
      <c r="FD44" s="56"/>
      <c r="FE44" s="56"/>
      <c r="FF44" s="56"/>
      <c r="FG44" s="56"/>
      <c r="FH44" s="26"/>
      <c r="FI44" s="28"/>
      <c r="FJ44" s="55"/>
      <c r="FK44" s="55"/>
      <c r="FL44" s="56"/>
      <c r="FM44" s="56"/>
      <c r="FN44" s="56"/>
      <c r="FO44" s="56"/>
      <c r="FP44" s="26"/>
      <c r="FQ44" s="28"/>
      <c r="FR44" s="55"/>
      <c r="FS44" s="55"/>
      <c r="FT44" s="56"/>
      <c r="FU44" s="56"/>
      <c r="FV44" s="56"/>
      <c r="FW44" s="56"/>
      <c r="FX44" s="26"/>
    </row>
    <row r="45" spans="1:180" ht="12" customHeight="1">
      <c r="A45" s="524" t="s">
        <v>21</v>
      </c>
      <c r="B45" s="525" t="s">
        <v>599</v>
      </c>
      <c r="C45" s="535"/>
      <c r="D45" s="178">
        <v>20</v>
      </c>
      <c r="E45" s="178">
        <v>0</v>
      </c>
      <c r="F45" s="178">
        <v>0</v>
      </c>
      <c r="G45" s="182">
        <v>0</v>
      </c>
      <c r="H45" s="182">
        <v>0</v>
      </c>
      <c r="I45" s="182">
        <v>0</v>
      </c>
      <c r="J45" s="182">
        <v>0</v>
      </c>
      <c r="K45" s="550">
        <v>0</v>
      </c>
      <c r="L45" s="178">
        <v>20</v>
      </c>
      <c r="M45" s="178">
        <v>0</v>
      </c>
      <c r="N45" s="178">
        <v>0</v>
      </c>
      <c r="O45" s="182">
        <f>SUMIFS(Data!$H:$H,Data!$E:$E,$A45,Data!$F:$F,$B45,Data!$C:$C,1)</f>
        <v>0</v>
      </c>
      <c r="P45" s="182">
        <f>SUMIFS(Data!$H:$H,Data!$E:$E,$A45,Data!$F:$F,$B45,Data!$C:$C,2)</f>
        <v>0</v>
      </c>
      <c r="Q45" s="182">
        <f>SUMIFS(Data!$H:$H,Data!$E:$E,$A45,Data!$F:$F,$B45,Data!$C:$C,3)</f>
        <v>0</v>
      </c>
      <c r="R45" s="182">
        <f>SUMIFS(Data!$H:$H,Data!$E:$E,$A45,Data!$F:$F,$B45,Data!$C:$C,4)</f>
        <v>0</v>
      </c>
      <c r="S45" s="550">
        <f t="shared" si="0"/>
        <v>0</v>
      </c>
      <c r="T45" s="523"/>
    </row>
    <row r="46" spans="1:180" s="27" customFormat="1" ht="12" customHeight="1">
      <c r="A46" s="529" t="s">
        <v>21</v>
      </c>
      <c r="B46" s="528" t="s">
        <v>602</v>
      </c>
      <c r="C46" s="536"/>
      <c r="D46" s="555">
        <v>20</v>
      </c>
      <c r="E46" s="555">
        <v>0</v>
      </c>
      <c r="F46" s="555">
        <v>0</v>
      </c>
      <c r="G46" s="531">
        <v>0</v>
      </c>
      <c r="H46" s="531">
        <v>0</v>
      </c>
      <c r="I46" s="531">
        <v>0</v>
      </c>
      <c r="J46" s="531">
        <v>0</v>
      </c>
      <c r="K46" s="551">
        <v>0</v>
      </c>
      <c r="L46" s="555">
        <f>SUM(L45)</f>
        <v>20</v>
      </c>
      <c r="M46" s="555">
        <f t="shared" ref="M46" si="61">SUM(M45)</f>
        <v>0</v>
      </c>
      <c r="N46" s="555">
        <f t="shared" ref="N46" si="62">SUM(N45)</f>
        <v>0</v>
      </c>
      <c r="O46" s="531">
        <f t="shared" ref="O46" si="63">SUM(O45)</f>
        <v>0</v>
      </c>
      <c r="P46" s="531">
        <f t="shared" ref="P46" si="64">SUM(P45)</f>
        <v>0</v>
      </c>
      <c r="Q46" s="531">
        <f t="shared" ref="Q46" si="65">SUM(Q45)</f>
        <v>0</v>
      </c>
      <c r="R46" s="531">
        <f t="shared" ref="R46" si="66">SUM(R45)</f>
        <v>0</v>
      </c>
      <c r="S46" s="551">
        <f t="shared" si="0"/>
        <v>0</v>
      </c>
      <c r="T46" s="542" t="s">
        <v>626</v>
      </c>
    </row>
    <row r="47" spans="1:180" ht="12" customHeight="1">
      <c r="A47" s="524" t="s">
        <v>22</v>
      </c>
      <c r="B47" s="525" t="s">
        <v>599</v>
      </c>
      <c r="C47" s="535"/>
      <c r="D47" s="178">
        <v>27</v>
      </c>
      <c r="E47" s="178">
        <v>0</v>
      </c>
      <c r="F47" s="178">
        <v>0</v>
      </c>
      <c r="G47" s="182">
        <v>0</v>
      </c>
      <c r="H47" s="182">
        <v>0</v>
      </c>
      <c r="I47" s="182">
        <v>0</v>
      </c>
      <c r="J47" s="182">
        <v>0</v>
      </c>
      <c r="K47" s="550">
        <v>0</v>
      </c>
      <c r="L47" s="178">
        <v>27</v>
      </c>
      <c r="M47" s="178">
        <v>0</v>
      </c>
      <c r="N47" s="178">
        <v>0</v>
      </c>
      <c r="O47" s="182">
        <f>SUMIFS(Data!$H:$H,Data!$E:$E,$A47,Data!$F:$F,$B47,Data!$C:$C,1)</f>
        <v>0</v>
      </c>
      <c r="P47" s="182">
        <f>SUMIFS(Data!$H:$H,Data!$E:$E,$A47,Data!$F:$F,$B47,Data!$C:$C,2)</f>
        <v>0</v>
      </c>
      <c r="Q47" s="182">
        <f>SUMIFS(Data!$H:$H,Data!$E:$E,$A47,Data!$F:$F,$B47,Data!$C:$C,3)</f>
        <v>0</v>
      </c>
      <c r="R47" s="182">
        <f>SUMIFS(Data!$H:$H,Data!$E:$E,$A47,Data!$F:$F,$B47,Data!$C:$C,4)</f>
        <v>0</v>
      </c>
      <c r="S47" s="550">
        <f t="shared" si="0"/>
        <v>0</v>
      </c>
      <c r="T47" s="523"/>
    </row>
    <row r="48" spans="1:180" s="27" customFormat="1" ht="12" customHeight="1">
      <c r="A48" s="529" t="s">
        <v>22</v>
      </c>
      <c r="B48" s="528" t="s">
        <v>602</v>
      </c>
      <c r="C48" s="536"/>
      <c r="D48" s="555">
        <v>27</v>
      </c>
      <c r="E48" s="555">
        <v>0</v>
      </c>
      <c r="F48" s="555">
        <v>0</v>
      </c>
      <c r="G48" s="531">
        <v>0</v>
      </c>
      <c r="H48" s="531">
        <v>0</v>
      </c>
      <c r="I48" s="531">
        <v>0</v>
      </c>
      <c r="J48" s="531">
        <v>0</v>
      </c>
      <c r="K48" s="551">
        <v>0</v>
      </c>
      <c r="L48" s="555">
        <f>SUM(L47)</f>
        <v>27</v>
      </c>
      <c r="M48" s="555">
        <f t="shared" ref="M48" si="67">SUM(M47)</f>
        <v>0</v>
      </c>
      <c r="N48" s="555">
        <f t="shared" ref="N48" si="68">SUM(N47)</f>
        <v>0</v>
      </c>
      <c r="O48" s="531">
        <f t="shared" ref="O48" si="69">SUM(O47)</f>
        <v>0</v>
      </c>
      <c r="P48" s="531">
        <f t="shared" ref="P48" si="70">SUM(P47)</f>
        <v>0</v>
      </c>
      <c r="Q48" s="531">
        <f t="shared" ref="Q48" si="71">SUM(Q47)</f>
        <v>0</v>
      </c>
      <c r="R48" s="531">
        <f t="shared" ref="R48" si="72">SUM(R47)</f>
        <v>0</v>
      </c>
      <c r="S48" s="551">
        <f t="shared" si="0"/>
        <v>0</v>
      </c>
      <c r="T48" s="542" t="s">
        <v>626</v>
      </c>
      <c r="U48" s="26"/>
      <c r="V48" s="55"/>
      <c r="W48" s="55"/>
      <c r="X48" s="56"/>
      <c r="Y48" s="56"/>
      <c r="Z48" s="56"/>
      <c r="AA48" s="56"/>
      <c r="AB48" s="26"/>
      <c r="AC48" s="28"/>
      <c r="AD48" s="55"/>
      <c r="AE48" s="55"/>
      <c r="AF48" s="56"/>
      <c r="AG48" s="56"/>
      <c r="AH48" s="56"/>
      <c r="AI48" s="56"/>
      <c r="AJ48" s="26"/>
      <c r="AK48" s="28"/>
      <c r="AL48" s="55"/>
      <c r="AM48" s="55"/>
      <c r="AN48" s="56"/>
      <c r="AO48" s="56"/>
      <c r="AP48" s="56"/>
      <c r="AQ48" s="56"/>
      <c r="AR48" s="26"/>
      <c r="AS48" s="28"/>
      <c r="AT48" s="55"/>
      <c r="AU48" s="55"/>
      <c r="AV48" s="56"/>
      <c r="AW48" s="56"/>
      <c r="AX48" s="56"/>
      <c r="AY48" s="56"/>
      <c r="AZ48" s="26"/>
      <c r="BA48" s="28"/>
      <c r="BB48" s="55"/>
      <c r="BC48" s="55"/>
      <c r="BD48" s="56"/>
      <c r="BE48" s="56"/>
      <c r="BF48" s="56"/>
      <c r="BG48" s="56"/>
      <c r="BH48" s="26"/>
      <c r="BI48" s="28"/>
      <c r="BJ48" s="55"/>
      <c r="BK48" s="55"/>
      <c r="BL48" s="56"/>
      <c r="BM48" s="56"/>
      <c r="BN48" s="56"/>
      <c r="BO48" s="56"/>
      <c r="BP48" s="26"/>
      <c r="BQ48" s="28"/>
      <c r="BR48" s="55"/>
      <c r="BS48" s="55"/>
      <c r="BT48" s="56"/>
      <c r="BU48" s="56"/>
      <c r="BV48" s="56"/>
      <c r="BW48" s="56"/>
      <c r="BX48" s="26"/>
      <c r="BY48" s="28"/>
      <c r="BZ48" s="55"/>
      <c r="CA48" s="55"/>
      <c r="CB48" s="56"/>
      <c r="CC48" s="56"/>
      <c r="CD48" s="56"/>
      <c r="CE48" s="56"/>
      <c r="CF48" s="26"/>
      <c r="CG48" s="28"/>
      <c r="CH48" s="55"/>
      <c r="CI48" s="55"/>
      <c r="CJ48" s="56"/>
      <c r="CK48" s="56"/>
      <c r="CL48" s="56"/>
      <c r="CM48" s="56"/>
      <c r="CN48" s="26"/>
      <c r="CO48" s="28"/>
      <c r="CP48" s="55"/>
      <c r="CQ48" s="55"/>
      <c r="CR48" s="56"/>
      <c r="CS48" s="56"/>
      <c r="CT48" s="56"/>
      <c r="CU48" s="56"/>
      <c r="CV48" s="26"/>
      <c r="CW48" s="28"/>
      <c r="CX48" s="55"/>
      <c r="CY48" s="55"/>
      <c r="CZ48" s="56"/>
      <c r="DA48" s="56"/>
      <c r="DB48" s="56"/>
      <c r="DC48" s="56"/>
      <c r="DD48" s="26"/>
      <c r="DE48" s="28"/>
      <c r="DF48" s="55"/>
      <c r="DG48" s="55"/>
      <c r="DH48" s="56"/>
      <c r="DI48" s="56"/>
      <c r="DJ48" s="56"/>
      <c r="DK48" s="56"/>
      <c r="DL48" s="26"/>
      <c r="DM48" s="28"/>
      <c r="DN48" s="55"/>
      <c r="DO48" s="55"/>
      <c r="DP48" s="56"/>
      <c r="DQ48" s="56"/>
      <c r="DR48" s="56"/>
      <c r="DS48" s="56"/>
      <c r="DT48" s="26"/>
      <c r="DU48" s="28"/>
      <c r="DV48" s="55"/>
      <c r="DW48" s="55"/>
      <c r="DX48" s="56"/>
      <c r="DY48" s="56"/>
      <c r="DZ48" s="56"/>
      <c r="EA48" s="56"/>
      <c r="EB48" s="26"/>
      <c r="EC48" s="28"/>
      <c r="ED48" s="55"/>
      <c r="EE48" s="55"/>
      <c r="EF48" s="56"/>
      <c r="EG48" s="56"/>
      <c r="EH48" s="56"/>
      <c r="EI48" s="56"/>
      <c r="EJ48" s="26"/>
      <c r="EK48" s="28"/>
      <c r="EL48" s="55"/>
      <c r="EM48" s="55"/>
      <c r="EN48" s="56"/>
      <c r="EO48" s="56"/>
      <c r="EP48" s="56"/>
      <c r="EQ48" s="56"/>
      <c r="ER48" s="26"/>
      <c r="ES48" s="28"/>
      <c r="ET48" s="55"/>
      <c r="EU48" s="55"/>
      <c r="EV48" s="56"/>
      <c r="EW48" s="56"/>
      <c r="EX48" s="56"/>
      <c r="EY48" s="56"/>
      <c r="EZ48" s="26"/>
      <c r="FA48" s="28"/>
      <c r="FB48" s="55"/>
      <c r="FC48" s="55"/>
      <c r="FD48" s="56"/>
      <c r="FE48" s="56"/>
      <c r="FF48" s="56"/>
      <c r="FG48" s="56"/>
      <c r="FH48" s="26"/>
      <c r="FI48" s="28"/>
      <c r="FJ48" s="55"/>
      <c r="FK48" s="55"/>
      <c r="FL48" s="56"/>
      <c r="FM48" s="56"/>
      <c r="FN48" s="56"/>
      <c r="FO48" s="56"/>
      <c r="FP48" s="26"/>
      <c r="FQ48" s="28"/>
      <c r="FR48" s="55"/>
      <c r="FS48" s="55"/>
      <c r="FT48" s="56"/>
      <c r="FU48" s="56"/>
      <c r="FV48" s="56"/>
      <c r="FW48" s="56"/>
      <c r="FX48" s="26"/>
    </row>
    <row r="49" spans="1:180" ht="12" customHeight="1">
      <c r="A49" s="524" t="s">
        <v>23</v>
      </c>
      <c r="B49" s="525" t="s">
        <v>599</v>
      </c>
      <c r="C49" s="535"/>
      <c r="D49" s="178">
        <v>15</v>
      </c>
      <c r="E49" s="178">
        <v>0</v>
      </c>
      <c r="F49" s="178">
        <v>0</v>
      </c>
      <c r="G49" s="182">
        <v>0</v>
      </c>
      <c r="H49" s="182">
        <v>0</v>
      </c>
      <c r="I49" s="182">
        <v>0</v>
      </c>
      <c r="J49" s="182">
        <v>0</v>
      </c>
      <c r="K49" s="550">
        <v>0</v>
      </c>
      <c r="L49" s="178">
        <v>15</v>
      </c>
      <c r="M49" s="178">
        <v>0</v>
      </c>
      <c r="N49" s="178">
        <v>0</v>
      </c>
      <c r="O49" s="182">
        <f>SUMIFS(Data!$H:$H,Data!$E:$E,$A49,Data!$F:$F,$B49,Data!$C:$C,1)</f>
        <v>0</v>
      </c>
      <c r="P49" s="182">
        <f>SUMIFS(Data!$H:$H,Data!$E:$E,$A49,Data!$F:$F,$B49,Data!$C:$C,2)</f>
        <v>0</v>
      </c>
      <c r="Q49" s="182">
        <f>SUMIFS(Data!$H:$H,Data!$E:$E,$A49,Data!$F:$F,$B49,Data!$C:$C,3)</f>
        <v>0</v>
      </c>
      <c r="R49" s="182">
        <f>SUMIFS(Data!$H:$H,Data!$E:$E,$A49,Data!$F:$F,$B49,Data!$C:$C,4)</f>
        <v>0</v>
      </c>
      <c r="S49" s="550">
        <f t="shared" si="0"/>
        <v>0</v>
      </c>
      <c r="T49" s="523"/>
    </row>
    <row r="50" spans="1:180" s="27" customFormat="1" ht="12" customHeight="1">
      <c r="A50" s="529" t="s">
        <v>23</v>
      </c>
      <c r="B50" s="528" t="s">
        <v>602</v>
      </c>
      <c r="C50" s="536"/>
      <c r="D50" s="555">
        <v>15</v>
      </c>
      <c r="E50" s="555">
        <v>0</v>
      </c>
      <c r="F50" s="555">
        <v>0</v>
      </c>
      <c r="G50" s="531">
        <v>0</v>
      </c>
      <c r="H50" s="531">
        <v>0</v>
      </c>
      <c r="I50" s="531">
        <v>0</v>
      </c>
      <c r="J50" s="531">
        <v>0</v>
      </c>
      <c r="K50" s="551">
        <v>0</v>
      </c>
      <c r="L50" s="555">
        <f>SUM(L49)</f>
        <v>15</v>
      </c>
      <c r="M50" s="555">
        <f t="shared" ref="M50" si="73">SUM(M49)</f>
        <v>0</v>
      </c>
      <c r="N50" s="555">
        <f t="shared" ref="N50" si="74">SUM(N49)</f>
        <v>0</v>
      </c>
      <c r="O50" s="531">
        <f t="shared" ref="O50" si="75">SUM(O49)</f>
        <v>0</v>
      </c>
      <c r="P50" s="531">
        <f t="shared" ref="P50" si="76">SUM(P49)</f>
        <v>0</v>
      </c>
      <c r="Q50" s="531">
        <f t="shared" ref="Q50" si="77">SUM(Q49)</f>
        <v>0</v>
      </c>
      <c r="R50" s="531">
        <f t="shared" ref="R50" si="78">SUM(R49)</f>
        <v>0</v>
      </c>
      <c r="S50" s="551">
        <f t="shared" si="0"/>
        <v>0</v>
      </c>
      <c r="T50" s="542" t="s">
        <v>626</v>
      </c>
    </row>
    <row r="51" spans="1:180" ht="12" customHeight="1">
      <c r="A51" s="524" t="s">
        <v>38</v>
      </c>
      <c r="B51" s="525" t="s">
        <v>599</v>
      </c>
      <c r="C51" s="535"/>
      <c r="D51" s="178">
        <v>40</v>
      </c>
      <c r="E51" s="178">
        <v>0</v>
      </c>
      <c r="F51" s="178">
        <v>0</v>
      </c>
      <c r="G51" s="182">
        <v>0</v>
      </c>
      <c r="H51" s="182">
        <v>0</v>
      </c>
      <c r="I51" s="182">
        <v>0</v>
      </c>
      <c r="J51" s="182">
        <v>0</v>
      </c>
      <c r="K51" s="550">
        <v>0</v>
      </c>
      <c r="L51" s="178">
        <v>40</v>
      </c>
      <c r="M51" s="178">
        <v>0</v>
      </c>
      <c r="N51" s="178">
        <v>0</v>
      </c>
      <c r="O51" s="182">
        <f>SUMIFS(Data!$H:$H,Data!$E:$E,$A51,Data!$F:$F,$B51,Data!$C:$C,1)</f>
        <v>0</v>
      </c>
      <c r="P51" s="182">
        <f>SUMIFS(Data!$H:$H,Data!$E:$E,$A51,Data!$F:$F,$B51,Data!$C:$C,2)</f>
        <v>0</v>
      </c>
      <c r="Q51" s="182">
        <f>SUMIFS(Data!$H:$H,Data!$E:$E,$A51,Data!$F:$F,$B51,Data!$C:$C,3)</f>
        <v>0</v>
      </c>
      <c r="R51" s="182">
        <f>SUMIFS(Data!$H:$H,Data!$E:$E,$A51,Data!$F:$F,$B51,Data!$C:$C,4)</f>
        <v>0</v>
      </c>
      <c r="S51" s="550">
        <f t="shared" si="0"/>
        <v>0</v>
      </c>
      <c r="T51" s="523"/>
    </row>
    <row r="52" spans="1:180" s="27" customFormat="1" ht="12" customHeight="1">
      <c r="A52" s="529" t="s">
        <v>38</v>
      </c>
      <c r="B52" s="528" t="s">
        <v>602</v>
      </c>
      <c r="C52" s="536"/>
      <c r="D52" s="555">
        <v>40</v>
      </c>
      <c r="E52" s="555">
        <v>0</v>
      </c>
      <c r="F52" s="555">
        <v>0</v>
      </c>
      <c r="G52" s="531">
        <v>0</v>
      </c>
      <c r="H52" s="531">
        <v>0</v>
      </c>
      <c r="I52" s="531">
        <v>0</v>
      </c>
      <c r="J52" s="531">
        <v>0</v>
      </c>
      <c r="K52" s="551">
        <v>0</v>
      </c>
      <c r="L52" s="555">
        <f>SUM(L51)</f>
        <v>40</v>
      </c>
      <c r="M52" s="555">
        <f t="shared" ref="M52" si="79">SUM(M51)</f>
        <v>0</v>
      </c>
      <c r="N52" s="555">
        <f t="shared" ref="N52" si="80">SUM(N51)</f>
        <v>0</v>
      </c>
      <c r="O52" s="531">
        <f t="shared" ref="O52" si="81">SUM(O51)</f>
        <v>0</v>
      </c>
      <c r="P52" s="531">
        <f t="shared" ref="P52" si="82">SUM(P51)</f>
        <v>0</v>
      </c>
      <c r="Q52" s="531">
        <f t="shared" ref="Q52" si="83">SUM(Q51)</f>
        <v>0</v>
      </c>
      <c r="R52" s="531">
        <f t="shared" ref="R52" si="84">SUM(R51)</f>
        <v>0</v>
      </c>
      <c r="S52" s="551">
        <f t="shared" si="0"/>
        <v>0</v>
      </c>
      <c r="T52" s="542" t="s">
        <v>626</v>
      </c>
      <c r="U52" s="26"/>
      <c r="V52" s="55"/>
      <c r="W52" s="55"/>
      <c r="X52" s="56"/>
      <c r="Y52" s="56"/>
      <c r="Z52" s="56"/>
      <c r="AA52" s="56"/>
      <c r="AB52" s="26"/>
      <c r="AC52" s="28"/>
      <c r="AD52" s="55"/>
      <c r="AE52" s="55"/>
      <c r="AF52" s="56"/>
      <c r="AG52" s="56"/>
      <c r="AH52" s="56"/>
      <c r="AI52" s="56"/>
      <c r="AJ52" s="26"/>
      <c r="AK52" s="28"/>
      <c r="AL52" s="55"/>
      <c r="AM52" s="55"/>
      <c r="AN52" s="56"/>
      <c r="AO52" s="56"/>
      <c r="AP52" s="56"/>
      <c r="AQ52" s="56"/>
      <c r="AR52" s="26"/>
      <c r="AS52" s="28"/>
      <c r="AT52" s="55"/>
      <c r="AU52" s="55"/>
      <c r="AV52" s="56"/>
      <c r="AW52" s="56"/>
      <c r="AX52" s="56"/>
      <c r="AY52" s="56"/>
      <c r="AZ52" s="26"/>
      <c r="BA52" s="28"/>
      <c r="BB52" s="55"/>
      <c r="BC52" s="55"/>
      <c r="BD52" s="56"/>
      <c r="BE52" s="56"/>
      <c r="BF52" s="56"/>
      <c r="BG52" s="56"/>
      <c r="BH52" s="26"/>
      <c r="BI52" s="28"/>
      <c r="BJ52" s="55"/>
      <c r="BK52" s="55"/>
      <c r="BL52" s="56"/>
      <c r="BM52" s="56"/>
      <c r="BN52" s="56"/>
      <c r="BO52" s="56"/>
      <c r="BP52" s="26"/>
      <c r="BQ52" s="28"/>
      <c r="BR52" s="55"/>
      <c r="BS52" s="55"/>
      <c r="BT52" s="56"/>
      <c r="BU52" s="56"/>
      <c r="BV52" s="56"/>
      <c r="BW52" s="56"/>
      <c r="BX52" s="26"/>
      <c r="BY52" s="28"/>
      <c r="BZ52" s="55"/>
      <c r="CA52" s="55"/>
      <c r="CB52" s="56"/>
      <c r="CC52" s="56"/>
      <c r="CD52" s="56"/>
      <c r="CE52" s="56"/>
      <c r="CF52" s="26"/>
      <c r="CG52" s="28"/>
      <c r="CH52" s="55"/>
      <c r="CI52" s="55"/>
      <c r="CJ52" s="56"/>
      <c r="CK52" s="56"/>
      <c r="CL52" s="56"/>
      <c r="CM52" s="56"/>
      <c r="CN52" s="26"/>
      <c r="CO52" s="28"/>
      <c r="CP52" s="55"/>
      <c r="CQ52" s="55"/>
      <c r="CR52" s="56"/>
      <c r="CS52" s="56"/>
      <c r="CT52" s="56"/>
      <c r="CU52" s="56"/>
      <c r="CV52" s="26"/>
      <c r="CW52" s="28"/>
      <c r="CX52" s="55"/>
      <c r="CY52" s="55"/>
      <c r="CZ52" s="56"/>
      <c r="DA52" s="56"/>
      <c r="DB52" s="56"/>
      <c r="DC52" s="56"/>
      <c r="DD52" s="26"/>
      <c r="DE52" s="28"/>
      <c r="DF52" s="55"/>
      <c r="DG52" s="55"/>
      <c r="DH52" s="56"/>
      <c r="DI52" s="56"/>
      <c r="DJ52" s="56"/>
      <c r="DK52" s="56"/>
      <c r="DL52" s="26"/>
      <c r="DM52" s="28"/>
      <c r="DN52" s="55"/>
      <c r="DO52" s="55"/>
      <c r="DP52" s="56"/>
      <c r="DQ52" s="56"/>
      <c r="DR52" s="56"/>
      <c r="DS52" s="56"/>
      <c r="DT52" s="26"/>
      <c r="DU52" s="28"/>
      <c r="DV52" s="55"/>
      <c r="DW52" s="55"/>
      <c r="DX52" s="56"/>
      <c r="DY52" s="56"/>
      <c r="DZ52" s="56"/>
      <c r="EA52" s="56"/>
      <c r="EB52" s="26"/>
      <c r="EC52" s="28"/>
      <c r="ED52" s="55"/>
      <c r="EE52" s="55"/>
      <c r="EF52" s="56"/>
      <c r="EG52" s="56"/>
      <c r="EH52" s="56"/>
      <c r="EI52" s="56"/>
      <c r="EJ52" s="26"/>
      <c r="EK52" s="28"/>
      <c r="EL52" s="55"/>
      <c r="EM52" s="55"/>
      <c r="EN52" s="56"/>
      <c r="EO52" s="56"/>
      <c r="EP52" s="56"/>
      <c r="EQ52" s="56"/>
      <c r="ER52" s="26"/>
      <c r="ES52" s="28"/>
      <c r="ET52" s="55"/>
      <c r="EU52" s="55"/>
      <c r="EV52" s="56"/>
      <c r="EW52" s="56"/>
      <c r="EX52" s="56"/>
      <c r="EY52" s="56"/>
      <c r="EZ52" s="26"/>
      <c r="FA52" s="28"/>
      <c r="FB52" s="55"/>
      <c r="FC52" s="55"/>
      <c r="FD52" s="56"/>
      <c r="FE52" s="56"/>
      <c r="FF52" s="56"/>
      <c r="FG52" s="56"/>
      <c r="FH52" s="26"/>
      <c r="FI52" s="28"/>
      <c r="FJ52" s="55"/>
      <c r="FK52" s="55"/>
      <c r="FL52" s="56"/>
      <c r="FM52" s="56"/>
      <c r="FN52" s="56"/>
      <c r="FO52" s="56"/>
      <c r="FP52" s="26"/>
      <c r="FQ52" s="28"/>
      <c r="FR52" s="55"/>
      <c r="FS52" s="55"/>
      <c r="FT52" s="56"/>
      <c r="FU52" s="56"/>
      <c r="FV52" s="56"/>
      <c r="FW52" s="56"/>
      <c r="FX52" s="26"/>
    </row>
    <row r="53" spans="1:180" ht="12" customHeight="1">
      <c r="A53" s="524" t="s">
        <v>25</v>
      </c>
      <c r="B53" s="396" t="s">
        <v>616</v>
      </c>
      <c r="C53" s="496" t="s">
        <v>582</v>
      </c>
      <c r="D53" s="178">
        <v>21</v>
      </c>
      <c r="E53" s="178">
        <v>264</v>
      </c>
      <c r="F53" s="178">
        <v>285</v>
      </c>
      <c r="G53" s="182">
        <v>62.138999999999797</v>
      </c>
      <c r="H53" s="182">
        <v>203.23999999999899</v>
      </c>
      <c r="I53" s="182">
        <v>211.49299999999999</v>
      </c>
      <c r="J53" s="182">
        <v>183.786</v>
      </c>
      <c r="K53" s="550">
        <v>220.21933333333291</v>
      </c>
      <c r="L53" s="178">
        <v>21</v>
      </c>
      <c r="M53" s="178">
        <v>264</v>
      </c>
      <c r="N53" s="178">
        <v>285</v>
      </c>
      <c r="O53" s="182">
        <f>SUMIFS(Data!$H:$H,Data!$E:$E,$A53,Data!$F:$F,$B53,Data!$C:$C,1)</f>
        <v>68.200999999999794</v>
      </c>
      <c r="P53" s="182">
        <f>SUMIFS(Data!$H:$H,Data!$E:$E,$A53,Data!$F:$F,$B53,Data!$C:$C,2)</f>
        <v>160.38299999999899</v>
      </c>
      <c r="Q53" s="182">
        <f>SUMIFS(Data!$H:$H,Data!$E:$E,$A53,Data!$F:$F,$B53,Data!$C:$C,3)</f>
        <v>153.18799999999999</v>
      </c>
      <c r="R53" s="182">
        <f>SUMIFS(Data!$H:$H,Data!$E:$E,$A53,Data!$F:$F,$B53,Data!$C:$C,4)</f>
        <v>143.09399999999999</v>
      </c>
      <c r="S53" s="550">
        <f t="shared" si="0"/>
        <v>174.95533333333296</v>
      </c>
      <c r="T53" s="523"/>
    </row>
    <row r="54" spans="1:180" s="27" customFormat="1" ht="12" customHeight="1">
      <c r="A54" s="529" t="s">
        <v>25</v>
      </c>
      <c r="B54" s="528" t="s">
        <v>602</v>
      </c>
      <c r="C54" s="536"/>
      <c r="D54" s="555">
        <v>21</v>
      </c>
      <c r="E54" s="555">
        <v>264</v>
      </c>
      <c r="F54" s="555">
        <v>285</v>
      </c>
      <c r="G54" s="531">
        <v>62.138999999999797</v>
      </c>
      <c r="H54" s="531">
        <v>203.23999999999899</v>
      </c>
      <c r="I54" s="531">
        <v>211.49299999999999</v>
      </c>
      <c r="J54" s="531">
        <v>183.786</v>
      </c>
      <c r="K54" s="551">
        <v>220.21933333333291</v>
      </c>
      <c r="L54" s="555">
        <f>SUM(L53:L53)</f>
        <v>21</v>
      </c>
      <c r="M54" s="555">
        <f>SUM(M53:M53)</f>
        <v>264</v>
      </c>
      <c r="N54" s="555">
        <f>SUM(N53:N53)</f>
        <v>285</v>
      </c>
      <c r="O54" s="531">
        <f t="shared" ref="O54:R54" si="85">SUM(O53:O53)</f>
        <v>68.200999999999794</v>
      </c>
      <c r="P54" s="531">
        <f t="shared" si="85"/>
        <v>160.38299999999899</v>
      </c>
      <c r="Q54" s="531">
        <f t="shared" si="85"/>
        <v>153.18799999999999</v>
      </c>
      <c r="R54" s="531">
        <f t="shared" si="85"/>
        <v>143.09399999999999</v>
      </c>
      <c r="S54" s="551">
        <f t="shared" si="0"/>
        <v>174.95533333333296</v>
      </c>
      <c r="T54" s="160">
        <f>S54/N54</f>
        <v>0.61387836257309814</v>
      </c>
    </row>
    <row r="55" spans="1:180" ht="12" customHeight="1">
      <c r="A55" s="524" t="s">
        <v>27</v>
      </c>
      <c r="B55" s="525" t="s">
        <v>599</v>
      </c>
      <c r="C55" s="535"/>
      <c r="D55" s="178">
        <v>20</v>
      </c>
      <c r="E55" s="178">
        <v>0</v>
      </c>
      <c r="F55" s="178">
        <v>0</v>
      </c>
      <c r="G55" s="182">
        <v>0</v>
      </c>
      <c r="H55" s="182">
        <v>0</v>
      </c>
      <c r="I55" s="182">
        <v>0</v>
      </c>
      <c r="J55" s="182">
        <v>0</v>
      </c>
      <c r="K55" s="550">
        <v>0</v>
      </c>
      <c r="L55" s="178">
        <v>20</v>
      </c>
      <c r="M55" s="178">
        <v>0</v>
      </c>
      <c r="N55" s="178">
        <v>0</v>
      </c>
      <c r="O55" s="182">
        <f>SUMIFS(Data!$H:$H,Data!$E:$E,$A55,Data!$F:$F,$B55,Data!$C:$C,1)</f>
        <v>0</v>
      </c>
      <c r="P55" s="182">
        <f>SUMIFS(Data!$H:$H,Data!$E:$E,$A55,Data!$F:$F,$B55,Data!$C:$C,2)</f>
        <v>0</v>
      </c>
      <c r="Q55" s="182">
        <f>SUMIFS(Data!$H:$H,Data!$E:$E,$A55,Data!$F:$F,$B55,Data!$C:$C,3)</f>
        <v>0</v>
      </c>
      <c r="R55" s="182">
        <f>SUMIFS(Data!$H:$H,Data!$E:$E,$A55,Data!$F:$F,$B55,Data!$C:$C,4)</f>
        <v>0</v>
      </c>
      <c r="S55" s="550">
        <f t="shared" si="0"/>
        <v>0</v>
      </c>
      <c r="T55" s="523"/>
    </row>
    <row r="56" spans="1:180" s="27" customFormat="1" ht="12" customHeight="1">
      <c r="A56" s="529" t="s">
        <v>27</v>
      </c>
      <c r="B56" s="528" t="s">
        <v>602</v>
      </c>
      <c r="C56" s="536"/>
      <c r="D56" s="555">
        <v>20</v>
      </c>
      <c r="E56" s="555">
        <v>0</v>
      </c>
      <c r="F56" s="555">
        <v>0</v>
      </c>
      <c r="G56" s="531">
        <v>0</v>
      </c>
      <c r="H56" s="531">
        <v>0</v>
      </c>
      <c r="I56" s="531">
        <v>0</v>
      </c>
      <c r="J56" s="531">
        <v>0</v>
      </c>
      <c r="K56" s="551">
        <v>0</v>
      </c>
      <c r="L56" s="555">
        <f>SUM(L55)</f>
        <v>20</v>
      </c>
      <c r="M56" s="555">
        <f t="shared" ref="M56" si="86">SUM(M55)</f>
        <v>0</v>
      </c>
      <c r="N56" s="555">
        <f t="shared" ref="N56" si="87">SUM(N55)</f>
        <v>0</v>
      </c>
      <c r="O56" s="531">
        <f t="shared" ref="O56" si="88">SUM(O55)</f>
        <v>0</v>
      </c>
      <c r="P56" s="531">
        <f t="shared" ref="P56" si="89">SUM(P55)</f>
        <v>0</v>
      </c>
      <c r="Q56" s="531">
        <f t="shared" ref="Q56" si="90">SUM(Q55)</f>
        <v>0</v>
      </c>
      <c r="R56" s="531">
        <f t="shared" ref="R56" si="91">SUM(R55)</f>
        <v>0</v>
      </c>
      <c r="S56" s="551">
        <f t="shared" si="0"/>
        <v>0</v>
      </c>
      <c r="T56" s="542" t="s">
        <v>626</v>
      </c>
    </row>
    <row r="57" spans="1:180" ht="12" customHeight="1">
      <c r="A57" s="524" t="s">
        <v>28</v>
      </c>
      <c r="B57" s="396" t="s">
        <v>619</v>
      </c>
      <c r="C57" s="496" t="s">
        <v>555</v>
      </c>
      <c r="D57" s="178">
        <v>40</v>
      </c>
      <c r="E57" s="178">
        <v>70</v>
      </c>
      <c r="F57" s="178">
        <v>110</v>
      </c>
      <c r="G57" s="182">
        <v>17.333316</v>
      </c>
      <c r="H57" s="182">
        <v>128.66652599999901</v>
      </c>
      <c r="I57" s="182">
        <v>136.77318600000001</v>
      </c>
      <c r="J57" s="182">
        <v>110.799886</v>
      </c>
      <c r="K57" s="550">
        <v>131.19097133333301</v>
      </c>
      <c r="L57" s="178">
        <v>40</v>
      </c>
      <c r="M57" s="178">
        <v>70</v>
      </c>
      <c r="N57" s="178">
        <v>110</v>
      </c>
      <c r="O57" s="182">
        <f>SUMIFS(Data!$H:$H,Data!$E:$E,$A57,Data!$F:$F,$B57,Data!$C:$C,1)</f>
        <v>12.999987000000001</v>
      </c>
      <c r="P57" s="182">
        <f>SUMIFS(Data!$H:$H,Data!$E:$E,$A57,Data!$F:$F,$B57,Data!$C:$C,2)</f>
        <v>71.1999220000002</v>
      </c>
      <c r="Q57" s="182">
        <f>SUMIFS(Data!$H:$H,Data!$E:$E,$A57,Data!$F:$F,$B57,Data!$C:$C,3)</f>
        <v>78.533249000000097</v>
      </c>
      <c r="R57" s="182">
        <f>SUMIFS(Data!$H:$H,Data!$E:$E,$A57,Data!$F:$F,$B57,Data!$C:$C,4)</f>
        <v>83.066582999999994</v>
      </c>
      <c r="S57" s="550">
        <f t="shared" si="0"/>
        <v>81.933247000000094</v>
      </c>
      <c r="T57" s="523"/>
    </row>
    <row r="58" spans="1:180" s="27" customFormat="1" ht="12" customHeight="1" thickBot="1">
      <c r="A58" s="529" t="s">
        <v>28</v>
      </c>
      <c r="B58" s="528" t="s">
        <v>602</v>
      </c>
      <c r="C58" s="536"/>
      <c r="D58" s="555">
        <v>40</v>
      </c>
      <c r="E58" s="555">
        <v>70</v>
      </c>
      <c r="F58" s="555">
        <v>110</v>
      </c>
      <c r="G58" s="531">
        <v>17.333316</v>
      </c>
      <c r="H58" s="531">
        <v>128.66652599999901</v>
      </c>
      <c r="I58" s="531">
        <v>136.77318600000001</v>
      </c>
      <c r="J58" s="531">
        <v>110.799886</v>
      </c>
      <c r="K58" s="551">
        <v>131.19097133333301</v>
      </c>
      <c r="L58" s="555">
        <f>SUM(L57:L57)</f>
        <v>40</v>
      </c>
      <c r="M58" s="555">
        <f>SUM(M57:M57)</f>
        <v>70</v>
      </c>
      <c r="N58" s="555">
        <f>SUM(N57:N57)</f>
        <v>110</v>
      </c>
      <c r="O58" s="531">
        <f t="shared" ref="O58:R58" si="92">SUM(O57:O57)</f>
        <v>12.999987000000001</v>
      </c>
      <c r="P58" s="531">
        <f t="shared" si="92"/>
        <v>71.1999220000002</v>
      </c>
      <c r="Q58" s="531">
        <f t="shared" si="92"/>
        <v>78.533249000000097</v>
      </c>
      <c r="R58" s="531">
        <f t="shared" si="92"/>
        <v>83.066582999999994</v>
      </c>
      <c r="S58" s="551">
        <f t="shared" si="0"/>
        <v>81.933247000000094</v>
      </c>
      <c r="T58" s="160">
        <f>S58/N58</f>
        <v>0.74484770000000089</v>
      </c>
      <c r="U58" s="26"/>
      <c r="V58" s="55"/>
      <c r="W58" s="55"/>
      <c r="X58" s="56"/>
      <c r="Y58" s="56"/>
      <c r="Z58" s="56"/>
      <c r="AA58" s="56"/>
      <c r="AB58" s="26"/>
      <c r="AC58" s="28"/>
      <c r="AD58" s="55"/>
      <c r="AE58" s="55"/>
      <c r="AF58" s="56"/>
      <c r="AG58" s="56"/>
      <c r="AH58" s="56"/>
      <c r="AI58" s="56"/>
      <c r="AJ58" s="26"/>
      <c r="AK58" s="28"/>
      <c r="AL58" s="55"/>
      <c r="AM58" s="55"/>
      <c r="AN58" s="56"/>
      <c r="AO58" s="56"/>
      <c r="AP58" s="56"/>
      <c r="AQ58" s="56"/>
      <c r="AR58" s="26"/>
      <c r="AS58" s="28"/>
      <c r="AT58" s="55"/>
      <c r="AU58" s="55"/>
      <c r="AV58" s="56"/>
      <c r="AW58" s="56"/>
      <c r="AX58" s="56"/>
      <c r="AY58" s="56"/>
      <c r="AZ58" s="26"/>
      <c r="BA58" s="28"/>
      <c r="BB58" s="55"/>
      <c r="BC58" s="55"/>
      <c r="BD58" s="56"/>
      <c r="BE58" s="56"/>
      <c r="BF58" s="56"/>
      <c r="BG58" s="56"/>
      <c r="BH58" s="26"/>
      <c r="BI58" s="28"/>
      <c r="BJ58" s="55"/>
      <c r="BK58" s="55"/>
      <c r="BL58" s="56"/>
      <c r="BM58" s="56"/>
      <c r="BN58" s="56"/>
      <c r="BO58" s="56"/>
      <c r="BP58" s="26"/>
      <c r="BQ58" s="28"/>
      <c r="BR58" s="55"/>
      <c r="BS58" s="55"/>
      <c r="BT58" s="56"/>
      <c r="BU58" s="56"/>
      <c r="BV58" s="56"/>
      <c r="BW58" s="56"/>
      <c r="BX58" s="26"/>
      <c r="BY58" s="28"/>
      <c r="BZ58" s="55"/>
      <c r="CA58" s="55"/>
      <c r="CB58" s="56"/>
      <c r="CC58" s="56"/>
      <c r="CD58" s="56"/>
      <c r="CE58" s="56"/>
      <c r="CF58" s="26"/>
      <c r="CG58" s="28"/>
      <c r="CH58" s="55"/>
      <c r="CI58" s="55"/>
      <c r="CJ58" s="56"/>
      <c r="CK58" s="56"/>
      <c r="CL58" s="56"/>
      <c r="CM58" s="56"/>
      <c r="CN58" s="26"/>
      <c r="CO58" s="28"/>
      <c r="CP58" s="55"/>
      <c r="CQ58" s="55"/>
      <c r="CR58" s="56"/>
      <c r="CS58" s="56"/>
      <c r="CT58" s="56"/>
      <c r="CU58" s="56"/>
      <c r="CV58" s="26"/>
      <c r="CW58" s="28"/>
      <c r="CX58" s="55"/>
      <c r="CY58" s="55"/>
      <c r="CZ58" s="56"/>
      <c r="DA58" s="56"/>
      <c r="DB58" s="56"/>
      <c r="DC58" s="56"/>
      <c r="DD58" s="26"/>
      <c r="DE58" s="28"/>
      <c r="DF58" s="55"/>
      <c r="DG58" s="55"/>
      <c r="DH58" s="56"/>
      <c r="DI58" s="56"/>
      <c r="DJ58" s="56"/>
      <c r="DK58" s="56"/>
      <c r="DL58" s="26"/>
      <c r="DM58" s="28"/>
      <c r="DN58" s="55"/>
      <c r="DO58" s="55"/>
      <c r="DP58" s="56"/>
      <c r="DQ58" s="56"/>
      <c r="DR58" s="56"/>
      <c r="DS58" s="56"/>
      <c r="DT58" s="26"/>
      <c r="DU58" s="28"/>
      <c r="DV58" s="55"/>
      <c r="DW58" s="55"/>
      <c r="DX58" s="56"/>
      <c r="DY58" s="56"/>
      <c r="DZ58" s="56"/>
      <c r="EA58" s="56"/>
      <c r="EB58" s="26"/>
      <c r="EC58" s="28"/>
      <c r="ED58" s="55"/>
      <c r="EE58" s="55"/>
      <c r="EF58" s="56"/>
      <c r="EG58" s="56"/>
      <c r="EH58" s="56"/>
      <c r="EI58" s="56"/>
      <c r="EJ58" s="26"/>
      <c r="EK58" s="28"/>
      <c r="EL58" s="55"/>
      <c r="EM58" s="55"/>
      <c r="EN58" s="56"/>
      <c r="EO58" s="56"/>
      <c r="EP58" s="56"/>
      <c r="EQ58" s="56"/>
      <c r="ER58" s="26"/>
      <c r="ES58" s="28"/>
      <c r="ET58" s="55"/>
      <c r="EU58" s="55"/>
      <c r="EV58" s="56"/>
      <c r="EW58" s="56"/>
      <c r="EX58" s="56"/>
      <c r="EY58" s="56"/>
      <c r="EZ58" s="26"/>
      <c r="FA58" s="28"/>
      <c r="FB58" s="55"/>
      <c r="FC58" s="55"/>
      <c r="FD58" s="56"/>
      <c r="FE58" s="56"/>
      <c r="FF58" s="56"/>
      <c r="FG58" s="56"/>
      <c r="FH58" s="26"/>
      <c r="FI58" s="28"/>
      <c r="FJ58" s="55"/>
      <c r="FK58" s="55"/>
      <c r="FL58" s="56"/>
      <c r="FM58" s="56"/>
      <c r="FN58" s="56"/>
      <c r="FO58" s="56"/>
      <c r="FP58" s="26"/>
      <c r="FQ58" s="28"/>
      <c r="FR58" s="55"/>
      <c r="FS58" s="55"/>
      <c r="FT58" s="56"/>
      <c r="FU58" s="56"/>
      <c r="FV58" s="56"/>
      <c r="FW58" s="56"/>
      <c r="FX58" s="26"/>
    </row>
    <row r="59" spans="1:180" s="47" customFormat="1" ht="12.6" thickBot="1">
      <c r="A59" s="169" t="s">
        <v>32</v>
      </c>
      <c r="B59" s="527"/>
      <c r="C59" s="538"/>
      <c r="D59" s="233">
        <f>SUMIFS(D$6:D$58,$B$6:$B$58,"Total")</f>
        <v>983</v>
      </c>
      <c r="E59" s="233">
        <v>1579</v>
      </c>
      <c r="F59" s="233">
        <v>2056</v>
      </c>
      <c r="G59" s="234">
        <v>620.39845599999978</v>
      </c>
      <c r="H59" s="234">
        <v>1422.9386970000005</v>
      </c>
      <c r="I59" s="234">
        <v>1314.4468300000012</v>
      </c>
      <c r="J59" s="234">
        <v>1042.213100000002</v>
      </c>
      <c r="K59" s="234">
        <v>1466.6656943333348</v>
      </c>
      <c r="L59" s="233">
        <f>SUMIFS(L$6:L$58,$B$6:$B$58,"Total")</f>
        <v>983</v>
      </c>
      <c r="M59" s="233">
        <f t="shared" ref="M59:R59" si="93">SUMIFS(M$6:M$58,$B$6:$B$58,"Total")</f>
        <v>1579</v>
      </c>
      <c r="N59" s="233">
        <f t="shared" si="93"/>
        <v>2056</v>
      </c>
      <c r="O59" s="234">
        <f t="shared" si="93"/>
        <v>567.01710299999979</v>
      </c>
      <c r="P59" s="234">
        <f t="shared" si="93"/>
        <v>1273.5458930000016</v>
      </c>
      <c r="Q59" s="234">
        <f t="shared" si="93"/>
        <v>1165.8157340000002</v>
      </c>
      <c r="R59" s="234">
        <f t="shared" si="93"/>
        <v>1114.4409209999994</v>
      </c>
      <c r="S59" s="234">
        <f>SUMIFS(S$6:S$58,$B$6:$B$58,"Total")</f>
        <v>1373.6065503333336</v>
      </c>
      <c r="T59" s="553">
        <f>S59/N59</f>
        <v>0.66809657117380039</v>
      </c>
      <c r="U59" s="153"/>
    </row>
    <row r="60" spans="1:180" s="110" customFormat="1" ht="12" customHeight="1" thickTop="1">
      <c r="A60" s="110" t="s">
        <v>156</v>
      </c>
      <c r="B60" s="28"/>
      <c r="C60" s="539"/>
      <c r="H60" s="79"/>
      <c r="P60" s="79"/>
      <c r="S60" s="548"/>
      <c r="T60" s="121" t="str">
        <f>Data!$W$1</f>
        <v>tdulany</v>
      </c>
    </row>
    <row r="61" spans="1:180" s="110" customFormat="1" ht="12" customHeight="1">
      <c r="A61" s="110" t="s">
        <v>583</v>
      </c>
      <c r="B61" s="28"/>
      <c r="C61" s="539"/>
      <c r="S61" s="548"/>
      <c r="T61" s="109">
        <f>Data!$W$2</f>
        <v>44399</v>
      </c>
    </row>
    <row r="62" spans="1:180" s="110" customFormat="1" ht="12" customHeight="1">
      <c r="A62" s="110" t="s">
        <v>584</v>
      </c>
      <c r="B62" s="28"/>
      <c r="C62" s="539"/>
      <c r="S62" s="548"/>
      <c r="T62" s="109"/>
    </row>
    <row r="63" spans="1:180" ht="12" customHeight="1">
      <c r="A63" s="508" t="s">
        <v>564</v>
      </c>
      <c r="B63" s="28"/>
      <c r="C63" s="539"/>
      <c r="D63" s="88"/>
      <c r="E63" s="88"/>
      <c r="F63" s="88"/>
      <c r="G63" s="88"/>
      <c r="L63" s="88"/>
      <c r="M63" s="88"/>
      <c r="N63" s="88"/>
      <c r="O63" s="88"/>
    </row>
    <row r="64" spans="1:180" s="110" customFormat="1" ht="12" customHeight="1">
      <c r="C64" s="540"/>
      <c r="S64" s="548"/>
      <c r="T64" s="128"/>
    </row>
    <row r="65" spans="1:3">
      <c r="A65" s="598" t="s">
        <v>708</v>
      </c>
      <c r="B65" s="598"/>
      <c r="C65" s="600"/>
    </row>
  </sheetData>
  <pageMargins left="0.7" right="0.7" top="0.75" bottom="0.75" header="0.3" footer="0.3"/>
  <pageSetup scale="60" orientation="landscape" r:id="rId1"/>
  <headerFooter>
    <oddFooter>Page &amp;P</oddFooter>
  </headerFooter>
  <ignoredErrors>
    <ignoredError sqref="O8:S42 O44:S58 Q43:S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GW82"/>
  <sheetViews>
    <sheetView showGridLines="0" zoomScaleNormal="100" workbookViewId="0">
      <selection activeCell="P6" sqref="P6"/>
    </sheetView>
  </sheetViews>
  <sheetFormatPr defaultColWidth="9.109375" defaultRowHeight="11.4"/>
  <cols>
    <col min="1" max="1" width="22.6640625" style="127" customWidth="1"/>
    <col min="2" max="2" width="8.88671875" style="127" bestFit="1" customWidth="1"/>
    <col min="3" max="3" width="9.6640625" style="127" customWidth="1"/>
    <col min="4" max="4" width="7.5546875" style="127" customWidth="1"/>
    <col min="5" max="5" width="8.88671875" style="127" bestFit="1" customWidth="1"/>
    <col min="6" max="6" width="8.6640625" style="127" bestFit="1" customWidth="1"/>
    <col min="7" max="7" width="7.5546875" style="127" bestFit="1" customWidth="1"/>
    <col min="8" max="8" width="8.6640625" style="127" customWidth="1"/>
    <col min="9" max="9" width="8.88671875" style="127" customWidth="1"/>
    <col min="10" max="10" width="10.44140625" style="127" bestFit="1" customWidth="1"/>
    <col min="11" max="11" width="7.5546875" style="127" customWidth="1"/>
    <col min="12" max="12" width="8.88671875" style="127" bestFit="1" customWidth="1"/>
    <col min="13" max="13" width="8.6640625" style="127" bestFit="1" customWidth="1"/>
    <col min="14" max="14" width="10" style="127" bestFit="1" customWidth="1"/>
    <col min="15" max="15" width="10" style="127" customWidth="1"/>
    <col min="16" max="16" width="11.88671875" style="127" bestFit="1" customWidth="1"/>
    <col min="17" max="16384" width="9.109375" style="127"/>
  </cols>
  <sheetData>
    <row r="1" spans="1:17" s="332" customFormat="1" ht="13.8">
      <c r="A1" s="331" t="s">
        <v>48</v>
      </c>
      <c r="B1" s="331"/>
      <c r="C1" s="331"/>
      <c r="D1" s="331"/>
      <c r="E1" s="331"/>
      <c r="F1" s="331"/>
      <c r="G1" s="331"/>
      <c r="H1" s="331"/>
      <c r="I1" s="331"/>
      <c r="J1" s="331"/>
      <c r="K1" s="331"/>
      <c r="L1" s="331"/>
      <c r="M1" s="331"/>
      <c r="N1" s="331"/>
      <c r="O1" s="331"/>
      <c r="P1" s="331"/>
      <c r="Q1" s="333"/>
    </row>
    <row r="2" spans="1:17" ht="12">
      <c r="A2" s="70" t="s">
        <v>47</v>
      </c>
      <c r="B2" s="70"/>
      <c r="C2" s="70"/>
      <c r="D2" s="70"/>
      <c r="E2" s="70"/>
      <c r="F2" s="70"/>
      <c r="G2" s="70"/>
      <c r="H2" s="70"/>
      <c r="I2" s="70"/>
      <c r="J2" s="70"/>
      <c r="K2" s="70"/>
      <c r="L2" s="70"/>
      <c r="M2" s="70"/>
      <c r="N2" s="70"/>
      <c r="O2" s="70"/>
      <c r="P2" s="70"/>
    </row>
    <row r="3" spans="1:17" ht="11.4" customHeight="1" thickBot="1">
      <c r="A3" s="117" t="str">
        <f>CONCATENATE("For Academic Year ",Data!$W$3)</f>
        <v>For Academic Year 2020-21</v>
      </c>
      <c r="B3" s="86"/>
      <c r="C3" s="86"/>
      <c r="D3" s="86"/>
      <c r="E3" s="86"/>
      <c r="F3" s="86"/>
      <c r="G3" s="86"/>
      <c r="H3" s="86"/>
      <c r="I3" s="86"/>
      <c r="J3" s="86"/>
      <c r="K3" s="86"/>
      <c r="L3" s="86"/>
      <c r="M3" s="86"/>
      <c r="N3" s="86"/>
      <c r="O3" s="86"/>
      <c r="P3" s="86"/>
    </row>
    <row r="4" spans="1:17" ht="12" customHeight="1">
      <c r="A4" s="129"/>
      <c r="B4" s="155" t="s">
        <v>186</v>
      </c>
      <c r="C4" s="156" t="s">
        <v>641</v>
      </c>
      <c r="D4" s="156" t="s">
        <v>642</v>
      </c>
      <c r="E4" s="156" t="s">
        <v>643</v>
      </c>
      <c r="F4" s="156" t="s">
        <v>644</v>
      </c>
      <c r="G4" s="157" t="s">
        <v>186</v>
      </c>
      <c r="H4" s="202" t="s">
        <v>186</v>
      </c>
      <c r="I4" s="155" t="str">
        <f>Data!$W$3</f>
        <v>2020-21</v>
      </c>
      <c r="J4" s="156" t="str">
        <f>CONCATENATE("Summer ",MID(Data!$W$3,3,2))</f>
        <v>Summer 20</v>
      </c>
      <c r="K4" s="156" t="str">
        <f>CONCATENATE("Fall ",MID(Data!$W$3,3,2))</f>
        <v>Fall 20</v>
      </c>
      <c r="L4" s="156" t="str">
        <f>CONCATENATE("Winter ",MID(Data!$W$3,6,2))</f>
        <v>Winter 21</v>
      </c>
      <c r="M4" s="156" t="str">
        <f>CONCATENATE("Spring ",MID(Data!$W$3,6,2))</f>
        <v>Spring 21</v>
      </c>
      <c r="N4" s="157" t="str">
        <f>Data!$W$3</f>
        <v>2020-21</v>
      </c>
      <c r="O4" s="202" t="str">
        <f>Data!$W$3</f>
        <v>2020-21</v>
      </c>
      <c r="P4" s="159" t="s">
        <v>65</v>
      </c>
    </row>
    <row r="5" spans="1:17" ht="12" customHeight="1" thickBot="1">
      <c r="A5" s="176" t="s">
        <v>0</v>
      </c>
      <c r="B5" s="164" t="s">
        <v>595</v>
      </c>
      <c r="C5" s="165" t="s">
        <v>33</v>
      </c>
      <c r="D5" s="165" t="s">
        <v>33</v>
      </c>
      <c r="E5" s="165" t="s">
        <v>33</v>
      </c>
      <c r="F5" s="165" t="s">
        <v>33</v>
      </c>
      <c r="G5" s="166" t="s">
        <v>31</v>
      </c>
      <c r="H5" s="207" t="s">
        <v>64</v>
      </c>
      <c r="I5" s="147" t="str">
        <f>'Total Allocation'!N5</f>
        <v>Alloc #11</v>
      </c>
      <c r="J5" s="165" t="s">
        <v>33</v>
      </c>
      <c r="K5" s="165" t="s">
        <v>33</v>
      </c>
      <c r="L5" s="165" t="s">
        <v>33</v>
      </c>
      <c r="M5" s="165" t="s">
        <v>33</v>
      </c>
      <c r="N5" s="166" t="s">
        <v>31</v>
      </c>
      <c r="O5" s="207" t="s">
        <v>64</v>
      </c>
      <c r="P5" s="168" t="s">
        <v>63</v>
      </c>
    </row>
    <row r="6" spans="1:17" ht="12" customHeight="1">
      <c r="A6" s="51" t="s">
        <v>1</v>
      </c>
      <c r="B6" s="178">
        <v>27</v>
      </c>
      <c r="C6" s="197">
        <v>1.5333319999999999</v>
      </c>
      <c r="D6" s="179">
        <v>26.666640000000001</v>
      </c>
      <c r="E6" s="197">
        <v>26.333307000000001</v>
      </c>
      <c r="F6" s="197">
        <v>24.333309</v>
      </c>
      <c r="G6" s="179">
        <v>26.28886266666667</v>
      </c>
      <c r="H6" s="180">
        <v>26.28886266666667</v>
      </c>
      <c r="I6" s="178">
        <v>26</v>
      </c>
      <c r="J6" s="197">
        <f>SUMIFS(Data!$I:$I,Data!$D:$D,$A6,Data!$C:$C,1)</f>
        <v>0</v>
      </c>
      <c r="K6" s="197">
        <f>SUMIFS(Data!$I:$I,Data!$D:$D,$A6,Data!$C:$C,2)</f>
        <v>19.999980000000001</v>
      </c>
      <c r="L6" s="197">
        <f>SUMIFS(Data!$I:$I,Data!$D:$D,$A6,Data!$C:$C,3)</f>
        <v>18.666647999999999</v>
      </c>
      <c r="M6" s="197">
        <f>SUMIFS(Data!$I:$I,Data!$D:$D,$A6,Data!$C:$C,4)</f>
        <v>19.999980000000001</v>
      </c>
      <c r="N6" s="197">
        <f>SUM(J6:M6)/3</f>
        <v>19.555536</v>
      </c>
      <c r="O6" s="180">
        <f>IF($N6&gt;$I6,$I6,$N6)</f>
        <v>19.555536</v>
      </c>
      <c r="P6" s="203">
        <f>N6/I6</f>
        <v>0.75213600000000003</v>
      </c>
    </row>
    <row r="7" spans="1:17" ht="12" customHeight="1">
      <c r="A7" s="52" t="s">
        <v>2</v>
      </c>
      <c r="B7" s="178">
        <v>0</v>
      </c>
      <c r="C7" s="194">
        <v>0</v>
      </c>
      <c r="D7" s="182">
        <v>0</v>
      </c>
      <c r="E7" s="182">
        <v>0</v>
      </c>
      <c r="F7" s="182">
        <v>0</v>
      </c>
      <c r="G7" s="210">
        <v>0</v>
      </c>
      <c r="H7" s="211">
        <v>0</v>
      </c>
      <c r="I7" s="178">
        <v>0</v>
      </c>
      <c r="J7" s="212">
        <f>SUMIFS(Data!$I:$I,Data!$D:$D,$A7,Data!$C:$C,1)</f>
        <v>0</v>
      </c>
      <c r="K7" s="213">
        <f>SUMIFS(Data!$I:$I,Data!$D:$D,$A7,Data!$C:$C,2)</f>
        <v>0</v>
      </c>
      <c r="L7" s="213">
        <f>SUMIFS(Data!$I:$I,Data!$D:$D,$A7,Data!$C:$C,3)</f>
        <v>0</v>
      </c>
      <c r="M7" s="213">
        <f>SUMIFS(Data!$I:$I,Data!$D:$D,$A7,Data!$C:$C,4)</f>
        <v>0</v>
      </c>
      <c r="N7" s="212">
        <f t="shared" ref="N7:N35" si="0">SUM(J7:M7)/3</f>
        <v>0</v>
      </c>
      <c r="O7" s="180">
        <f t="shared" ref="O7:O34" si="1">IF($N7&gt;$I7,$I7,$N7)</f>
        <v>0</v>
      </c>
      <c r="P7" s="204"/>
    </row>
    <row r="8" spans="1:17" ht="12" customHeight="1">
      <c r="A8" s="54" t="s">
        <v>3</v>
      </c>
      <c r="B8" s="178">
        <v>5</v>
      </c>
      <c r="C8" s="197">
        <v>0</v>
      </c>
      <c r="D8" s="179">
        <v>0</v>
      </c>
      <c r="E8" s="179">
        <v>0</v>
      </c>
      <c r="F8" s="179">
        <v>0</v>
      </c>
      <c r="G8" s="179">
        <v>0</v>
      </c>
      <c r="H8" s="180">
        <v>0</v>
      </c>
      <c r="I8" s="178">
        <v>5</v>
      </c>
      <c r="J8" s="197">
        <f>SUMIFS(Data!$I:$I,Data!$D:$D,$A8,Data!$C:$C,1)</f>
        <v>0</v>
      </c>
      <c r="K8" s="179">
        <f>SUMIFS(Data!$I:$I,Data!$D:$D,$A8,Data!$C:$C,2)</f>
        <v>0</v>
      </c>
      <c r="L8" s="179">
        <f>SUMIFS(Data!$I:$I,Data!$D:$D,$A8,Data!$C:$C,3)</f>
        <v>0</v>
      </c>
      <c r="M8" s="179">
        <f>SUMIFS(Data!$I:$I,Data!$D:$D,$A8,Data!$C:$C,4)</f>
        <v>0</v>
      </c>
      <c r="N8" s="197">
        <f t="shared" si="0"/>
        <v>0</v>
      </c>
      <c r="O8" s="180">
        <f t="shared" si="1"/>
        <v>0</v>
      </c>
      <c r="P8" s="203">
        <f>N8/I8</f>
        <v>0</v>
      </c>
    </row>
    <row r="9" spans="1:17" ht="12" customHeight="1">
      <c r="A9" s="54" t="s">
        <v>4</v>
      </c>
      <c r="B9" s="178">
        <v>0</v>
      </c>
      <c r="C9" s="212">
        <v>0</v>
      </c>
      <c r="D9" s="214">
        <v>0</v>
      </c>
      <c r="E9" s="214">
        <v>0</v>
      </c>
      <c r="F9" s="214">
        <v>0</v>
      </c>
      <c r="G9" s="214">
        <v>0</v>
      </c>
      <c r="H9" s="211">
        <v>0</v>
      </c>
      <c r="I9" s="178">
        <v>0</v>
      </c>
      <c r="J9" s="194">
        <f>SUMIFS(Data!$I:$I,Data!$D:$D,$A9,Data!$C:$C,1)</f>
        <v>0</v>
      </c>
      <c r="K9" s="196">
        <f>SUMIFS(Data!$I:$I,Data!$D:$D,$A9,Data!$C:$C,2)</f>
        <v>0</v>
      </c>
      <c r="L9" s="196">
        <f>SUMIFS(Data!$I:$I,Data!$D:$D,$A9,Data!$C:$C,3)</f>
        <v>0</v>
      </c>
      <c r="M9" s="196">
        <f>SUMIFS(Data!$I:$I,Data!$D:$D,$A9,Data!$C:$C,4)</f>
        <v>0</v>
      </c>
      <c r="N9" s="194">
        <f t="shared" si="0"/>
        <v>0</v>
      </c>
      <c r="O9" s="180">
        <f t="shared" si="1"/>
        <v>0</v>
      </c>
      <c r="P9" s="162"/>
    </row>
    <row r="10" spans="1:17" ht="12" customHeight="1">
      <c r="A10" s="53" t="s">
        <v>5</v>
      </c>
      <c r="B10" s="178">
        <v>0</v>
      </c>
      <c r="C10" s="212">
        <v>0</v>
      </c>
      <c r="D10" s="213">
        <v>0</v>
      </c>
      <c r="E10" s="213">
        <v>0</v>
      </c>
      <c r="F10" s="213">
        <v>0</v>
      </c>
      <c r="G10" s="213">
        <v>0</v>
      </c>
      <c r="H10" s="180">
        <v>0</v>
      </c>
      <c r="I10" s="178">
        <v>0</v>
      </c>
      <c r="J10" s="212">
        <f>SUMIFS(Data!$I:$I,Data!$D:$D,$A10,Data!$C:$C,1)</f>
        <v>0</v>
      </c>
      <c r="K10" s="213">
        <f>SUMIFS(Data!$I:$I,Data!$D:$D,$A10,Data!$C:$C,2)</f>
        <v>0</v>
      </c>
      <c r="L10" s="213">
        <f>SUMIFS(Data!$I:$I,Data!$D:$D,$A10,Data!$C:$C,3)</f>
        <v>0</v>
      </c>
      <c r="M10" s="213">
        <f>SUMIFS(Data!$I:$I,Data!$D:$D,$A10,Data!$C:$C,4)</f>
        <v>0</v>
      </c>
      <c r="N10" s="212">
        <f t="shared" si="0"/>
        <v>0</v>
      </c>
      <c r="O10" s="180">
        <f t="shared" si="1"/>
        <v>0</v>
      </c>
      <c r="P10" s="205"/>
    </row>
    <row r="11" spans="1:17" ht="12" customHeight="1">
      <c r="A11" s="53" t="s">
        <v>6</v>
      </c>
      <c r="B11" s="178">
        <v>0</v>
      </c>
      <c r="C11" s="212">
        <v>0</v>
      </c>
      <c r="D11" s="214">
        <v>0</v>
      </c>
      <c r="E11" s="214">
        <v>0</v>
      </c>
      <c r="F11" s="214">
        <v>0</v>
      </c>
      <c r="G11" s="214">
        <v>0</v>
      </c>
      <c r="H11" s="211">
        <v>0</v>
      </c>
      <c r="I11" s="178">
        <v>0</v>
      </c>
      <c r="J11" s="212">
        <f>SUMIFS(Data!$I:$I,Data!$D:$D,$A11,Data!$C:$C,1)</f>
        <v>0</v>
      </c>
      <c r="K11" s="214">
        <f>SUMIFS(Data!$I:$I,Data!$D:$D,$A11,Data!$C:$C,2)</f>
        <v>0</v>
      </c>
      <c r="L11" s="214">
        <f>SUMIFS(Data!$I:$I,Data!$D:$D,$A11,Data!$C:$C,3)</f>
        <v>0</v>
      </c>
      <c r="M11" s="214">
        <f>SUMIFS(Data!$I:$I,Data!$D:$D,$A11,Data!$C:$C,4)</f>
        <v>0</v>
      </c>
      <c r="N11" s="212">
        <f t="shared" si="0"/>
        <v>0</v>
      </c>
      <c r="O11" s="180">
        <f t="shared" si="1"/>
        <v>0</v>
      </c>
      <c r="P11" s="206"/>
    </row>
    <row r="12" spans="1:17" ht="12" customHeight="1">
      <c r="A12" s="53" t="s">
        <v>7</v>
      </c>
      <c r="B12" s="178">
        <v>0</v>
      </c>
      <c r="C12" s="212">
        <v>0</v>
      </c>
      <c r="D12" s="213">
        <v>0</v>
      </c>
      <c r="E12" s="213">
        <v>0</v>
      </c>
      <c r="F12" s="213">
        <v>0</v>
      </c>
      <c r="G12" s="213">
        <v>0</v>
      </c>
      <c r="H12" s="180">
        <v>0</v>
      </c>
      <c r="I12" s="178">
        <v>0</v>
      </c>
      <c r="J12" s="212">
        <f>SUMIFS(Data!$I:$I,Data!$D:$D,$A12,Data!$C:$C,1)</f>
        <v>0</v>
      </c>
      <c r="K12" s="213">
        <f>SUMIFS(Data!$I:$I,Data!$D:$D,$A12,Data!$C:$C,2)</f>
        <v>0</v>
      </c>
      <c r="L12" s="213">
        <f>SUMIFS(Data!$I:$I,Data!$D:$D,$A12,Data!$C:$C,3)</f>
        <v>0</v>
      </c>
      <c r="M12" s="213">
        <f>SUMIFS(Data!$I:$I,Data!$D:$D,$A12,Data!$C:$C,4)</f>
        <v>0</v>
      </c>
      <c r="N12" s="212">
        <f t="shared" si="0"/>
        <v>0</v>
      </c>
      <c r="O12" s="180">
        <f t="shared" si="1"/>
        <v>0</v>
      </c>
      <c r="P12" s="205"/>
    </row>
    <row r="13" spans="1:17" ht="12" customHeight="1">
      <c r="A13" s="53" t="s">
        <v>8</v>
      </c>
      <c r="B13" s="178">
        <v>0</v>
      </c>
      <c r="C13" s="212">
        <v>0</v>
      </c>
      <c r="D13" s="214">
        <v>0</v>
      </c>
      <c r="E13" s="214">
        <v>0</v>
      </c>
      <c r="F13" s="214">
        <v>0</v>
      </c>
      <c r="G13" s="214">
        <v>0</v>
      </c>
      <c r="H13" s="211">
        <v>0</v>
      </c>
      <c r="I13" s="178">
        <v>0</v>
      </c>
      <c r="J13" s="212">
        <f>SUMIFS(Data!$I:$I,Data!$D:$D,$A13,Data!$C:$C,1)</f>
        <v>0</v>
      </c>
      <c r="K13" s="214">
        <f>SUMIFS(Data!$I:$I,Data!$D:$D,$A13,Data!$C:$C,2)</f>
        <v>0</v>
      </c>
      <c r="L13" s="214">
        <f>SUMIFS(Data!$I:$I,Data!$D:$D,$A13,Data!$C:$C,3)</f>
        <v>0</v>
      </c>
      <c r="M13" s="214">
        <f>SUMIFS(Data!$I:$I,Data!$D:$D,$A13,Data!$C:$C,4)</f>
        <v>0</v>
      </c>
      <c r="N13" s="212">
        <f t="shared" si="0"/>
        <v>0</v>
      </c>
      <c r="O13" s="180">
        <f t="shared" si="1"/>
        <v>0</v>
      </c>
      <c r="P13" s="206"/>
    </row>
    <row r="14" spans="1:17" ht="12" customHeight="1">
      <c r="A14" s="54" t="s">
        <v>9</v>
      </c>
      <c r="B14" s="178">
        <v>5</v>
      </c>
      <c r="C14" s="197">
        <v>0</v>
      </c>
      <c r="D14" s="197">
        <v>4.6666619999999996</v>
      </c>
      <c r="E14" s="197">
        <v>4.6666619999999996</v>
      </c>
      <c r="F14" s="197">
        <v>2.999997</v>
      </c>
      <c r="G14" s="179">
        <v>4.1111069999999996</v>
      </c>
      <c r="H14" s="180">
        <v>4.1111069999999996</v>
      </c>
      <c r="I14" s="178">
        <v>5</v>
      </c>
      <c r="J14" s="197">
        <f>SUMIFS(Data!$I:$I,Data!$D:$D,$A14,Data!$C:$C,1)</f>
        <v>0</v>
      </c>
      <c r="K14" s="197">
        <f>SUMIFS(Data!$I:$I,Data!$D:$D,$A14,Data!$C:$C,2)</f>
        <v>4.333329</v>
      </c>
      <c r="L14" s="197">
        <f>SUMIFS(Data!$I:$I,Data!$D:$D,$A14,Data!$C:$C,3)</f>
        <v>2.999997</v>
      </c>
      <c r="M14" s="197">
        <f>SUMIFS(Data!$I:$I,Data!$D:$D,$A14,Data!$C:$C,4)</f>
        <v>0</v>
      </c>
      <c r="N14" s="197">
        <f t="shared" si="0"/>
        <v>2.444442</v>
      </c>
      <c r="O14" s="180">
        <f t="shared" si="1"/>
        <v>2.444442</v>
      </c>
      <c r="P14" s="203">
        <f>N14/I14</f>
        <v>0.4888884</v>
      </c>
    </row>
    <row r="15" spans="1:17" ht="12" customHeight="1">
      <c r="A15" s="54" t="s">
        <v>10</v>
      </c>
      <c r="B15" s="178">
        <v>2</v>
      </c>
      <c r="C15" s="197">
        <v>0</v>
      </c>
      <c r="D15" s="179">
        <v>0</v>
      </c>
      <c r="E15" s="179">
        <v>0</v>
      </c>
      <c r="F15" s="179">
        <v>0</v>
      </c>
      <c r="G15" s="198">
        <v>0</v>
      </c>
      <c r="H15" s="211">
        <v>0</v>
      </c>
      <c r="I15" s="178">
        <v>0</v>
      </c>
      <c r="J15" s="197">
        <f>SUMIFS(Data!$I:$I,Data!$D:$D,$A15,Data!$C:$C,1)</f>
        <v>0</v>
      </c>
      <c r="K15" s="197">
        <f>SUMIFS(Data!$I:$I,Data!$D:$D,$A15,Data!$C:$C,2)</f>
        <v>0</v>
      </c>
      <c r="L15" s="197">
        <f>SUMIFS(Data!$I:$I,Data!$D:$D,$A15,Data!$C:$C,3)</f>
        <v>0</v>
      </c>
      <c r="M15" s="197">
        <f>SUMIFS(Data!$I:$I,Data!$D:$D,$A15,Data!$C:$C,4)</f>
        <v>0.999</v>
      </c>
      <c r="N15" s="197">
        <f t="shared" si="0"/>
        <v>0.33300000000000002</v>
      </c>
      <c r="O15" s="180">
        <f t="shared" si="1"/>
        <v>0</v>
      </c>
      <c r="P15" s="203">
        <f>IFERROR(N15/I15,0)</f>
        <v>0</v>
      </c>
    </row>
    <row r="16" spans="1:17" ht="12" customHeight="1">
      <c r="A16" s="54" t="s">
        <v>11</v>
      </c>
      <c r="B16" s="178">
        <v>34</v>
      </c>
      <c r="C16" s="197">
        <v>0</v>
      </c>
      <c r="D16" s="197">
        <v>29.666637000000001</v>
      </c>
      <c r="E16" s="179">
        <v>18.999980999999998</v>
      </c>
      <c r="F16" s="179">
        <v>19.333314000000001</v>
      </c>
      <c r="G16" s="179">
        <v>22.666644000000002</v>
      </c>
      <c r="H16" s="180">
        <v>22.666644000000002</v>
      </c>
      <c r="I16" s="178">
        <v>28</v>
      </c>
      <c r="J16" s="197">
        <f>SUMIFS(Data!$I:$I,Data!$D:$D,$A16,Data!$C:$C,1)</f>
        <v>0</v>
      </c>
      <c r="K16" s="197">
        <f>SUMIFS(Data!$I:$I,Data!$D:$D,$A16,Data!$C:$C,2)</f>
        <v>20.266646000000001</v>
      </c>
      <c r="L16" s="197">
        <f>SUMIFS(Data!$I:$I,Data!$D:$D,$A16,Data!$C:$C,3)</f>
        <v>14.999985000000001</v>
      </c>
      <c r="M16" s="197">
        <f>SUMIFS(Data!$I:$I,Data!$D:$D,$A16,Data!$C:$C,4)</f>
        <v>8.3333250000000003</v>
      </c>
      <c r="N16" s="197">
        <f t="shared" si="0"/>
        <v>14.533318666666668</v>
      </c>
      <c r="O16" s="180">
        <f>IF($N16&gt;$I16,$I16,$N16)</f>
        <v>14.533318666666668</v>
      </c>
      <c r="P16" s="203">
        <f>N16/I16</f>
        <v>0.51904709523809534</v>
      </c>
    </row>
    <row r="17" spans="1:205" ht="12" customHeight="1">
      <c r="A17" s="53" t="s">
        <v>12</v>
      </c>
      <c r="B17" s="178">
        <v>0</v>
      </c>
      <c r="C17" s="212">
        <v>0</v>
      </c>
      <c r="D17" s="214">
        <v>0</v>
      </c>
      <c r="E17" s="214">
        <v>0</v>
      </c>
      <c r="F17" s="214">
        <v>0</v>
      </c>
      <c r="G17" s="214">
        <v>0</v>
      </c>
      <c r="H17" s="211">
        <v>0</v>
      </c>
      <c r="I17" s="178">
        <v>0</v>
      </c>
      <c r="J17" s="212">
        <f>SUMIFS(Data!$I:$I,Data!$D:$D,$A17,Data!$C:$C,1)</f>
        <v>0</v>
      </c>
      <c r="K17" s="214">
        <f>SUMIFS(Data!$I:$I,Data!$D:$D,$A17,Data!$C:$C,2)</f>
        <v>0</v>
      </c>
      <c r="L17" s="214">
        <f>SUMIFS(Data!$I:$I,Data!$D:$D,$A17,Data!$C:$C,3)</f>
        <v>0</v>
      </c>
      <c r="M17" s="214">
        <f>SUMIFS(Data!$I:$I,Data!$D:$D,$A17,Data!$C:$C,4)</f>
        <v>0</v>
      </c>
      <c r="N17" s="212">
        <f t="shared" si="0"/>
        <v>0</v>
      </c>
      <c r="O17" s="180">
        <f t="shared" si="1"/>
        <v>0</v>
      </c>
      <c r="P17" s="206"/>
    </row>
    <row r="18" spans="1:205" ht="12" customHeight="1">
      <c r="A18" s="57" t="s">
        <v>13</v>
      </c>
      <c r="B18" s="178">
        <v>0</v>
      </c>
      <c r="C18" s="212">
        <v>0</v>
      </c>
      <c r="D18" s="213">
        <v>0</v>
      </c>
      <c r="E18" s="213">
        <v>0</v>
      </c>
      <c r="F18" s="213">
        <v>0</v>
      </c>
      <c r="G18" s="213">
        <v>0</v>
      </c>
      <c r="H18" s="180">
        <v>0</v>
      </c>
      <c r="I18" s="178">
        <v>0</v>
      </c>
      <c r="J18" s="194">
        <f>SUMIFS(Data!$I:$I,Data!$D:$D,$A18,Data!$C:$C,1)</f>
        <v>0</v>
      </c>
      <c r="K18" s="182">
        <f>SUMIFS(Data!$I:$I,Data!$D:$D,$A18,Data!$C:$C,2)</f>
        <v>0</v>
      </c>
      <c r="L18" s="182">
        <f>SUMIFS(Data!$I:$I,Data!$D:$D,$A18,Data!$C:$C,3)</f>
        <v>0</v>
      </c>
      <c r="M18" s="182">
        <f>SUMIFS(Data!$I:$I,Data!$D:$D,$A18,Data!$C:$C,4)</f>
        <v>0</v>
      </c>
      <c r="N18" s="194">
        <f t="shared" si="0"/>
        <v>0</v>
      </c>
      <c r="O18" s="180">
        <f t="shared" si="1"/>
        <v>0</v>
      </c>
      <c r="P18" s="162"/>
    </row>
    <row r="19" spans="1:205" ht="12" customHeight="1">
      <c r="A19" s="53" t="s">
        <v>14</v>
      </c>
      <c r="B19" s="178">
        <v>0</v>
      </c>
      <c r="C19" s="212">
        <v>0</v>
      </c>
      <c r="D19" s="214">
        <v>0</v>
      </c>
      <c r="E19" s="214">
        <v>0</v>
      </c>
      <c r="F19" s="214">
        <v>0</v>
      </c>
      <c r="G19" s="214">
        <v>0</v>
      </c>
      <c r="H19" s="211">
        <v>0</v>
      </c>
      <c r="I19" s="178">
        <v>0</v>
      </c>
      <c r="J19" s="212">
        <f>SUMIFS(Data!$I:$I,Data!$D:$D,$A19,Data!$C:$C,1)</f>
        <v>0</v>
      </c>
      <c r="K19" s="214">
        <f>SUMIFS(Data!$I:$I,Data!$D:$D,$A19,Data!$C:$C,2)</f>
        <v>0</v>
      </c>
      <c r="L19" s="214">
        <f>SUMIFS(Data!$I:$I,Data!$D:$D,$A19,Data!$C:$C,3)</f>
        <v>0</v>
      </c>
      <c r="M19" s="214">
        <f>SUMIFS(Data!$I:$I,Data!$D:$D,$A19,Data!$C:$C,4)</f>
        <v>0</v>
      </c>
      <c r="N19" s="212">
        <f t="shared" si="0"/>
        <v>0</v>
      </c>
      <c r="O19" s="180">
        <f t="shared" si="1"/>
        <v>0</v>
      </c>
      <c r="P19" s="206"/>
    </row>
    <row r="20" spans="1:205" ht="12" customHeight="1">
      <c r="A20" s="54" t="s">
        <v>15</v>
      </c>
      <c r="B20" s="178">
        <v>0</v>
      </c>
      <c r="C20" s="197">
        <v>0</v>
      </c>
      <c r="D20" s="179">
        <v>0</v>
      </c>
      <c r="E20" s="179">
        <v>0</v>
      </c>
      <c r="F20" s="179">
        <v>0</v>
      </c>
      <c r="G20" s="179">
        <v>0</v>
      </c>
      <c r="H20" s="180">
        <v>0</v>
      </c>
      <c r="I20" s="178">
        <v>0</v>
      </c>
      <c r="J20" s="194">
        <f>SUMIFS(Data!$I:$I,Data!$D:$D,$A20,Data!$C:$C,1)</f>
        <v>0</v>
      </c>
      <c r="K20" s="194">
        <f>SUMIFS(Data!$I:$I,Data!$D:$D,$A20,Data!$C:$C,2)</f>
        <v>0</v>
      </c>
      <c r="L20" s="194">
        <f>SUMIFS(Data!$I:$I,Data!$D:$D,$A20,Data!$C:$C,3)</f>
        <v>0</v>
      </c>
      <c r="M20" s="194">
        <f>SUMIFS(Data!$I:$I,Data!$D:$D,$A20,Data!$C:$C,4)</f>
        <v>0</v>
      </c>
      <c r="N20" s="194">
        <f t="shared" si="0"/>
        <v>0</v>
      </c>
      <c r="O20" s="180">
        <f t="shared" si="1"/>
        <v>0</v>
      </c>
      <c r="P20" s="162"/>
    </row>
    <row r="21" spans="1:205" ht="12" customHeight="1">
      <c r="A21" s="53" t="s">
        <v>16</v>
      </c>
      <c r="B21" s="178">
        <v>0</v>
      </c>
      <c r="C21" s="212">
        <v>0</v>
      </c>
      <c r="D21" s="214">
        <v>0</v>
      </c>
      <c r="E21" s="214">
        <v>0</v>
      </c>
      <c r="F21" s="214">
        <v>0</v>
      </c>
      <c r="G21" s="214">
        <v>0</v>
      </c>
      <c r="H21" s="211">
        <v>0</v>
      </c>
      <c r="I21" s="178">
        <v>0</v>
      </c>
      <c r="J21" s="212">
        <f>SUMIFS(Data!$I:$I,Data!$D:$D,$A21,Data!$C:$C,1)</f>
        <v>0</v>
      </c>
      <c r="K21" s="214">
        <f>SUMIFS(Data!$I:$I,Data!$D:$D,$A21,Data!$C:$C,2)</f>
        <v>0</v>
      </c>
      <c r="L21" s="214">
        <f>SUMIFS(Data!$I:$I,Data!$D:$D,$A21,Data!$C:$C,3)</f>
        <v>0</v>
      </c>
      <c r="M21" s="214">
        <f>SUMIFS(Data!$I:$I,Data!$D:$D,$A21,Data!$C:$C,4)</f>
        <v>0</v>
      </c>
      <c r="N21" s="212">
        <f t="shared" si="0"/>
        <v>0</v>
      </c>
      <c r="O21" s="180">
        <f t="shared" si="1"/>
        <v>0</v>
      </c>
      <c r="P21" s="206"/>
    </row>
    <row r="22" spans="1:205" ht="12" customHeight="1">
      <c r="A22" s="53" t="s">
        <v>17</v>
      </c>
      <c r="B22" s="178">
        <v>0</v>
      </c>
      <c r="C22" s="212">
        <v>0</v>
      </c>
      <c r="D22" s="213">
        <v>0</v>
      </c>
      <c r="E22" s="213">
        <v>0</v>
      </c>
      <c r="F22" s="213">
        <v>0</v>
      </c>
      <c r="G22" s="213">
        <v>0</v>
      </c>
      <c r="H22" s="180">
        <v>0</v>
      </c>
      <c r="I22" s="178">
        <v>0</v>
      </c>
      <c r="J22" s="212">
        <f>SUMIFS(Data!$I:$I,Data!$D:$D,$A22,Data!$C:$C,1)</f>
        <v>0</v>
      </c>
      <c r="K22" s="213">
        <f>SUMIFS(Data!$I:$I,Data!$D:$D,$A22,Data!$C:$C,2)</f>
        <v>0</v>
      </c>
      <c r="L22" s="213">
        <f>SUMIFS(Data!$I:$I,Data!$D:$D,$A22,Data!$C:$C,3)</f>
        <v>0</v>
      </c>
      <c r="M22" s="213">
        <f>SUMIFS(Data!$I:$I,Data!$D:$D,$A22,Data!$C:$C,4)</f>
        <v>0</v>
      </c>
      <c r="N22" s="212">
        <f t="shared" si="0"/>
        <v>0</v>
      </c>
      <c r="O22" s="180">
        <f t="shared" si="1"/>
        <v>0</v>
      </c>
      <c r="P22" s="205"/>
    </row>
    <row r="23" spans="1:205" ht="12" customHeight="1">
      <c r="A23" s="53" t="s">
        <v>18</v>
      </c>
      <c r="B23" s="178">
        <v>0</v>
      </c>
      <c r="C23" s="212">
        <v>0</v>
      </c>
      <c r="D23" s="214">
        <v>0</v>
      </c>
      <c r="E23" s="214">
        <v>0</v>
      </c>
      <c r="F23" s="214">
        <v>0</v>
      </c>
      <c r="G23" s="214">
        <v>0</v>
      </c>
      <c r="H23" s="211">
        <v>0</v>
      </c>
      <c r="I23" s="178">
        <v>0</v>
      </c>
      <c r="J23" s="212">
        <f>SUMIFS(Data!$I:$I,Data!$D:$D,$A23,Data!$C:$C,1)</f>
        <v>0</v>
      </c>
      <c r="K23" s="214">
        <f>SUMIFS(Data!$I:$I,Data!$D:$D,$A23,Data!$C:$C,2)</f>
        <v>0</v>
      </c>
      <c r="L23" s="214">
        <f>SUMIFS(Data!$I:$I,Data!$D:$D,$A23,Data!$C:$C,3)</f>
        <v>0</v>
      </c>
      <c r="M23" s="214">
        <f>SUMIFS(Data!$I:$I,Data!$D:$D,$A23,Data!$C:$C,4)</f>
        <v>0</v>
      </c>
      <c r="N23" s="212">
        <f t="shared" si="0"/>
        <v>0</v>
      </c>
      <c r="O23" s="180">
        <f t="shared" si="1"/>
        <v>0</v>
      </c>
      <c r="P23" s="206"/>
    </row>
    <row r="24" spans="1:205" ht="12" customHeight="1">
      <c r="A24" s="53" t="s">
        <v>40</v>
      </c>
      <c r="B24" s="178">
        <v>0</v>
      </c>
      <c r="C24" s="212">
        <v>0</v>
      </c>
      <c r="D24" s="213">
        <v>0</v>
      </c>
      <c r="E24" s="213">
        <v>0</v>
      </c>
      <c r="F24" s="213">
        <v>0</v>
      </c>
      <c r="G24" s="213">
        <v>0</v>
      </c>
      <c r="H24" s="180">
        <v>0</v>
      </c>
      <c r="I24" s="178">
        <v>0</v>
      </c>
      <c r="J24" s="212">
        <f>SUMIFS(Data!$I:$I,Data!$D:$D,$A24,Data!$C:$C,1)</f>
        <v>0</v>
      </c>
      <c r="K24" s="213">
        <f>SUMIFS(Data!$I:$I,Data!$D:$D,$A24,Data!$C:$C,2)</f>
        <v>0</v>
      </c>
      <c r="L24" s="213">
        <f>SUMIFS(Data!$I:$I,Data!$D:$D,$A24,Data!$C:$C,3)</f>
        <v>0</v>
      </c>
      <c r="M24" s="213">
        <f>SUMIFS(Data!$I:$I,Data!$D:$D,$A24,Data!$C:$C,4)</f>
        <v>0</v>
      </c>
      <c r="N24" s="212">
        <f t="shared" si="0"/>
        <v>0</v>
      </c>
      <c r="O24" s="180">
        <f t="shared" si="1"/>
        <v>0</v>
      </c>
      <c r="P24" s="205"/>
    </row>
    <row r="25" spans="1:205" ht="12" customHeight="1">
      <c r="A25" s="54" t="s">
        <v>19</v>
      </c>
      <c r="B25" s="178">
        <v>10</v>
      </c>
      <c r="C25" s="197">
        <v>0</v>
      </c>
      <c r="D25" s="197">
        <v>8.7333189999999998</v>
      </c>
      <c r="E25" s="197">
        <v>6.9999929999999999</v>
      </c>
      <c r="F25" s="197">
        <v>6.3333250000000003</v>
      </c>
      <c r="G25" s="179">
        <v>7.355545666666667</v>
      </c>
      <c r="H25" s="180">
        <v>7.355545666666667</v>
      </c>
      <c r="I25" s="178">
        <v>6</v>
      </c>
      <c r="J25" s="197">
        <f>SUMIFS(Data!$I:$I,Data!$D:$D,$A25,Data!$C:$C,1)</f>
        <v>0</v>
      </c>
      <c r="K25" s="197">
        <f>SUMIFS(Data!$I:$I,Data!$D:$D,$A25,Data!$C:$C,2)</f>
        <v>1.9999979999999999</v>
      </c>
      <c r="L25" s="197">
        <f>SUMIFS(Data!$I:$I,Data!$D:$D,$A25,Data!$C:$C,3)</f>
        <v>0</v>
      </c>
      <c r="M25" s="197">
        <f>SUMIFS(Data!$I:$I,Data!$D:$D,$A25,Data!$C:$C,4)</f>
        <v>0</v>
      </c>
      <c r="N25" s="197">
        <f t="shared" si="0"/>
        <v>0.66666599999999998</v>
      </c>
      <c r="O25" s="180">
        <f t="shared" si="1"/>
        <v>0.66666599999999998</v>
      </c>
      <c r="P25" s="203">
        <f>N25/I25</f>
        <v>0.111111</v>
      </c>
    </row>
    <row r="26" spans="1:205" s="27" customFormat="1" ht="12" customHeight="1">
      <c r="A26" s="54" t="s">
        <v>39</v>
      </c>
      <c r="B26" s="178">
        <v>30</v>
      </c>
      <c r="C26" s="197">
        <v>0.99999899999999997</v>
      </c>
      <c r="D26" s="197">
        <v>29.999980000000001</v>
      </c>
      <c r="E26" s="197">
        <v>24.266634</v>
      </c>
      <c r="F26" s="197">
        <v>22.666654000000001</v>
      </c>
      <c r="G26" s="197">
        <v>25.977755666666667</v>
      </c>
      <c r="H26" s="215">
        <v>25.977755666666667</v>
      </c>
      <c r="I26" s="178">
        <v>26</v>
      </c>
      <c r="J26" s="197">
        <f>SUMIFS(Data!$I:$I,Data!$D:$D,$A26,Data!$C:$C,1)</f>
        <v>0.33333299999999999</v>
      </c>
      <c r="K26" s="197">
        <f>SUMIFS(Data!$I:$I,Data!$D:$D,$A26,Data!$C:$C,2)</f>
        <v>10.199975</v>
      </c>
      <c r="L26" s="197">
        <f>SUMIFS(Data!$I:$I,Data!$D:$D,$A26,Data!$C:$C,3)</f>
        <v>27.578999999999901</v>
      </c>
      <c r="M26" s="197">
        <f>SUMIFS(Data!$I:$I,Data!$D:$D,$A26,Data!$C:$C,4)</f>
        <v>25.931999999999999</v>
      </c>
      <c r="N26" s="197">
        <f t="shared" si="0"/>
        <v>21.348102666666634</v>
      </c>
      <c r="O26" s="180">
        <f t="shared" si="1"/>
        <v>21.348102666666634</v>
      </c>
      <c r="P26" s="203">
        <f>N26/I26</f>
        <v>0.82108087179487055</v>
      </c>
      <c r="Q26" s="56"/>
      <c r="R26" s="56"/>
      <c r="S26" s="56"/>
      <c r="T26" s="56"/>
      <c r="U26" s="26"/>
      <c r="V26" s="17"/>
      <c r="W26" s="55"/>
      <c r="X26" s="55"/>
      <c r="Y26" s="56"/>
      <c r="Z26" s="56"/>
      <c r="AA26" s="56"/>
      <c r="AB26" s="56"/>
      <c r="AC26" s="26"/>
      <c r="AD26" s="17"/>
      <c r="AE26" s="55"/>
      <c r="AF26" s="55"/>
      <c r="AG26" s="56"/>
      <c r="AH26" s="56"/>
      <c r="AI26" s="56"/>
      <c r="AJ26" s="56"/>
      <c r="AK26" s="26"/>
      <c r="AL26" s="17"/>
      <c r="AM26" s="55"/>
      <c r="AN26" s="55"/>
      <c r="AO26" s="56"/>
      <c r="AP26" s="56"/>
      <c r="AQ26" s="56"/>
      <c r="AR26" s="56"/>
      <c r="AS26" s="26"/>
      <c r="AT26" s="17"/>
      <c r="AU26" s="55"/>
      <c r="AV26" s="55"/>
      <c r="AW26" s="56"/>
      <c r="AX26" s="56"/>
      <c r="AY26" s="56"/>
      <c r="AZ26" s="56"/>
      <c r="BA26" s="26"/>
      <c r="BB26" s="17"/>
      <c r="BC26" s="55"/>
      <c r="BD26" s="55"/>
      <c r="BE26" s="56"/>
      <c r="BF26" s="56"/>
      <c r="BG26" s="56"/>
      <c r="BH26" s="56"/>
      <c r="BI26" s="26"/>
      <c r="BJ26" s="17"/>
      <c r="BK26" s="55"/>
      <c r="BL26" s="55"/>
      <c r="BM26" s="56"/>
      <c r="BN26" s="56"/>
      <c r="BO26" s="56"/>
      <c r="BP26" s="56"/>
      <c r="BQ26" s="26"/>
      <c r="BR26" s="17"/>
      <c r="BS26" s="55"/>
      <c r="BT26" s="55"/>
      <c r="BU26" s="56"/>
      <c r="BV26" s="56"/>
      <c r="BW26" s="56"/>
      <c r="BX26" s="56"/>
      <c r="BY26" s="26"/>
      <c r="BZ26" s="17"/>
      <c r="CA26" s="55"/>
      <c r="CB26" s="55"/>
      <c r="CC26" s="56"/>
      <c r="CD26" s="56"/>
      <c r="CE26" s="56"/>
      <c r="CF26" s="56"/>
      <c r="CG26" s="26"/>
      <c r="CH26" s="17"/>
      <c r="CI26" s="55"/>
      <c r="CJ26" s="55"/>
      <c r="CK26" s="56"/>
      <c r="CL26" s="56"/>
      <c r="CM26" s="56"/>
      <c r="CN26" s="56"/>
      <c r="CO26" s="26"/>
      <c r="CP26" s="17"/>
      <c r="CQ26" s="55"/>
      <c r="CR26" s="55"/>
      <c r="CS26" s="56"/>
      <c r="CT26" s="56"/>
      <c r="CU26" s="56"/>
      <c r="CV26" s="56"/>
      <c r="CW26" s="26"/>
      <c r="CX26" s="17"/>
      <c r="CY26" s="55"/>
      <c r="CZ26" s="55"/>
      <c r="DA26" s="56"/>
      <c r="DB26" s="56"/>
      <c r="DC26" s="56"/>
      <c r="DD26" s="56"/>
      <c r="DE26" s="26"/>
      <c r="DF26" s="17"/>
      <c r="DG26" s="55"/>
      <c r="DH26" s="55"/>
      <c r="DI26" s="56"/>
      <c r="DJ26" s="56"/>
      <c r="DK26" s="56"/>
      <c r="DL26" s="56"/>
      <c r="DM26" s="26"/>
      <c r="DN26" s="17"/>
      <c r="DO26" s="55"/>
      <c r="DP26" s="55"/>
      <c r="DQ26" s="56"/>
      <c r="DR26" s="56"/>
      <c r="DS26" s="56"/>
      <c r="DT26" s="56"/>
      <c r="DU26" s="26"/>
      <c r="DV26" s="17"/>
      <c r="DW26" s="55"/>
      <c r="DX26" s="55"/>
      <c r="DY26" s="56"/>
      <c r="DZ26" s="56"/>
      <c r="EA26" s="56"/>
      <c r="EB26" s="56"/>
      <c r="EC26" s="26"/>
      <c r="ED26" s="17"/>
      <c r="EE26" s="55"/>
      <c r="EF26" s="55"/>
      <c r="EG26" s="56"/>
      <c r="EH26" s="56"/>
      <c r="EI26" s="56"/>
      <c r="EJ26" s="56"/>
      <c r="EK26" s="26"/>
      <c r="EL26" s="17"/>
      <c r="EM26" s="55"/>
      <c r="EN26" s="55"/>
      <c r="EO26" s="56"/>
      <c r="EP26" s="56"/>
      <c r="EQ26" s="56"/>
      <c r="ER26" s="56"/>
      <c r="ES26" s="26"/>
      <c r="ET26" s="17"/>
      <c r="EU26" s="55"/>
      <c r="EV26" s="55"/>
      <c r="EW26" s="56"/>
      <c r="EX26" s="56"/>
      <c r="EY26" s="56"/>
      <c r="EZ26" s="56"/>
      <c r="FA26" s="26"/>
      <c r="FB26" s="17"/>
      <c r="FC26" s="55"/>
      <c r="FD26" s="55"/>
      <c r="FE26" s="56"/>
      <c r="FF26" s="56"/>
      <c r="FG26" s="56"/>
      <c r="FH26" s="56"/>
      <c r="FI26" s="26"/>
      <c r="FJ26" s="17"/>
      <c r="FK26" s="55"/>
      <c r="FL26" s="55"/>
      <c r="FM26" s="56"/>
      <c r="FN26" s="56"/>
      <c r="FO26" s="56"/>
      <c r="FP26" s="56"/>
      <c r="FQ26" s="26"/>
      <c r="FR26" s="17"/>
      <c r="FS26" s="55"/>
      <c r="FT26" s="55"/>
      <c r="FU26" s="56"/>
      <c r="FV26" s="56"/>
      <c r="FW26" s="56"/>
      <c r="FX26" s="56"/>
      <c r="FY26" s="26"/>
      <c r="FZ26" s="17"/>
      <c r="GA26" s="55"/>
      <c r="GB26" s="55"/>
      <c r="GC26" s="56"/>
      <c r="GD26" s="56"/>
      <c r="GE26" s="56"/>
      <c r="GF26" s="56"/>
      <c r="GG26" s="26"/>
      <c r="GH26" s="17"/>
      <c r="GI26" s="55"/>
      <c r="GJ26" s="55"/>
      <c r="GK26" s="56"/>
      <c r="GL26" s="56"/>
      <c r="GM26" s="56"/>
      <c r="GN26" s="56"/>
      <c r="GO26" s="26"/>
      <c r="GP26" s="17"/>
      <c r="GQ26" s="55"/>
      <c r="GR26" s="55"/>
      <c r="GS26" s="56"/>
      <c r="GT26" s="56"/>
      <c r="GU26" s="56"/>
      <c r="GV26" s="56"/>
      <c r="GW26" s="26"/>
    </row>
    <row r="27" spans="1:205" s="27" customFormat="1" ht="12" customHeight="1">
      <c r="A27" s="53" t="s">
        <v>21</v>
      </c>
      <c r="B27" s="178">
        <v>0</v>
      </c>
      <c r="C27" s="212">
        <v>0</v>
      </c>
      <c r="D27" s="214">
        <v>0</v>
      </c>
      <c r="E27" s="214">
        <v>0</v>
      </c>
      <c r="F27" s="214">
        <v>0</v>
      </c>
      <c r="G27" s="214">
        <v>0</v>
      </c>
      <c r="H27" s="211">
        <v>0</v>
      </c>
      <c r="I27" s="178">
        <v>0</v>
      </c>
      <c r="J27" s="212">
        <f>SUMIFS(Data!$I:$I,Data!$D:$D,$A27,Data!$C:$C,1)</f>
        <v>0</v>
      </c>
      <c r="K27" s="214">
        <f>SUMIFS(Data!$I:$I,Data!$D:$D,$A27,Data!$C:$C,2)</f>
        <v>0</v>
      </c>
      <c r="L27" s="214">
        <f>SUMIFS(Data!$I:$I,Data!$D:$D,$A27,Data!$C:$C,3)</f>
        <v>0</v>
      </c>
      <c r="M27" s="214">
        <f>SUMIFS(Data!$I:$I,Data!$D:$D,$A27,Data!$C:$C,4)</f>
        <v>0</v>
      </c>
      <c r="N27" s="212">
        <f t="shared" si="0"/>
        <v>0</v>
      </c>
      <c r="O27" s="180">
        <f t="shared" si="1"/>
        <v>0</v>
      </c>
      <c r="P27" s="206"/>
    </row>
    <row r="28" spans="1:205" s="27" customFormat="1" ht="12" customHeight="1">
      <c r="A28" s="57" t="s">
        <v>22</v>
      </c>
      <c r="B28" s="178">
        <v>0</v>
      </c>
      <c r="C28" s="212">
        <v>0</v>
      </c>
      <c r="D28" s="213">
        <v>0</v>
      </c>
      <c r="E28" s="213">
        <v>0</v>
      </c>
      <c r="F28" s="213">
        <v>0</v>
      </c>
      <c r="G28" s="213">
        <v>0</v>
      </c>
      <c r="H28" s="180">
        <v>0</v>
      </c>
      <c r="I28" s="178">
        <v>0</v>
      </c>
      <c r="J28" s="212">
        <f>SUMIFS(Data!$I:$I,Data!$D:$D,$A28,Data!$C:$C,1)</f>
        <v>0</v>
      </c>
      <c r="K28" s="214">
        <f>SUMIFS(Data!$I:$I,Data!$D:$D,$A28,Data!$C:$C,2)</f>
        <v>0</v>
      </c>
      <c r="L28" s="214">
        <f>SUMIFS(Data!$I:$I,Data!$D:$D,$A28,Data!$C:$C,3)</f>
        <v>0</v>
      </c>
      <c r="M28" s="214">
        <f>SUMIFS(Data!$I:$I,Data!$D:$D,$A28,Data!$C:$C,4)</f>
        <v>0</v>
      </c>
      <c r="N28" s="212">
        <f t="shared" si="0"/>
        <v>0</v>
      </c>
      <c r="O28" s="180">
        <f t="shared" si="1"/>
        <v>0</v>
      </c>
      <c r="P28" s="206"/>
      <c r="Q28" s="56"/>
      <c r="R28" s="56"/>
      <c r="S28" s="56"/>
      <c r="T28" s="56"/>
      <c r="U28" s="26"/>
      <c r="V28" s="17"/>
      <c r="W28" s="55"/>
      <c r="X28" s="55"/>
      <c r="Y28" s="56"/>
      <c r="Z28" s="56"/>
      <c r="AA28" s="56"/>
      <c r="AB28" s="56"/>
      <c r="AC28" s="26"/>
      <c r="AD28" s="17"/>
      <c r="AE28" s="55"/>
      <c r="AF28" s="55"/>
      <c r="AG28" s="56"/>
      <c r="AH28" s="56"/>
      <c r="AI28" s="56"/>
      <c r="AJ28" s="56"/>
      <c r="AK28" s="26"/>
      <c r="AL28" s="17"/>
      <c r="AM28" s="55"/>
      <c r="AN28" s="55"/>
      <c r="AO28" s="56"/>
      <c r="AP28" s="56"/>
      <c r="AQ28" s="56"/>
      <c r="AR28" s="56"/>
      <c r="AS28" s="26"/>
      <c r="AT28" s="17"/>
      <c r="AU28" s="55"/>
      <c r="AV28" s="55"/>
      <c r="AW28" s="56"/>
      <c r="AX28" s="56"/>
      <c r="AY28" s="56"/>
      <c r="AZ28" s="56"/>
      <c r="BA28" s="26"/>
      <c r="BB28" s="17"/>
      <c r="BC28" s="55"/>
      <c r="BD28" s="55"/>
      <c r="BE28" s="56"/>
      <c r="BF28" s="56"/>
      <c r="BG28" s="56"/>
      <c r="BH28" s="56"/>
      <c r="BI28" s="26"/>
      <c r="BJ28" s="17"/>
      <c r="BK28" s="55"/>
      <c r="BL28" s="55"/>
      <c r="BM28" s="56"/>
      <c r="BN28" s="56"/>
      <c r="BO28" s="56"/>
      <c r="BP28" s="56"/>
      <c r="BQ28" s="26"/>
      <c r="BR28" s="17"/>
      <c r="BS28" s="55"/>
      <c r="BT28" s="55"/>
      <c r="BU28" s="56"/>
      <c r="BV28" s="56"/>
      <c r="BW28" s="56"/>
      <c r="BX28" s="56"/>
      <c r="BY28" s="26"/>
      <c r="BZ28" s="17"/>
      <c r="CA28" s="55"/>
      <c r="CB28" s="55"/>
      <c r="CC28" s="56"/>
      <c r="CD28" s="56"/>
      <c r="CE28" s="56"/>
      <c r="CF28" s="56"/>
      <c r="CG28" s="26"/>
      <c r="CH28" s="17"/>
      <c r="CI28" s="55"/>
      <c r="CJ28" s="55"/>
      <c r="CK28" s="56"/>
      <c r="CL28" s="56"/>
      <c r="CM28" s="56"/>
      <c r="CN28" s="56"/>
      <c r="CO28" s="26"/>
      <c r="CP28" s="17"/>
      <c r="CQ28" s="55"/>
      <c r="CR28" s="55"/>
      <c r="CS28" s="56"/>
      <c r="CT28" s="56"/>
      <c r="CU28" s="56"/>
      <c r="CV28" s="56"/>
      <c r="CW28" s="26"/>
      <c r="CX28" s="17"/>
      <c r="CY28" s="55"/>
      <c r="CZ28" s="55"/>
      <c r="DA28" s="56"/>
      <c r="DB28" s="56"/>
      <c r="DC28" s="56"/>
      <c r="DD28" s="56"/>
      <c r="DE28" s="26"/>
      <c r="DF28" s="17"/>
      <c r="DG28" s="55"/>
      <c r="DH28" s="55"/>
      <c r="DI28" s="56"/>
      <c r="DJ28" s="56"/>
      <c r="DK28" s="56"/>
      <c r="DL28" s="56"/>
      <c r="DM28" s="26"/>
      <c r="DN28" s="17"/>
      <c r="DO28" s="55"/>
      <c r="DP28" s="55"/>
      <c r="DQ28" s="56"/>
      <c r="DR28" s="56"/>
      <c r="DS28" s="56"/>
      <c r="DT28" s="56"/>
      <c r="DU28" s="26"/>
      <c r="DV28" s="17"/>
      <c r="DW28" s="55"/>
      <c r="DX28" s="55"/>
      <c r="DY28" s="56"/>
      <c r="DZ28" s="56"/>
      <c r="EA28" s="56"/>
      <c r="EB28" s="56"/>
      <c r="EC28" s="26"/>
      <c r="ED28" s="17"/>
      <c r="EE28" s="55"/>
      <c r="EF28" s="55"/>
      <c r="EG28" s="56"/>
      <c r="EH28" s="56"/>
      <c r="EI28" s="56"/>
      <c r="EJ28" s="56"/>
      <c r="EK28" s="26"/>
      <c r="EL28" s="17"/>
      <c r="EM28" s="55"/>
      <c r="EN28" s="55"/>
      <c r="EO28" s="56"/>
      <c r="EP28" s="56"/>
      <c r="EQ28" s="56"/>
      <c r="ER28" s="56"/>
      <c r="ES28" s="26"/>
      <c r="ET28" s="17"/>
      <c r="EU28" s="55"/>
      <c r="EV28" s="55"/>
      <c r="EW28" s="56"/>
      <c r="EX28" s="56"/>
      <c r="EY28" s="56"/>
      <c r="EZ28" s="56"/>
      <c r="FA28" s="26"/>
      <c r="FB28" s="17"/>
      <c r="FC28" s="55"/>
      <c r="FD28" s="55"/>
      <c r="FE28" s="56"/>
      <c r="FF28" s="56"/>
      <c r="FG28" s="56"/>
      <c r="FH28" s="56"/>
      <c r="FI28" s="26"/>
      <c r="FJ28" s="17"/>
      <c r="FK28" s="55"/>
      <c r="FL28" s="55"/>
      <c r="FM28" s="56"/>
      <c r="FN28" s="56"/>
      <c r="FO28" s="56"/>
      <c r="FP28" s="56"/>
      <c r="FQ28" s="26"/>
      <c r="FR28" s="17"/>
      <c r="FS28" s="55"/>
      <c r="FT28" s="55"/>
      <c r="FU28" s="56"/>
      <c r="FV28" s="56"/>
      <c r="FW28" s="56"/>
      <c r="FX28" s="56"/>
      <c r="FY28" s="26"/>
      <c r="FZ28" s="17"/>
      <c r="GA28" s="55"/>
      <c r="GB28" s="55"/>
      <c r="GC28" s="56"/>
      <c r="GD28" s="56"/>
      <c r="GE28" s="56"/>
      <c r="GF28" s="56"/>
      <c r="GG28" s="26"/>
      <c r="GH28" s="17"/>
      <c r="GI28" s="55"/>
      <c r="GJ28" s="55"/>
      <c r="GK28" s="56"/>
      <c r="GL28" s="56"/>
      <c r="GM28" s="56"/>
      <c r="GN28" s="56"/>
      <c r="GO28" s="26"/>
      <c r="GP28" s="17"/>
      <c r="GQ28" s="55"/>
      <c r="GR28" s="55"/>
      <c r="GS28" s="56"/>
      <c r="GT28" s="56"/>
      <c r="GU28" s="56"/>
      <c r="GV28" s="56"/>
      <c r="GW28" s="26"/>
    </row>
    <row r="29" spans="1:205" s="27" customFormat="1" ht="12" customHeight="1">
      <c r="A29" s="53" t="s">
        <v>23</v>
      </c>
      <c r="B29" s="178">
        <v>0</v>
      </c>
      <c r="C29" s="212">
        <v>0</v>
      </c>
      <c r="D29" s="214">
        <v>0</v>
      </c>
      <c r="E29" s="214">
        <v>0</v>
      </c>
      <c r="F29" s="214">
        <v>0</v>
      </c>
      <c r="G29" s="214">
        <v>0</v>
      </c>
      <c r="H29" s="211">
        <v>0</v>
      </c>
      <c r="I29" s="178">
        <v>0</v>
      </c>
      <c r="J29" s="212">
        <f>SUMIFS(Data!$I:$I,Data!$D:$D,$A29,Data!$C:$C,1)</f>
        <v>0</v>
      </c>
      <c r="K29" s="214">
        <f>SUMIFS(Data!$I:$I,Data!$D:$D,$A29,Data!$C:$C,2)</f>
        <v>0</v>
      </c>
      <c r="L29" s="214">
        <f>SUMIFS(Data!$I:$I,Data!$D:$D,$A29,Data!$C:$C,3)</f>
        <v>0</v>
      </c>
      <c r="M29" s="214">
        <f>SUMIFS(Data!$I:$I,Data!$D:$D,$A29,Data!$C:$C,4)</f>
        <v>0</v>
      </c>
      <c r="N29" s="212">
        <f t="shared" si="0"/>
        <v>0</v>
      </c>
      <c r="O29" s="180">
        <f t="shared" si="1"/>
        <v>0</v>
      </c>
      <c r="P29" s="206"/>
    </row>
    <row r="30" spans="1:205" s="27" customFormat="1" ht="12" customHeight="1">
      <c r="A30" s="54" t="s">
        <v>38</v>
      </c>
      <c r="B30" s="178">
        <v>9</v>
      </c>
      <c r="C30" s="197">
        <v>0</v>
      </c>
      <c r="D30" s="197">
        <v>7.992</v>
      </c>
      <c r="E30" s="197">
        <v>7.992</v>
      </c>
      <c r="F30" s="197">
        <v>3.996</v>
      </c>
      <c r="G30" s="179">
        <v>6.66</v>
      </c>
      <c r="H30" s="180">
        <v>6.66</v>
      </c>
      <c r="I30" s="178">
        <v>9</v>
      </c>
      <c r="J30" s="197">
        <f>SUMIFS(Data!$I:$I,Data!$D:$D,$A30,Data!$C:$C,1)</f>
        <v>0</v>
      </c>
      <c r="K30" s="197">
        <f>SUMIFS(Data!$I:$I,Data!$D:$D,$A30,Data!$C:$C,2)</f>
        <v>4.3289999999999997</v>
      </c>
      <c r="L30" s="197">
        <f>SUMIFS(Data!$I:$I,Data!$D:$D,$A30,Data!$C:$C,3)</f>
        <v>5.3280000000000003</v>
      </c>
      <c r="M30" s="197">
        <f>SUMIFS(Data!$I:$I,Data!$D:$D,$A30,Data!$C:$C,4)</f>
        <v>5.3280000000000003</v>
      </c>
      <c r="N30" s="197">
        <f t="shared" si="0"/>
        <v>4.9950000000000001</v>
      </c>
      <c r="O30" s="180">
        <f t="shared" si="1"/>
        <v>4.9950000000000001</v>
      </c>
      <c r="P30" s="203">
        <f>N30/I30</f>
        <v>0.55500000000000005</v>
      </c>
      <c r="Q30" s="56"/>
      <c r="R30" s="56"/>
      <c r="S30" s="56"/>
      <c r="T30" s="56"/>
      <c r="U30" s="26"/>
      <c r="V30" s="17"/>
      <c r="W30" s="55"/>
      <c r="X30" s="55"/>
      <c r="Y30" s="56"/>
      <c r="Z30" s="56"/>
      <c r="AA30" s="56"/>
      <c r="AB30" s="56"/>
      <c r="AC30" s="26"/>
      <c r="AD30" s="17"/>
      <c r="AE30" s="55"/>
      <c r="AF30" s="55"/>
      <c r="AG30" s="56"/>
      <c r="AH30" s="56"/>
      <c r="AI30" s="56"/>
      <c r="AJ30" s="56"/>
      <c r="AK30" s="26"/>
      <c r="AL30" s="17"/>
      <c r="AM30" s="55"/>
      <c r="AN30" s="55"/>
      <c r="AO30" s="56"/>
      <c r="AP30" s="56"/>
      <c r="AQ30" s="56"/>
      <c r="AR30" s="56"/>
      <c r="AS30" s="26"/>
      <c r="AT30" s="17"/>
      <c r="AU30" s="55"/>
      <c r="AV30" s="55"/>
      <c r="AW30" s="56"/>
      <c r="AX30" s="56"/>
      <c r="AY30" s="56"/>
      <c r="AZ30" s="56"/>
      <c r="BA30" s="26"/>
      <c r="BB30" s="17"/>
      <c r="BC30" s="55"/>
      <c r="BD30" s="55"/>
      <c r="BE30" s="56"/>
      <c r="BF30" s="56"/>
      <c r="BG30" s="56"/>
      <c r="BH30" s="56"/>
      <c r="BI30" s="26"/>
      <c r="BJ30" s="17"/>
      <c r="BK30" s="55"/>
      <c r="BL30" s="55"/>
      <c r="BM30" s="56"/>
      <c r="BN30" s="56"/>
      <c r="BO30" s="56"/>
      <c r="BP30" s="56"/>
      <c r="BQ30" s="26"/>
      <c r="BR30" s="17"/>
      <c r="BS30" s="55"/>
      <c r="BT30" s="55"/>
      <c r="BU30" s="56"/>
      <c r="BV30" s="56"/>
      <c r="BW30" s="56"/>
      <c r="BX30" s="56"/>
      <c r="BY30" s="26"/>
      <c r="BZ30" s="17"/>
      <c r="CA30" s="55"/>
      <c r="CB30" s="55"/>
      <c r="CC30" s="56"/>
      <c r="CD30" s="56"/>
      <c r="CE30" s="56"/>
      <c r="CF30" s="56"/>
      <c r="CG30" s="26"/>
      <c r="CH30" s="17"/>
      <c r="CI30" s="55"/>
      <c r="CJ30" s="55"/>
      <c r="CK30" s="56"/>
      <c r="CL30" s="56"/>
      <c r="CM30" s="56"/>
      <c r="CN30" s="56"/>
      <c r="CO30" s="26"/>
      <c r="CP30" s="17"/>
      <c r="CQ30" s="55"/>
      <c r="CR30" s="55"/>
      <c r="CS30" s="56"/>
      <c r="CT30" s="56"/>
      <c r="CU30" s="56"/>
      <c r="CV30" s="56"/>
      <c r="CW30" s="26"/>
      <c r="CX30" s="17"/>
      <c r="CY30" s="55"/>
      <c r="CZ30" s="55"/>
      <c r="DA30" s="56"/>
      <c r="DB30" s="56"/>
      <c r="DC30" s="56"/>
      <c r="DD30" s="56"/>
      <c r="DE30" s="26"/>
      <c r="DF30" s="17"/>
      <c r="DG30" s="55"/>
      <c r="DH30" s="55"/>
      <c r="DI30" s="56"/>
      <c r="DJ30" s="56"/>
      <c r="DK30" s="56"/>
      <c r="DL30" s="56"/>
      <c r="DM30" s="26"/>
      <c r="DN30" s="17"/>
      <c r="DO30" s="55"/>
      <c r="DP30" s="55"/>
      <c r="DQ30" s="56"/>
      <c r="DR30" s="56"/>
      <c r="DS30" s="56"/>
      <c r="DT30" s="56"/>
      <c r="DU30" s="26"/>
      <c r="DV30" s="17"/>
      <c r="DW30" s="55"/>
      <c r="DX30" s="55"/>
      <c r="DY30" s="56"/>
      <c r="DZ30" s="56"/>
      <c r="EA30" s="56"/>
      <c r="EB30" s="56"/>
      <c r="EC30" s="26"/>
      <c r="ED30" s="17"/>
      <c r="EE30" s="55"/>
      <c r="EF30" s="55"/>
      <c r="EG30" s="56"/>
      <c r="EH30" s="56"/>
      <c r="EI30" s="56"/>
      <c r="EJ30" s="56"/>
      <c r="EK30" s="26"/>
      <c r="EL30" s="17"/>
      <c r="EM30" s="55"/>
      <c r="EN30" s="55"/>
      <c r="EO30" s="56"/>
      <c r="EP30" s="56"/>
      <c r="EQ30" s="56"/>
      <c r="ER30" s="56"/>
      <c r="ES30" s="26"/>
      <c r="ET30" s="17"/>
      <c r="EU30" s="55"/>
      <c r="EV30" s="55"/>
      <c r="EW30" s="56"/>
      <c r="EX30" s="56"/>
      <c r="EY30" s="56"/>
      <c r="EZ30" s="56"/>
      <c r="FA30" s="26"/>
      <c r="FB30" s="17"/>
      <c r="FC30" s="55"/>
      <c r="FD30" s="55"/>
      <c r="FE30" s="56"/>
      <c r="FF30" s="56"/>
      <c r="FG30" s="56"/>
      <c r="FH30" s="56"/>
      <c r="FI30" s="26"/>
      <c r="FJ30" s="17"/>
      <c r="FK30" s="55"/>
      <c r="FL30" s="55"/>
      <c r="FM30" s="56"/>
      <c r="FN30" s="56"/>
      <c r="FO30" s="56"/>
      <c r="FP30" s="56"/>
      <c r="FQ30" s="26"/>
      <c r="FR30" s="17"/>
      <c r="FS30" s="55"/>
      <c r="FT30" s="55"/>
      <c r="FU30" s="56"/>
      <c r="FV30" s="56"/>
      <c r="FW30" s="56"/>
      <c r="FX30" s="56"/>
      <c r="FY30" s="26"/>
      <c r="FZ30" s="17"/>
      <c r="GA30" s="55"/>
      <c r="GB30" s="55"/>
      <c r="GC30" s="56"/>
      <c r="GD30" s="56"/>
      <c r="GE30" s="56"/>
      <c r="GF30" s="56"/>
      <c r="GG30" s="26"/>
      <c r="GH30" s="17"/>
      <c r="GI30" s="55"/>
      <c r="GJ30" s="55"/>
      <c r="GK30" s="56"/>
      <c r="GL30" s="56"/>
      <c r="GM30" s="56"/>
      <c r="GN30" s="56"/>
      <c r="GO30" s="26"/>
      <c r="GP30" s="17"/>
      <c r="GQ30" s="55"/>
      <c r="GR30" s="55"/>
      <c r="GS30" s="56"/>
      <c r="GT30" s="56"/>
      <c r="GU30" s="56"/>
      <c r="GV30" s="56"/>
      <c r="GW30" s="26"/>
    </row>
    <row r="31" spans="1:205" s="27" customFormat="1" ht="12" customHeight="1">
      <c r="A31" s="53" t="s">
        <v>25</v>
      </c>
      <c r="B31" s="178">
        <v>0</v>
      </c>
      <c r="C31" s="212">
        <v>0</v>
      </c>
      <c r="D31" s="214">
        <v>0</v>
      </c>
      <c r="E31" s="214">
        <v>0</v>
      </c>
      <c r="F31" s="214">
        <v>0</v>
      </c>
      <c r="G31" s="214">
        <v>0</v>
      </c>
      <c r="H31" s="211">
        <v>0</v>
      </c>
      <c r="I31" s="178">
        <v>0</v>
      </c>
      <c r="J31" s="212">
        <f>SUMIFS(Data!$I:$I,Data!$D:$D,$A31,Data!$C:$C,1)</f>
        <v>0</v>
      </c>
      <c r="K31" s="214">
        <f>SUMIFS(Data!$I:$I,Data!$D:$D,$A31,Data!$C:$C,2)</f>
        <v>0</v>
      </c>
      <c r="L31" s="214">
        <f>SUMIFS(Data!$I:$I,Data!$D:$D,$A31,Data!$C:$C,3)</f>
        <v>0</v>
      </c>
      <c r="M31" s="214">
        <f>SUMIFS(Data!$I:$I,Data!$D:$D,$A31,Data!$C:$C,4)</f>
        <v>0</v>
      </c>
      <c r="N31" s="212">
        <f t="shared" si="0"/>
        <v>0</v>
      </c>
      <c r="O31" s="180">
        <f t="shared" si="1"/>
        <v>0</v>
      </c>
      <c r="P31" s="206"/>
    </row>
    <row r="32" spans="1:205" s="27" customFormat="1" ht="12" customHeight="1">
      <c r="A32" s="53" t="s">
        <v>26</v>
      </c>
      <c r="B32" s="178">
        <v>0</v>
      </c>
      <c r="C32" s="212">
        <v>0</v>
      </c>
      <c r="D32" s="213">
        <v>0</v>
      </c>
      <c r="E32" s="213">
        <v>0</v>
      </c>
      <c r="F32" s="213">
        <v>0</v>
      </c>
      <c r="G32" s="213">
        <v>0</v>
      </c>
      <c r="H32" s="180">
        <v>0</v>
      </c>
      <c r="I32" s="178">
        <v>0</v>
      </c>
      <c r="J32" s="212">
        <f>SUMIFS(Data!$I:$I,Data!$D:$D,$A32,Data!$C:$C,1)</f>
        <v>0</v>
      </c>
      <c r="K32" s="213">
        <f>SUMIFS(Data!$I:$I,Data!$D:$D,$A32,Data!$C:$C,2)</f>
        <v>0</v>
      </c>
      <c r="L32" s="213">
        <f>SUMIFS(Data!$I:$I,Data!$D:$D,$A32,Data!$C:$C,3)</f>
        <v>0</v>
      </c>
      <c r="M32" s="213">
        <f>SUMIFS(Data!$I:$I,Data!$D:$D,$A32,Data!$C:$C,4)</f>
        <v>0</v>
      </c>
      <c r="N32" s="212">
        <f t="shared" si="0"/>
        <v>0</v>
      </c>
      <c r="O32" s="180">
        <f t="shared" si="1"/>
        <v>0</v>
      </c>
      <c r="P32" s="205"/>
      <c r="Q32" s="56"/>
      <c r="R32" s="56"/>
      <c r="S32" s="56"/>
      <c r="T32" s="56"/>
      <c r="U32" s="26"/>
      <c r="V32" s="17"/>
      <c r="W32" s="55"/>
      <c r="X32" s="55"/>
      <c r="Y32" s="56"/>
      <c r="Z32" s="56"/>
      <c r="AA32" s="56"/>
      <c r="AB32" s="56"/>
      <c r="AC32" s="26"/>
      <c r="AD32" s="17"/>
      <c r="AE32" s="55"/>
      <c r="AF32" s="55"/>
      <c r="AG32" s="56"/>
      <c r="AH32" s="56"/>
      <c r="AI32" s="56"/>
      <c r="AJ32" s="56"/>
      <c r="AK32" s="26"/>
      <c r="AL32" s="17"/>
      <c r="AM32" s="55"/>
      <c r="AN32" s="55"/>
      <c r="AO32" s="56"/>
      <c r="AP32" s="56"/>
      <c r="AQ32" s="56"/>
      <c r="AR32" s="56"/>
      <c r="AS32" s="26"/>
      <c r="AT32" s="17"/>
      <c r="AU32" s="55"/>
      <c r="AV32" s="55"/>
      <c r="AW32" s="56"/>
      <c r="AX32" s="56"/>
      <c r="AY32" s="56"/>
      <c r="AZ32" s="56"/>
      <c r="BA32" s="26"/>
      <c r="BB32" s="17"/>
      <c r="BC32" s="55"/>
      <c r="BD32" s="55"/>
      <c r="BE32" s="56"/>
      <c r="BF32" s="56"/>
      <c r="BG32" s="56"/>
      <c r="BH32" s="56"/>
      <c r="BI32" s="26"/>
      <c r="BJ32" s="17"/>
      <c r="BK32" s="55"/>
      <c r="BL32" s="55"/>
      <c r="BM32" s="56"/>
      <c r="BN32" s="56"/>
      <c r="BO32" s="56"/>
      <c r="BP32" s="56"/>
      <c r="BQ32" s="26"/>
      <c r="BR32" s="17"/>
      <c r="BS32" s="55"/>
      <c r="BT32" s="55"/>
      <c r="BU32" s="56"/>
      <c r="BV32" s="56"/>
      <c r="BW32" s="56"/>
      <c r="BX32" s="56"/>
      <c r="BY32" s="26"/>
      <c r="BZ32" s="17"/>
      <c r="CA32" s="55"/>
      <c r="CB32" s="55"/>
      <c r="CC32" s="56"/>
      <c r="CD32" s="56"/>
      <c r="CE32" s="56"/>
      <c r="CF32" s="56"/>
      <c r="CG32" s="26"/>
      <c r="CH32" s="17"/>
      <c r="CI32" s="55"/>
      <c r="CJ32" s="55"/>
      <c r="CK32" s="56"/>
      <c r="CL32" s="56"/>
      <c r="CM32" s="56"/>
      <c r="CN32" s="56"/>
      <c r="CO32" s="26"/>
      <c r="CP32" s="17"/>
      <c r="CQ32" s="55"/>
      <c r="CR32" s="55"/>
      <c r="CS32" s="56"/>
      <c r="CT32" s="56"/>
      <c r="CU32" s="56"/>
      <c r="CV32" s="56"/>
      <c r="CW32" s="26"/>
      <c r="CX32" s="17"/>
      <c r="CY32" s="55"/>
      <c r="CZ32" s="55"/>
      <c r="DA32" s="56"/>
      <c r="DB32" s="56"/>
      <c r="DC32" s="56"/>
      <c r="DD32" s="56"/>
      <c r="DE32" s="26"/>
      <c r="DF32" s="17"/>
      <c r="DG32" s="55"/>
      <c r="DH32" s="55"/>
      <c r="DI32" s="56"/>
      <c r="DJ32" s="56"/>
      <c r="DK32" s="56"/>
      <c r="DL32" s="56"/>
      <c r="DM32" s="26"/>
      <c r="DN32" s="17"/>
      <c r="DO32" s="55"/>
      <c r="DP32" s="55"/>
      <c r="DQ32" s="56"/>
      <c r="DR32" s="56"/>
      <c r="DS32" s="56"/>
      <c r="DT32" s="56"/>
      <c r="DU32" s="26"/>
      <c r="DV32" s="17"/>
      <c r="DW32" s="55"/>
      <c r="DX32" s="55"/>
      <c r="DY32" s="56"/>
      <c r="DZ32" s="56"/>
      <c r="EA32" s="56"/>
      <c r="EB32" s="56"/>
      <c r="EC32" s="26"/>
      <c r="ED32" s="17"/>
      <c r="EE32" s="55"/>
      <c r="EF32" s="55"/>
      <c r="EG32" s="56"/>
      <c r="EH32" s="56"/>
      <c r="EI32" s="56"/>
      <c r="EJ32" s="56"/>
      <c r="EK32" s="26"/>
      <c r="EL32" s="17"/>
      <c r="EM32" s="55"/>
      <c r="EN32" s="55"/>
      <c r="EO32" s="56"/>
      <c r="EP32" s="56"/>
      <c r="EQ32" s="56"/>
      <c r="ER32" s="56"/>
      <c r="ES32" s="26"/>
      <c r="ET32" s="17"/>
      <c r="EU32" s="55"/>
      <c r="EV32" s="55"/>
      <c r="EW32" s="56"/>
      <c r="EX32" s="56"/>
      <c r="EY32" s="56"/>
      <c r="EZ32" s="56"/>
      <c r="FA32" s="26"/>
      <c r="FB32" s="17"/>
      <c r="FC32" s="55"/>
      <c r="FD32" s="55"/>
      <c r="FE32" s="56"/>
      <c r="FF32" s="56"/>
      <c r="FG32" s="56"/>
      <c r="FH32" s="56"/>
      <c r="FI32" s="26"/>
      <c r="FJ32" s="17"/>
      <c r="FK32" s="55"/>
      <c r="FL32" s="55"/>
      <c r="FM32" s="56"/>
      <c r="FN32" s="56"/>
      <c r="FO32" s="56"/>
      <c r="FP32" s="56"/>
      <c r="FQ32" s="26"/>
      <c r="FR32" s="17"/>
      <c r="FS32" s="55"/>
      <c r="FT32" s="55"/>
      <c r="FU32" s="56"/>
      <c r="FV32" s="56"/>
      <c r="FW32" s="56"/>
      <c r="FX32" s="56"/>
      <c r="FY32" s="26"/>
      <c r="FZ32" s="17"/>
      <c r="GA32" s="55"/>
      <c r="GB32" s="55"/>
      <c r="GC32" s="56"/>
      <c r="GD32" s="56"/>
      <c r="GE32" s="56"/>
      <c r="GF32" s="56"/>
      <c r="GG32" s="26"/>
      <c r="GH32" s="17"/>
      <c r="GI32" s="55"/>
      <c r="GJ32" s="55"/>
      <c r="GK32" s="56"/>
      <c r="GL32" s="56"/>
      <c r="GM32" s="56"/>
      <c r="GN32" s="56"/>
      <c r="GO32" s="26"/>
      <c r="GP32" s="17"/>
      <c r="GQ32" s="55"/>
      <c r="GR32" s="55"/>
      <c r="GS32" s="56"/>
      <c r="GT32" s="56"/>
      <c r="GU32" s="56"/>
      <c r="GV32" s="56"/>
      <c r="GW32" s="26"/>
    </row>
    <row r="33" spans="1:205" s="27" customFormat="1" ht="12" customHeight="1">
      <c r="A33" s="248" t="s">
        <v>27</v>
      </c>
      <c r="B33" s="178">
        <v>0</v>
      </c>
      <c r="C33" s="212">
        <v>0</v>
      </c>
      <c r="D33" s="214">
        <v>0</v>
      </c>
      <c r="E33" s="214">
        <v>0</v>
      </c>
      <c r="F33" s="214">
        <v>0</v>
      </c>
      <c r="G33" s="214">
        <v>0</v>
      </c>
      <c r="H33" s="211">
        <v>0</v>
      </c>
      <c r="I33" s="178">
        <v>0</v>
      </c>
      <c r="J33" s="212">
        <f>SUMIFS(Data!$I:$I,Data!$D:$D,$A33,Data!$C:$C,1)</f>
        <v>0</v>
      </c>
      <c r="K33" s="214">
        <f>SUMIFS(Data!$I:$I,Data!$D:$D,$A33,Data!$C:$C,2)</f>
        <v>0</v>
      </c>
      <c r="L33" s="214">
        <f>SUMIFS(Data!$I:$I,Data!$D:$D,$A33,Data!$C:$C,3)</f>
        <v>0</v>
      </c>
      <c r="M33" s="214">
        <f>SUMIFS(Data!$I:$I,Data!$D:$D,$A33,Data!$C:$C,4)</f>
        <v>0</v>
      </c>
      <c r="N33" s="212">
        <f t="shared" si="0"/>
        <v>0</v>
      </c>
      <c r="O33" s="180">
        <f t="shared" si="1"/>
        <v>0</v>
      </c>
      <c r="P33" s="206"/>
    </row>
    <row r="34" spans="1:205" s="27" customFormat="1" ht="12" customHeight="1">
      <c r="A34" s="53" t="s">
        <v>28</v>
      </c>
      <c r="B34" s="178">
        <v>0</v>
      </c>
      <c r="C34" s="212">
        <v>0</v>
      </c>
      <c r="D34" s="213">
        <v>0</v>
      </c>
      <c r="E34" s="213">
        <v>0</v>
      </c>
      <c r="F34" s="213">
        <v>0</v>
      </c>
      <c r="G34" s="213">
        <v>0</v>
      </c>
      <c r="H34" s="180">
        <v>0</v>
      </c>
      <c r="I34" s="178">
        <v>0</v>
      </c>
      <c r="J34" s="212">
        <f>SUMIFS(Data!$I:$I,Data!$D:$D,$A34,Data!$C:$C,1)</f>
        <v>0</v>
      </c>
      <c r="K34" s="213">
        <f>SUMIFS(Data!$I:$I,Data!$D:$D,$A34,Data!$C:$C,2)</f>
        <v>0</v>
      </c>
      <c r="L34" s="213">
        <f>SUMIFS(Data!$I:$I,Data!$D:$D,$A34,Data!$C:$C,3)</f>
        <v>0</v>
      </c>
      <c r="M34" s="213">
        <f>SUMIFS(Data!$I:$I,Data!$D:$D,$A34,Data!$C:$C,4)</f>
        <v>0</v>
      </c>
      <c r="N34" s="212">
        <f t="shared" si="0"/>
        <v>0</v>
      </c>
      <c r="O34" s="180">
        <f t="shared" si="1"/>
        <v>0</v>
      </c>
      <c r="P34" s="205"/>
      <c r="Q34" s="56"/>
      <c r="R34" s="56"/>
      <c r="S34" s="56"/>
      <c r="T34" s="56"/>
      <c r="U34" s="26"/>
      <c r="V34" s="17"/>
      <c r="W34" s="55"/>
      <c r="X34" s="55"/>
      <c r="Y34" s="56"/>
      <c r="Z34" s="56"/>
      <c r="AA34" s="56"/>
      <c r="AB34" s="56"/>
      <c r="AC34" s="26"/>
      <c r="AD34" s="17"/>
      <c r="AE34" s="55"/>
      <c r="AF34" s="55"/>
      <c r="AG34" s="56"/>
      <c r="AH34" s="56"/>
      <c r="AI34" s="56"/>
      <c r="AJ34" s="56"/>
      <c r="AK34" s="26"/>
      <c r="AL34" s="17"/>
      <c r="AM34" s="55"/>
      <c r="AN34" s="55"/>
      <c r="AO34" s="56"/>
      <c r="AP34" s="56"/>
      <c r="AQ34" s="56"/>
      <c r="AR34" s="56"/>
      <c r="AS34" s="26"/>
      <c r="AT34" s="17"/>
      <c r="AU34" s="55"/>
      <c r="AV34" s="55"/>
      <c r="AW34" s="56"/>
      <c r="AX34" s="56"/>
      <c r="AY34" s="56"/>
      <c r="AZ34" s="56"/>
      <c r="BA34" s="26"/>
      <c r="BB34" s="17"/>
      <c r="BC34" s="55"/>
      <c r="BD34" s="55"/>
      <c r="BE34" s="56"/>
      <c r="BF34" s="56"/>
      <c r="BG34" s="56"/>
      <c r="BH34" s="56"/>
      <c r="BI34" s="26"/>
      <c r="BJ34" s="17"/>
      <c r="BK34" s="55"/>
      <c r="BL34" s="55"/>
      <c r="BM34" s="56"/>
      <c r="BN34" s="56"/>
      <c r="BO34" s="56"/>
      <c r="BP34" s="56"/>
      <c r="BQ34" s="26"/>
      <c r="BR34" s="17"/>
      <c r="BS34" s="55"/>
      <c r="BT34" s="55"/>
      <c r="BU34" s="56"/>
      <c r="BV34" s="56"/>
      <c r="BW34" s="56"/>
      <c r="BX34" s="56"/>
      <c r="BY34" s="26"/>
      <c r="BZ34" s="17"/>
      <c r="CA34" s="55"/>
      <c r="CB34" s="55"/>
      <c r="CC34" s="56"/>
      <c r="CD34" s="56"/>
      <c r="CE34" s="56"/>
      <c r="CF34" s="56"/>
      <c r="CG34" s="26"/>
      <c r="CH34" s="17"/>
      <c r="CI34" s="55"/>
      <c r="CJ34" s="55"/>
      <c r="CK34" s="56"/>
      <c r="CL34" s="56"/>
      <c r="CM34" s="56"/>
      <c r="CN34" s="56"/>
      <c r="CO34" s="26"/>
      <c r="CP34" s="17"/>
      <c r="CQ34" s="55"/>
      <c r="CR34" s="55"/>
      <c r="CS34" s="56"/>
      <c r="CT34" s="56"/>
      <c r="CU34" s="56"/>
      <c r="CV34" s="56"/>
      <c r="CW34" s="26"/>
      <c r="CX34" s="17"/>
      <c r="CY34" s="55"/>
      <c r="CZ34" s="55"/>
      <c r="DA34" s="56"/>
      <c r="DB34" s="56"/>
      <c r="DC34" s="56"/>
      <c r="DD34" s="56"/>
      <c r="DE34" s="26"/>
      <c r="DF34" s="17"/>
      <c r="DG34" s="55"/>
      <c r="DH34" s="55"/>
      <c r="DI34" s="56"/>
      <c r="DJ34" s="56"/>
      <c r="DK34" s="56"/>
      <c r="DL34" s="56"/>
      <c r="DM34" s="26"/>
      <c r="DN34" s="17"/>
      <c r="DO34" s="55"/>
      <c r="DP34" s="55"/>
      <c r="DQ34" s="56"/>
      <c r="DR34" s="56"/>
      <c r="DS34" s="56"/>
      <c r="DT34" s="56"/>
      <c r="DU34" s="26"/>
      <c r="DV34" s="17"/>
      <c r="DW34" s="55"/>
      <c r="DX34" s="55"/>
      <c r="DY34" s="56"/>
      <c r="DZ34" s="56"/>
      <c r="EA34" s="56"/>
      <c r="EB34" s="56"/>
      <c r="EC34" s="26"/>
      <c r="ED34" s="17"/>
      <c r="EE34" s="55"/>
      <c r="EF34" s="55"/>
      <c r="EG34" s="56"/>
      <c r="EH34" s="56"/>
      <c r="EI34" s="56"/>
      <c r="EJ34" s="56"/>
      <c r="EK34" s="26"/>
      <c r="EL34" s="17"/>
      <c r="EM34" s="55"/>
      <c r="EN34" s="55"/>
      <c r="EO34" s="56"/>
      <c r="EP34" s="56"/>
      <c r="EQ34" s="56"/>
      <c r="ER34" s="56"/>
      <c r="ES34" s="26"/>
      <c r="ET34" s="17"/>
      <c r="EU34" s="55"/>
      <c r="EV34" s="55"/>
      <c r="EW34" s="56"/>
      <c r="EX34" s="56"/>
      <c r="EY34" s="56"/>
      <c r="EZ34" s="56"/>
      <c r="FA34" s="26"/>
      <c r="FB34" s="17"/>
      <c r="FC34" s="55"/>
      <c r="FD34" s="55"/>
      <c r="FE34" s="56"/>
      <c r="FF34" s="56"/>
      <c r="FG34" s="56"/>
      <c r="FH34" s="56"/>
      <c r="FI34" s="26"/>
      <c r="FJ34" s="17"/>
      <c r="FK34" s="55"/>
      <c r="FL34" s="55"/>
      <c r="FM34" s="56"/>
      <c r="FN34" s="56"/>
      <c r="FO34" s="56"/>
      <c r="FP34" s="56"/>
      <c r="FQ34" s="26"/>
      <c r="FR34" s="17"/>
      <c r="FS34" s="55"/>
      <c r="FT34" s="55"/>
      <c r="FU34" s="56"/>
      <c r="FV34" s="56"/>
      <c r="FW34" s="56"/>
      <c r="FX34" s="56"/>
      <c r="FY34" s="26"/>
      <c r="FZ34" s="17"/>
      <c r="GA34" s="55"/>
      <c r="GB34" s="55"/>
      <c r="GC34" s="56"/>
      <c r="GD34" s="56"/>
      <c r="GE34" s="56"/>
      <c r="GF34" s="56"/>
      <c r="GG34" s="26"/>
      <c r="GH34" s="17"/>
      <c r="GI34" s="55"/>
      <c r="GJ34" s="55"/>
      <c r="GK34" s="56"/>
      <c r="GL34" s="56"/>
      <c r="GM34" s="56"/>
      <c r="GN34" s="56"/>
      <c r="GO34" s="26"/>
      <c r="GP34" s="17"/>
      <c r="GQ34" s="55"/>
      <c r="GR34" s="55"/>
      <c r="GS34" s="56"/>
      <c r="GT34" s="56"/>
      <c r="GU34" s="56"/>
      <c r="GV34" s="56"/>
      <c r="GW34" s="26"/>
    </row>
    <row r="35" spans="1:205" ht="12" customHeight="1" thickBot="1">
      <c r="A35" s="54" t="s">
        <v>29</v>
      </c>
      <c r="B35" s="178">
        <v>5</v>
      </c>
      <c r="C35" s="197">
        <v>0</v>
      </c>
      <c r="D35" s="198">
        <v>0</v>
      </c>
      <c r="E35" s="198">
        <v>0</v>
      </c>
      <c r="F35" s="198">
        <v>0</v>
      </c>
      <c r="G35" s="179">
        <v>0</v>
      </c>
      <c r="H35" s="180">
        <v>0</v>
      </c>
      <c r="I35" s="178">
        <v>15</v>
      </c>
      <c r="J35" s="194">
        <f>SUMIFS(Data!$I:$I,Data!$D:$D,$A35,Data!$C:$C,1)</f>
        <v>0</v>
      </c>
      <c r="K35" s="194">
        <f>SUMIFS(Data!$I:$I,Data!$D:$D,$A35,Data!$C:$C,2)</f>
        <v>0</v>
      </c>
      <c r="L35" s="194">
        <f>SUMIFS(Data!$I:$I,Data!$D:$D,$A35,Data!$C:$C,3)</f>
        <v>0</v>
      </c>
      <c r="M35" s="194">
        <f>SUMIFS(Data!$I:$I,Data!$D:$D,$A35,Data!$C:$C,4)</f>
        <v>0</v>
      </c>
      <c r="N35" s="194">
        <f t="shared" si="0"/>
        <v>0</v>
      </c>
      <c r="O35" s="180">
        <f>IF($N35&gt;$I35,$I35,$N35)</f>
        <v>0</v>
      </c>
      <c r="P35" s="162"/>
    </row>
    <row r="36" spans="1:205" s="47" customFormat="1" ht="12.6" thickBot="1">
      <c r="A36" s="169" t="s">
        <v>32</v>
      </c>
      <c r="B36" s="233">
        <f>SUM(B6:B35)</f>
        <v>127</v>
      </c>
      <c r="C36" s="234">
        <v>2.533331</v>
      </c>
      <c r="D36" s="234">
        <v>107.725238</v>
      </c>
      <c r="E36" s="234">
        <v>89.258577000000002</v>
      </c>
      <c r="F36" s="234">
        <v>79.662599</v>
      </c>
      <c r="G36" s="234">
        <v>93.05991499999999</v>
      </c>
      <c r="H36" s="235">
        <v>93.05991499999999</v>
      </c>
      <c r="I36" s="233">
        <f>SUM(I6:I35)</f>
        <v>120</v>
      </c>
      <c r="J36" s="234">
        <f>SUM(J6:J35)</f>
        <v>0.33333299999999999</v>
      </c>
      <c r="K36" s="234">
        <f t="shared" ref="K36:N36" si="2">SUM(K6:K35)</f>
        <v>61.128928000000002</v>
      </c>
      <c r="L36" s="234">
        <f t="shared" si="2"/>
        <v>69.573629999999895</v>
      </c>
      <c r="M36" s="234">
        <f t="shared" si="2"/>
        <v>60.592304999999996</v>
      </c>
      <c r="N36" s="234">
        <f t="shared" si="2"/>
        <v>63.876065333333294</v>
      </c>
      <c r="O36" s="235">
        <f>SUM(O6:O35)</f>
        <v>63.543065333333296</v>
      </c>
      <c r="P36" s="223">
        <f>N36/I36</f>
        <v>0.53230054444444408</v>
      </c>
    </row>
    <row r="37" spans="1:205" s="110" customFormat="1" ht="12" customHeight="1" thickTop="1">
      <c r="A37" s="110" t="s">
        <v>156</v>
      </c>
      <c r="C37" s="218"/>
      <c r="D37" s="218"/>
      <c r="E37" s="218"/>
      <c r="F37" s="218"/>
      <c r="G37" s="218"/>
      <c r="H37" s="218"/>
      <c r="I37" s="219"/>
      <c r="J37" s="218"/>
      <c r="K37" s="79"/>
      <c r="L37" s="218"/>
      <c r="M37" s="218"/>
      <c r="N37" s="218"/>
      <c r="O37" s="218"/>
      <c r="P37" s="121" t="str">
        <f>Data!$W$1</f>
        <v>tdulany</v>
      </c>
    </row>
    <row r="38" spans="1:205" s="110" customFormat="1" ht="12" customHeight="1">
      <c r="A38" s="110" t="s">
        <v>119</v>
      </c>
      <c r="J38" s="128"/>
      <c r="P38" s="109">
        <f>Data!$W$2</f>
        <v>44399</v>
      </c>
      <c r="S38" s="128"/>
    </row>
    <row r="39" spans="1:205" ht="12" customHeight="1">
      <c r="A39" s="508" t="s">
        <v>563</v>
      </c>
      <c r="B39" s="58"/>
      <c r="C39" s="88"/>
      <c r="D39" s="88"/>
      <c r="E39" s="88"/>
      <c r="F39" s="88"/>
      <c r="G39" s="88"/>
      <c r="H39" s="88"/>
      <c r="K39" s="59"/>
    </row>
    <row r="40" spans="1:205" s="110" customFormat="1" ht="12" customHeight="1">
      <c r="C40" s="218"/>
      <c r="D40" s="218"/>
      <c r="E40" s="218"/>
      <c r="F40" s="218"/>
      <c r="G40" s="218"/>
      <c r="H40" s="218"/>
      <c r="I40" s="218"/>
      <c r="J40" s="218"/>
      <c r="K40" s="218"/>
      <c r="L40" s="218"/>
      <c r="M40" s="218"/>
      <c r="N40" s="218"/>
      <c r="O40" s="218"/>
      <c r="P40" s="128"/>
    </row>
    <row r="41" spans="1:205" s="110" customFormat="1" ht="12" customHeight="1">
      <c r="C41" s="218"/>
      <c r="D41" s="218"/>
      <c r="E41" s="218"/>
      <c r="F41" s="218"/>
      <c r="G41" s="218"/>
      <c r="H41" s="218"/>
      <c r="I41" s="218"/>
      <c r="J41" s="218"/>
      <c r="K41" s="218"/>
      <c r="L41" s="218"/>
      <c r="M41" s="218"/>
      <c r="N41" s="218"/>
      <c r="O41" s="218"/>
    </row>
    <row r="42" spans="1:205" ht="12">
      <c r="A42" s="47" t="s">
        <v>48</v>
      </c>
      <c r="H42" s="216"/>
      <c r="J42" s="22"/>
    </row>
    <row r="43" spans="1:205" ht="12.6" thickBot="1">
      <c r="A43" s="47" t="s">
        <v>78</v>
      </c>
      <c r="H43" s="216"/>
      <c r="J43" s="22"/>
    </row>
    <row r="44" spans="1:205" ht="12">
      <c r="A44" s="174"/>
      <c r="B44" s="135"/>
      <c r="C44" s="156" t="s">
        <v>641</v>
      </c>
      <c r="D44" s="156" t="s">
        <v>642</v>
      </c>
      <c r="E44" s="156" t="s">
        <v>643</v>
      </c>
      <c r="F44" s="156" t="s">
        <v>644</v>
      </c>
      <c r="G44" s="156" t="s">
        <v>186</v>
      </c>
      <c r="H44" s="135" t="s">
        <v>186</v>
      </c>
      <c r="I44" s="135"/>
      <c r="J44" s="156" t="str">
        <f>CONCATENATE("Summer ",MID(Data!$W$3,3,2))</f>
        <v>Summer 20</v>
      </c>
      <c r="K44" s="156" t="str">
        <f>CONCATENATE("Fall ",MID(Data!$W$3,3,2))</f>
        <v>Fall 20</v>
      </c>
      <c r="L44" s="156" t="str">
        <f>CONCATENATE("Winter ",MID(Data!$W$3,6,2))</f>
        <v>Winter 21</v>
      </c>
      <c r="M44" s="156" t="str">
        <f>CONCATENATE("Spring ",MID(Data!$W$3,6,2))</f>
        <v>Spring 21</v>
      </c>
      <c r="N44" s="157" t="str">
        <f>Data!$W$3</f>
        <v>2020-21</v>
      </c>
      <c r="O44" s="135" t="str">
        <f>Data!$W$3</f>
        <v>2020-21</v>
      </c>
      <c r="P44" s="130"/>
    </row>
    <row r="45" spans="1:205" ht="12.6" thickBot="1">
      <c r="A45" s="175" t="s">
        <v>37</v>
      </c>
      <c r="B45" s="136"/>
      <c r="C45" s="165" t="s">
        <v>33</v>
      </c>
      <c r="D45" s="165" t="s">
        <v>33</v>
      </c>
      <c r="E45" s="165" t="s">
        <v>33</v>
      </c>
      <c r="F45" s="165" t="s">
        <v>33</v>
      </c>
      <c r="G45" s="165" t="s">
        <v>31</v>
      </c>
      <c r="H45" s="136" t="s">
        <v>64</v>
      </c>
      <c r="I45" s="136"/>
      <c r="J45" s="165" t="s">
        <v>33</v>
      </c>
      <c r="K45" s="165" t="s">
        <v>33</v>
      </c>
      <c r="L45" s="165" t="s">
        <v>33</v>
      </c>
      <c r="M45" s="165" t="s">
        <v>33</v>
      </c>
      <c r="N45" s="165" t="s">
        <v>31</v>
      </c>
      <c r="O45" s="136" t="s">
        <v>64</v>
      </c>
      <c r="P45" s="131"/>
    </row>
    <row r="46" spans="1:205" ht="12">
      <c r="A46" s="93" t="s">
        <v>81</v>
      </c>
      <c r="B46" s="132"/>
      <c r="C46" s="194">
        <v>0</v>
      </c>
      <c r="D46" s="182">
        <v>0</v>
      </c>
      <c r="E46" s="182">
        <v>0</v>
      </c>
      <c r="F46" s="182">
        <v>0</v>
      </c>
      <c r="G46" s="182">
        <v>0</v>
      </c>
      <c r="H46" s="462">
        <v>0</v>
      </c>
      <c r="I46" s="195"/>
      <c r="J46" s="194"/>
      <c r="K46" s="194"/>
      <c r="L46" s="194"/>
      <c r="M46" s="194"/>
      <c r="N46" s="182"/>
      <c r="O46" s="462"/>
      <c r="P46" s="170"/>
    </row>
    <row r="47" spans="1:205" ht="12">
      <c r="A47" s="94" t="s">
        <v>79</v>
      </c>
      <c r="B47" s="132"/>
      <c r="C47" s="194">
        <v>0</v>
      </c>
      <c r="D47" s="196">
        <v>0</v>
      </c>
      <c r="E47" s="196">
        <v>0</v>
      </c>
      <c r="F47" s="196">
        <v>0</v>
      </c>
      <c r="G47" s="196">
        <v>0</v>
      </c>
      <c r="H47" s="462">
        <v>0</v>
      </c>
      <c r="I47" s="195"/>
      <c r="J47" s="194"/>
      <c r="K47" s="196"/>
      <c r="L47" s="196"/>
      <c r="M47" s="196"/>
      <c r="N47" s="196"/>
      <c r="O47" s="462"/>
      <c r="P47" s="170"/>
    </row>
    <row r="48" spans="1:205" ht="12">
      <c r="A48" s="171" t="s">
        <v>80</v>
      </c>
      <c r="B48" s="132"/>
      <c r="C48" s="197">
        <v>0</v>
      </c>
      <c r="D48" s="179">
        <v>0</v>
      </c>
      <c r="E48" s="179">
        <v>0</v>
      </c>
      <c r="F48" s="179">
        <v>0</v>
      </c>
      <c r="G48" s="179">
        <v>0</v>
      </c>
      <c r="H48" s="462">
        <v>0</v>
      </c>
      <c r="I48" s="195"/>
      <c r="J48" s="197"/>
      <c r="K48" s="179"/>
      <c r="L48" s="179"/>
      <c r="M48" s="179"/>
      <c r="N48" s="179"/>
      <c r="O48" s="462"/>
      <c r="P48" s="170"/>
    </row>
    <row r="49" spans="1:16" ht="12">
      <c r="A49" s="94" t="s">
        <v>82</v>
      </c>
      <c r="B49" s="132"/>
      <c r="C49" s="194">
        <v>0</v>
      </c>
      <c r="D49" s="196">
        <v>0</v>
      </c>
      <c r="E49" s="196">
        <v>0</v>
      </c>
      <c r="F49" s="196">
        <v>0</v>
      </c>
      <c r="G49" s="196">
        <v>0</v>
      </c>
      <c r="H49" s="462">
        <v>0</v>
      </c>
      <c r="I49" s="195"/>
      <c r="J49" s="194">
        <f>SUMIFS(Data!$I:$I,Data!$E:$E,$A49,Data!$C:$C,1)</f>
        <v>0</v>
      </c>
      <c r="K49" s="196">
        <f>SUMIFS(Data!$I:$I,Data!$E:$E,$A49,Data!$C:$C,2)</f>
        <v>0</v>
      </c>
      <c r="L49" s="196">
        <f>SUMIFS(Data!$I:$I,Data!$E:$E,$A49,Data!$C:$C,3)</f>
        <v>0</v>
      </c>
      <c r="M49" s="196">
        <f>SUMIFS(Data!$I:$I,Data!$E:$E,$A49,Data!$C:$C,4)</f>
        <v>0</v>
      </c>
      <c r="N49" s="196">
        <f>SUM(J49:M49)/3</f>
        <v>0</v>
      </c>
      <c r="O49" s="462">
        <f>IF(N$53&gt;0,(N49/N$53)*O$26,0)</f>
        <v>0</v>
      </c>
      <c r="P49" s="170"/>
    </row>
    <row r="50" spans="1:16" ht="12">
      <c r="A50" s="94" t="s">
        <v>55</v>
      </c>
      <c r="B50" s="132"/>
      <c r="C50" s="194">
        <v>0</v>
      </c>
      <c r="D50" s="182">
        <v>0</v>
      </c>
      <c r="E50" s="182">
        <v>0</v>
      </c>
      <c r="F50" s="182">
        <v>0</v>
      </c>
      <c r="G50" s="182">
        <v>0</v>
      </c>
      <c r="H50" s="462">
        <v>0</v>
      </c>
      <c r="I50" s="195"/>
      <c r="J50" s="194">
        <f>SUMIFS(Data!$I:$I,Data!$E:$E,$A50,Data!$C:$C,1)</f>
        <v>0</v>
      </c>
      <c r="K50" s="182">
        <f>SUMIFS(Data!$I:$I,Data!$E:$E,$A50,Data!$C:$C,2)</f>
        <v>0</v>
      </c>
      <c r="L50" s="182">
        <f>SUMIFS(Data!$I:$I,Data!$E:$E,$A50,Data!$C:$C,3)</f>
        <v>0</v>
      </c>
      <c r="M50" s="182">
        <f>SUMIFS(Data!$I:$I,Data!$E:$E,$A50,Data!$C:$C,4)</f>
        <v>0</v>
      </c>
      <c r="N50" s="182">
        <f>SUM(J50:M50)/3</f>
        <v>0</v>
      </c>
      <c r="O50" s="462">
        <f>IF(N$53&gt;0,(N50/N$53)*O$26,0)</f>
        <v>0</v>
      </c>
      <c r="P50" s="170"/>
    </row>
    <row r="51" spans="1:16" ht="12">
      <c r="A51" s="94" t="s">
        <v>44</v>
      </c>
      <c r="B51" s="132"/>
      <c r="C51" s="194">
        <v>0.99999899999999997</v>
      </c>
      <c r="D51" s="196">
        <v>29.999980000000001</v>
      </c>
      <c r="E51" s="196">
        <v>24.266634</v>
      </c>
      <c r="F51" s="196">
        <v>22.666654000000001</v>
      </c>
      <c r="G51" s="196">
        <v>25.977755666666667</v>
      </c>
      <c r="H51" s="462">
        <v>25.977755666666667</v>
      </c>
      <c r="I51" s="195"/>
      <c r="J51" s="194">
        <f>SUMIFS(Data!$I:$I,Data!$E:$E,$A51,Data!$C:$C,1)</f>
        <v>0.33333299999999999</v>
      </c>
      <c r="K51" s="196">
        <f>SUMIFS(Data!$I:$I,Data!$E:$E,$A51,Data!$C:$C,2)</f>
        <v>10.199975</v>
      </c>
      <c r="L51" s="196">
        <f>SUMIFS(Data!$I:$I,Data!$E:$E,$A51,Data!$C:$C,3)</f>
        <v>27.578999999999901</v>
      </c>
      <c r="M51" s="196">
        <f>SUMIFS(Data!$I:$I,Data!$E:$E,$A51,Data!$C:$C,4)</f>
        <v>25.931999999999999</v>
      </c>
      <c r="N51" s="196">
        <f>SUM(J51:M51)/3</f>
        <v>21.348102666666634</v>
      </c>
      <c r="O51" s="462">
        <f>IF(N$53&gt;0,(N51/N$53)*O$26,0)</f>
        <v>21.348102666666634</v>
      </c>
      <c r="P51" s="170"/>
    </row>
    <row r="52" spans="1:16" ht="12">
      <c r="A52" s="94" t="s">
        <v>83</v>
      </c>
      <c r="B52" s="132"/>
      <c r="C52" s="194">
        <v>0</v>
      </c>
      <c r="D52" s="182">
        <v>0</v>
      </c>
      <c r="E52" s="182">
        <v>0</v>
      </c>
      <c r="F52" s="182">
        <v>0</v>
      </c>
      <c r="G52" s="182">
        <v>0</v>
      </c>
      <c r="H52" s="462">
        <v>0</v>
      </c>
      <c r="I52" s="195"/>
      <c r="J52" s="194">
        <f>SUMIFS(Data!$I:$I,Data!$E:$E,$A52,Data!$C:$C,1)</f>
        <v>0</v>
      </c>
      <c r="K52" s="182">
        <f>SUMIFS(Data!$I:$I,Data!$E:$E,$A52,Data!$C:$C,2)</f>
        <v>0</v>
      </c>
      <c r="L52" s="182">
        <f>SUMIFS(Data!$I:$I,Data!$E:$E,$A52,Data!$C:$C,3)</f>
        <v>0</v>
      </c>
      <c r="M52" s="182">
        <f>SUMIFS(Data!$I:$I,Data!$E:$E,$A52,Data!$C:$C,4)</f>
        <v>0</v>
      </c>
      <c r="N52" s="182">
        <f>SUM(J52:M52)/3</f>
        <v>0</v>
      </c>
      <c r="O52" s="462">
        <f>IF(N$53&gt;0,(N52/N$53)*O$26,0)</f>
        <v>0</v>
      </c>
      <c r="P52" s="170"/>
    </row>
    <row r="53" spans="1:16" ht="12">
      <c r="A53" s="171" t="s">
        <v>84</v>
      </c>
      <c r="B53" s="132"/>
      <c r="C53" s="197">
        <v>0.99999899999999997</v>
      </c>
      <c r="D53" s="198">
        <v>29.999980000000001</v>
      </c>
      <c r="E53" s="198">
        <v>24.266634</v>
      </c>
      <c r="F53" s="198">
        <v>22.666654000000001</v>
      </c>
      <c r="G53" s="198">
        <v>25.977755666666667</v>
      </c>
      <c r="H53" s="462">
        <v>25.977755666666667</v>
      </c>
      <c r="I53" s="195"/>
      <c r="J53" s="197">
        <f>J49+J50+J51+J52</f>
        <v>0.33333299999999999</v>
      </c>
      <c r="K53" s="198">
        <f t="shared" ref="K53:N53" si="3">K49+K50+K51+K52</f>
        <v>10.199975</v>
      </c>
      <c r="L53" s="198">
        <f t="shared" si="3"/>
        <v>27.578999999999901</v>
      </c>
      <c r="M53" s="198">
        <f t="shared" si="3"/>
        <v>25.931999999999999</v>
      </c>
      <c r="N53" s="198">
        <f t="shared" si="3"/>
        <v>21.348102666666634</v>
      </c>
      <c r="O53" s="462">
        <f>IF(N$53&gt;0,(N53/N$53)*O$26,0)</f>
        <v>21.348102666666634</v>
      </c>
      <c r="P53" s="170"/>
    </row>
    <row r="54" spans="1:16" ht="12">
      <c r="A54" s="94" t="s">
        <v>38</v>
      </c>
      <c r="B54" s="132"/>
      <c r="C54" s="194">
        <v>0</v>
      </c>
      <c r="D54" s="182">
        <v>7.992</v>
      </c>
      <c r="E54" s="182">
        <v>7.992</v>
      </c>
      <c r="F54" s="182">
        <v>3.996</v>
      </c>
      <c r="G54" s="182">
        <v>6.66</v>
      </c>
      <c r="H54" s="462">
        <v>6.66</v>
      </c>
      <c r="I54" s="195"/>
      <c r="J54" s="194">
        <f>SUMIFS(Data!$I:$I,Data!$E:$E,$A54,Data!$C:$C,1)</f>
        <v>0</v>
      </c>
      <c r="K54" s="182">
        <f>SUMIFS(Data!$I:$I,Data!$E:$E,$A54,Data!$C:$C,2)</f>
        <v>4.3289999999999997</v>
      </c>
      <c r="L54" s="182">
        <f>SUMIFS(Data!$I:$I,Data!$E:$E,$A54,Data!$C:$C,3)</f>
        <v>5.3280000000000003</v>
      </c>
      <c r="M54" s="182">
        <f>SUMIFS(Data!$I:$I,Data!$E:$E,$A54,Data!$C:$C,4)</f>
        <v>5.3280000000000003</v>
      </c>
      <c r="N54" s="182">
        <f>SUM(J54:M54)/3</f>
        <v>4.9950000000000001</v>
      </c>
      <c r="O54" s="462">
        <f>IF(N$56&gt;0,(N54/N$56)*O$30,0)</f>
        <v>4.9950000000000001</v>
      </c>
      <c r="P54" s="170"/>
    </row>
    <row r="55" spans="1:16" ht="12">
      <c r="A55" s="94" t="s">
        <v>85</v>
      </c>
      <c r="B55" s="132"/>
      <c r="C55" s="194">
        <v>0</v>
      </c>
      <c r="D55" s="196">
        <v>0</v>
      </c>
      <c r="E55" s="196">
        <v>0</v>
      </c>
      <c r="F55" s="196">
        <v>0</v>
      </c>
      <c r="G55" s="196">
        <v>0</v>
      </c>
      <c r="H55" s="462">
        <v>0</v>
      </c>
      <c r="I55" s="195"/>
      <c r="J55" s="194">
        <f>SUMIFS(Data!$I:$I,Data!$E:$E,$A55,Data!$C:$C,1)</f>
        <v>0</v>
      </c>
      <c r="K55" s="196">
        <f>SUMIFS(Data!$I:$I,Data!$E:$E,$A55,Data!$C:$C,2)</f>
        <v>0</v>
      </c>
      <c r="L55" s="196">
        <f>SUMIFS(Data!$I:$I,Data!$E:$E,$A55,Data!$C:$C,3)</f>
        <v>0</v>
      </c>
      <c r="M55" s="196">
        <f>SUMIFS(Data!$I:$I,Data!$E:$E,$A55,Data!$C:$C,4)</f>
        <v>0</v>
      </c>
      <c r="N55" s="196">
        <f>SUM(J55:M55)/3</f>
        <v>0</v>
      </c>
      <c r="O55" s="462">
        <f>IF(N$56&gt;0,(N55/N$56)*O$30,0)</f>
        <v>0</v>
      </c>
      <c r="P55" s="170"/>
    </row>
    <row r="56" spans="1:16" ht="12.6" thickBot="1">
      <c r="A56" s="172" t="s">
        <v>86</v>
      </c>
      <c r="B56" s="133"/>
      <c r="C56" s="199">
        <v>0</v>
      </c>
      <c r="D56" s="200">
        <v>7.992</v>
      </c>
      <c r="E56" s="200">
        <v>7.992</v>
      </c>
      <c r="F56" s="200">
        <v>3.996</v>
      </c>
      <c r="G56" s="200">
        <v>6.66</v>
      </c>
      <c r="H56" s="463">
        <v>6.66</v>
      </c>
      <c r="I56" s="201"/>
      <c r="J56" s="199">
        <f>J54+J55</f>
        <v>0</v>
      </c>
      <c r="K56" s="200">
        <f t="shared" ref="K56:N56" si="4">K54+K55</f>
        <v>4.3289999999999997</v>
      </c>
      <c r="L56" s="200">
        <f t="shared" si="4"/>
        <v>5.3280000000000003</v>
      </c>
      <c r="M56" s="200">
        <f t="shared" si="4"/>
        <v>5.3280000000000003</v>
      </c>
      <c r="N56" s="200">
        <f t="shared" si="4"/>
        <v>4.9950000000000001</v>
      </c>
      <c r="O56" s="463">
        <f>IF(N$56&gt;0,(N56/N$56)*O$30,0)</f>
        <v>4.9950000000000001</v>
      </c>
      <c r="P56" s="173"/>
    </row>
    <row r="57" spans="1:16" ht="12" customHeight="1">
      <c r="A57" s="110" t="s">
        <v>167</v>
      </c>
    </row>
    <row r="58" spans="1:16" ht="12" customHeight="1"/>
    <row r="60" spans="1:16" ht="12" customHeight="1">
      <c r="A60" s="60" t="s">
        <v>37</v>
      </c>
      <c r="B60" s="61" t="s">
        <v>42</v>
      </c>
      <c r="C60" s="60" t="s">
        <v>41</v>
      </c>
      <c r="D60" s="60"/>
      <c r="E60" s="60"/>
      <c r="F60" s="60"/>
      <c r="G60" s="217"/>
      <c r="K60" s="59"/>
    </row>
    <row r="61" spans="1:16" ht="12" customHeight="1">
      <c r="A61" s="127" t="s">
        <v>1</v>
      </c>
      <c r="B61" s="62">
        <v>480501</v>
      </c>
      <c r="C61" s="127" t="s">
        <v>180</v>
      </c>
      <c r="K61" s="59"/>
    </row>
    <row r="62" spans="1:16" ht="12" customHeight="1">
      <c r="A62" s="127" t="s">
        <v>3</v>
      </c>
      <c r="B62" s="62">
        <v>480501</v>
      </c>
      <c r="C62" s="127" t="s">
        <v>180</v>
      </c>
      <c r="K62" s="59"/>
    </row>
    <row r="63" spans="1:16" ht="12" customHeight="1">
      <c r="A63" s="127" t="s">
        <v>3</v>
      </c>
      <c r="B63" s="62">
        <v>150403</v>
      </c>
      <c r="C63" s="127" t="s">
        <v>185</v>
      </c>
      <c r="K63" s="59"/>
    </row>
    <row r="64" spans="1:16" ht="12" customHeight="1">
      <c r="A64" s="127" t="s">
        <v>9</v>
      </c>
      <c r="B64" s="62">
        <v>480501</v>
      </c>
      <c r="C64" s="127" t="s">
        <v>180</v>
      </c>
      <c r="K64" s="59"/>
    </row>
    <row r="65" spans="1:11" ht="12" customHeight="1">
      <c r="A65" s="127" t="s">
        <v>10</v>
      </c>
      <c r="B65" s="62">
        <v>150607</v>
      </c>
      <c r="C65" s="127" t="s">
        <v>184</v>
      </c>
      <c r="K65" s="59"/>
    </row>
    <row r="66" spans="1:11" ht="12" customHeight="1">
      <c r="A66" s="127" t="s">
        <v>11</v>
      </c>
      <c r="B66" s="62">
        <v>470607</v>
      </c>
      <c r="C66" s="127" t="s">
        <v>183</v>
      </c>
      <c r="K66" s="59"/>
    </row>
    <row r="67" spans="1:11" ht="12" customHeight="1">
      <c r="A67" s="127" t="s">
        <v>11</v>
      </c>
      <c r="B67" s="62">
        <v>480501</v>
      </c>
      <c r="C67" s="127" t="s">
        <v>180</v>
      </c>
      <c r="K67" s="59"/>
    </row>
    <row r="68" spans="1:11" ht="12" customHeight="1">
      <c r="A68" s="127" t="s">
        <v>15</v>
      </c>
      <c r="B68" s="62">
        <v>480511</v>
      </c>
      <c r="C68" s="127" t="s">
        <v>181</v>
      </c>
      <c r="K68" s="59"/>
    </row>
    <row r="69" spans="1:11" ht="12" customHeight="1">
      <c r="A69" s="127" t="s">
        <v>19</v>
      </c>
      <c r="B69" s="62">
        <v>480501</v>
      </c>
      <c r="C69" s="127" t="s">
        <v>180</v>
      </c>
      <c r="K69" s="59"/>
    </row>
    <row r="70" spans="1:11" ht="12" customHeight="1">
      <c r="A70" s="127" t="s">
        <v>44</v>
      </c>
      <c r="B70" s="62">
        <v>480510</v>
      </c>
      <c r="C70" s="127" t="s">
        <v>180</v>
      </c>
      <c r="K70" s="59"/>
    </row>
    <row r="71" spans="1:11" ht="12" customHeight="1">
      <c r="A71" s="127" t="s">
        <v>44</v>
      </c>
      <c r="B71" s="62">
        <v>480501</v>
      </c>
      <c r="C71" s="127" t="s">
        <v>182</v>
      </c>
      <c r="K71" s="59"/>
    </row>
    <row r="72" spans="1:11" ht="12" customHeight="1">
      <c r="A72" s="127" t="s">
        <v>44</v>
      </c>
      <c r="B72" s="62">
        <v>480507</v>
      </c>
      <c r="C72" s="127" t="s">
        <v>182</v>
      </c>
      <c r="K72" s="59"/>
    </row>
    <row r="73" spans="1:11" ht="12" customHeight="1">
      <c r="A73" s="127" t="s">
        <v>44</v>
      </c>
      <c r="B73" s="62">
        <v>470396</v>
      </c>
      <c r="C73" s="127" t="s">
        <v>185</v>
      </c>
      <c r="K73" s="59"/>
    </row>
    <row r="74" spans="1:11" ht="12" customHeight="1">
      <c r="A74" s="127" t="s">
        <v>44</v>
      </c>
      <c r="B74" s="62">
        <v>470302</v>
      </c>
      <c r="C74" s="127" t="s">
        <v>185</v>
      </c>
      <c r="K74" s="59"/>
    </row>
    <row r="75" spans="1:11" ht="12" customHeight="1">
      <c r="A75" s="127" t="s">
        <v>44</v>
      </c>
      <c r="B75" s="62">
        <v>470303</v>
      </c>
      <c r="C75" s="127" t="s">
        <v>185</v>
      </c>
      <c r="K75" s="59"/>
    </row>
    <row r="76" spans="1:11" ht="12" customHeight="1">
      <c r="A76" s="127" t="s">
        <v>44</v>
      </c>
      <c r="B76" s="62">
        <v>480506</v>
      </c>
      <c r="C76" s="127" t="s">
        <v>181</v>
      </c>
      <c r="K76" s="59"/>
    </row>
    <row r="77" spans="1:11" ht="12" customHeight="1">
      <c r="A77" s="127" t="s">
        <v>44</v>
      </c>
      <c r="B77" s="62">
        <v>480511</v>
      </c>
      <c r="C77" s="127" t="s">
        <v>181</v>
      </c>
      <c r="K77" s="59"/>
    </row>
    <row r="78" spans="1:11" ht="12" customHeight="1">
      <c r="A78" s="127" t="s">
        <v>44</v>
      </c>
      <c r="B78" s="62">
        <v>470607</v>
      </c>
      <c r="C78" s="127" t="s">
        <v>183</v>
      </c>
      <c r="K78" s="59"/>
    </row>
    <row r="79" spans="1:11" ht="12" customHeight="1">
      <c r="A79" s="127" t="s">
        <v>44</v>
      </c>
      <c r="B79" s="62">
        <v>470687</v>
      </c>
      <c r="C79" s="127" t="s">
        <v>183</v>
      </c>
      <c r="K79" s="59"/>
    </row>
    <row r="80" spans="1:11" ht="12" customHeight="1">
      <c r="A80" s="127" t="s">
        <v>44</v>
      </c>
      <c r="B80" s="62">
        <v>150607</v>
      </c>
      <c r="C80" s="127" t="s">
        <v>184</v>
      </c>
      <c r="K80" s="59"/>
    </row>
    <row r="81" spans="1:3" ht="12" customHeight="1">
      <c r="A81" s="127" t="s">
        <v>38</v>
      </c>
      <c r="B81" s="62">
        <v>480501</v>
      </c>
      <c r="C81" s="127" t="s">
        <v>180</v>
      </c>
    </row>
    <row r="82" spans="1:3">
      <c r="A82" s="127" t="s">
        <v>49</v>
      </c>
      <c r="B82" s="62">
        <v>480510</v>
      </c>
      <c r="C82" s="127" t="s">
        <v>180</v>
      </c>
    </row>
  </sheetData>
  <pageMargins left="0.7" right="0.7" top="0.75" bottom="0.75" header="0.3" footer="0.3"/>
  <pageSetup scale="78"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59"/>
  <sheetViews>
    <sheetView showGridLines="0" zoomScaleNormal="100" workbookViewId="0">
      <selection activeCell="A59" sqref="A59"/>
    </sheetView>
  </sheetViews>
  <sheetFormatPr defaultColWidth="9.109375" defaultRowHeight="11.4"/>
  <cols>
    <col min="1" max="1" width="22.6640625" style="127" customWidth="1"/>
    <col min="2" max="2" width="8.88671875" style="127" bestFit="1" customWidth="1"/>
    <col min="3" max="3" width="10.44140625" style="127" bestFit="1" customWidth="1"/>
    <col min="4" max="4" width="7.5546875" style="127" customWidth="1"/>
    <col min="5" max="5" width="8.88671875" style="127" bestFit="1" customWidth="1"/>
    <col min="6" max="6" width="8.6640625" style="127" bestFit="1" customWidth="1"/>
    <col min="7" max="7" width="7.5546875" style="127" bestFit="1" customWidth="1"/>
    <col min="8" max="8" width="8.6640625" style="127" customWidth="1"/>
    <col min="9" max="9" width="8.88671875" style="127" customWidth="1"/>
    <col min="10" max="10" width="10.44140625" style="127" bestFit="1" customWidth="1"/>
    <col min="11" max="11" width="7.5546875" style="127" customWidth="1"/>
    <col min="12" max="12" width="8.88671875" style="127" bestFit="1" customWidth="1"/>
    <col min="13" max="13" width="8.6640625" style="127" bestFit="1" customWidth="1"/>
    <col min="14" max="14" width="7.5546875" style="127" bestFit="1" customWidth="1"/>
    <col min="15" max="15" width="8.6640625" style="127" customWidth="1"/>
    <col min="16" max="16" width="10.88671875" style="127" bestFit="1" customWidth="1"/>
    <col min="17" max="16384" width="9.109375" style="127"/>
  </cols>
  <sheetData>
    <row r="1" spans="1:16" s="332" customFormat="1" ht="13.8">
      <c r="A1" s="331" t="s">
        <v>43</v>
      </c>
      <c r="B1" s="331"/>
      <c r="C1" s="331"/>
      <c r="D1" s="331"/>
      <c r="E1" s="331"/>
      <c r="F1" s="331"/>
      <c r="G1" s="331"/>
      <c r="H1" s="331"/>
      <c r="I1" s="331"/>
      <c r="J1" s="331"/>
      <c r="K1" s="331"/>
      <c r="L1" s="331"/>
      <c r="M1" s="331"/>
      <c r="N1" s="331"/>
      <c r="O1" s="331"/>
      <c r="P1" s="331"/>
    </row>
    <row r="2" spans="1:16" ht="12">
      <c r="A2" s="70" t="s">
        <v>47</v>
      </c>
      <c r="B2" s="70"/>
      <c r="C2" s="70"/>
      <c r="D2" s="70"/>
      <c r="E2" s="70"/>
      <c r="F2" s="70"/>
      <c r="G2" s="70"/>
      <c r="H2" s="70"/>
      <c r="I2" s="70"/>
      <c r="J2" s="70"/>
      <c r="K2" s="70"/>
      <c r="L2" s="70"/>
      <c r="M2" s="70"/>
      <c r="N2" s="70"/>
      <c r="O2" s="70"/>
      <c r="P2" s="70"/>
    </row>
    <row r="3" spans="1:16" ht="11.4" customHeight="1" thickBot="1">
      <c r="A3" s="117" t="str">
        <f>CONCATENATE("For Academic Year ",Data!$W$3)</f>
        <v>For Academic Year 2020-21</v>
      </c>
      <c r="B3" s="86"/>
      <c r="C3" s="86"/>
      <c r="D3" s="86"/>
      <c r="E3" s="86"/>
      <c r="F3" s="86"/>
      <c r="G3" s="86"/>
      <c r="H3" s="86"/>
      <c r="I3" s="86"/>
      <c r="J3" s="86"/>
      <c r="K3" s="86"/>
      <c r="L3" s="86"/>
      <c r="M3" s="86"/>
      <c r="N3" s="86"/>
      <c r="O3" s="86"/>
      <c r="P3" s="86"/>
    </row>
    <row r="4" spans="1:16" ht="12" customHeight="1">
      <c r="A4" s="236"/>
      <c r="B4" s="155" t="s">
        <v>186</v>
      </c>
      <c r="C4" s="156" t="s">
        <v>641</v>
      </c>
      <c r="D4" s="156" t="s">
        <v>642</v>
      </c>
      <c r="E4" s="156" t="s">
        <v>643</v>
      </c>
      <c r="F4" s="156" t="s">
        <v>644</v>
      </c>
      <c r="G4" s="157" t="s">
        <v>186</v>
      </c>
      <c r="H4" s="158" t="s">
        <v>186</v>
      </c>
      <c r="I4" s="155" t="str">
        <f>Data!$W$3</f>
        <v>2020-21</v>
      </c>
      <c r="J4" s="156" t="str">
        <f>CONCATENATE("Summer ",MID(Data!$W$3,3,2))</f>
        <v>Summer 20</v>
      </c>
      <c r="K4" s="156" t="str">
        <f>CONCATENATE("Fall ",MID(Data!$W$3,3,2))</f>
        <v>Fall 20</v>
      </c>
      <c r="L4" s="156" t="str">
        <f>CONCATENATE("Winter ",MID(Data!$W$3,6,2))</f>
        <v>Winter 21</v>
      </c>
      <c r="M4" s="156" t="str">
        <f>CONCATENATE("Spring ",MID(Data!$W$3,6,2))</f>
        <v>Spring 21</v>
      </c>
      <c r="N4" s="157" t="str">
        <f>Data!$W$3</f>
        <v>2020-21</v>
      </c>
      <c r="O4" s="158" t="str">
        <f>Data!$W$3</f>
        <v>2020-21</v>
      </c>
      <c r="P4" s="159" t="s">
        <v>65</v>
      </c>
    </row>
    <row r="5" spans="1:16" ht="12" customHeight="1" thickBot="1">
      <c r="A5" s="176" t="s">
        <v>0</v>
      </c>
      <c r="B5" s="164" t="s">
        <v>595</v>
      </c>
      <c r="C5" s="165" t="s">
        <v>33</v>
      </c>
      <c r="D5" s="165" t="s">
        <v>33</v>
      </c>
      <c r="E5" s="165" t="s">
        <v>33</v>
      </c>
      <c r="F5" s="165" t="s">
        <v>33</v>
      </c>
      <c r="G5" s="166" t="s">
        <v>31</v>
      </c>
      <c r="H5" s="167" t="s">
        <v>64</v>
      </c>
      <c r="I5" s="147" t="str">
        <f>'Total Allocation'!N5</f>
        <v>Alloc #11</v>
      </c>
      <c r="J5" s="165" t="s">
        <v>33</v>
      </c>
      <c r="K5" s="165" t="s">
        <v>33</v>
      </c>
      <c r="L5" s="165" t="s">
        <v>33</v>
      </c>
      <c r="M5" s="165" t="s">
        <v>33</v>
      </c>
      <c r="N5" s="166" t="s">
        <v>31</v>
      </c>
      <c r="O5" s="167" t="s">
        <v>64</v>
      </c>
      <c r="P5" s="168" t="s">
        <v>63</v>
      </c>
    </row>
    <row r="6" spans="1:16" ht="12" customHeight="1">
      <c r="A6" s="48" t="s">
        <v>1</v>
      </c>
      <c r="B6" s="226" t="s">
        <v>593</v>
      </c>
      <c r="C6" s="227">
        <v>0</v>
      </c>
      <c r="D6" s="227">
        <v>0</v>
      </c>
      <c r="E6" s="227">
        <v>0</v>
      </c>
      <c r="F6" s="227">
        <v>0</v>
      </c>
      <c r="G6" s="227"/>
      <c r="H6" s="180">
        <v>0</v>
      </c>
      <c r="I6" s="226" t="s">
        <v>593</v>
      </c>
      <c r="J6" s="227">
        <f>SUMIFS(Data!$J:$J,Data!$D:$D,$A6,Data!$C:$C,1)</f>
        <v>0</v>
      </c>
      <c r="K6" s="227">
        <f>SUMIFS(Data!$J:$J,Data!$D:$D,$A6,Data!$C:$C,2)</f>
        <v>0</v>
      </c>
      <c r="L6" s="227">
        <f>SUMIFS(Data!$J:$J,Data!$D:$D,$A6,Data!$C:$C,3)</f>
        <v>0</v>
      </c>
      <c r="M6" s="227">
        <f>SUMIFS(Data!$J:$J,Data!$D:$D,$A6,Data!$C:$C,4)</f>
        <v>0</v>
      </c>
      <c r="N6" s="227"/>
      <c r="O6" s="180">
        <f>IF($N6&gt;$I6,$I6,$N6)</f>
        <v>0</v>
      </c>
      <c r="P6" s="162"/>
    </row>
    <row r="7" spans="1:16" ht="12" customHeight="1">
      <c r="A7" s="51" t="s">
        <v>2</v>
      </c>
      <c r="B7" s="226">
        <v>7</v>
      </c>
      <c r="C7" s="228">
        <v>4.8666650000000002</v>
      </c>
      <c r="D7" s="228">
        <v>4.4666639999999997</v>
      </c>
      <c r="E7" s="228">
        <v>5.999994</v>
      </c>
      <c r="F7" s="228">
        <v>4.9333309999999999</v>
      </c>
      <c r="G7" s="228">
        <v>6.755551333333333</v>
      </c>
      <c r="H7" s="180">
        <v>6.755551333333333</v>
      </c>
      <c r="I7" s="226">
        <v>3</v>
      </c>
      <c r="J7" s="228">
        <f>SUMIFS(Data!$J:$J,Data!$D:$D,$A7,Data!$C:$C,1)</f>
        <v>5.8666619999999998</v>
      </c>
      <c r="K7" s="228">
        <f>SUMIFS(Data!$J:$J,Data!$D:$D,$A7,Data!$C:$C,2)</f>
        <v>2.6666650000000001</v>
      </c>
      <c r="L7" s="228">
        <f>SUMIFS(Data!$J:$J,Data!$D:$D,$A7,Data!$C:$C,3)</f>
        <v>3.066665</v>
      </c>
      <c r="M7" s="228">
        <f>SUMIFS(Data!$J:$J,Data!$D:$D,$A7,Data!$C:$C,4)</f>
        <v>2</v>
      </c>
      <c r="N7" s="228">
        <f>SUM(J7:M7)/3</f>
        <v>4.5333306666666671</v>
      </c>
      <c r="O7" s="180">
        <f t="shared" ref="O7:O34" si="0">IF($N7&gt;$I7,$I7,$N7)</f>
        <v>3</v>
      </c>
      <c r="P7" s="220">
        <f>IFERROR(N7/I7,0)</f>
        <v>1.5111102222222224</v>
      </c>
    </row>
    <row r="8" spans="1:16" ht="12" customHeight="1">
      <c r="A8" s="51" t="s">
        <v>3</v>
      </c>
      <c r="B8" s="226">
        <v>5</v>
      </c>
      <c r="C8" s="228">
        <v>2.999997</v>
      </c>
      <c r="D8" s="228">
        <v>23.199975999999999</v>
      </c>
      <c r="E8" s="228">
        <v>19.799975</v>
      </c>
      <c r="F8" s="228">
        <v>19.599974</v>
      </c>
      <c r="G8" s="228">
        <v>21.866640666666669</v>
      </c>
      <c r="H8" s="180">
        <v>5</v>
      </c>
      <c r="I8" s="226">
        <v>15</v>
      </c>
      <c r="J8" s="228">
        <f>SUMIFS(Data!$J:$J,Data!$D:$D,$A8,Data!$C:$C,1)</f>
        <v>4.4666629999999996</v>
      </c>
      <c r="K8" s="228">
        <f>SUMIFS(Data!$J:$J,Data!$D:$D,$A8,Data!$C:$C,2)</f>
        <v>28.199960999999998</v>
      </c>
      <c r="L8" s="228">
        <f>SUMIFS(Data!$J:$J,Data!$D:$D,$A8,Data!$C:$C,3)</f>
        <v>26.733291999999999</v>
      </c>
      <c r="M8" s="228">
        <f>SUMIFS(Data!$J:$J,Data!$D:$D,$A8,Data!$C:$C,4)</f>
        <v>27.466628</v>
      </c>
      <c r="N8" s="228">
        <f>SUM(J8:M8)/3</f>
        <v>28.955514666666669</v>
      </c>
      <c r="O8" s="180">
        <f t="shared" si="0"/>
        <v>15</v>
      </c>
      <c r="P8" s="220">
        <f>IFERROR(N8/I8,0)</f>
        <v>1.9303676444444446</v>
      </c>
    </row>
    <row r="9" spans="1:16" ht="12" customHeight="1">
      <c r="A9" s="52" t="s">
        <v>4</v>
      </c>
      <c r="B9" s="226"/>
      <c r="C9" s="229">
        <v>0</v>
      </c>
      <c r="D9" s="229">
        <v>0</v>
      </c>
      <c r="E9" s="229">
        <v>0</v>
      </c>
      <c r="F9" s="229">
        <v>0</v>
      </c>
      <c r="G9" s="229"/>
      <c r="H9" s="180">
        <v>0</v>
      </c>
      <c r="I9" s="226"/>
      <c r="J9" s="229">
        <f>SUMIFS(Data!$J:$J,Data!$D:$D,$A9,Data!$C:$C,1)</f>
        <v>0</v>
      </c>
      <c r="K9" s="230">
        <f>SUMIFS(Data!$J:$J,Data!$D:$D,$A9,Data!$C:$C,2)</f>
        <v>0</v>
      </c>
      <c r="L9" s="230">
        <f>SUMIFS(Data!$J:$J,Data!$D:$D,$A9,Data!$C:$C,3)</f>
        <v>0</v>
      </c>
      <c r="M9" s="230">
        <f>SUMIFS(Data!$J:$J,Data!$D:$D,$A9,Data!$C:$C,4)</f>
        <v>0</v>
      </c>
      <c r="N9" s="230"/>
      <c r="O9" s="180">
        <f t="shared" si="0"/>
        <v>0</v>
      </c>
      <c r="P9" s="204"/>
    </row>
    <row r="10" spans="1:16" ht="12" customHeight="1">
      <c r="A10" s="48" t="s">
        <v>5</v>
      </c>
      <c r="B10" s="226"/>
      <c r="C10" s="227">
        <v>0</v>
      </c>
      <c r="D10" s="227">
        <v>0</v>
      </c>
      <c r="E10" s="227">
        <v>0</v>
      </c>
      <c r="F10" s="227">
        <v>0</v>
      </c>
      <c r="G10" s="227"/>
      <c r="H10" s="180">
        <v>0</v>
      </c>
      <c r="I10" s="226"/>
      <c r="J10" s="227">
        <f>SUMIFS(Data!$J:$J,Data!$D:$D,$A10,Data!$C:$C,1)</f>
        <v>0</v>
      </c>
      <c r="K10" s="227">
        <f>SUMIFS(Data!$J:$J,Data!$D:$D,$A10,Data!$C:$C,2)</f>
        <v>0</v>
      </c>
      <c r="L10" s="227">
        <f>SUMIFS(Data!$J:$J,Data!$D:$D,$A10,Data!$C:$C,3)</f>
        <v>0</v>
      </c>
      <c r="M10" s="227">
        <f>SUMIFS(Data!$J:$J,Data!$D:$D,$A10,Data!$C:$C,4)</f>
        <v>0</v>
      </c>
      <c r="N10" s="227"/>
      <c r="O10" s="180">
        <f t="shared" si="0"/>
        <v>0</v>
      </c>
      <c r="P10" s="162"/>
    </row>
    <row r="11" spans="1:16" ht="12" customHeight="1">
      <c r="A11" s="57" t="s">
        <v>6</v>
      </c>
      <c r="B11" s="226"/>
      <c r="C11" s="231">
        <v>0</v>
      </c>
      <c r="D11" s="231">
        <v>0</v>
      </c>
      <c r="E11" s="231">
        <v>0</v>
      </c>
      <c r="F11" s="231">
        <v>0</v>
      </c>
      <c r="G11" s="231"/>
      <c r="H11" s="180">
        <v>0</v>
      </c>
      <c r="I11" s="226"/>
      <c r="J11" s="231">
        <f>SUMIFS(Data!$J:$J,Data!$D:$D,$A11,Data!$C:$C,1)</f>
        <v>0</v>
      </c>
      <c r="K11" s="227">
        <f>SUMIFS(Data!$J:$J,Data!$D:$D,$A11,Data!$C:$C,2)</f>
        <v>0</v>
      </c>
      <c r="L11" s="227">
        <f>SUMIFS(Data!$J:$J,Data!$D:$D,$A11,Data!$C:$C,3)</f>
        <v>0</v>
      </c>
      <c r="M11" s="227">
        <f>SUMIFS(Data!$J:$J,Data!$D:$D,$A11,Data!$C:$C,4)</f>
        <v>0</v>
      </c>
      <c r="N11" s="227"/>
      <c r="O11" s="180">
        <f t="shared" si="0"/>
        <v>0</v>
      </c>
      <c r="P11" s="161"/>
    </row>
    <row r="12" spans="1:16" ht="12" customHeight="1">
      <c r="A12" s="48" t="s">
        <v>7</v>
      </c>
      <c r="B12" s="226"/>
      <c r="C12" s="227">
        <v>0</v>
      </c>
      <c r="D12" s="227">
        <v>0</v>
      </c>
      <c r="E12" s="227">
        <v>0</v>
      </c>
      <c r="F12" s="227">
        <v>0</v>
      </c>
      <c r="G12" s="227"/>
      <c r="H12" s="180">
        <v>0</v>
      </c>
      <c r="I12" s="226"/>
      <c r="J12" s="227">
        <f>SUMIFS(Data!$J:$J,Data!$D:$D,$A12,Data!$C:$C,1)</f>
        <v>0</v>
      </c>
      <c r="K12" s="227">
        <f>SUMIFS(Data!$J:$J,Data!$D:$D,$A12,Data!$C:$C,2)</f>
        <v>0</v>
      </c>
      <c r="L12" s="227">
        <f>SUMIFS(Data!$J:$J,Data!$D:$D,$A12,Data!$C:$C,3)</f>
        <v>0</v>
      </c>
      <c r="M12" s="227">
        <f>SUMIFS(Data!$J:$J,Data!$D:$D,$A12,Data!$C:$C,4)</f>
        <v>0</v>
      </c>
      <c r="N12" s="227"/>
      <c r="O12" s="180">
        <f t="shared" si="0"/>
        <v>0</v>
      </c>
      <c r="P12" s="161"/>
    </row>
    <row r="13" spans="1:16" ht="12" customHeight="1">
      <c r="A13" s="48" t="s">
        <v>8</v>
      </c>
      <c r="B13" s="226"/>
      <c r="C13" s="227">
        <v>0</v>
      </c>
      <c r="D13" s="227">
        <v>0</v>
      </c>
      <c r="E13" s="227">
        <v>0</v>
      </c>
      <c r="F13" s="227">
        <v>0</v>
      </c>
      <c r="G13" s="227"/>
      <c r="H13" s="180">
        <v>0</v>
      </c>
      <c r="I13" s="226"/>
      <c r="J13" s="227">
        <f>SUMIFS(Data!$J:$J,Data!$D:$D,$A13,Data!$C:$C,1)</f>
        <v>0</v>
      </c>
      <c r="K13" s="227">
        <f>SUMIFS(Data!$J:$J,Data!$D:$D,$A13,Data!$C:$C,2)</f>
        <v>0</v>
      </c>
      <c r="L13" s="227">
        <f>SUMIFS(Data!$J:$J,Data!$D:$D,$A13,Data!$C:$C,3)</f>
        <v>0</v>
      </c>
      <c r="M13" s="227">
        <f>SUMIFS(Data!$J:$J,Data!$D:$D,$A13,Data!$C:$C,4)</f>
        <v>0</v>
      </c>
      <c r="N13" s="227"/>
      <c r="O13" s="180">
        <f t="shared" si="0"/>
        <v>0</v>
      </c>
      <c r="P13" s="221"/>
    </row>
    <row r="14" spans="1:16" ht="12" customHeight="1">
      <c r="A14" s="48" t="s">
        <v>9</v>
      </c>
      <c r="B14" s="226"/>
      <c r="C14" s="227">
        <v>0</v>
      </c>
      <c r="D14" s="227">
        <v>0</v>
      </c>
      <c r="E14" s="227">
        <v>0</v>
      </c>
      <c r="F14" s="227">
        <v>0</v>
      </c>
      <c r="G14" s="227"/>
      <c r="H14" s="180">
        <v>0</v>
      </c>
      <c r="I14" s="226"/>
      <c r="J14" s="227">
        <f>SUMIFS(Data!$J:$J,Data!$D:$D,$A14,Data!$C:$C,1)</f>
        <v>0</v>
      </c>
      <c r="K14" s="227">
        <f>SUMIFS(Data!$J:$J,Data!$D:$D,$A14,Data!$C:$C,2)</f>
        <v>0</v>
      </c>
      <c r="L14" s="227">
        <f>SUMIFS(Data!$J:$J,Data!$D:$D,$A14,Data!$C:$C,3)</f>
        <v>0</v>
      </c>
      <c r="M14" s="227">
        <f>SUMIFS(Data!$J:$J,Data!$D:$D,$A14,Data!$C:$C,4)</f>
        <v>0</v>
      </c>
      <c r="N14" s="227"/>
      <c r="O14" s="180">
        <f t="shared" si="0"/>
        <v>0</v>
      </c>
      <c r="P14" s="161"/>
    </row>
    <row r="15" spans="1:16" ht="12" customHeight="1">
      <c r="A15" s="57" t="s">
        <v>10</v>
      </c>
      <c r="B15" s="226">
        <v>5</v>
      </c>
      <c r="C15" s="231">
        <v>0</v>
      </c>
      <c r="D15" s="231">
        <v>0</v>
      </c>
      <c r="E15" s="231">
        <v>0</v>
      </c>
      <c r="F15" s="231">
        <v>0</v>
      </c>
      <c r="G15" s="231"/>
      <c r="H15" s="180">
        <v>0</v>
      </c>
      <c r="I15" s="226"/>
      <c r="J15" s="231">
        <f>SUMIFS(Data!$J:$J,Data!$D:$D,$A15,Data!$C:$C,1)</f>
        <v>0</v>
      </c>
      <c r="K15" s="227">
        <f>SUMIFS(Data!$J:$J,Data!$D:$D,$A15,Data!$C:$C,2)</f>
        <v>0</v>
      </c>
      <c r="L15" s="227">
        <f>SUMIFS(Data!$J:$J,Data!$D:$D,$A15,Data!$C:$C,3)</f>
        <v>0</v>
      </c>
      <c r="M15" s="227">
        <f>SUMIFS(Data!$J:$J,Data!$D:$D,$A15,Data!$C:$C,4)</f>
        <v>0</v>
      </c>
      <c r="N15" s="227"/>
      <c r="O15" s="180">
        <f t="shared" si="0"/>
        <v>0</v>
      </c>
      <c r="P15" s="161"/>
    </row>
    <row r="16" spans="1:16" s="23" customFormat="1" ht="12" customHeight="1">
      <c r="A16" s="48" t="s">
        <v>11</v>
      </c>
      <c r="B16" s="226"/>
      <c r="C16" s="227">
        <v>0</v>
      </c>
      <c r="D16" s="227">
        <v>0</v>
      </c>
      <c r="E16" s="227">
        <v>0</v>
      </c>
      <c r="F16" s="227">
        <v>0</v>
      </c>
      <c r="G16" s="227"/>
      <c r="H16" s="180">
        <v>0</v>
      </c>
      <c r="I16" s="226"/>
      <c r="J16" s="227">
        <f>SUMIFS(Data!$J:$J,Data!$D:$D,$A16,Data!$C:$C,1)</f>
        <v>0</v>
      </c>
      <c r="K16" s="227">
        <f>SUMIFS(Data!$J:$J,Data!$D:$D,$A16,Data!$C:$C,2)</f>
        <v>0</v>
      </c>
      <c r="L16" s="227">
        <f>SUMIFS(Data!$J:$J,Data!$D:$D,$A16,Data!$C:$C,3)</f>
        <v>0</v>
      </c>
      <c r="M16" s="227">
        <f>SUMIFS(Data!$J:$J,Data!$D:$D,$A16,Data!$C:$C,4)</f>
        <v>0</v>
      </c>
      <c r="N16" s="227"/>
      <c r="O16" s="180">
        <f t="shared" si="0"/>
        <v>0</v>
      </c>
      <c r="P16" s="161"/>
    </row>
    <row r="17" spans="1:16" ht="12" customHeight="1">
      <c r="A17" s="57" t="s">
        <v>12</v>
      </c>
      <c r="B17" s="226"/>
      <c r="C17" s="231">
        <v>0</v>
      </c>
      <c r="D17" s="231">
        <v>0</v>
      </c>
      <c r="E17" s="231">
        <v>0</v>
      </c>
      <c r="F17" s="231">
        <v>0</v>
      </c>
      <c r="G17" s="231"/>
      <c r="H17" s="180">
        <v>0</v>
      </c>
      <c r="I17" s="226"/>
      <c r="J17" s="231">
        <f>SUMIFS(Data!$J:$J,Data!$D:$D,$A17,Data!$C:$C,1)</f>
        <v>0</v>
      </c>
      <c r="K17" s="227">
        <f>SUMIFS(Data!$J:$J,Data!$D:$D,$A17,Data!$C:$C,2)</f>
        <v>0</v>
      </c>
      <c r="L17" s="227">
        <f>SUMIFS(Data!$J:$J,Data!$D:$D,$A17,Data!$C:$C,3)</f>
        <v>0</v>
      </c>
      <c r="M17" s="227">
        <f>SUMIFS(Data!$J:$J,Data!$D:$D,$A17,Data!$C:$C,4)</f>
        <v>0</v>
      </c>
      <c r="N17" s="227"/>
      <c r="O17" s="180">
        <f t="shared" si="0"/>
        <v>0</v>
      </c>
      <c r="P17" s="161"/>
    </row>
    <row r="18" spans="1:16" ht="12" customHeight="1">
      <c r="A18" s="51" t="s">
        <v>13</v>
      </c>
      <c r="B18" s="226"/>
      <c r="C18" s="228">
        <v>0</v>
      </c>
      <c r="D18" s="228">
        <v>0</v>
      </c>
      <c r="E18" s="228">
        <v>0</v>
      </c>
      <c r="F18" s="228">
        <v>0</v>
      </c>
      <c r="G18" s="228"/>
      <c r="H18" s="180">
        <v>0</v>
      </c>
      <c r="I18" s="226">
        <v>13</v>
      </c>
      <c r="J18" s="228">
        <f>SUMIFS(Data!$J:$J,Data!$D:$D,$A18,Data!$C:$C,1)</f>
        <v>0</v>
      </c>
      <c r="K18" s="228">
        <f>SUMIFS(Data!$J:$J,Data!$D:$D,$A18,Data!$C:$C,2)</f>
        <v>3.6666629999999998</v>
      </c>
      <c r="L18" s="228">
        <f>SUMIFS(Data!$J:$J,Data!$D:$D,$A18,Data!$C:$C,3)</f>
        <v>0</v>
      </c>
      <c r="M18" s="228">
        <f>SUMIFS(Data!$J:$J,Data!$D:$D,$A18,Data!$C:$C,4)</f>
        <v>0</v>
      </c>
      <c r="N18" s="228"/>
      <c r="O18" s="180">
        <f t="shared" si="0"/>
        <v>0</v>
      </c>
      <c r="P18" s="220">
        <f>IFERROR(N18/I18,0)</f>
        <v>0</v>
      </c>
    </row>
    <row r="19" spans="1:16" ht="12" customHeight="1">
      <c r="A19" s="48" t="s">
        <v>14</v>
      </c>
      <c r="B19" s="226"/>
      <c r="C19" s="231">
        <v>0</v>
      </c>
      <c r="D19" s="231">
        <v>0</v>
      </c>
      <c r="E19" s="231">
        <v>0</v>
      </c>
      <c r="F19" s="231">
        <v>0</v>
      </c>
      <c r="G19" s="231"/>
      <c r="H19" s="180">
        <v>0</v>
      </c>
      <c r="I19" s="226"/>
      <c r="J19" s="227">
        <f>SUMIFS(Data!$J:$J,Data!$D:$D,$A19,Data!$C:$C,1)</f>
        <v>0</v>
      </c>
      <c r="K19" s="227">
        <f>SUMIFS(Data!$J:$J,Data!$D:$D,$A19,Data!$C:$C,2)</f>
        <v>0</v>
      </c>
      <c r="L19" s="227">
        <f>SUMIFS(Data!$J:$J,Data!$D:$D,$A19,Data!$C:$C,3)</f>
        <v>2.4</v>
      </c>
      <c r="M19" s="227">
        <f>SUMIFS(Data!$J:$J,Data!$D:$D,$A19,Data!$C:$C,4)</f>
        <v>2</v>
      </c>
      <c r="N19" s="227"/>
      <c r="O19" s="180">
        <f t="shared" si="0"/>
        <v>0</v>
      </c>
      <c r="P19" s="220">
        <f>IFERROR(N19/I19,0)</f>
        <v>0</v>
      </c>
    </row>
    <row r="20" spans="1:16" ht="12" customHeight="1">
      <c r="A20" s="51" t="s">
        <v>15</v>
      </c>
      <c r="B20" s="226">
        <v>7</v>
      </c>
      <c r="C20" s="228">
        <v>2.9999980000000002</v>
      </c>
      <c r="D20" s="228">
        <v>4.3999940000000004</v>
      </c>
      <c r="E20" s="228">
        <v>3.199999</v>
      </c>
      <c r="F20" s="228">
        <v>0</v>
      </c>
      <c r="G20" s="228">
        <v>3.5333303333333337</v>
      </c>
      <c r="H20" s="180">
        <v>3.5333303333333337</v>
      </c>
      <c r="I20" s="226">
        <v>5</v>
      </c>
      <c r="J20" s="228">
        <f>SUMIFS(Data!$J:$J,Data!$D:$D,$A20,Data!$C:$C,1)</f>
        <v>0</v>
      </c>
      <c r="K20" s="228">
        <f>SUMIFS(Data!$J:$J,Data!$D:$D,$A20,Data!$C:$C,2)</f>
        <v>0</v>
      </c>
      <c r="L20" s="228">
        <f>SUMIFS(Data!$J:$J,Data!$D:$D,$A20,Data!$C:$C,3)</f>
        <v>0</v>
      </c>
      <c r="M20" s="228">
        <f>SUMIFS(Data!$J:$J,Data!$D:$D,$A20,Data!$C:$C,4)</f>
        <v>0</v>
      </c>
      <c r="N20" s="228">
        <f>SUM(J20:M20)/3</f>
        <v>0</v>
      </c>
      <c r="O20" s="180">
        <f t="shared" si="0"/>
        <v>0</v>
      </c>
      <c r="P20" s="220">
        <f>N20/I20</f>
        <v>0</v>
      </c>
    </row>
    <row r="21" spans="1:16" ht="12" customHeight="1">
      <c r="A21" s="48" t="s">
        <v>16</v>
      </c>
      <c r="B21" s="226"/>
      <c r="C21" s="227">
        <v>0</v>
      </c>
      <c r="D21" s="227">
        <v>0</v>
      </c>
      <c r="E21" s="227">
        <v>0</v>
      </c>
      <c r="F21" s="227">
        <v>0</v>
      </c>
      <c r="G21" s="227"/>
      <c r="H21" s="180">
        <v>0</v>
      </c>
      <c r="I21" s="226"/>
      <c r="J21" s="227">
        <f>SUMIFS(Data!$J:$J,Data!$D:$D,$A21,Data!$C:$C,1)</f>
        <v>0</v>
      </c>
      <c r="K21" s="227">
        <f>SUMIFS(Data!$J:$J,Data!$D:$D,$A21,Data!$C:$C,2)</f>
        <v>0</v>
      </c>
      <c r="L21" s="227">
        <f>SUMIFS(Data!$J:$J,Data!$D:$D,$A21,Data!$C:$C,3)</f>
        <v>0</v>
      </c>
      <c r="M21" s="227">
        <f>SUMIFS(Data!$J:$J,Data!$D:$D,$A21,Data!$C:$C,4)</f>
        <v>0</v>
      </c>
      <c r="N21" s="227"/>
      <c r="O21" s="180">
        <f t="shared" si="0"/>
        <v>0</v>
      </c>
      <c r="P21" s="221"/>
    </row>
    <row r="22" spans="1:16" ht="12" customHeight="1">
      <c r="A22" s="48" t="s">
        <v>17</v>
      </c>
      <c r="B22" s="226"/>
      <c r="C22" s="227">
        <v>0</v>
      </c>
      <c r="D22" s="227">
        <v>0</v>
      </c>
      <c r="E22" s="227">
        <v>0</v>
      </c>
      <c r="F22" s="227">
        <v>0</v>
      </c>
      <c r="G22" s="227"/>
      <c r="H22" s="180">
        <v>0</v>
      </c>
      <c r="I22" s="226"/>
      <c r="J22" s="231">
        <f>SUMIFS(Data!$J:$J,Data!$D:$D,$A22,Data!$C:$C,1)</f>
        <v>0</v>
      </c>
      <c r="K22" s="227">
        <f>SUMIFS(Data!$J:$J,Data!$D:$D,$A22,Data!$C:$C,2)</f>
        <v>0</v>
      </c>
      <c r="L22" s="227">
        <f>SUMIFS(Data!$J:$J,Data!$D:$D,$A22,Data!$C:$C,3)</f>
        <v>0</v>
      </c>
      <c r="M22" s="227">
        <f>SUMIFS(Data!$J:$J,Data!$D:$D,$A22,Data!$C:$C,4)</f>
        <v>0</v>
      </c>
      <c r="N22" s="227"/>
      <c r="O22" s="180">
        <f t="shared" si="0"/>
        <v>0</v>
      </c>
      <c r="P22" s="162"/>
    </row>
    <row r="23" spans="1:16" ht="12" customHeight="1">
      <c r="A23" s="52" t="s">
        <v>18</v>
      </c>
      <c r="B23" s="226"/>
      <c r="C23" s="229">
        <v>0</v>
      </c>
      <c r="D23" s="229">
        <v>0</v>
      </c>
      <c r="E23" s="229">
        <v>0</v>
      </c>
      <c r="F23" s="229">
        <v>0</v>
      </c>
      <c r="G23" s="229"/>
      <c r="H23" s="180">
        <v>0</v>
      </c>
      <c r="I23" s="226"/>
      <c r="J23" s="229">
        <f>SUMIFS(Data!$J:$J,Data!$D:$D,$A23,Data!$C:$C,1)</f>
        <v>0</v>
      </c>
      <c r="K23" s="230">
        <f>SUMIFS(Data!$J:$J,Data!$D:$D,$A23,Data!$C:$C,2)</f>
        <v>0</v>
      </c>
      <c r="L23" s="230">
        <f>SUMIFS(Data!$J:$J,Data!$D:$D,$A23,Data!$C:$C,3)</f>
        <v>0</v>
      </c>
      <c r="M23" s="230">
        <f>SUMIFS(Data!$J:$J,Data!$D:$D,$A23,Data!$C:$C,4)</f>
        <v>0</v>
      </c>
      <c r="N23" s="230"/>
      <c r="O23" s="180">
        <f t="shared" si="0"/>
        <v>0</v>
      </c>
      <c r="P23" s="204"/>
    </row>
    <row r="24" spans="1:16" ht="12" customHeight="1">
      <c r="A24" s="51" t="s">
        <v>40</v>
      </c>
      <c r="B24" s="226">
        <v>7</v>
      </c>
      <c r="C24" s="228">
        <v>5.6666629999999998</v>
      </c>
      <c r="D24" s="228">
        <v>11.59999</v>
      </c>
      <c r="E24" s="228">
        <v>7.533328</v>
      </c>
      <c r="F24" s="228">
        <v>4.7300000000000004</v>
      </c>
      <c r="G24" s="228">
        <v>9.8433270000000004</v>
      </c>
      <c r="H24" s="180">
        <v>7</v>
      </c>
      <c r="I24" s="226"/>
      <c r="J24" s="232">
        <f>SUMIFS(Data!$J:$J,Data!$D:$D,$A24,Data!$C:$C,1)</f>
        <v>1.466</v>
      </c>
      <c r="K24" s="228">
        <f>SUMIFS(Data!$J:$J,Data!$D:$D,$A24,Data!$C:$C,2)</f>
        <v>2.3980000000000001</v>
      </c>
      <c r="L24" s="228">
        <f>SUMIFS(Data!$J:$J,Data!$D:$D,$A24,Data!$C:$C,3)</f>
        <v>13.74</v>
      </c>
      <c r="M24" s="228">
        <f>SUMIFS(Data!$J:$J,Data!$D:$D,$A24,Data!$C:$C,4)</f>
        <v>18.126000000000001</v>
      </c>
      <c r="N24" s="228">
        <f>SUM(J24:M24)/3</f>
        <v>11.910000000000002</v>
      </c>
      <c r="O24" s="180">
        <f>IF($N24&gt;$I24,$I24,$N24)</f>
        <v>0</v>
      </c>
      <c r="P24" s="220">
        <f>IFERROR(N24/I24,0)</f>
        <v>0</v>
      </c>
    </row>
    <row r="25" spans="1:16" ht="12" customHeight="1">
      <c r="A25" s="48" t="s">
        <v>19</v>
      </c>
      <c r="B25" s="226"/>
      <c r="C25" s="227">
        <v>0</v>
      </c>
      <c r="D25" s="227">
        <v>0</v>
      </c>
      <c r="E25" s="227">
        <v>0</v>
      </c>
      <c r="F25" s="227">
        <v>0</v>
      </c>
      <c r="G25" s="227"/>
      <c r="H25" s="180">
        <v>0</v>
      </c>
      <c r="I25" s="226">
        <v>10</v>
      </c>
      <c r="J25" s="227">
        <f>SUMIFS(Data!$J:$J,Data!$D:$D,$A25,Data!$C:$C,1)</f>
        <v>0</v>
      </c>
      <c r="K25" s="227">
        <f>SUMIFS(Data!$J:$J,Data!$D:$D,$A25,Data!$C:$C,2)</f>
        <v>0</v>
      </c>
      <c r="L25" s="227">
        <f>SUMIFS(Data!$J:$J,Data!$D:$D,$A25,Data!$C:$C,3)</f>
        <v>0</v>
      </c>
      <c r="M25" s="227">
        <f>SUMIFS(Data!$J:$J,Data!$D:$D,$A25,Data!$C:$C,4)</f>
        <v>0</v>
      </c>
      <c r="N25" s="227"/>
      <c r="O25" s="180">
        <f>IF($N25&gt;$I25,$I25,$N25)</f>
        <v>0</v>
      </c>
      <c r="P25" s="162"/>
    </row>
    <row r="26" spans="1:16" ht="12" customHeight="1">
      <c r="A26" s="51" t="s">
        <v>39</v>
      </c>
      <c r="B26" s="226">
        <v>10</v>
      </c>
      <c r="C26" s="228">
        <v>13.466654000000002</v>
      </c>
      <c r="D26" s="228">
        <v>47.866611999999996</v>
      </c>
      <c r="E26" s="228">
        <v>0</v>
      </c>
      <c r="F26" s="228">
        <v>0</v>
      </c>
      <c r="G26" s="228">
        <v>20.444421999999999</v>
      </c>
      <c r="H26" s="180">
        <v>10</v>
      </c>
      <c r="I26" s="226"/>
      <c r="J26" s="228">
        <f>SUMIFS(Data!$J:$J,Data!$D:$D,$A26,Data!$C:$C,1)</f>
        <v>0</v>
      </c>
      <c r="K26" s="228">
        <f>SUMIFS(Data!$J:$J,Data!$D:$D,$A26,Data!$C:$C,2)</f>
        <v>0</v>
      </c>
      <c r="L26" s="228">
        <f>SUMIFS(Data!$J:$J,Data!$D:$D,$A26,Data!$C:$C,3)</f>
        <v>0</v>
      </c>
      <c r="M26" s="228">
        <f>SUMIFS(Data!$J:$J,Data!$D:$D,$A26,Data!$C:$C,4)</f>
        <v>0</v>
      </c>
      <c r="N26" s="228">
        <f>SUM(J26:M26)/3</f>
        <v>0</v>
      </c>
      <c r="O26" s="180">
        <f t="shared" si="0"/>
        <v>0</v>
      </c>
      <c r="P26" s="220">
        <f>IFERROR(N26/I26,0)</f>
        <v>0</v>
      </c>
    </row>
    <row r="27" spans="1:16" ht="12" customHeight="1">
      <c r="A27" s="57" t="s">
        <v>21</v>
      </c>
      <c r="B27" s="226"/>
      <c r="C27" s="231">
        <v>0</v>
      </c>
      <c r="D27" s="231">
        <v>0</v>
      </c>
      <c r="E27" s="231">
        <v>0</v>
      </c>
      <c r="F27" s="231">
        <v>0</v>
      </c>
      <c r="G27" s="231"/>
      <c r="H27" s="180">
        <v>0</v>
      </c>
      <c r="I27" s="226"/>
      <c r="J27" s="231">
        <f>SUMIFS(Data!$J:$J,Data!$D:$D,$A27,Data!$C:$C,1)</f>
        <v>0</v>
      </c>
      <c r="K27" s="227">
        <f>SUMIFS(Data!$J:$J,Data!$D:$D,$A27,Data!$C:$C,2)</f>
        <v>0</v>
      </c>
      <c r="L27" s="227">
        <f>SUMIFS(Data!$J:$J,Data!$D:$D,$A27,Data!$C:$C,3)</f>
        <v>0</v>
      </c>
      <c r="M27" s="227">
        <f>SUMIFS(Data!$J:$J,Data!$D:$D,$A27,Data!$C:$C,4)</f>
        <v>0</v>
      </c>
      <c r="N27" s="227"/>
      <c r="O27" s="180">
        <f t="shared" si="0"/>
        <v>0</v>
      </c>
      <c r="P27" s="161"/>
    </row>
    <row r="28" spans="1:16" ht="12" customHeight="1">
      <c r="A28" s="48" t="s">
        <v>22</v>
      </c>
      <c r="B28" s="226"/>
      <c r="C28" s="227">
        <v>0</v>
      </c>
      <c r="D28" s="227">
        <v>0</v>
      </c>
      <c r="E28" s="227">
        <v>0</v>
      </c>
      <c r="F28" s="227">
        <v>0</v>
      </c>
      <c r="G28" s="227"/>
      <c r="H28" s="180">
        <v>0</v>
      </c>
      <c r="I28" s="226"/>
      <c r="J28" s="227">
        <f>SUMIFS(Data!$J:$J,Data!$D:$D,$A28,Data!$C:$C,1)</f>
        <v>0</v>
      </c>
      <c r="K28" s="227">
        <f>SUMIFS(Data!$J:$J,Data!$D:$D,$A28,Data!$C:$C,2)</f>
        <v>0</v>
      </c>
      <c r="L28" s="227">
        <f>SUMIFS(Data!$J:$J,Data!$D:$D,$A28,Data!$C:$C,3)</f>
        <v>0</v>
      </c>
      <c r="M28" s="227">
        <f>SUMIFS(Data!$J:$J,Data!$D:$D,$A28,Data!$C:$C,4)</f>
        <v>0</v>
      </c>
      <c r="N28" s="227"/>
      <c r="O28" s="180">
        <f t="shared" si="0"/>
        <v>0</v>
      </c>
      <c r="P28" s="222"/>
    </row>
    <row r="29" spans="1:16" ht="12" customHeight="1">
      <c r="A29" s="48" t="s">
        <v>23</v>
      </c>
      <c r="B29" s="226"/>
      <c r="C29" s="231">
        <v>0</v>
      </c>
      <c r="D29" s="231">
        <v>0</v>
      </c>
      <c r="E29" s="231">
        <v>0</v>
      </c>
      <c r="F29" s="231">
        <v>0</v>
      </c>
      <c r="G29" s="231"/>
      <c r="H29" s="180">
        <v>0</v>
      </c>
      <c r="I29" s="226"/>
      <c r="J29" s="231">
        <f>SUMIFS(Data!$J:$J,Data!$D:$D,$A29,Data!$C:$C,1)</f>
        <v>0</v>
      </c>
      <c r="K29" s="227">
        <f>SUMIFS(Data!$J:$J,Data!$D:$D,$A29,Data!$C:$C,2)</f>
        <v>0</v>
      </c>
      <c r="L29" s="227">
        <f>SUMIFS(Data!$J:$J,Data!$D:$D,$A29,Data!$C:$C,3)</f>
        <v>0</v>
      </c>
      <c r="M29" s="227">
        <f>SUMIFS(Data!$J:$J,Data!$D:$D,$A29,Data!$C:$C,4)</f>
        <v>0</v>
      </c>
      <c r="N29" s="227"/>
      <c r="O29" s="180">
        <f t="shared" si="0"/>
        <v>0</v>
      </c>
      <c r="P29" s="161"/>
    </row>
    <row r="30" spans="1:16" ht="12" customHeight="1">
      <c r="A30" s="51" t="s">
        <v>38</v>
      </c>
      <c r="B30" s="226">
        <v>7</v>
      </c>
      <c r="C30" s="228">
        <v>3.33</v>
      </c>
      <c r="D30" s="228">
        <v>6.0640000000000001</v>
      </c>
      <c r="E30" s="228">
        <v>7.2670000000000003</v>
      </c>
      <c r="F30" s="228">
        <v>6.4</v>
      </c>
      <c r="G30" s="228">
        <v>7.6870000000000003</v>
      </c>
      <c r="H30" s="180">
        <v>7</v>
      </c>
      <c r="I30" s="226">
        <v>4</v>
      </c>
      <c r="J30" s="228">
        <f>SUMIFS(Data!$J:$J,Data!$D:$D,$A30,Data!$C:$C,1)</f>
        <v>6.9359999999999999</v>
      </c>
      <c r="K30" s="228">
        <f>SUMIFS(Data!$J:$J,Data!$D:$D,$A30,Data!$C:$C,2)</f>
        <v>6.9359999999999999</v>
      </c>
      <c r="L30" s="228">
        <f>SUMIFS(Data!$J:$J,Data!$D:$D,$A30,Data!$C:$C,3)</f>
        <v>0</v>
      </c>
      <c r="M30" s="228">
        <f>SUMIFS(Data!$J:$J,Data!$D:$D,$A30,Data!$C:$C,4)</f>
        <v>0</v>
      </c>
      <c r="N30" s="228">
        <f>SUM(J30:M30)/3</f>
        <v>4.6239999999999997</v>
      </c>
      <c r="O30" s="180">
        <f t="shared" si="0"/>
        <v>4</v>
      </c>
      <c r="P30" s="220">
        <f>N30/I30</f>
        <v>1.1559999999999999</v>
      </c>
    </row>
    <row r="31" spans="1:16" ht="12" customHeight="1">
      <c r="A31" s="57" t="s">
        <v>25</v>
      </c>
      <c r="B31" s="226"/>
      <c r="C31" s="231">
        <v>0</v>
      </c>
      <c r="D31" s="231">
        <v>0</v>
      </c>
      <c r="E31" s="231">
        <v>0</v>
      </c>
      <c r="F31" s="231">
        <v>0</v>
      </c>
      <c r="G31" s="231"/>
      <c r="H31" s="180">
        <v>0</v>
      </c>
      <c r="I31" s="226"/>
      <c r="J31" s="231">
        <f>SUMIFS(Data!$J:$J,Data!$D:$D,$A31,Data!$C:$C,1)</f>
        <v>0</v>
      </c>
      <c r="K31" s="227">
        <f>SUMIFS(Data!$J:$J,Data!$D:$D,$A31,Data!$C:$C,2)</f>
        <v>0</v>
      </c>
      <c r="L31" s="227">
        <f>SUMIFS(Data!$J:$J,Data!$D:$D,$A31,Data!$C:$C,3)</f>
        <v>0</v>
      </c>
      <c r="M31" s="227">
        <f>SUMIFS(Data!$J:$J,Data!$D:$D,$A31,Data!$C:$C,4)</f>
        <v>0</v>
      </c>
      <c r="N31" s="227"/>
      <c r="O31" s="180">
        <f t="shared" si="0"/>
        <v>0</v>
      </c>
      <c r="P31" s="161"/>
    </row>
    <row r="32" spans="1:16" ht="12" customHeight="1">
      <c r="A32" s="48" t="s">
        <v>26</v>
      </c>
      <c r="B32" s="226"/>
      <c r="C32" s="227">
        <v>0</v>
      </c>
      <c r="D32" s="227">
        <v>0</v>
      </c>
      <c r="E32" s="227">
        <v>0</v>
      </c>
      <c r="F32" s="227">
        <v>0</v>
      </c>
      <c r="G32" s="227"/>
      <c r="H32" s="180">
        <v>0</v>
      </c>
      <c r="I32" s="226"/>
      <c r="J32" s="227">
        <f>SUMIFS(Data!$J:$J,Data!$D:$D,$A32,Data!$C:$C,1)</f>
        <v>0</v>
      </c>
      <c r="K32" s="227">
        <f>SUMIFS(Data!$J:$J,Data!$D:$D,$A32,Data!$C:$C,2)</f>
        <v>0</v>
      </c>
      <c r="L32" s="227">
        <f>SUMIFS(Data!$J:$J,Data!$D:$D,$A32,Data!$C:$C,3)</f>
        <v>0</v>
      </c>
      <c r="M32" s="227">
        <f>SUMIFS(Data!$J:$J,Data!$D:$D,$A32,Data!$C:$C,4)</f>
        <v>0</v>
      </c>
      <c r="N32" s="227"/>
      <c r="O32" s="180">
        <f t="shared" si="0"/>
        <v>0</v>
      </c>
      <c r="P32" s="162"/>
    </row>
    <row r="33" spans="1:17" ht="12" customHeight="1">
      <c r="A33" s="248" t="s">
        <v>27</v>
      </c>
      <c r="B33" s="226"/>
      <c r="C33" s="231">
        <v>0</v>
      </c>
      <c r="D33" s="231">
        <v>0</v>
      </c>
      <c r="E33" s="231">
        <v>0</v>
      </c>
      <c r="F33" s="231">
        <v>0</v>
      </c>
      <c r="G33" s="231"/>
      <c r="H33" s="180">
        <v>0</v>
      </c>
      <c r="I33" s="226"/>
      <c r="J33" s="231">
        <f>SUMIFS(Data!$J:$J,Data!$D:$D,$A33,Data!$C:$C,1)</f>
        <v>0</v>
      </c>
      <c r="K33" s="227">
        <f>SUMIFS(Data!$J:$J,Data!$D:$D,$A33,Data!$C:$C,2)</f>
        <v>0</v>
      </c>
      <c r="L33" s="227">
        <f>SUMIFS(Data!$J:$J,Data!$D:$D,$A33,Data!$C:$C,3)</f>
        <v>0</v>
      </c>
      <c r="M33" s="227">
        <f>SUMIFS(Data!$J:$J,Data!$D:$D,$A33,Data!$C:$C,4)</f>
        <v>0</v>
      </c>
      <c r="N33" s="227"/>
      <c r="O33" s="180">
        <f t="shared" si="0"/>
        <v>0</v>
      </c>
      <c r="P33" s="161"/>
    </row>
    <row r="34" spans="1:17" ht="12" customHeight="1">
      <c r="A34" s="51" t="s">
        <v>28</v>
      </c>
      <c r="B34" s="226">
        <v>2</v>
      </c>
      <c r="C34" s="228">
        <v>0</v>
      </c>
      <c r="D34" s="228">
        <v>2.8666589999999998</v>
      </c>
      <c r="E34" s="228">
        <v>4.333323</v>
      </c>
      <c r="F34" s="228">
        <v>4.333323</v>
      </c>
      <c r="G34" s="228">
        <v>3.8444350000000003</v>
      </c>
      <c r="H34" s="180">
        <v>2</v>
      </c>
      <c r="I34" s="226"/>
      <c r="J34" s="228">
        <f>SUMIFS(Data!$J:$J,Data!$D:$D,$A34,Data!$C:$C,1)</f>
        <v>0</v>
      </c>
      <c r="K34" s="228">
        <f>SUMIFS(Data!$J:$J,Data!$D:$D,$A34,Data!$C:$C,2)</f>
        <v>8.6666439999999891</v>
      </c>
      <c r="L34" s="228">
        <f>SUMIFS(Data!$J:$J,Data!$D:$D,$A34,Data!$C:$C,3)</f>
        <v>7.9333169999999997</v>
      </c>
      <c r="M34" s="228">
        <f>SUMIFS(Data!$J:$J,Data!$D:$D,$A34,Data!$C:$C,4)</f>
        <v>0</v>
      </c>
      <c r="N34" s="228">
        <f>SUM(J34:M34)/3</f>
        <v>5.5333203333333296</v>
      </c>
      <c r="O34" s="180">
        <f t="shared" si="0"/>
        <v>0</v>
      </c>
      <c r="P34" s="220">
        <f>IFERROR(N34/I34,0)</f>
        <v>0</v>
      </c>
    </row>
    <row r="35" spans="1:17" ht="12" customHeight="1" thickBot="1">
      <c r="A35" s="57" t="s">
        <v>29</v>
      </c>
      <c r="B35" s="226"/>
      <c r="C35" s="231">
        <v>0</v>
      </c>
      <c r="D35" s="231">
        <v>0</v>
      </c>
      <c r="E35" s="231">
        <v>0</v>
      </c>
      <c r="F35" s="231">
        <v>0</v>
      </c>
      <c r="G35" s="231"/>
      <c r="H35" s="180">
        <v>0</v>
      </c>
      <c r="I35" s="226"/>
      <c r="J35" s="227">
        <f>SUMIFS(Data!$J:$J,Data!$D:$D,$A35,Data!$C:$C,1)</f>
        <v>0</v>
      </c>
      <c r="K35" s="227">
        <f>SUMIFS(Data!$J:$J,Data!$D:$D,$A35,Data!$C:$C,2)</f>
        <v>0</v>
      </c>
      <c r="L35" s="227">
        <f>SUMIFS(Data!$J:$J,Data!$D:$D,$A35,Data!$C:$C,3)</f>
        <v>0</v>
      </c>
      <c r="M35" s="227">
        <f>SUMIFS(Data!$J:$J,Data!$D:$D,$A35,Data!$C:$C,4)</f>
        <v>0</v>
      </c>
      <c r="N35" s="227"/>
      <c r="O35" s="180">
        <f>IF($N35&gt;$I35,$I35,$N35)</f>
        <v>0</v>
      </c>
      <c r="P35" s="161"/>
    </row>
    <row r="36" spans="1:17" s="47" customFormat="1" ht="12.6" thickBot="1">
      <c r="A36" s="169" t="s">
        <v>32</v>
      </c>
      <c r="B36" s="233">
        <f>SUM(B6:B35)</f>
        <v>50</v>
      </c>
      <c r="C36" s="234">
        <v>33.329977</v>
      </c>
      <c r="D36" s="234">
        <v>100.46389499999998</v>
      </c>
      <c r="E36" s="234">
        <v>48.133619000000003</v>
      </c>
      <c r="F36" s="234">
        <v>39.996628000000001</v>
      </c>
      <c r="G36" s="234">
        <v>73.974706333333344</v>
      </c>
      <c r="H36" s="235">
        <v>41.288881666666668</v>
      </c>
      <c r="I36" s="233">
        <f>SUM(I6:I35)</f>
        <v>50</v>
      </c>
      <c r="J36" s="234">
        <f>SUM(J6:J35)</f>
        <v>18.735324999999996</v>
      </c>
      <c r="K36" s="234">
        <f t="shared" ref="K36:N36" si="1">SUM(K6:K35)</f>
        <v>52.53393299999999</v>
      </c>
      <c r="L36" s="234">
        <f t="shared" si="1"/>
        <v>53.873274000000002</v>
      </c>
      <c r="M36" s="234">
        <f t="shared" si="1"/>
        <v>49.592628000000005</v>
      </c>
      <c r="N36" s="234">
        <f t="shared" si="1"/>
        <v>55.556165666666672</v>
      </c>
      <c r="O36" s="235">
        <f t="shared" ref="O36" si="2">SUM(O6:O35)</f>
        <v>22</v>
      </c>
      <c r="P36" s="223">
        <f>N36/I36</f>
        <v>1.1111233133333334</v>
      </c>
      <c r="Q36" s="153"/>
    </row>
    <row r="37" spans="1:17" s="110" customFormat="1" ht="12" customHeight="1" thickTop="1">
      <c r="A37" s="110" t="s">
        <v>156</v>
      </c>
      <c r="H37" s="121"/>
      <c r="O37" s="121"/>
      <c r="P37" s="121" t="str">
        <f>Data!$W$1</f>
        <v>tdulany</v>
      </c>
    </row>
    <row r="38" spans="1:17" s="110" customFormat="1" ht="12" customHeight="1">
      <c r="A38" s="110" t="s">
        <v>119</v>
      </c>
      <c r="C38" s="218"/>
      <c r="D38" s="218"/>
      <c r="E38" s="218"/>
      <c r="F38" s="218"/>
      <c r="G38" s="218"/>
      <c r="H38" s="128"/>
      <c r="I38" s="218"/>
      <c r="J38" s="218"/>
      <c r="K38" s="218"/>
      <c r="L38" s="218"/>
      <c r="M38" s="218"/>
      <c r="N38" s="218"/>
      <c r="O38" s="218"/>
      <c r="P38" s="109">
        <f>Data!$W$2</f>
        <v>44399</v>
      </c>
    </row>
    <row r="39" spans="1:17" s="110" customFormat="1" ht="12" customHeight="1">
      <c r="A39" s="110" t="s">
        <v>568</v>
      </c>
      <c r="C39" s="218"/>
      <c r="D39" s="218"/>
      <c r="E39" s="218"/>
      <c r="F39" s="218"/>
      <c r="G39" s="218"/>
      <c r="H39" s="218"/>
      <c r="I39" s="218"/>
      <c r="J39" s="218"/>
      <c r="K39" s="218"/>
      <c r="L39" s="218"/>
      <c r="M39" s="218"/>
      <c r="N39" s="218"/>
      <c r="O39" s="218"/>
    </row>
    <row r="40" spans="1:17" s="110" customFormat="1" ht="12" customHeight="1">
      <c r="A40" s="47"/>
      <c r="C40" s="218"/>
      <c r="D40" s="218"/>
      <c r="E40" s="218"/>
      <c r="F40" s="218"/>
      <c r="G40" s="218"/>
      <c r="H40" s="218"/>
      <c r="I40" s="218"/>
      <c r="J40" s="218"/>
      <c r="K40" s="218"/>
      <c r="L40" s="218"/>
      <c r="M40" s="218"/>
      <c r="N40" s="218"/>
      <c r="O40" s="218"/>
    </row>
    <row r="41" spans="1:17" s="110" customFormat="1" ht="12" customHeight="1">
      <c r="C41" s="218"/>
      <c r="D41" s="218"/>
      <c r="E41" s="218"/>
      <c r="F41" s="218"/>
      <c r="G41" s="218"/>
      <c r="H41" s="218"/>
      <c r="I41" s="218"/>
      <c r="J41" s="218"/>
      <c r="K41" s="218"/>
      <c r="L41" s="218"/>
      <c r="M41" s="218"/>
      <c r="N41" s="218"/>
      <c r="O41" s="218"/>
    </row>
    <row r="42" spans="1:17" ht="12">
      <c r="A42" s="47" t="s">
        <v>43</v>
      </c>
      <c r="H42" s="216"/>
      <c r="J42" s="22"/>
      <c r="O42" s="216"/>
    </row>
    <row r="43" spans="1:17" ht="12.6" thickBot="1">
      <c r="A43" s="47" t="s">
        <v>78</v>
      </c>
      <c r="H43" s="216"/>
      <c r="J43" s="22"/>
      <c r="O43" s="216"/>
    </row>
    <row r="44" spans="1:17" ht="12">
      <c r="A44" s="174"/>
      <c r="B44" s="135"/>
      <c r="C44" s="156" t="s">
        <v>641</v>
      </c>
      <c r="D44" s="156" t="s">
        <v>642</v>
      </c>
      <c r="E44" s="156" t="s">
        <v>643</v>
      </c>
      <c r="F44" s="156" t="s">
        <v>644</v>
      </c>
      <c r="G44" s="156" t="s">
        <v>186</v>
      </c>
      <c r="H44" s="135" t="s">
        <v>186</v>
      </c>
      <c r="I44" s="135"/>
      <c r="J44" s="156" t="str">
        <f>CONCATENATE("Summer ",MID(Data!$W$3,3,2))</f>
        <v>Summer 20</v>
      </c>
      <c r="K44" s="156" t="str">
        <f>CONCATENATE("Fall ",MID(Data!$W$3,3,2))</f>
        <v>Fall 20</v>
      </c>
      <c r="L44" s="156" t="str">
        <f>CONCATENATE("Winter ",MID(Data!$W$3,6,2))</f>
        <v>Winter 21</v>
      </c>
      <c r="M44" s="156" t="str">
        <f>CONCATENATE("Spring ",MID(Data!$W$3,6,2))</f>
        <v>Spring 21</v>
      </c>
      <c r="N44" s="157" t="str">
        <f>Data!$W$3</f>
        <v>2020-21</v>
      </c>
      <c r="O44" s="135" t="str">
        <f>Data!$W$3</f>
        <v>2020-21</v>
      </c>
      <c r="P44" s="130"/>
    </row>
    <row r="45" spans="1:17" ht="12.6" thickBot="1">
      <c r="A45" s="175" t="s">
        <v>37</v>
      </c>
      <c r="B45" s="136"/>
      <c r="C45" s="165" t="s">
        <v>33</v>
      </c>
      <c r="D45" s="165" t="s">
        <v>33</v>
      </c>
      <c r="E45" s="165" t="s">
        <v>33</v>
      </c>
      <c r="F45" s="165" t="s">
        <v>33</v>
      </c>
      <c r="G45" s="165" t="s">
        <v>31</v>
      </c>
      <c r="H45" s="136" t="s">
        <v>64</v>
      </c>
      <c r="I45" s="136"/>
      <c r="J45" s="165" t="s">
        <v>33</v>
      </c>
      <c r="K45" s="165" t="s">
        <v>33</v>
      </c>
      <c r="L45" s="165" t="s">
        <v>33</v>
      </c>
      <c r="M45" s="165" t="s">
        <v>33</v>
      </c>
      <c r="N45" s="165" t="s">
        <v>31</v>
      </c>
      <c r="O45" s="136" t="s">
        <v>64</v>
      </c>
      <c r="P45" s="131"/>
    </row>
    <row r="46" spans="1:17" ht="12">
      <c r="A46" s="93" t="s">
        <v>81</v>
      </c>
      <c r="B46" s="195"/>
      <c r="C46" s="194">
        <v>4.2666639999999996</v>
      </c>
      <c r="D46" s="182">
        <v>6.3999940000000004</v>
      </c>
      <c r="E46" s="182">
        <v>5.3333300000000001</v>
      </c>
      <c r="F46" s="182">
        <v>0</v>
      </c>
      <c r="G46" s="182">
        <v>5.3333293333333334</v>
      </c>
      <c r="H46" s="462">
        <v>4.5161291050989103</v>
      </c>
      <c r="I46" s="195"/>
      <c r="J46" s="194"/>
      <c r="K46" s="194"/>
      <c r="L46" s="194"/>
      <c r="M46" s="194"/>
      <c r="N46" s="182"/>
      <c r="O46" s="462"/>
      <c r="P46" s="170"/>
    </row>
    <row r="47" spans="1:17" ht="12">
      <c r="A47" s="94" t="s">
        <v>79</v>
      </c>
      <c r="B47" s="195"/>
      <c r="C47" s="194">
        <v>1.399999</v>
      </c>
      <c r="D47" s="196">
        <v>5.1999959999999996</v>
      </c>
      <c r="E47" s="196">
        <v>2.1999979999999999</v>
      </c>
      <c r="F47" s="196">
        <v>0</v>
      </c>
      <c r="G47" s="196">
        <v>2.9333310000000004</v>
      </c>
      <c r="H47" s="462">
        <v>2.4838708949010888</v>
      </c>
      <c r="I47" s="195"/>
      <c r="J47" s="194"/>
      <c r="K47" s="196"/>
      <c r="L47" s="196"/>
      <c r="M47" s="196"/>
      <c r="N47" s="196"/>
      <c r="O47" s="462"/>
      <c r="P47" s="170"/>
    </row>
    <row r="48" spans="1:17" ht="12">
      <c r="A48" s="171" t="s">
        <v>80</v>
      </c>
      <c r="B48" s="195"/>
      <c r="C48" s="197">
        <v>5.6666629999999998</v>
      </c>
      <c r="D48" s="179">
        <v>11.59999</v>
      </c>
      <c r="E48" s="179">
        <v>7.533328</v>
      </c>
      <c r="F48" s="179">
        <v>0</v>
      </c>
      <c r="G48" s="179">
        <v>8.2666603333333342</v>
      </c>
      <c r="H48" s="462">
        <v>7</v>
      </c>
      <c r="I48" s="195"/>
      <c r="J48" s="179">
        <f t="shared" ref="J48:K48" si="3">J46+J47</f>
        <v>0</v>
      </c>
      <c r="K48" s="179">
        <f t="shared" si="3"/>
        <v>0</v>
      </c>
      <c r="L48" s="179">
        <f>L46+L47</f>
        <v>0</v>
      </c>
      <c r="M48" s="179">
        <f>M46+M47</f>
        <v>0</v>
      </c>
      <c r="N48" s="179">
        <f>N46+N47</f>
        <v>0</v>
      </c>
      <c r="O48" s="462">
        <f>IF(N$48&gt;0,(N48/N$48)*O$24,0)</f>
        <v>0</v>
      </c>
      <c r="P48" s="170"/>
    </row>
    <row r="49" spans="1:16" ht="12">
      <c r="A49" s="94" t="s">
        <v>82</v>
      </c>
      <c r="B49" s="195"/>
      <c r="C49" s="194">
        <v>4.333329</v>
      </c>
      <c r="D49" s="196">
        <v>15.399977</v>
      </c>
      <c r="E49" s="196">
        <v>0</v>
      </c>
      <c r="F49" s="196">
        <v>0</v>
      </c>
      <c r="G49" s="196">
        <v>6.5777686666666666</v>
      </c>
      <c r="H49" s="462">
        <v>3.217390379961178</v>
      </c>
      <c r="I49" s="195"/>
      <c r="J49" s="194">
        <f>SUMIFS(Data!$J:$J,Data!$E:$E,$A49,Data!$C:$C,1)</f>
        <v>0</v>
      </c>
      <c r="K49" s="196">
        <f>SUMIFS(Data!$J:$J,Data!$E:$E,$A49,Data!$C:$C,2)</f>
        <v>0</v>
      </c>
      <c r="L49" s="196">
        <f>SUMIFS(Data!$J:$J,Data!$E:$E,$A49,Data!$C:$C,3)</f>
        <v>0</v>
      </c>
      <c r="M49" s="196">
        <f>SUMIFS(Data!$J:$J,Data!$E:$E,$A49,Data!$C:$C,4)</f>
        <v>0</v>
      </c>
      <c r="N49" s="196">
        <f>SUM(J49:M49)/3</f>
        <v>0</v>
      </c>
      <c r="O49" s="462">
        <f>IF(N$53&gt;0,(N49/N$53)*O$26,0)</f>
        <v>0</v>
      </c>
      <c r="P49" s="170"/>
    </row>
    <row r="50" spans="1:16" ht="12">
      <c r="A50" s="94" t="s">
        <v>55</v>
      </c>
      <c r="B50" s="195"/>
      <c r="C50" s="194">
        <v>6.4666610000000002</v>
      </c>
      <c r="D50" s="182">
        <v>30.799969999999998</v>
      </c>
      <c r="E50" s="182">
        <v>0</v>
      </c>
      <c r="F50" s="182">
        <v>0</v>
      </c>
      <c r="G50" s="182">
        <v>12.422210333333332</v>
      </c>
      <c r="H50" s="462">
        <v>6.0760878117920534</v>
      </c>
      <c r="I50" s="195"/>
      <c r="J50" s="194">
        <f>SUMIFS(Data!$J:$J,Data!$E:$E,$A50,Data!$C:$C,1)</f>
        <v>0</v>
      </c>
      <c r="K50" s="182">
        <f>SUMIFS(Data!$J:$J,Data!$E:$E,$A50,Data!$C:$C,2)</f>
        <v>0</v>
      </c>
      <c r="L50" s="182">
        <f>SUMIFS(Data!$J:$J,Data!$E:$E,$A50,Data!$C:$C,3)</f>
        <v>0</v>
      </c>
      <c r="M50" s="182">
        <f>SUMIFS(Data!$J:$J,Data!$E:$E,$A50,Data!$C:$C,4)</f>
        <v>0</v>
      </c>
      <c r="N50" s="182">
        <f>SUM(J50:M50)/3</f>
        <v>0</v>
      </c>
      <c r="O50" s="462">
        <f>IF(N$53&gt;0,(N50/N$53)*O$26,0)</f>
        <v>0</v>
      </c>
      <c r="P50" s="170"/>
    </row>
    <row r="51" spans="1:16" ht="12">
      <c r="A51" s="94" t="s">
        <v>44</v>
      </c>
      <c r="B51" s="195"/>
      <c r="C51" s="194">
        <v>2.6666639999999999</v>
      </c>
      <c r="D51" s="196">
        <v>1.6666650000000001</v>
      </c>
      <c r="E51" s="196">
        <v>0</v>
      </c>
      <c r="F51" s="196">
        <v>0</v>
      </c>
      <c r="G51" s="196">
        <v>1.4444429999999999</v>
      </c>
      <c r="H51" s="462">
        <v>0.70652180824676769</v>
      </c>
      <c r="I51" s="195"/>
      <c r="J51" s="194">
        <f>SUMIFS(Data!$J:$J,Data!$E:$E,$A51,Data!$C:$C,1)</f>
        <v>0</v>
      </c>
      <c r="K51" s="196">
        <f>SUMIFS(Data!$J:$J,Data!$E:$E,$A51,Data!$C:$C,2)</f>
        <v>0</v>
      </c>
      <c r="L51" s="196">
        <f>SUMIFS(Data!$J:$J,Data!$E:$E,$A51,Data!$C:$C,3)</f>
        <v>0</v>
      </c>
      <c r="M51" s="196">
        <f>SUMIFS(Data!$J:$J,Data!$E:$E,$A51,Data!$C:$C,4)</f>
        <v>0</v>
      </c>
      <c r="N51" s="196">
        <f>SUM(J51:M51)/3</f>
        <v>0</v>
      </c>
      <c r="O51" s="462">
        <f>IF(N$53&gt;0,(N51/N$53)*O$26,0)</f>
        <v>0</v>
      </c>
      <c r="P51" s="170"/>
    </row>
    <row r="52" spans="1:16" ht="12">
      <c r="A52" s="94" t="s">
        <v>83</v>
      </c>
      <c r="B52" s="195"/>
      <c r="C52" s="194">
        <v>0</v>
      </c>
      <c r="D52" s="182">
        <v>0</v>
      </c>
      <c r="E52" s="182">
        <v>0</v>
      </c>
      <c r="F52" s="182">
        <v>0</v>
      </c>
      <c r="G52" s="182">
        <v>0</v>
      </c>
      <c r="H52" s="462">
        <v>0</v>
      </c>
      <c r="I52" s="195"/>
      <c r="J52" s="194">
        <f>SUMIFS(Data!$J:$J,Data!$E:$E,$A52,Data!$C:$C,1)</f>
        <v>0</v>
      </c>
      <c r="K52" s="182">
        <f>SUMIFS(Data!$J:$J,Data!$E:$E,$A52,Data!$C:$C,2)</f>
        <v>0</v>
      </c>
      <c r="L52" s="182">
        <f>SUMIFS(Data!$J:$J,Data!$E:$E,$A52,Data!$C:$C,3)</f>
        <v>0</v>
      </c>
      <c r="M52" s="182">
        <f>SUMIFS(Data!$J:$J,Data!$E:$E,$A52,Data!$C:$C,4)</f>
        <v>0</v>
      </c>
      <c r="N52" s="182">
        <f>SUM(J52:M52)/3</f>
        <v>0</v>
      </c>
      <c r="O52" s="462">
        <f>IF(N$53&gt;0,(N52/N$53)*O$26,0)</f>
        <v>0</v>
      </c>
      <c r="P52" s="170"/>
    </row>
    <row r="53" spans="1:16" ht="12">
      <c r="A53" s="171" t="s">
        <v>84</v>
      </c>
      <c r="B53" s="195"/>
      <c r="C53" s="197">
        <v>13.466654000000002</v>
      </c>
      <c r="D53" s="198">
        <v>47.866611999999996</v>
      </c>
      <c r="E53" s="198">
        <v>0</v>
      </c>
      <c r="F53" s="198">
        <v>0</v>
      </c>
      <c r="G53" s="198">
        <v>20.444421999999999</v>
      </c>
      <c r="H53" s="462">
        <v>10</v>
      </c>
      <c r="I53" s="195"/>
      <c r="J53" s="197">
        <f>J49+J50+J51+J52</f>
        <v>0</v>
      </c>
      <c r="K53" s="198">
        <f t="shared" ref="K53:N53" si="4">K49+K50+K51+K52</f>
        <v>0</v>
      </c>
      <c r="L53" s="198">
        <f t="shared" si="4"/>
        <v>0</v>
      </c>
      <c r="M53" s="198">
        <f t="shared" si="4"/>
        <v>0</v>
      </c>
      <c r="N53" s="198">
        <f t="shared" si="4"/>
        <v>0</v>
      </c>
      <c r="O53" s="462">
        <f>IF(N$53&gt;0,(N53/N$53)*O$26,0)</f>
        <v>0</v>
      </c>
      <c r="P53" s="170"/>
    </row>
    <row r="54" spans="1:16" ht="12">
      <c r="A54" s="94" t="s">
        <v>38</v>
      </c>
      <c r="B54" s="195"/>
      <c r="C54" s="194">
        <v>3.33</v>
      </c>
      <c r="D54" s="182">
        <v>6.0640000000000001</v>
      </c>
      <c r="E54" s="182">
        <v>7.2670000000000003</v>
      </c>
      <c r="F54" s="182">
        <v>6.4</v>
      </c>
      <c r="G54" s="182">
        <v>7.6870000000000003</v>
      </c>
      <c r="H54" s="462">
        <v>7</v>
      </c>
      <c r="I54" s="195"/>
      <c r="J54" s="194">
        <f>SUMIFS(Data!$J:$J,Data!$E:$E,$A54,Data!$C:$C,1)</f>
        <v>6.9359999999999999</v>
      </c>
      <c r="K54" s="182">
        <f>SUMIFS(Data!$J:$J,Data!$E:$E,$A54,Data!$C:$C,2)</f>
        <v>6.9359999999999999</v>
      </c>
      <c r="L54" s="182">
        <f>SUMIFS(Data!$J:$J,Data!$E:$E,$A54,Data!$C:$C,3)</f>
        <v>0</v>
      </c>
      <c r="M54" s="182">
        <f>SUMIFS(Data!$J:$J,Data!$E:$E,$A54,Data!$C:$C,4)</f>
        <v>0</v>
      </c>
      <c r="N54" s="182">
        <f>SUM(J54:M54)/3</f>
        <v>4.6239999999999997</v>
      </c>
      <c r="O54" s="462">
        <f>IF(N$56&gt;0,(N54/N$56)*O$30,0)</f>
        <v>4</v>
      </c>
      <c r="P54" s="170"/>
    </row>
    <row r="55" spans="1:16" ht="12">
      <c r="A55" s="94" t="s">
        <v>85</v>
      </c>
      <c r="B55" s="195"/>
      <c r="C55" s="194">
        <v>0</v>
      </c>
      <c r="D55" s="196">
        <v>0</v>
      </c>
      <c r="E55" s="196">
        <v>0</v>
      </c>
      <c r="F55" s="196">
        <v>0</v>
      </c>
      <c r="G55" s="196">
        <v>0</v>
      </c>
      <c r="H55" s="462">
        <v>0</v>
      </c>
      <c r="I55" s="195"/>
      <c r="J55" s="194">
        <f>SUMIFS(Data!$J:$J,Data!$E:$E,$A55,Data!$C:$C,1)</f>
        <v>0</v>
      </c>
      <c r="K55" s="196">
        <f>SUMIFS(Data!$J:$J,Data!$E:$E,$A55,Data!$C:$C,2)</f>
        <v>0</v>
      </c>
      <c r="L55" s="196">
        <f>SUMIFS(Data!$J:$J,Data!$E:$E,$A55,Data!$C:$C,3)</f>
        <v>0</v>
      </c>
      <c r="M55" s="196">
        <f>SUMIFS(Data!$J:$J,Data!$E:$E,$A55,Data!$C:$C,4)</f>
        <v>0</v>
      </c>
      <c r="N55" s="196">
        <f>SUM(J55:M55)/3</f>
        <v>0</v>
      </c>
      <c r="O55" s="462">
        <f>IF(N$56&gt;0,(N55/N$56)*O$30,0)</f>
        <v>0</v>
      </c>
      <c r="P55" s="170"/>
    </row>
    <row r="56" spans="1:16" ht="12.6" thickBot="1">
      <c r="A56" s="172" t="s">
        <v>86</v>
      </c>
      <c r="B56" s="201"/>
      <c r="C56" s="199">
        <v>3.33</v>
      </c>
      <c r="D56" s="200">
        <v>6.0640000000000001</v>
      </c>
      <c r="E56" s="200">
        <v>7.2670000000000003</v>
      </c>
      <c r="F56" s="200">
        <v>6.4</v>
      </c>
      <c r="G56" s="200">
        <v>7.6870000000000003</v>
      </c>
      <c r="H56" s="463">
        <v>7</v>
      </c>
      <c r="I56" s="201"/>
      <c r="J56" s="199">
        <f>J54+J55</f>
        <v>6.9359999999999999</v>
      </c>
      <c r="K56" s="200">
        <f t="shared" ref="K56:N56" si="5">K54+K55</f>
        <v>6.9359999999999999</v>
      </c>
      <c r="L56" s="200">
        <f t="shared" si="5"/>
        <v>0</v>
      </c>
      <c r="M56" s="200">
        <f t="shared" si="5"/>
        <v>0</v>
      </c>
      <c r="N56" s="200">
        <f t="shared" si="5"/>
        <v>4.6239999999999997</v>
      </c>
      <c r="O56" s="463">
        <f>IF(N$56&gt;0,(N56/N$56)*O$30,0)</f>
        <v>4</v>
      </c>
      <c r="P56" s="173"/>
    </row>
    <row r="57" spans="1:16" s="110" customFormat="1" ht="12" customHeight="1">
      <c r="A57" s="110" t="s">
        <v>167</v>
      </c>
      <c r="B57" s="225"/>
      <c r="C57" s="225"/>
      <c r="D57" s="225"/>
      <c r="E57" s="225"/>
      <c r="F57" s="225"/>
      <c r="G57" s="225"/>
      <c r="H57" s="128"/>
      <c r="I57" s="225"/>
      <c r="J57" s="225"/>
      <c r="K57" s="225"/>
      <c r="L57" s="225"/>
      <c r="M57" s="225"/>
      <c r="N57" s="225"/>
      <c r="O57" s="225"/>
    </row>
    <row r="58" spans="1:16" ht="12" customHeight="1">
      <c r="A58" s="224"/>
      <c r="B58" s="224"/>
      <c r="C58" s="224"/>
      <c r="D58" s="224"/>
      <c r="E58" s="224"/>
      <c r="F58" s="224"/>
      <c r="G58" s="224"/>
      <c r="H58" s="216"/>
      <c r="I58" s="224"/>
      <c r="J58" s="224"/>
      <c r="K58" s="224"/>
      <c r="L58" s="224"/>
      <c r="M58" s="224"/>
      <c r="N58" s="224"/>
      <c r="O58" s="224"/>
    </row>
    <row r="59" spans="1:16">
      <c r="H59" s="216"/>
    </row>
  </sheetData>
  <pageMargins left="0.7" right="0.7" top="0.75" bottom="0.75" header="0.3" footer="0.3"/>
  <pageSetup scale="80"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fitToPage="1"/>
  </sheetPr>
  <dimension ref="A1:V61"/>
  <sheetViews>
    <sheetView showGridLines="0" zoomScaleNormal="100" workbookViewId="0">
      <selection activeCell="A40" sqref="A40"/>
    </sheetView>
  </sheetViews>
  <sheetFormatPr defaultColWidth="9.109375" defaultRowHeight="14.4"/>
  <cols>
    <col min="1" max="1" width="22.6640625" style="3" customWidth="1"/>
    <col min="2" max="2" width="8.88671875" style="90" bestFit="1" customWidth="1"/>
    <col min="3" max="3" width="10.44140625" style="3" bestFit="1" customWidth="1"/>
    <col min="4" max="4" width="8.109375" style="3" bestFit="1" customWidth="1"/>
    <col min="5" max="5" width="8.88671875" style="3" bestFit="1" customWidth="1"/>
    <col min="6" max="6" width="8.6640625" style="3" bestFit="1" customWidth="1"/>
    <col min="7" max="7" width="8.109375" style="3" bestFit="1" customWidth="1"/>
    <col min="8" max="8" width="9.88671875" style="104" bestFit="1" customWidth="1"/>
    <col min="9" max="9" width="8.88671875" style="3" customWidth="1"/>
    <col min="10" max="10" width="10.44140625" style="3" bestFit="1" customWidth="1"/>
    <col min="11" max="11" width="8.109375" style="3" bestFit="1" customWidth="1"/>
    <col min="12" max="12" width="8.88671875" style="6" bestFit="1" customWidth="1"/>
    <col min="13" max="13" width="8.6640625" style="6" bestFit="1" customWidth="1"/>
    <col min="14" max="14" width="11.88671875" style="3" customWidth="1"/>
    <col min="15" max="15" width="9.88671875" style="103" bestFit="1" customWidth="1"/>
    <col min="16" max="16" width="13.5546875" style="4" bestFit="1" customWidth="1"/>
    <col min="17" max="16384" width="9.109375" style="3"/>
  </cols>
  <sheetData>
    <row r="1" spans="1:22" s="332" customFormat="1" ht="15.6">
      <c r="A1" s="331" t="s">
        <v>565</v>
      </c>
      <c r="B1" s="331"/>
      <c r="C1" s="331"/>
      <c r="D1" s="331"/>
      <c r="E1" s="331"/>
      <c r="F1" s="491"/>
      <c r="G1" s="331"/>
      <c r="H1" s="331"/>
      <c r="I1" s="331"/>
      <c r="J1" s="487"/>
      <c r="K1" s="331"/>
      <c r="L1" s="331"/>
      <c r="M1" s="331"/>
      <c r="N1" s="331"/>
      <c r="O1" s="331"/>
      <c r="P1" s="331"/>
    </row>
    <row r="2" spans="1:22" s="16" customFormat="1" ht="15.6">
      <c r="A2" s="70" t="s">
        <v>47</v>
      </c>
      <c r="B2" s="70"/>
      <c r="C2" s="70"/>
      <c r="D2" s="70"/>
      <c r="E2" s="70"/>
      <c r="F2" s="70"/>
      <c r="G2" s="70"/>
      <c r="H2" s="70"/>
      <c r="I2" s="70"/>
      <c r="J2" s="488"/>
      <c r="K2" s="70"/>
      <c r="L2" s="70"/>
      <c r="M2" s="70"/>
      <c r="N2" s="70"/>
      <c r="O2" s="70"/>
      <c r="P2" s="70"/>
    </row>
    <row r="3" spans="1:22" s="16" customFormat="1" ht="12" customHeight="1" thickBot="1">
      <c r="A3" s="86" t="str">
        <f>CONCATENATE("For Academic Year ",Data!$W$3)</f>
        <v>For Academic Year 2020-21</v>
      </c>
      <c r="B3" s="86"/>
      <c r="C3" s="237"/>
      <c r="D3" s="237"/>
      <c r="E3" s="237"/>
      <c r="F3" s="237"/>
      <c r="G3" s="237"/>
      <c r="H3" s="86"/>
      <c r="I3" s="237"/>
      <c r="J3" s="237"/>
      <c r="K3" s="237"/>
      <c r="L3" s="237"/>
      <c r="M3" s="237"/>
      <c r="N3" s="237"/>
      <c r="O3" s="237"/>
      <c r="P3" s="237"/>
    </row>
    <row r="4" spans="1:22" s="16" customFormat="1" ht="12" customHeight="1">
      <c r="A4" s="236"/>
      <c r="B4" s="155" t="s">
        <v>186</v>
      </c>
      <c r="C4" s="156" t="s">
        <v>641</v>
      </c>
      <c r="D4" s="156" t="s">
        <v>642</v>
      </c>
      <c r="E4" s="156" t="s">
        <v>643</v>
      </c>
      <c r="F4" s="156" t="s">
        <v>644</v>
      </c>
      <c r="G4" s="157" t="s">
        <v>186</v>
      </c>
      <c r="H4" s="158" t="s">
        <v>186</v>
      </c>
      <c r="I4" s="155" t="str">
        <f>Data!$W$3</f>
        <v>2020-21</v>
      </c>
      <c r="J4" s="156" t="str">
        <f>CONCATENATE("Summer ",MID(Data!$W$3,3,2))</f>
        <v>Summer 20</v>
      </c>
      <c r="K4" s="156" t="str">
        <f>CONCATENATE("Fall ",MID(Data!$W$3,3,2))</f>
        <v>Fall 20</v>
      </c>
      <c r="L4" s="156" t="str">
        <f>CONCATENATE("Winter ",MID(Data!$W$3,6,2))</f>
        <v>Winter 21</v>
      </c>
      <c r="M4" s="156" t="str">
        <f>CONCATENATE("Spring ",MID(Data!$W$3,6,2))</f>
        <v>Spring 21</v>
      </c>
      <c r="N4" s="157" t="str">
        <f>Data!$W$3</f>
        <v>2020-21</v>
      </c>
      <c r="O4" s="158" t="str">
        <f>Data!$W$3</f>
        <v>2020-21</v>
      </c>
      <c r="P4" s="159" t="s">
        <v>178</v>
      </c>
      <c r="R4" s="65"/>
      <c r="S4" s="66"/>
      <c r="T4" s="66"/>
      <c r="U4" s="66"/>
      <c r="V4" s="67"/>
    </row>
    <row r="5" spans="1:22" s="16" customFormat="1" ht="12" customHeight="1" thickBot="1">
      <c r="A5" s="176" t="s">
        <v>0</v>
      </c>
      <c r="B5" s="164" t="s">
        <v>595</v>
      </c>
      <c r="C5" s="165" t="s">
        <v>176</v>
      </c>
      <c r="D5" s="165" t="s">
        <v>176</v>
      </c>
      <c r="E5" s="165" t="s">
        <v>176</v>
      </c>
      <c r="F5" s="165" t="s">
        <v>176</v>
      </c>
      <c r="G5" s="166" t="s">
        <v>176</v>
      </c>
      <c r="H5" s="167" t="s">
        <v>64</v>
      </c>
      <c r="I5" s="147" t="str">
        <f>'Total Allocation'!N5</f>
        <v>Alloc #11</v>
      </c>
      <c r="J5" s="165" t="s">
        <v>176</v>
      </c>
      <c r="K5" s="165" t="s">
        <v>176</v>
      </c>
      <c r="L5" s="165" t="s">
        <v>176</v>
      </c>
      <c r="M5" s="165" t="s">
        <v>176</v>
      </c>
      <c r="N5" s="166" t="s">
        <v>712</v>
      </c>
      <c r="O5" s="167" t="s">
        <v>64</v>
      </c>
      <c r="P5" s="168" t="s">
        <v>63</v>
      </c>
      <c r="R5" s="64"/>
      <c r="S5" s="64"/>
      <c r="T5" s="64"/>
      <c r="U5" s="64"/>
      <c r="V5" s="68"/>
    </row>
    <row r="6" spans="1:22" s="16" customFormat="1" ht="12" customHeight="1">
      <c r="A6" s="93" t="s">
        <v>1</v>
      </c>
      <c r="B6" s="178" t="s">
        <v>593</v>
      </c>
      <c r="C6" s="194"/>
      <c r="D6" s="182"/>
      <c r="E6" s="182"/>
      <c r="F6" s="182"/>
      <c r="G6" s="182"/>
      <c r="H6" s="180">
        <v>0</v>
      </c>
      <c r="I6" s="178" t="s">
        <v>593</v>
      </c>
      <c r="J6" s="194"/>
      <c r="K6" s="182"/>
      <c r="L6" s="182"/>
      <c r="M6" s="182"/>
      <c r="N6" s="182"/>
      <c r="O6" s="180">
        <f>IF($N6&gt;$I6,$I6,$N6)</f>
        <v>0</v>
      </c>
      <c r="P6" s="162"/>
      <c r="R6" s="63"/>
      <c r="S6" s="63"/>
      <c r="T6" s="63"/>
      <c r="U6" s="63"/>
      <c r="V6" s="63"/>
    </row>
    <row r="7" spans="1:22" s="16" customFormat="1" ht="12" customHeight="1">
      <c r="A7" s="94" t="s">
        <v>2</v>
      </c>
      <c r="B7" s="178" t="s">
        <v>593</v>
      </c>
      <c r="C7" s="194"/>
      <c r="D7" s="196"/>
      <c r="E7" s="196"/>
      <c r="F7" s="196"/>
      <c r="G7" s="196"/>
      <c r="H7" s="180">
        <v>0</v>
      </c>
      <c r="I7" s="178" t="s">
        <v>593</v>
      </c>
      <c r="J7" s="194"/>
      <c r="K7" s="196"/>
      <c r="L7" s="196"/>
      <c r="M7" s="196"/>
      <c r="N7" s="196"/>
      <c r="O7" s="180">
        <f t="shared" ref="O7:O35" si="0">IF($N7&gt;$I7,$I7,$N7)</f>
        <v>0</v>
      </c>
      <c r="P7" s="161"/>
      <c r="R7" s="63"/>
      <c r="S7" s="63"/>
      <c r="T7" s="63"/>
      <c r="U7" s="63"/>
      <c r="V7" s="63"/>
    </row>
    <row r="8" spans="1:22" s="16" customFormat="1" ht="12" customHeight="1">
      <c r="A8" s="94" t="s">
        <v>3</v>
      </c>
      <c r="B8" s="178" t="s">
        <v>593</v>
      </c>
      <c r="C8" s="194"/>
      <c r="D8" s="182"/>
      <c r="E8" s="182"/>
      <c r="F8" s="182"/>
      <c r="G8" s="182"/>
      <c r="H8" s="180">
        <v>0</v>
      </c>
      <c r="I8" s="178" t="s">
        <v>593</v>
      </c>
      <c r="J8" s="194"/>
      <c r="K8" s="182"/>
      <c r="L8" s="182"/>
      <c r="M8" s="182"/>
      <c r="N8" s="182"/>
      <c r="O8" s="180">
        <f t="shared" si="0"/>
        <v>0</v>
      </c>
      <c r="P8" s="162"/>
      <c r="R8" s="63"/>
      <c r="S8" s="63"/>
      <c r="T8" s="63"/>
      <c r="U8" s="63"/>
      <c r="V8" s="63"/>
    </row>
    <row r="9" spans="1:22" s="16" customFormat="1" ht="12" customHeight="1">
      <c r="A9" s="94" t="s">
        <v>4</v>
      </c>
      <c r="B9" s="226" t="s">
        <v>593</v>
      </c>
      <c r="C9" s="194"/>
      <c r="D9" s="196"/>
      <c r="E9" s="196"/>
      <c r="F9" s="196"/>
      <c r="G9" s="196"/>
      <c r="H9" s="180">
        <v>0</v>
      </c>
      <c r="I9" s="226" t="s">
        <v>593</v>
      </c>
      <c r="J9" s="194"/>
      <c r="K9" s="196"/>
      <c r="L9" s="196"/>
      <c r="M9" s="196"/>
      <c r="N9" s="196"/>
      <c r="O9" s="180">
        <f t="shared" si="0"/>
        <v>0</v>
      </c>
      <c r="P9" s="161"/>
      <c r="R9" s="63"/>
      <c r="S9" s="63"/>
      <c r="T9" s="63"/>
      <c r="U9" s="63"/>
      <c r="V9" s="63"/>
    </row>
    <row r="10" spans="1:22" s="16" customFormat="1" ht="12" customHeight="1">
      <c r="A10" s="94" t="s">
        <v>5</v>
      </c>
      <c r="B10" s="226" t="s">
        <v>593</v>
      </c>
      <c r="C10" s="194"/>
      <c r="D10" s="182"/>
      <c r="E10" s="182"/>
      <c r="F10" s="182"/>
      <c r="G10" s="182"/>
      <c r="H10" s="180">
        <v>0</v>
      </c>
      <c r="I10" s="226" t="s">
        <v>593</v>
      </c>
      <c r="J10" s="194"/>
      <c r="K10" s="182"/>
      <c r="L10" s="182"/>
      <c r="M10" s="182"/>
      <c r="N10" s="182"/>
      <c r="O10" s="180">
        <f t="shared" si="0"/>
        <v>0</v>
      </c>
      <c r="P10" s="162"/>
      <c r="R10" s="63"/>
      <c r="S10" s="63"/>
      <c r="T10" s="63"/>
      <c r="U10" s="63"/>
      <c r="V10" s="63"/>
    </row>
    <row r="11" spans="1:22" s="16" customFormat="1" ht="12" customHeight="1">
      <c r="A11" s="94" t="s">
        <v>6</v>
      </c>
      <c r="B11" s="226" t="s">
        <v>593</v>
      </c>
      <c r="C11" s="194"/>
      <c r="D11" s="196"/>
      <c r="E11" s="196"/>
      <c r="F11" s="196"/>
      <c r="G11" s="196"/>
      <c r="H11" s="180">
        <v>0</v>
      </c>
      <c r="I11" s="226" t="s">
        <v>593</v>
      </c>
      <c r="J11" s="194"/>
      <c r="K11" s="196"/>
      <c r="L11" s="196"/>
      <c r="M11" s="196"/>
      <c r="N11" s="196"/>
      <c r="O11" s="180">
        <f t="shared" si="0"/>
        <v>0</v>
      </c>
      <c r="P11" s="161"/>
      <c r="R11" s="63"/>
      <c r="S11" s="63"/>
      <c r="T11" s="63"/>
      <c r="U11" s="63"/>
      <c r="V11" s="63"/>
    </row>
    <row r="12" spans="1:22" s="16" customFormat="1" ht="12" customHeight="1">
      <c r="A12" s="54" t="s">
        <v>179</v>
      </c>
      <c r="B12" s="226">
        <v>17</v>
      </c>
      <c r="C12" s="197">
        <v>6.3</v>
      </c>
      <c r="D12" s="179">
        <v>8.3000000000000007</v>
      </c>
      <c r="E12" s="179">
        <v>9.9</v>
      </c>
      <c r="F12" s="179">
        <v>10.1</v>
      </c>
      <c r="G12" s="179">
        <v>11.533333333333333</v>
      </c>
      <c r="H12" s="180">
        <v>11.533333333333333</v>
      </c>
      <c r="I12" s="226">
        <v>17</v>
      </c>
      <c r="J12" s="197">
        <v>6.3</v>
      </c>
      <c r="K12" s="179">
        <v>8.3000000000000007</v>
      </c>
      <c r="L12" s="179">
        <v>9.9</v>
      </c>
      <c r="M12" s="179">
        <v>10.1</v>
      </c>
      <c r="N12" s="179">
        <v>11.533333333333333</v>
      </c>
      <c r="O12" s="180">
        <f t="shared" si="0"/>
        <v>11.533333333333333</v>
      </c>
      <c r="P12" s="203">
        <f>N12/I12</f>
        <v>0.67843137254901964</v>
      </c>
      <c r="R12" s="123"/>
      <c r="S12" s="124"/>
      <c r="T12" s="122"/>
      <c r="U12" s="125"/>
      <c r="V12" s="125"/>
    </row>
    <row r="13" spans="1:22" s="16" customFormat="1" ht="12" customHeight="1">
      <c r="A13" s="57" t="s">
        <v>8</v>
      </c>
      <c r="B13" s="226" t="s">
        <v>594</v>
      </c>
      <c r="C13" s="194"/>
      <c r="D13" s="196"/>
      <c r="E13" s="196"/>
      <c r="F13" s="196"/>
      <c r="G13" s="196"/>
      <c r="H13" s="180">
        <v>0</v>
      </c>
      <c r="I13" s="226" t="s">
        <v>594</v>
      </c>
      <c r="J13" s="194"/>
      <c r="K13" s="196"/>
      <c r="L13" s="196"/>
      <c r="M13" s="196"/>
      <c r="N13" s="182"/>
      <c r="O13" s="180">
        <f t="shared" si="0"/>
        <v>0</v>
      </c>
      <c r="P13" s="161"/>
      <c r="R13" s="123"/>
      <c r="S13" s="124"/>
      <c r="T13" s="122"/>
      <c r="U13" s="125"/>
      <c r="V13" s="125"/>
    </row>
    <row r="14" spans="1:22" s="16" customFormat="1" ht="12" customHeight="1">
      <c r="A14" s="57" t="s">
        <v>9</v>
      </c>
      <c r="B14" s="226" t="s">
        <v>593</v>
      </c>
      <c r="C14" s="194"/>
      <c r="D14" s="182"/>
      <c r="E14" s="182"/>
      <c r="F14" s="182"/>
      <c r="G14" s="182"/>
      <c r="H14" s="180">
        <v>0</v>
      </c>
      <c r="I14" s="226" t="s">
        <v>593</v>
      </c>
      <c r="J14" s="194"/>
      <c r="K14" s="182"/>
      <c r="L14" s="182"/>
      <c r="M14" s="182"/>
      <c r="N14" s="182"/>
      <c r="O14" s="180">
        <f t="shared" si="0"/>
        <v>0</v>
      </c>
      <c r="P14" s="162"/>
      <c r="R14" s="123"/>
      <c r="S14" s="126"/>
      <c r="T14" s="122"/>
      <c r="U14" s="125"/>
      <c r="V14" s="125"/>
    </row>
    <row r="15" spans="1:22" s="16" customFormat="1" ht="12" customHeight="1">
      <c r="A15" s="54" t="s">
        <v>51</v>
      </c>
      <c r="B15" s="226">
        <v>42</v>
      </c>
      <c r="C15" s="197">
        <v>21.8</v>
      </c>
      <c r="D15" s="179">
        <v>73.900000000000006</v>
      </c>
      <c r="E15" s="179">
        <v>73</v>
      </c>
      <c r="F15" s="179">
        <v>76.099999999999994</v>
      </c>
      <c r="G15" s="179">
        <v>81.599999999999994</v>
      </c>
      <c r="H15" s="180">
        <v>42</v>
      </c>
      <c r="I15" s="226">
        <v>42</v>
      </c>
      <c r="J15" s="197">
        <v>21.8</v>
      </c>
      <c r="K15" s="179">
        <v>73.900000000000006</v>
      </c>
      <c r="L15" s="179">
        <v>73</v>
      </c>
      <c r="M15" s="179">
        <v>76.099999999999994</v>
      </c>
      <c r="N15" s="179">
        <f>SUM(J15:M15)/3</f>
        <v>81.599999999999994</v>
      </c>
      <c r="O15" s="180">
        <f t="shared" si="0"/>
        <v>42</v>
      </c>
      <c r="P15" s="203">
        <f>N15/I15</f>
        <v>1.9428571428571426</v>
      </c>
      <c r="R15" s="123"/>
      <c r="S15" s="126"/>
      <c r="T15" s="122"/>
      <c r="U15" s="125"/>
      <c r="V15" s="125"/>
    </row>
    <row r="16" spans="1:22" s="16" customFormat="1" ht="12" customHeight="1">
      <c r="A16" s="57" t="s">
        <v>11</v>
      </c>
      <c r="B16" s="226" t="s">
        <v>594</v>
      </c>
      <c r="C16" s="194"/>
      <c r="D16" s="182"/>
      <c r="E16" s="182"/>
      <c r="F16" s="182"/>
      <c r="G16" s="182"/>
      <c r="H16" s="180">
        <v>0</v>
      </c>
      <c r="I16" s="226" t="s">
        <v>594</v>
      </c>
      <c r="J16" s="194"/>
      <c r="K16" s="182"/>
      <c r="L16" s="182"/>
      <c r="M16" s="182"/>
      <c r="N16" s="182"/>
      <c r="O16" s="180">
        <f t="shared" si="0"/>
        <v>0</v>
      </c>
      <c r="P16" s="162"/>
      <c r="R16" s="63"/>
      <c r="S16" s="63"/>
      <c r="T16" s="63"/>
      <c r="U16" s="63"/>
      <c r="V16" s="63"/>
    </row>
    <row r="17" spans="1:22" s="16" customFormat="1" ht="12" customHeight="1">
      <c r="A17" s="57" t="s">
        <v>12</v>
      </c>
      <c r="B17" s="226" t="s">
        <v>593</v>
      </c>
      <c r="C17" s="194"/>
      <c r="D17" s="196"/>
      <c r="E17" s="196"/>
      <c r="F17" s="196"/>
      <c r="G17" s="196"/>
      <c r="H17" s="180">
        <v>0</v>
      </c>
      <c r="I17" s="226" t="s">
        <v>593</v>
      </c>
      <c r="J17" s="194"/>
      <c r="K17" s="196"/>
      <c r="L17" s="196"/>
      <c r="M17" s="196"/>
      <c r="N17" s="182"/>
      <c r="O17" s="180">
        <f t="shared" si="0"/>
        <v>0</v>
      </c>
      <c r="P17" s="161"/>
      <c r="R17" s="63"/>
      <c r="S17" s="63"/>
      <c r="T17" s="63"/>
      <c r="U17" s="63"/>
      <c r="V17" s="63"/>
    </row>
    <row r="18" spans="1:22" s="16" customFormat="1" ht="12" customHeight="1">
      <c r="A18" s="57" t="s">
        <v>13</v>
      </c>
      <c r="B18" s="226" t="s">
        <v>593</v>
      </c>
      <c r="C18" s="194"/>
      <c r="D18" s="182"/>
      <c r="E18" s="182"/>
      <c r="F18" s="182"/>
      <c r="G18" s="182"/>
      <c r="H18" s="180">
        <v>0</v>
      </c>
      <c r="I18" s="226" t="s">
        <v>593</v>
      </c>
      <c r="J18" s="194"/>
      <c r="K18" s="182"/>
      <c r="L18" s="182"/>
      <c r="M18" s="182"/>
      <c r="N18" s="182"/>
      <c r="O18" s="180">
        <f t="shared" si="0"/>
        <v>0</v>
      </c>
      <c r="P18" s="162"/>
      <c r="R18" s="63"/>
      <c r="S18" s="63"/>
      <c r="T18" s="63"/>
      <c r="U18" s="63"/>
      <c r="V18" s="63"/>
    </row>
    <row r="19" spans="1:22" s="16" customFormat="1" ht="12" customHeight="1">
      <c r="A19" s="57" t="s">
        <v>14</v>
      </c>
      <c r="B19" s="226" t="s">
        <v>593</v>
      </c>
      <c r="C19" s="194"/>
      <c r="D19" s="196"/>
      <c r="E19" s="196"/>
      <c r="F19" s="196"/>
      <c r="G19" s="196"/>
      <c r="H19" s="180">
        <v>0</v>
      </c>
      <c r="I19" s="226" t="s">
        <v>593</v>
      </c>
      <c r="J19" s="194"/>
      <c r="K19" s="196"/>
      <c r="L19" s="196"/>
      <c r="M19" s="196"/>
      <c r="N19" s="182"/>
      <c r="O19" s="180">
        <f t="shared" si="0"/>
        <v>0</v>
      </c>
      <c r="P19" s="161"/>
      <c r="R19" s="63"/>
      <c r="S19" s="63"/>
      <c r="T19" s="63"/>
      <c r="U19" s="63"/>
      <c r="V19" s="63"/>
    </row>
    <row r="20" spans="1:22" s="16" customFormat="1" ht="12" customHeight="1">
      <c r="A20" s="57" t="s">
        <v>15</v>
      </c>
      <c r="B20" s="226" t="s">
        <v>593</v>
      </c>
      <c r="C20" s="194"/>
      <c r="D20" s="182"/>
      <c r="E20" s="182"/>
      <c r="F20" s="182"/>
      <c r="G20" s="182"/>
      <c r="H20" s="180">
        <v>0</v>
      </c>
      <c r="I20" s="226" t="s">
        <v>593</v>
      </c>
      <c r="J20" s="194"/>
      <c r="K20" s="182"/>
      <c r="L20" s="182"/>
      <c r="M20" s="182"/>
      <c r="N20" s="182"/>
      <c r="O20" s="180">
        <f t="shared" si="0"/>
        <v>0</v>
      </c>
      <c r="P20" s="162"/>
      <c r="R20" s="63"/>
      <c r="S20" s="63"/>
      <c r="T20" s="63"/>
      <c r="U20" s="63"/>
      <c r="V20" s="63"/>
    </row>
    <row r="21" spans="1:22" s="16" customFormat="1" ht="12" customHeight="1">
      <c r="A21" s="57" t="s">
        <v>16</v>
      </c>
      <c r="B21" s="226" t="s">
        <v>593</v>
      </c>
      <c r="C21" s="194"/>
      <c r="D21" s="196"/>
      <c r="E21" s="196"/>
      <c r="F21" s="196"/>
      <c r="G21" s="196"/>
      <c r="H21" s="180">
        <v>0</v>
      </c>
      <c r="I21" s="226" t="s">
        <v>593</v>
      </c>
      <c r="J21" s="194"/>
      <c r="K21" s="196"/>
      <c r="L21" s="196"/>
      <c r="M21" s="196"/>
      <c r="N21" s="182"/>
      <c r="O21" s="180">
        <f t="shared" si="0"/>
        <v>0</v>
      </c>
      <c r="P21" s="161"/>
      <c r="R21" s="63"/>
      <c r="S21" s="63"/>
      <c r="T21" s="63"/>
      <c r="U21" s="63"/>
      <c r="V21" s="63"/>
    </row>
    <row r="22" spans="1:22" s="16" customFormat="1" ht="12" customHeight="1">
      <c r="A22" s="54" t="s">
        <v>62</v>
      </c>
      <c r="B22" s="226">
        <v>32</v>
      </c>
      <c r="C22" s="197"/>
      <c r="D22" s="197">
        <v>36.9</v>
      </c>
      <c r="E22" s="197"/>
      <c r="F22" s="197">
        <v>36.6</v>
      </c>
      <c r="G22" s="179">
        <v>36.75</v>
      </c>
      <c r="H22" s="180">
        <v>32</v>
      </c>
      <c r="I22" s="226">
        <v>32</v>
      </c>
      <c r="J22" s="197"/>
      <c r="K22" s="179">
        <v>36.9</v>
      </c>
      <c r="L22" s="179"/>
      <c r="M22" s="179">
        <v>36.6</v>
      </c>
      <c r="N22" s="179">
        <f>SUM(J22:M22)/2</f>
        <v>36.75</v>
      </c>
      <c r="O22" s="180">
        <f t="shared" si="0"/>
        <v>32</v>
      </c>
      <c r="P22" s="203">
        <f>N22/I22</f>
        <v>1.1484375</v>
      </c>
      <c r="R22" s="63"/>
      <c r="S22" s="63"/>
      <c r="T22" s="63"/>
      <c r="U22" s="63"/>
      <c r="V22" s="63"/>
    </row>
    <row r="23" spans="1:22" s="25" customFormat="1" ht="12" customHeight="1">
      <c r="A23" s="57" t="s">
        <v>18</v>
      </c>
      <c r="B23" s="226" t="s">
        <v>594</v>
      </c>
      <c r="C23" s="194"/>
      <c r="D23" s="182"/>
      <c r="E23" s="182"/>
      <c r="F23" s="182"/>
      <c r="G23" s="182"/>
      <c r="H23" s="180">
        <v>0</v>
      </c>
      <c r="I23" s="226" t="s">
        <v>594</v>
      </c>
      <c r="J23" s="194"/>
      <c r="K23" s="182"/>
      <c r="L23" s="182"/>
      <c r="M23" s="182"/>
      <c r="N23" s="182"/>
      <c r="O23" s="180">
        <f t="shared" si="0"/>
        <v>0</v>
      </c>
      <c r="P23" s="161"/>
      <c r="R23" s="63"/>
      <c r="S23" s="63"/>
      <c r="T23" s="63"/>
      <c r="U23" s="63"/>
      <c r="V23" s="63"/>
    </row>
    <row r="24" spans="1:22" s="16" customFormat="1" ht="12" customHeight="1">
      <c r="A24" s="54" t="s">
        <v>52</v>
      </c>
      <c r="B24" s="226">
        <v>74</v>
      </c>
      <c r="C24" s="197">
        <v>28.9</v>
      </c>
      <c r="D24" s="197">
        <v>79.7</v>
      </c>
      <c r="E24" s="197">
        <v>88.1</v>
      </c>
      <c r="F24" s="197">
        <v>94.7</v>
      </c>
      <c r="G24" s="179">
        <v>97.133333333333326</v>
      </c>
      <c r="H24" s="180">
        <v>74</v>
      </c>
      <c r="I24" s="226">
        <v>74</v>
      </c>
      <c r="J24" s="197">
        <v>28.9</v>
      </c>
      <c r="K24" s="179">
        <v>79.7</v>
      </c>
      <c r="L24" s="179">
        <v>88.1</v>
      </c>
      <c r="M24" s="197">
        <v>94.7</v>
      </c>
      <c r="N24" s="179">
        <f>SUM(J24:M24)/3</f>
        <v>97.133333333333326</v>
      </c>
      <c r="O24" s="180">
        <f t="shared" si="0"/>
        <v>74</v>
      </c>
      <c r="P24" s="203">
        <f>N24/I24</f>
        <v>1.3126126126126125</v>
      </c>
      <c r="R24" s="63"/>
      <c r="S24" s="63"/>
      <c r="T24" s="63"/>
      <c r="U24" s="63"/>
      <c r="V24" s="63"/>
    </row>
    <row r="25" spans="1:22" s="16" customFormat="1" ht="12" customHeight="1">
      <c r="A25" s="94" t="s">
        <v>19</v>
      </c>
      <c r="B25" s="226" t="s">
        <v>594</v>
      </c>
      <c r="C25" s="194"/>
      <c r="D25" s="196"/>
      <c r="E25" s="196"/>
      <c r="F25" s="196"/>
      <c r="G25" s="196"/>
      <c r="H25" s="180">
        <v>0</v>
      </c>
      <c r="I25" s="226" t="s">
        <v>594</v>
      </c>
      <c r="J25" s="194"/>
      <c r="K25" s="196"/>
      <c r="L25" s="196"/>
      <c r="M25" s="196"/>
      <c r="N25" s="196"/>
      <c r="O25" s="180">
        <f t="shared" si="0"/>
        <v>0</v>
      </c>
      <c r="P25" s="161"/>
      <c r="R25" s="63"/>
      <c r="S25" s="63"/>
      <c r="T25" s="63"/>
      <c r="U25" s="63"/>
      <c r="V25" s="63"/>
    </row>
    <row r="26" spans="1:22" s="16" customFormat="1" ht="12" customHeight="1">
      <c r="A26" s="94" t="s">
        <v>39</v>
      </c>
      <c r="B26" s="226" t="s">
        <v>593</v>
      </c>
      <c r="C26" s="194"/>
      <c r="D26" s="182"/>
      <c r="E26" s="182"/>
      <c r="F26" s="182"/>
      <c r="G26" s="182"/>
      <c r="H26" s="180">
        <v>0</v>
      </c>
      <c r="I26" s="226" t="s">
        <v>593</v>
      </c>
      <c r="J26" s="194"/>
      <c r="K26" s="182"/>
      <c r="L26" s="182"/>
      <c r="M26" s="182"/>
      <c r="N26" s="182"/>
      <c r="O26" s="180">
        <f t="shared" si="0"/>
        <v>0</v>
      </c>
      <c r="P26" s="162"/>
      <c r="R26" s="63"/>
      <c r="S26" s="63"/>
      <c r="T26" s="63"/>
      <c r="U26" s="63"/>
      <c r="V26" s="63"/>
    </row>
    <row r="27" spans="1:22" s="16" customFormat="1" ht="12" customHeight="1">
      <c r="A27" s="94" t="s">
        <v>21</v>
      </c>
      <c r="B27" s="226" t="s">
        <v>593</v>
      </c>
      <c r="C27" s="194"/>
      <c r="D27" s="196"/>
      <c r="E27" s="196"/>
      <c r="F27" s="196"/>
      <c r="G27" s="196"/>
      <c r="H27" s="180">
        <v>0</v>
      </c>
      <c r="I27" s="226" t="s">
        <v>593</v>
      </c>
      <c r="J27" s="194"/>
      <c r="K27" s="196"/>
      <c r="L27" s="196"/>
      <c r="M27" s="196"/>
      <c r="N27" s="196"/>
      <c r="O27" s="180">
        <f t="shared" si="0"/>
        <v>0</v>
      </c>
      <c r="P27" s="161"/>
      <c r="R27" s="63"/>
      <c r="S27" s="63"/>
      <c r="T27" s="63"/>
      <c r="U27" s="63"/>
      <c r="V27" s="63"/>
    </row>
    <row r="28" spans="1:22" s="16" customFormat="1" ht="12" customHeight="1">
      <c r="A28" s="94" t="s">
        <v>22</v>
      </c>
      <c r="B28" s="178" t="s">
        <v>593</v>
      </c>
      <c r="C28" s="194"/>
      <c r="D28" s="182"/>
      <c r="E28" s="182"/>
      <c r="F28" s="182"/>
      <c r="G28" s="182"/>
      <c r="H28" s="180">
        <v>0</v>
      </c>
      <c r="I28" s="178" t="s">
        <v>593</v>
      </c>
      <c r="J28" s="194"/>
      <c r="K28" s="182"/>
      <c r="L28" s="182"/>
      <c r="M28" s="182"/>
      <c r="N28" s="182"/>
      <c r="O28" s="180">
        <f t="shared" si="0"/>
        <v>0</v>
      </c>
      <c r="P28" s="162"/>
      <c r="R28" s="63"/>
      <c r="S28" s="63"/>
      <c r="T28" s="63"/>
      <c r="U28" s="63"/>
      <c r="V28" s="63"/>
    </row>
    <row r="29" spans="1:22" s="16" customFormat="1" ht="12" customHeight="1">
      <c r="A29" s="93" t="s">
        <v>23</v>
      </c>
      <c r="B29" s="178" t="s">
        <v>593</v>
      </c>
      <c r="C29" s="194"/>
      <c r="D29" s="196"/>
      <c r="E29" s="196"/>
      <c r="F29" s="196"/>
      <c r="G29" s="196"/>
      <c r="H29" s="180">
        <v>0</v>
      </c>
      <c r="I29" s="178" t="s">
        <v>593</v>
      </c>
      <c r="J29" s="194"/>
      <c r="K29" s="196"/>
      <c r="L29" s="196"/>
      <c r="M29" s="196"/>
      <c r="N29" s="196"/>
      <c r="O29" s="180">
        <f t="shared" si="0"/>
        <v>0</v>
      </c>
      <c r="P29" s="161"/>
      <c r="Q29" s="20"/>
      <c r="R29" s="63"/>
      <c r="S29" s="63"/>
      <c r="T29" s="63"/>
      <c r="U29" s="63"/>
      <c r="V29" s="63"/>
    </row>
    <row r="30" spans="1:22" s="16" customFormat="1" ht="12" customHeight="1">
      <c r="A30" s="94" t="s">
        <v>38</v>
      </c>
      <c r="B30" s="178" t="s">
        <v>593</v>
      </c>
      <c r="C30" s="194"/>
      <c r="D30" s="182"/>
      <c r="E30" s="182"/>
      <c r="F30" s="182"/>
      <c r="G30" s="182"/>
      <c r="H30" s="180">
        <v>0</v>
      </c>
      <c r="I30" s="178" t="s">
        <v>593</v>
      </c>
      <c r="J30" s="194"/>
      <c r="K30" s="182"/>
      <c r="L30" s="182"/>
      <c r="M30" s="182"/>
      <c r="N30" s="182"/>
      <c r="O30" s="180">
        <f t="shared" si="0"/>
        <v>0</v>
      </c>
      <c r="P30" s="162"/>
      <c r="R30" s="63"/>
      <c r="S30" s="63"/>
      <c r="T30" s="63"/>
      <c r="U30" s="63"/>
      <c r="V30" s="63"/>
    </row>
    <row r="31" spans="1:22" s="16" customFormat="1" ht="12" customHeight="1">
      <c r="A31" s="94" t="s">
        <v>25</v>
      </c>
      <c r="B31" s="178" t="s">
        <v>593</v>
      </c>
      <c r="C31" s="194"/>
      <c r="D31" s="196"/>
      <c r="E31" s="196"/>
      <c r="F31" s="196"/>
      <c r="G31" s="196"/>
      <c r="H31" s="180">
        <v>0</v>
      </c>
      <c r="I31" s="178" t="s">
        <v>593</v>
      </c>
      <c r="J31" s="194"/>
      <c r="K31" s="196"/>
      <c r="L31" s="196"/>
      <c r="M31" s="196"/>
      <c r="N31" s="196"/>
      <c r="O31" s="180">
        <f t="shared" si="0"/>
        <v>0</v>
      </c>
      <c r="P31" s="161"/>
      <c r="R31" s="63"/>
      <c r="S31" s="63"/>
      <c r="T31" s="63"/>
      <c r="U31" s="63"/>
      <c r="V31" s="63"/>
    </row>
    <row r="32" spans="1:22" s="16" customFormat="1" ht="12" customHeight="1">
      <c r="A32" s="94" t="s">
        <v>26</v>
      </c>
      <c r="B32" s="178" t="s">
        <v>593</v>
      </c>
      <c r="C32" s="194"/>
      <c r="D32" s="182"/>
      <c r="E32" s="182"/>
      <c r="F32" s="182"/>
      <c r="G32" s="182"/>
      <c r="H32" s="180">
        <v>0</v>
      </c>
      <c r="I32" s="178" t="s">
        <v>593</v>
      </c>
      <c r="J32" s="194"/>
      <c r="K32" s="182"/>
      <c r="L32" s="182"/>
      <c r="M32" s="182"/>
      <c r="N32" s="182"/>
      <c r="O32" s="180">
        <f t="shared" si="0"/>
        <v>0</v>
      </c>
      <c r="P32" s="162"/>
      <c r="R32" s="63"/>
      <c r="S32" s="63"/>
      <c r="T32" s="63"/>
      <c r="U32" s="63"/>
      <c r="V32" s="63"/>
    </row>
    <row r="33" spans="1:22" s="16" customFormat="1" ht="12" customHeight="1">
      <c r="A33" s="248" t="s">
        <v>27</v>
      </c>
      <c r="B33" s="178" t="s">
        <v>593</v>
      </c>
      <c r="C33" s="194"/>
      <c r="D33" s="196"/>
      <c r="E33" s="196"/>
      <c r="F33" s="196"/>
      <c r="G33" s="196"/>
      <c r="H33" s="180">
        <v>0</v>
      </c>
      <c r="I33" s="178" t="s">
        <v>593</v>
      </c>
      <c r="J33" s="194"/>
      <c r="K33" s="196"/>
      <c r="L33" s="196"/>
      <c r="M33" s="196"/>
      <c r="N33" s="196"/>
      <c r="O33" s="180">
        <f t="shared" si="0"/>
        <v>0</v>
      </c>
      <c r="P33" s="161"/>
      <c r="R33" s="63"/>
      <c r="S33" s="63"/>
      <c r="T33" s="63"/>
      <c r="U33" s="63"/>
      <c r="V33" s="63"/>
    </row>
    <row r="34" spans="1:22" s="16" customFormat="1" ht="12" customHeight="1">
      <c r="A34" s="94" t="s">
        <v>28</v>
      </c>
      <c r="B34" s="178" t="s">
        <v>593</v>
      </c>
      <c r="C34" s="194"/>
      <c r="D34" s="182"/>
      <c r="E34" s="182"/>
      <c r="F34" s="182"/>
      <c r="G34" s="182"/>
      <c r="H34" s="180">
        <v>0</v>
      </c>
      <c r="I34" s="178" t="s">
        <v>593</v>
      </c>
      <c r="J34" s="194"/>
      <c r="K34" s="182"/>
      <c r="L34" s="182"/>
      <c r="M34" s="182"/>
      <c r="N34" s="182"/>
      <c r="O34" s="180">
        <f t="shared" si="0"/>
        <v>0</v>
      </c>
      <c r="P34" s="162"/>
      <c r="R34" s="63"/>
      <c r="S34" s="63"/>
      <c r="T34" s="63"/>
      <c r="U34" s="63"/>
      <c r="V34" s="63"/>
    </row>
    <row r="35" spans="1:22" s="16" customFormat="1" ht="12" customHeight="1" thickBot="1">
      <c r="A35" s="95" t="s">
        <v>29</v>
      </c>
      <c r="B35" s="241" t="s">
        <v>593</v>
      </c>
      <c r="C35" s="242"/>
      <c r="D35" s="243"/>
      <c r="E35" s="243"/>
      <c r="F35" s="243"/>
      <c r="G35" s="243"/>
      <c r="H35" s="244">
        <v>0</v>
      </c>
      <c r="I35" s="241" t="s">
        <v>593</v>
      </c>
      <c r="J35" s="242"/>
      <c r="K35" s="243"/>
      <c r="L35" s="243"/>
      <c r="M35" s="243"/>
      <c r="N35" s="243"/>
      <c r="O35" s="180">
        <f t="shared" si="0"/>
        <v>0</v>
      </c>
      <c r="P35" s="238"/>
      <c r="R35" s="63"/>
      <c r="S35" s="63"/>
      <c r="T35" s="63"/>
      <c r="U35" s="63"/>
      <c r="V35" s="63"/>
    </row>
    <row r="36" spans="1:22" s="18" customFormat="1" ht="15" thickBot="1">
      <c r="A36" s="239" t="s">
        <v>32</v>
      </c>
      <c r="B36" s="233">
        <f>SUM(B6:B35)</f>
        <v>165</v>
      </c>
      <c r="C36" s="234">
        <v>57</v>
      </c>
      <c r="D36" s="234">
        <v>198.8</v>
      </c>
      <c r="E36" s="234">
        <v>171</v>
      </c>
      <c r="F36" s="234">
        <v>217.5</v>
      </c>
      <c r="G36" s="234">
        <v>227.01666666666665</v>
      </c>
      <c r="H36" s="235">
        <v>159.53333333333333</v>
      </c>
      <c r="I36" s="233">
        <f>SUM(I6:I35)</f>
        <v>165</v>
      </c>
      <c r="J36" s="234">
        <f>SUM(J6:J35)</f>
        <v>57</v>
      </c>
      <c r="K36" s="234">
        <f t="shared" ref="K36:N36" si="1">SUM(K6:K35)</f>
        <v>198.8</v>
      </c>
      <c r="L36" s="234">
        <f t="shared" si="1"/>
        <v>171</v>
      </c>
      <c r="M36" s="234">
        <f t="shared" si="1"/>
        <v>217.5</v>
      </c>
      <c r="N36" s="234">
        <f t="shared" si="1"/>
        <v>227.01666666666665</v>
      </c>
      <c r="O36" s="235">
        <f t="shared" ref="O36" si="2">SUM(O6:O35)</f>
        <v>159.53333333333333</v>
      </c>
      <c r="P36" s="240">
        <f>N36/I36</f>
        <v>1.3758585858585857</v>
      </c>
      <c r="R36" s="69"/>
      <c r="S36" s="69"/>
      <c r="T36" s="69"/>
      <c r="U36" s="69"/>
      <c r="V36" s="69"/>
    </row>
    <row r="37" spans="1:22" ht="12" customHeight="1" thickTop="1">
      <c r="A37" s="110" t="s">
        <v>566</v>
      </c>
      <c r="B37" s="96"/>
      <c r="C37" s="46"/>
      <c r="D37" s="46"/>
      <c r="E37" s="46"/>
      <c r="F37" s="46"/>
      <c r="G37" s="46"/>
      <c r="H37" s="105"/>
      <c r="I37" s="46"/>
      <c r="J37" s="46"/>
      <c r="K37" s="46"/>
      <c r="L37" s="77"/>
      <c r="M37" s="77"/>
      <c r="N37" s="46"/>
      <c r="O37" s="121"/>
      <c r="P37" s="89" t="str">
        <f>Data!$W$1</f>
        <v>tdulany</v>
      </c>
    </row>
    <row r="38" spans="1:22" ht="12" customHeight="1">
      <c r="A38" s="110" t="s">
        <v>119</v>
      </c>
      <c r="B38" s="87"/>
      <c r="C38" s="46"/>
      <c r="D38" s="46"/>
      <c r="E38" s="46"/>
      <c r="F38" s="46"/>
      <c r="G38" s="46"/>
      <c r="H38" s="106"/>
      <c r="I38" s="46"/>
      <c r="J38" s="46"/>
      <c r="K38" s="46"/>
      <c r="L38" s="77"/>
      <c r="M38" s="77"/>
      <c r="N38" s="46"/>
      <c r="O38" s="109"/>
      <c r="P38" s="109">
        <f>Data!$W$2</f>
        <v>44399</v>
      </c>
    </row>
    <row r="39" spans="1:22" s="103" customFormat="1" ht="12" customHeight="1">
      <c r="A39" s="110" t="s">
        <v>713</v>
      </c>
      <c r="B39" s="87"/>
      <c r="C39" s="110"/>
      <c r="D39" s="110"/>
      <c r="E39" s="110"/>
      <c r="F39" s="110"/>
      <c r="G39" s="110"/>
      <c r="H39" s="109"/>
      <c r="I39" s="110"/>
      <c r="J39" s="110"/>
      <c r="K39" s="110"/>
      <c r="L39" s="77"/>
      <c r="M39" s="77"/>
      <c r="N39" s="110"/>
      <c r="O39" s="109"/>
      <c r="P39" s="109"/>
    </row>
    <row r="40" spans="1:22" ht="12" customHeight="1">
      <c r="A40" s="31" t="s">
        <v>61</v>
      </c>
      <c r="B40" s="110"/>
      <c r="C40" s="218"/>
      <c r="D40" s="218"/>
      <c r="E40" s="218"/>
      <c r="F40" s="218"/>
      <c r="G40" s="218"/>
      <c r="H40" s="128"/>
      <c r="I40" s="218"/>
      <c r="J40" s="218"/>
      <c r="K40" s="218"/>
      <c r="L40" s="218"/>
      <c r="M40" s="218"/>
      <c r="N40" s="218"/>
      <c r="O40" s="218"/>
      <c r="P40" s="128"/>
    </row>
    <row r="41" spans="1:22" s="103" customFormat="1" ht="12" customHeight="1">
      <c r="A41" s="110" t="s">
        <v>567</v>
      </c>
      <c r="B41" s="110"/>
      <c r="C41" s="108"/>
      <c r="D41" s="108"/>
      <c r="E41" s="108"/>
      <c r="F41" s="108"/>
      <c r="G41" s="108"/>
      <c r="H41" s="128"/>
      <c r="I41" s="108"/>
      <c r="J41" s="110"/>
      <c r="K41" s="110"/>
      <c r="L41" s="77"/>
      <c r="M41" s="78"/>
      <c r="N41" s="110"/>
      <c r="O41" s="128"/>
      <c r="P41" s="128"/>
    </row>
    <row r="42" spans="1:22" ht="12" customHeight="1">
      <c r="A42" s="127"/>
      <c r="B42" s="31"/>
      <c r="C42" s="79"/>
      <c r="D42" s="46"/>
      <c r="E42" s="46"/>
      <c r="F42" s="46"/>
      <c r="G42" s="46"/>
      <c r="H42" s="107"/>
      <c r="I42" s="46"/>
      <c r="J42" s="46"/>
      <c r="K42" s="49"/>
      <c r="L42" s="46"/>
      <c r="M42" s="46"/>
      <c r="N42" s="46"/>
      <c r="O42" s="128"/>
      <c r="P42" s="46"/>
    </row>
    <row r="43" spans="1:22" ht="12" customHeight="1">
      <c r="A43" s="127"/>
      <c r="H43" s="107"/>
      <c r="O43" s="128"/>
    </row>
    <row r="44" spans="1:22" s="47" customFormat="1" ht="12" customHeight="1">
      <c r="A44" s="47" t="s">
        <v>43</v>
      </c>
      <c r="H44" s="216"/>
      <c r="L44" s="6"/>
      <c r="M44" s="6"/>
      <c r="O44" s="216"/>
      <c r="P44" s="127"/>
    </row>
    <row r="45" spans="1:22" s="47" customFormat="1" ht="12" customHeight="1" thickBot="1">
      <c r="A45" s="47" t="s">
        <v>78</v>
      </c>
      <c r="H45" s="216"/>
      <c r="L45" s="6"/>
      <c r="M45" s="6"/>
      <c r="O45" s="216"/>
      <c r="P45" s="127"/>
    </row>
    <row r="46" spans="1:22" s="47" customFormat="1" ht="12" customHeight="1">
      <c r="A46" s="274"/>
      <c r="B46" s="135"/>
      <c r="C46" s="156" t="s">
        <v>641</v>
      </c>
      <c r="D46" s="156" t="s">
        <v>642</v>
      </c>
      <c r="E46" s="156" t="s">
        <v>643</v>
      </c>
      <c r="F46" s="156" t="s">
        <v>644</v>
      </c>
      <c r="G46" s="156" t="s">
        <v>186</v>
      </c>
      <c r="H46" s="135" t="s">
        <v>186</v>
      </c>
      <c r="I46" s="135"/>
      <c r="J46" s="156" t="str">
        <f>CONCATENATE("Summer ",MID(Data!$W$3,3,2))</f>
        <v>Summer 20</v>
      </c>
      <c r="K46" s="156" t="str">
        <f>CONCATENATE("Fall ",MID(Data!$W$3,3,2))</f>
        <v>Fall 20</v>
      </c>
      <c r="L46" s="156" t="str">
        <f>CONCATENATE("Winter ",MID(Data!$W$3,6,2))</f>
        <v>Winter 21</v>
      </c>
      <c r="M46" s="156" t="str">
        <f>CONCATENATE("Spring ",MID(Data!$W$3,6,2))</f>
        <v>Spring 21</v>
      </c>
      <c r="N46" s="157" t="str">
        <f>Data!$W$3</f>
        <v>2020-21</v>
      </c>
      <c r="O46" s="135" t="str">
        <f>Data!$W$3</f>
        <v>2020-21</v>
      </c>
      <c r="P46" s="130"/>
    </row>
    <row r="47" spans="1:22" s="47" customFormat="1" ht="12" customHeight="1" thickBot="1">
      <c r="A47" s="175" t="s">
        <v>37</v>
      </c>
      <c r="B47" s="136"/>
      <c r="C47" s="165" t="s">
        <v>176</v>
      </c>
      <c r="D47" s="165" t="s">
        <v>176</v>
      </c>
      <c r="E47" s="165" t="s">
        <v>176</v>
      </c>
      <c r="F47" s="165" t="s">
        <v>176</v>
      </c>
      <c r="G47" s="166" t="s">
        <v>176</v>
      </c>
      <c r="H47" s="136" t="s">
        <v>64</v>
      </c>
      <c r="I47" s="136"/>
      <c r="J47" s="165" t="s">
        <v>176</v>
      </c>
      <c r="K47" s="165" t="s">
        <v>176</v>
      </c>
      <c r="L47" s="165" t="s">
        <v>176</v>
      </c>
      <c r="M47" s="165" t="s">
        <v>176</v>
      </c>
      <c r="N47" s="166" t="s">
        <v>176</v>
      </c>
      <c r="O47" s="136" t="s">
        <v>64</v>
      </c>
      <c r="P47" s="131"/>
    </row>
    <row r="48" spans="1:22" s="47" customFormat="1" ht="12" customHeight="1">
      <c r="A48" s="93" t="s">
        <v>81</v>
      </c>
      <c r="B48" s="195"/>
      <c r="C48" s="194">
        <v>28.9</v>
      </c>
      <c r="D48" s="194">
        <v>80</v>
      </c>
      <c r="E48" s="194">
        <v>88.1</v>
      </c>
      <c r="F48" s="194">
        <v>94.7</v>
      </c>
      <c r="G48" s="194">
        <v>97.233333333333334</v>
      </c>
      <c r="H48" s="462">
        <v>74</v>
      </c>
      <c r="I48" s="195"/>
      <c r="J48" s="194"/>
      <c r="K48" s="194"/>
      <c r="L48" s="182"/>
      <c r="M48" s="182"/>
      <c r="N48" s="194"/>
      <c r="O48" s="462"/>
      <c r="P48" s="170"/>
    </row>
    <row r="49" spans="1:16" s="47" customFormat="1" ht="12">
      <c r="A49" s="94" t="s">
        <v>79</v>
      </c>
      <c r="B49" s="195"/>
      <c r="C49" s="194"/>
      <c r="D49" s="194"/>
      <c r="E49" s="194"/>
      <c r="F49" s="194"/>
      <c r="G49" s="194">
        <v>0</v>
      </c>
      <c r="H49" s="462">
        <v>0</v>
      </c>
      <c r="I49" s="195"/>
      <c r="J49" s="194"/>
      <c r="K49" s="194"/>
      <c r="L49" s="182"/>
      <c r="M49" s="182"/>
      <c r="N49" s="194"/>
      <c r="O49" s="462"/>
      <c r="P49" s="170"/>
    </row>
    <row r="50" spans="1:16" s="47" customFormat="1" ht="12">
      <c r="A50" s="171" t="s">
        <v>80</v>
      </c>
      <c r="B50" s="195"/>
      <c r="C50" s="197">
        <v>28.9</v>
      </c>
      <c r="D50" s="197">
        <v>80</v>
      </c>
      <c r="E50" s="197">
        <v>88.1</v>
      </c>
      <c r="F50" s="197">
        <v>94.7</v>
      </c>
      <c r="G50" s="197">
        <v>97.233333333333334</v>
      </c>
      <c r="H50" s="462">
        <v>74</v>
      </c>
      <c r="I50" s="195"/>
      <c r="J50" s="197"/>
      <c r="K50" s="197"/>
      <c r="L50" s="197"/>
      <c r="M50" s="197"/>
      <c r="N50" s="197"/>
      <c r="O50" s="462"/>
      <c r="P50" s="170"/>
    </row>
    <row r="51" spans="1:16" s="47" customFormat="1" ht="12">
      <c r="A51" s="94" t="s">
        <v>82</v>
      </c>
      <c r="B51" s="195"/>
      <c r="C51" s="194"/>
      <c r="D51" s="194"/>
      <c r="E51" s="194"/>
      <c r="F51" s="194"/>
      <c r="G51" s="194">
        <v>0</v>
      </c>
      <c r="H51" s="462">
        <v>0</v>
      </c>
      <c r="I51" s="195"/>
      <c r="J51" s="194"/>
      <c r="K51" s="194"/>
      <c r="L51" s="182"/>
      <c r="M51" s="182"/>
      <c r="N51" s="194">
        <f t="shared" ref="N51:N57" si="3">(J51+K51+L51+M51)/3</f>
        <v>0</v>
      </c>
      <c r="O51" s="462">
        <f>IF(N$55&gt;0,(N51/N$55)*O$26,0)</f>
        <v>0</v>
      </c>
      <c r="P51" s="170"/>
    </row>
    <row r="52" spans="1:16" s="47" customFormat="1" ht="12">
      <c r="A52" s="94" t="s">
        <v>55</v>
      </c>
      <c r="B52" s="195"/>
      <c r="C52" s="194"/>
      <c r="D52" s="194"/>
      <c r="E52" s="194"/>
      <c r="F52" s="194"/>
      <c r="G52" s="194">
        <v>0</v>
      </c>
      <c r="H52" s="462">
        <v>0</v>
      </c>
      <c r="I52" s="195"/>
      <c r="J52" s="194"/>
      <c r="K52" s="194"/>
      <c r="L52" s="182"/>
      <c r="M52" s="182"/>
      <c r="N52" s="194">
        <f t="shared" si="3"/>
        <v>0</v>
      </c>
      <c r="O52" s="462">
        <f>IF(N$55&gt;0,(N52/N$55)*O$26,0)</f>
        <v>0</v>
      </c>
      <c r="P52" s="170"/>
    </row>
    <row r="53" spans="1:16" s="47" customFormat="1" ht="12">
      <c r="A53" s="94" t="s">
        <v>44</v>
      </c>
      <c r="B53" s="195"/>
      <c r="C53" s="194"/>
      <c r="D53" s="194"/>
      <c r="E53" s="194"/>
      <c r="F53" s="194"/>
      <c r="G53" s="194">
        <v>0</v>
      </c>
      <c r="H53" s="462">
        <v>0</v>
      </c>
      <c r="I53" s="195"/>
      <c r="J53" s="194"/>
      <c r="K53" s="194"/>
      <c r="L53" s="182"/>
      <c r="M53" s="182"/>
      <c r="N53" s="194">
        <f t="shared" si="3"/>
        <v>0</v>
      </c>
      <c r="O53" s="462">
        <f>IF(N$55&gt;0,(N53/N$55)*O$26,0)</f>
        <v>0</v>
      </c>
      <c r="P53" s="170"/>
    </row>
    <row r="54" spans="1:16" s="47" customFormat="1" ht="12">
      <c r="A54" s="94" t="s">
        <v>83</v>
      </c>
      <c r="B54" s="195"/>
      <c r="C54" s="194"/>
      <c r="D54" s="194"/>
      <c r="E54" s="194"/>
      <c r="F54" s="194"/>
      <c r="G54" s="194">
        <v>0</v>
      </c>
      <c r="H54" s="462">
        <v>0</v>
      </c>
      <c r="I54" s="195"/>
      <c r="J54" s="194"/>
      <c r="K54" s="194"/>
      <c r="L54" s="182"/>
      <c r="M54" s="182"/>
      <c r="N54" s="194">
        <f t="shared" si="3"/>
        <v>0</v>
      </c>
      <c r="O54" s="462">
        <f>IF(N$55&gt;0,(N54/N$55)*O$26,0)</f>
        <v>0</v>
      </c>
      <c r="P54" s="170"/>
    </row>
    <row r="55" spans="1:16" s="47" customFormat="1" ht="12">
      <c r="A55" s="171" t="s">
        <v>84</v>
      </c>
      <c r="B55" s="195"/>
      <c r="C55" s="197">
        <v>0</v>
      </c>
      <c r="D55" s="197">
        <v>0</v>
      </c>
      <c r="E55" s="197">
        <v>0</v>
      </c>
      <c r="F55" s="197">
        <v>0</v>
      </c>
      <c r="G55" s="197">
        <v>0</v>
      </c>
      <c r="H55" s="462">
        <v>0</v>
      </c>
      <c r="I55" s="195"/>
      <c r="J55" s="197">
        <f>J51+J52+J53+J54</f>
        <v>0</v>
      </c>
      <c r="K55" s="197">
        <f t="shared" ref="K55:N55" si="4">K51+K52+K53+K54</f>
        <v>0</v>
      </c>
      <c r="L55" s="197">
        <f t="shared" si="4"/>
        <v>0</v>
      </c>
      <c r="M55" s="197">
        <f t="shared" si="4"/>
        <v>0</v>
      </c>
      <c r="N55" s="197">
        <f t="shared" si="4"/>
        <v>0</v>
      </c>
      <c r="O55" s="462">
        <f>IF(N$55&gt;0,(N55/N$55)*O$26,0)</f>
        <v>0</v>
      </c>
      <c r="P55" s="170"/>
    </row>
    <row r="56" spans="1:16" s="47" customFormat="1" ht="12">
      <c r="A56" s="94" t="s">
        <v>38</v>
      </c>
      <c r="B56" s="195"/>
      <c r="C56" s="194"/>
      <c r="D56" s="194"/>
      <c r="E56" s="194"/>
      <c r="F56" s="194"/>
      <c r="G56" s="194">
        <v>0</v>
      </c>
      <c r="H56" s="462">
        <v>0</v>
      </c>
      <c r="I56" s="195"/>
      <c r="J56" s="194"/>
      <c r="K56" s="194"/>
      <c r="L56" s="182"/>
      <c r="M56" s="182"/>
      <c r="N56" s="194">
        <f t="shared" si="3"/>
        <v>0</v>
      </c>
      <c r="O56" s="462">
        <f>IF(N$58&gt;0,(N56/N$58)*O$30,0)</f>
        <v>0</v>
      </c>
      <c r="P56" s="170"/>
    </row>
    <row r="57" spans="1:16" s="47" customFormat="1" ht="12">
      <c r="A57" s="94" t="s">
        <v>85</v>
      </c>
      <c r="B57" s="195"/>
      <c r="C57" s="194"/>
      <c r="D57" s="194"/>
      <c r="E57" s="194"/>
      <c r="F57" s="194"/>
      <c r="G57" s="194">
        <v>0</v>
      </c>
      <c r="H57" s="462">
        <v>0</v>
      </c>
      <c r="I57" s="195"/>
      <c r="J57" s="194"/>
      <c r="K57" s="194"/>
      <c r="L57" s="182"/>
      <c r="M57" s="182"/>
      <c r="N57" s="194">
        <f t="shared" si="3"/>
        <v>0</v>
      </c>
      <c r="O57" s="462">
        <f>IF(N$58&gt;0,(N57/N$58)*O$30,0)</f>
        <v>0</v>
      </c>
      <c r="P57" s="170"/>
    </row>
    <row r="58" spans="1:16" s="47" customFormat="1" ht="12.6" thickBot="1">
      <c r="A58" s="172" t="s">
        <v>86</v>
      </c>
      <c r="B58" s="201"/>
      <c r="C58" s="199">
        <v>0</v>
      </c>
      <c r="D58" s="199">
        <v>0</v>
      </c>
      <c r="E58" s="199">
        <v>0</v>
      </c>
      <c r="F58" s="199">
        <v>0</v>
      </c>
      <c r="G58" s="199">
        <v>0</v>
      </c>
      <c r="H58" s="463">
        <v>0</v>
      </c>
      <c r="I58" s="201"/>
      <c r="J58" s="199">
        <f>J56+J57</f>
        <v>0</v>
      </c>
      <c r="K58" s="200">
        <f t="shared" ref="K58:N58" si="5">K56+K57</f>
        <v>0</v>
      </c>
      <c r="L58" s="200">
        <f t="shared" si="5"/>
        <v>0</v>
      </c>
      <c r="M58" s="200">
        <f t="shared" si="5"/>
        <v>0</v>
      </c>
      <c r="N58" s="200">
        <f t="shared" si="5"/>
        <v>0</v>
      </c>
      <c r="O58" s="463">
        <f>IF(N$58&gt;0,(N58/N$58)*O$30,0)</f>
        <v>0</v>
      </c>
      <c r="P58" s="173"/>
    </row>
    <row r="59" spans="1:16" s="5" customFormat="1">
      <c r="A59" s="110" t="s">
        <v>167</v>
      </c>
      <c r="F59" s="12"/>
      <c r="H59" s="107"/>
      <c r="L59" s="13"/>
      <c r="M59" s="13"/>
      <c r="P59" s="19"/>
    </row>
    <row r="60" spans="1:16">
      <c r="H60" s="107"/>
    </row>
    <row r="61" spans="1:16">
      <c r="H61" s="107"/>
    </row>
  </sheetData>
  <pageMargins left="0.7" right="0.7" top="0.75" bottom="0.75" header="0.3" footer="0.3"/>
  <pageSetup scale="77"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outlinePr summaryBelow="0" summaryRight="0"/>
    <pageSetUpPr fitToPage="1"/>
  </sheetPr>
  <dimension ref="A1:R64"/>
  <sheetViews>
    <sheetView showGridLines="0" topLeftCell="A13" zoomScaleNormal="100" workbookViewId="0">
      <selection activeCell="A43" sqref="A43"/>
    </sheetView>
  </sheetViews>
  <sheetFormatPr defaultColWidth="9.109375" defaultRowHeight="13.8"/>
  <cols>
    <col min="1" max="1" width="24.33203125" style="14" customWidth="1"/>
    <col min="2" max="2" width="8.88671875" style="14" bestFit="1" customWidth="1"/>
    <col min="3" max="3" width="14.77734375" style="14" bestFit="1" customWidth="1"/>
    <col min="4" max="4" width="9.88671875" style="14" customWidth="1"/>
    <col min="5" max="5" width="7.33203125" style="14" customWidth="1"/>
    <col min="6" max="7" width="8.44140625" style="14" customWidth="1"/>
    <col min="8" max="8" width="8.109375" style="14" customWidth="1"/>
    <col min="9" max="9" width="8.44140625" style="91" customWidth="1"/>
    <col min="10" max="10" width="8.88671875" style="14" customWidth="1"/>
    <col min="11" max="11" width="10" style="21" customWidth="1"/>
    <col min="12" max="12" width="7.6640625" style="14" customWidth="1"/>
    <col min="13" max="13" width="8.33203125" style="14" customWidth="1"/>
    <col min="14" max="14" width="8.6640625" style="14" customWidth="1"/>
    <col min="15" max="16" width="8.5546875" style="14" customWidth="1"/>
    <col min="17" max="17" width="10.88671875" style="15" bestFit="1" customWidth="1"/>
    <col min="18" max="16384" width="9.109375" style="14"/>
  </cols>
  <sheetData>
    <row r="1" spans="1:17" s="332" customFormat="1">
      <c r="A1" s="331" t="s">
        <v>45</v>
      </c>
      <c r="B1" s="331"/>
      <c r="C1" s="331"/>
      <c r="D1" s="331"/>
      <c r="E1" s="331"/>
      <c r="F1" s="331"/>
      <c r="G1" s="331"/>
      <c r="H1" s="331"/>
      <c r="I1" s="331"/>
      <c r="J1" s="331"/>
      <c r="K1" s="331"/>
      <c r="L1" s="331"/>
      <c r="M1" s="331"/>
      <c r="N1" s="331"/>
      <c r="O1" s="331"/>
      <c r="P1" s="331"/>
      <c r="Q1" s="331"/>
    </row>
    <row r="2" spans="1:17" s="16" customFormat="1" ht="12">
      <c r="A2" s="70" t="s">
        <v>47</v>
      </c>
      <c r="B2" s="70"/>
      <c r="C2" s="70"/>
      <c r="D2" s="70"/>
      <c r="E2" s="70"/>
      <c r="F2" s="70"/>
      <c r="G2" s="70"/>
      <c r="H2" s="70"/>
      <c r="I2" s="70"/>
      <c r="J2" s="70"/>
      <c r="K2" s="70"/>
      <c r="L2" s="70"/>
      <c r="M2" s="70"/>
      <c r="N2" s="70"/>
      <c r="O2" s="70"/>
      <c r="P2" s="70"/>
      <c r="Q2" s="70"/>
    </row>
    <row r="3" spans="1:17" s="16" customFormat="1" ht="12" customHeight="1" thickBot="1">
      <c r="A3" s="86" t="str">
        <f>CONCATENATE("For Academic Year ",Data!$W$3)</f>
        <v>For Academic Year 2020-21</v>
      </c>
      <c r="B3" s="86"/>
      <c r="C3" s="86"/>
      <c r="D3" s="86"/>
      <c r="E3" s="86"/>
      <c r="F3" s="86"/>
      <c r="G3" s="86"/>
      <c r="H3" s="86"/>
      <c r="I3" s="86"/>
      <c r="J3" s="86"/>
      <c r="K3" s="86"/>
      <c r="L3" s="86"/>
      <c r="M3" s="86"/>
      <c r="N3" s="86"/>
      <c r="O3" s="86"/>
      <c r="P3" s="86"/>
      <c r="Q3" s="86"/>
    </row>
    <row r="4" spans="1:17" s="16" customFormat="1" ht="12" customHeight="1">
      <c r="A4" s="236"/>
      <c r="B4" s="245" t="s">
        <v>186</v>
      </c>
      <c r="C4" s="245" t="s">
        <v>724</v>
      </c>
      <c r="D4" s="156" t="s">
        <v>641</v>
      </c>
      <c r="E4" s="156" t="s">
        <v>642</v>
      </c>
      <c r="F4" s="156" t="s">
        <v>643</v>
      </c>
      <c r="G4" s="156" t="s">
        <v>644</v>
      </c>
      <c r="H4" s="156" t="s">
        <v>186</v>
      </c>
      <c r="I4" s="158" t="s">
        <v>186</v>
      </c>
      <c r="J4" s="245" t="str">
        <f>Data!$W$3</f>
        <v>2020-21</v>
      </c>
      <c r="K4" s="156" t="str">
        <f>CONCATENATE("Summer ",MID(Data!$W$3,3,2))</f>
        <v>Summer 20</v>
      </c>
      <c r="L4" s="156" t="str">
        <f>CONCATENATE("Fall ",MID(Data!$W$3,3,2))</f>
        <v>Fall 20</v>
      </c>
      <c r="M4" s="156" t="str">
        <f>CONCATENATE("Winter ",MID(Data!$W$3,6,2))</f>
        <v>Winter 21</v>
      </c>
      <c r="N4" s="156" t="str">
        <f>CONCATENATE("Spring ",MID(Data!$W$3,6,2))</f>
        <v>Spring 21</v>
      </c>
      <c r="O4" s="157" t="str">
        <f>Data!$W$3</f>
        <v>2020-21</v>
      </c>
      <c r="P4" s="158" t="str">
        <f>Data!$W$3</f>
        <v>2020-21</v>
      </c>
      <c r="Q4" s="159" t="s">
        <v>70</v>
      </c>
    </row>
    <row r="5" spans="1:17" s="16" customFormat="1" ht="12" customHeight="1" thickBot="1">
      <c r="A5" s="176" t="s">
        <v>0</v>
      </c>
      <c r="B5" s="246" t="s">
        <v>595</v>
      </c>
      <c r="C5" s="246" t="s">
        <v>725</v>
      </c>
      <c r="D5" s="165" t="s">
        <v>33</v>
      </c>
      <c r="E5" s="165" t="s">
        <v>33</v>
      </c>
      <c r="F5" s="165" t="s">
        <v>33</v>
      </c>
      <c r="G5" s="165" t="s">
        <v>33</v>
      </c>
      <c r="H5" s="165" t="s">
        <v>31</v>
      </c>
      <c r="I5" s="167" t="s">
        <v>64</v>
      </c>
      <c r="J5" s="147" t="str">
        <f>'Total Allocation'!N5</f>
        <v>Alloc #11</v>
      </c>
      <c r="K5" s="165" t="s">
        <v>33</v>
      </c>
      <c r="L5" s="165" t="s">
        <v>33</v>
      </c>
      <c r="M5" s="165" t="s">
        <v>33</v>
      </c>
      <c r="N5" s="165" t="s">
        <v>33</v>
      </c>
      <c r="O5" s="165" t="s">
        <v>31</v>
      </c>
      <c r="P5" s="167" t="s">
        <v>64</v>
      </c>
      <c r="Q5" s="168" t="s">
        <v>163</v>
      </c>
    </row>
    <row r="6" spans="1:17" s="16" customFormat="1" ht="12" customHeight="1">
      <c r="A6" s="247" t="s">
        <v>1</v>
      </c>
      <c r="B6" s="226">
        <v>267</v>
      </c>
      <c r="C6" s="226">
        <v>256.10640000000001</v>
      </c>
      <c r="D6" s="197">
        <v>177.63313199999999</v>
      </c>
      <c r="E6" s="258">
        <v>181.226461</v>
      </c>
      <c r="F6" s="179">
        <v>202.99976900000001</v>
      </c>
      <c r="G6" s="179">
        <v>220.36644000000001</v>
      </c>
      <c r="H6" s="179">
        <v>260.74193400000001</v>
      </c>
      <c r="I6" s="180">
        <v>260.74193400000001</v>
      </c>
      <c r="J6" s="226">
        <v>363</v>
      </c>
      <c r="K6" s="197">
        <f>SUMIFS(Data!$K:$K,Data!$D:$D,$A6,Data!$C:$C,1)</f>
        <v>162.69983900000102</v>
      </c>
      <c r="L6" s="197">
        <f>SUMIFS(Data!$K:$K,Data!$D:$D,$A6,Data!$C:$C,2)</f>
        <v>201.95310700000101</v>
      </c>
      <c r="M6" s="197">
        <f>SUMIFS(Data!$K:$K,Data!$D:$D,$A6,Data!$C:$C,3)</f>
        <v>222.80643900000101</v>
      </c>
      <c r="N6" s="197">
        <f>SUMIFS(Data!$K:$K,Data!$D:$D,$A6,Data!$C:$C,4)</f>
        <v>235.95975800000102</v>
      </c>
      <c r="O6" s="179">
        <f>SUM(K6:N6)/3</f>
        <v>274.47304766666804</v>
      </c>
      <c r="P6" s="180">
        <f>IF($O6&gt;$J6,$J6,$O6)</f>
        <v>274.47304766666804</v>
      </c>
      <c r="Q6" s="203">
        <f>O6/J6</f>
        <v>0.75612409825528382</v>
      </c>
    </row>
    <row r="7" spans="1:17" s="16" customFormat="1" ht="12" customHeight="1">
      <c r="A7" s="248" t="s">
        <v>2</v>
      </c>
      <c r="B7" s="226">
        <v>258</v>
      </c>
      <c r="C7" s="226">
        <v>247.4736</v>
      </c>
      <c r="D7" s="194">
        <v>68.879927000000194</v>
      </c>
      <c r="E7" s="259">
        <v>121.593208</v>
      </c>
      <c r="F7" s="210">
        <v>110.626552</v>
      </c>
      <c r="G7" s="210">
        <v>111.999888</v>
      </c>
      <c r="H7" s="210">
        <v>137.6998583333334</v>
      </c>
      <c r="I7" s="180">
        <v>137.6998583333334</v>
      </c>
      <c r="J7" s="226">
        <v>240</v>
      </c>
      <c r="K7" s="194">
        <f>SUMIFS(Data!$K:$K,Data!$D:$D,$A7,Data!$C:$C,1)</f>
        <v>58.999950000000197</v>
      </c>
      <c r="L7" s="259">
        <f>SUMIFS(Data!$K:$K,Data!$D:$D,$A7,Data!$C:$C,2)</f>
        <v>137.646534</v>
      </c>
      <c r="M7" s="210">
        <f>SUMIFS(Data!$K:$K,Data!$D:$D,$A7,Data!$C:$C,3)</f>
        <v>151.73985500000001</v>
      </c>
      <c r="N7" s="210">
        <f>SUMIFS(Data!$K:$K,Data!$D:$D,$A7,Data!$C:$C,4)</f>
        <v>157.579846</v>
      </c>
      <c r="O7" s="210">
        <f t="shared" ref="O7:O37" si="0">SUM(K7:N7)/3</f>
        <v>168.65539500000008</v>
      </c>
      <c r="P7" s="180">
        <f t="shared" ref="P7:P35" si="1">IF($O7&gt;$J7,$J7,$O7)</f>
        <v>168.65539500000008</v>
      </c>
      <c r="Q7" s="204">
        <f t="shared" ref="Q7:Q38" si="2">O7/J7</f>
        <v>0.70273081250000036</v>
      </c>
    </row>
    <row r="8" spans="1:17" s="16" customFormat="1" ht="12" customHeight="1">
      <c r="A8" s="171" t="s">
        <v>3</v>
      </c>
      <c r="B8" s="226">
        <v>78</v>
      </c>
      <c r="C8" s="226">
        <v>74.817599999999999</v>
      </c>
      <c r="D8" s="197">
        <v>17.133319</v>
      </c>
      <c r="E8" s="258">
        <v>86.046569000000005</v>
      </c>
      <c r="F8" s="179">
        <v>79.759908000000095</v>
      </c>
      <c r="G8" s="179">
        <v>77.159913000000103</v>
      </c>
      <c r="H8" s="179">
        <v>86.699903000000063</v>
      </c>
      <c r="I8" s="180">
        <v>78</v>
      </c>
      <c r="J8" s="226">
        <v>86</v>
      </c>
      <c r="K8" s="197">
        <f>SUMIFS(Data!$K:$K,Data!$D:$D,$A8,Data!$C:$C,1)</f>
        <v>13.93332</v>
      </c>
      <c r="L8" s="258">
        <f>SUMIFS(Data!$K:$K,Data!$D:$D,$A8,Data!$C:$C,2)</f>
        <v>122.07987100000001</v>
      </c>
      <c r="M8" s="179">
        <f>SUMIFS(Data!$K:$K,Data!$D:$D,$A8,Data!$C:$C,3)</f>
        <v>123.89320700000002</v>
      </c>
      <c r="N8" s="179">
        <f>SUMIFS(Data!$K:$K,Data!$D:$D,$A8,Data!$C:$C,4)</f>
        <v>141.91983199999999</v>
      </c>
      <c r="O8" s="179">
        <f t="shared" si="0"/>
        <v>133.94207666666668</v>
      </c>
      <c r="P8" s="180">
        <f t="shared" si="1"/>
        <v>86</v>
      </c>
      <c r="Q8" s="203">
        <f t="shared" si="2"/>
        <v>1.5574660077519382</v>
      </c>
    </row>
    <row r="9" spans="1:17" s="16" customFormat="1" ht="12" customHeight="1">
      <c r="A9" s="248" t="s">
        <v>4</v>
      </c>
      <c r="B9" s="226">
        <v>81</v>
      </c>
      <c r="C9" s="226">
        <v>77.6952</v>
      </c>
      <c r="D9" s="194">
        <v>31.866630000000001</v>
      </c>
      <c r="E9" s="259">
        <v>73.946585000000098</v>
      </c>
      <c r="F9" s="210">
        <v>79.966575000000006</v>
      </c>
      <c r="G9" s="210">
        <v>63.333261000000199</v>
      </c>
      <c r="H9" s="210">
        <v>83.037683666666766</v>
      </c>
      <c r="I9" s="180">
        <v>81</v>
      </c>
      <c r="J9" s="226">
        <v>76</v>
      </c>
      <c r="K9" s="194">
        <f>SUMIFS(Data!$K:$K,Data!$D:$D,$A9,Data!$C:$C,1)</f>
        <v>16.413312000000001</v>
      </c>
      <c r="L9" s="259">
        <f>SUMIFS(Data!$K:$K,Data!$D:$D,$A9,Data!$C:$C,2)</f>
        <v>44.886614000000002</v>
      </c>
      <c r="M9" s="210">
        <f>SUMIFS(Data!$K:$K,Data!$D:$D,$A9,Data!$C:$C,3)</f>
        <v>50.879937000000197</v>
      </c>
      <c r="N9" s="210">
        <f>SUMIFS(Data!$K:$K,Data!$D:$D,$A9,Data!$C:$C,4)</f>
        <v>40.086618000000001</v>
      </c>
      <c r="O9" s="210">
        <f t="shared" si="0"/>
        <v>50.75549366666673</v>
      </c>
      <c r="P9" s="180">
        <f t="shared" si="1"/>
        <v>50.75549366666673</v>
      </c>
      <c r="Q9" s="204">
        <f t="shared" si="2"/>
        <v>0.66783544298245701</v>
      </c>
    </row>
    <row r="10" spans="1:17" s="16" customFormat="1" ht="12" customHeight="1">
      <c r="A10" s="171" t="s">
        <v>5</v>
      </c>
      <c r="B10" s="226">
        <v>45</v>
      </c>
      <c r="C10" s="226">
        <v>43.164000000000001</v>
      </c>
      <c r="D10" s="197">
        <v>10.593313999999999</v>
      </c>
      <c r="E10" s="258">
        <v>16.799976999999998</v>
      </c>
      <c r="F10" s="179">
        <v>15.533313</v>
      </c>
      <c r="G10" s="179">
        <v>7.9939999999999998</v>
      </c>
      <c r="H10" s="179">
        <v>16.973534666666666</v>
      </c>
      <c r="I10" s="180">
        <v>16.973534666666666</v>
      </c>
      <c r="J10" s="226">
        <v>22</v>
      </c>
      <c r="K10" s="197">
        <f>SUMIFS(Data!$K:$K,Data!$D:$D,$A10,Data!$C:$C,1)</f>
        <v>3.2650000000000001</v>
      </c>
      <c r="L10" s="258">
        <f>SUMIFS(Data!$K:$K,Data!$D:$D,$A10,Data!$C:$C,2)</f>
        <v>11.922000000000001</v>
      </c>
      <c r="M10" s="179">
        <f>SUMIFS(Data!$K:$K,Data!$D:$D,$A10,Data!$C:$C,3)</f>
        <v>14.256</v>
      </c>
      <c r="N10" s="179">
        <f>SUMIFS(Data!$K:$K,Data!$D:$D,$A10,Data!$C:$C,4)</f>
        <v>16.119</v>
      </c>
      <c r="O10" s="179">
        <f t="shared" si="0"/>
        <v>15.187333333333333</v>
      </c>
      <c r="P10" s="180">
        <f t="shared" si="1"/>
        <v>15.187333333333333</v>
      </c>
      <c r="Q10" s="203">
        <f t="shared" si="2"/>
        <v>0.69033333333333335</v>
      </c>
    </row>
    <row r="11" spans="1:17" s="16" customFormat="1" ht="12" customHeight="1">
      <c r="A11" s="248" t="s">
        <v>6</v>
      </c>
      <c r="B11" s="226">
        <v>165</v>
      </c>
      <c r="C11" s="226">
        <v>158.268</v>
      </c>
      <c r="D11" s="194">
        <v>65.879934000000205</v>
      </c>
      <c r="E11" s="259">
        <v>157.97317899999999</v>
      </c>
      <c r="F11" s="210">
        <v>160.61982800000001</v>
      </c>
      <c r="G11" s="210">
        <v>152.65318400000001</v>
      </c>
      <c r="H11" s="210">
        <v>179.04204166666673</v>
      </c>
      <c r="I11" s="180">
        <v>165</v>
      </c>
      <c r="J11" s="226">
        <v>156</v>
      </c>
      <c r="K11" s="194">
        <f>SUMIFS(Data!$K:$K,Data!$D:$D,$A11,Data!$C:$C,1)</f>
        <v>69.026608000000195</v>
      </c>
      <c r="L11" s="259">
        <f>SUMIFS(Data!$K:$K,Data!$D:$D,$A11,Data!$C:$C,2)</f>
        <v>131.03987000000001</v>
      </c>
      <c r="M11" s="210">
        <f>SUMIFS(Data!$K:$K,Data!$D:$D,$A11,Data!$C:$C,3)</f>
        <v>134.102</v>
      </c>
      <c r="N11" s="210">
        <f>SUMIFS(Data!$K:$K,Data!$D:$D,$A11,Data!$C:$C,4)</f>
        <v>140.096</v>
      </c>
      <c r="O11" s="210">
        <f t="shared" si="0"/>
        <v>158.08815933333338</v>
      </c>
      <c r="P11" s="180">
        <f t="shared" si="1"/>
        <v>156</v>
      </c>
      <c r="Q11" s="204">
        <f t="shared" si="2"/>
        <v>1.013385636752137</v>
      </c>
    </row>
    <row r="12" spans="1:17" s="16" customFormat="1" ht="12" customHeight="1">
      <c r="A12" s="171" t="s">
        <v>7</v>
      </c>
      <c r="B12" s="226">
        <v>190</v>
      </c>
      <c r="C12" s="226">
        <v>182.24799999999999</v>
      </c>
      <c r="D12" s="197">
        <v>106.71987100000001</v>
      </c>
      <c r="E12" s="258">
        <v>148.5</v>
      </c>
      <c r="F12" s="179">
        <v>142.554</v>
      </c>
      <c r="G12" s="179">
        <v>151.41499999999999</v>
      </c>
      <c r="H12" s="179">
        <v>183.06295699999998</v>
      </c>
      <c r="I12" s="180">
        <v>183.06295699999998</v>
      </c>
      <c r="J12" s="226">
        <v>185</v>
      </c>
      <c r="K12" s="197">
        <f>SUMIFS(Data!$K:$K,Data!$D:$D,$A12,Data!$C:$C,1)</f>
        <v>82.629999999999797</v>
      </c>
      <c r="L12" s="258">
        <f>SUMIFS(Data!$K:$K,Data!$D:$D,$A12,Data!$C:$C,2)</f>
        <v>123.956</v>
      </c>
      <c r="M12" s="179">
        <f>SUMIFS(Data!$K:$K,Data!$D:$D,$A12,Data!$C:$C,3)</f>
        <v>134.219999999999</v>
      </c>
      <c r="N12" s="179">
        <f>SUMIFS(Data!$K:$K,Data!$D:$D,$A12,Data!$C:$C,4)</f>
        <v>140.356999999999</v>
      </c>
      <c r="O12" s="179">
        <f t="shared" si="0"/>
        <v>160.38766666666592</v>
      </c>
      <c r="P12" s="180">
        <f t="shared" si="1"/>
        <v>160.38766666666592</v>
      </c>
      <c r="Q12" s="203">
        <f t="shared" si="2"/>
        <v>0.86696036036035629</v>
      </c>
    </row>
    <row r="13" spans="1:17" s="16" customFormat="1" ht="12" customHeight="1">
      <c r="A13" s="248" t="s">
        <v>8</v>
      </c>
      <c r="B13" s="226">
        <v>291</v>
      </c>
      <c r="C13" s="226">
        <v>279.12720000000002</v>
      </c>
      <c r="D13" s="194">
        <v>223.42637500000001</v>
      </c>
      <c r="E13" s="259">
        <v>252.739667999999</v>
      </c>
      <c r="F13" s="210">
        <v>274.953002999999</v>
      </c>
      <c r="G13" s="210">
        <v>200.239768</v>
      </c>
      <c r="H13" s="210">
        <v>317.11960466666602</v>
      </c>
      <c r="I13" s="180">
        <v>291</v>
      </c>
      <c r="J13" s="226">
        <v>312</v>
      </c>
      <c r="K13" s="194">
        <f>SUMIFS(Data!$K:$K,Data!$D:$D,$A13,Data!$C:$C,1)</f>
        <v>181.19308699999999</v>
      </c>
      <c r="L13" s="259">
        <f>SUMIFS(Data!$K:$K,Data!$D:$D,$A13,Data!$C:$C,2)</f>
        <v>242.186373</v>
      </c>
      <c r="M13" s="210">
        <f>SUMIFS(Data!$K:$K,Data!$D:$D,$A13,Data!$C:$C,3)</f>
        <v>271.87966599999999</v>
      </c>
      <c r="N13" s="210">
        <f>SUMIFS(Data!$K:$K,Data!$D:$D,$A13,Data!$C:$C,4)</f>
        <v>255.53969599999999</v>
      </c>
      <c r="O13" s="210">
        <f t="shared" si="0"/>
        <v>316.93294066666664</v>
      </c>
      <c r="P13" s="180">
        <f t="shared" si="1"/>
        <v>312</v>
      </c>
      <c r="Q13" s="204">
        <f t="shared" si="2"/>
        <v>1.0158107072649571</v>
      </c>
    </row>
    <row r="14" spans="1:17" s="16" customFormat="1" ht="12" customHeight="1">
      <c r="A14" s="171" t="s">
        <v>9</v>
      </c>
      <c r="B14" s="226">
        <v>341</v>
      </c>
      <c r="C14" s="226">
        <v>327.0872</v>
      </c>
      <c r="D14" s="197">
        <v>99.926540999999801</v>
      </c>
      <c r="E14" s="258">
        <v>379.94629099999497</v>
      </c>
      <c r="F14" s="179">
        <v>394.279613999996</v>
      </c>
      <c r="G14" s="179">
        <v>303.746324999997</v>
      </c>
      <c r="H14" s="179">
        <v>392.63292366666263</v>
      </c>
      <c r="I14" s="180">
        <v>341</v>
      </c>
      <c r="J14" s="226">
        <v>330</v>
      </c>
      <c r="K14" s="197">
        <f>SUMIFS(Data!$K:$K,Data!$D:$D,$A14,Data!$C:$C,1)</f>
        <v>97.079906999999906</v>
      </c>
      <c r="L14" s="258">
        <f>SUMIFS(Data!$K:$K,Data!$D:$D,$A14,Data!$C:$C,2)</f>
        <v>300.71306499999503</v>
      </c>
      <c r="M14" s="179">
        <f>SUMIFS(Data!$K:$K,Data!$D:$D,$A14,Data!$C:$C,3)</f>
        <v>332.89967999999698</v>
      </c>
      <c r="N14" s="179">
        <f>SUMIFS(Data!$K:$K,Data!$D:$D,$A14,Data!$C:$C,4)</f>
        <v>299.87306399999898</v>
      </c>
      <c r="O14" s="179">
        <f t="shared" si="0"/>
        <v>343.52190533333032</v>
      </c>
      <c r="P14" s="180">
        <f t="shared" si="1"/>
        <v>330</v>
      </c>
      <c r="Q14" s="203">
        <f t="shared" si="2"/>
        <v>1.0409754707070615</v>
      </c>
    </row>
    <row r="15" spans="1:17" s="16" customFormat="1" ht="12" customHeight="1">
      <c r="A15" s="248" t="s">
        <v>10</v>
      </c>
      <c r="B15" s="226">
        <v>227</v>
      </c>
      <c r="C15" s="226">
        <v>217.73840000000001</v>
      </c>
      <c r="D15" s="194">
        <v>91.673229000000006</v>
      </c>
      <c r="E15" s="259">
        <v>162.06647799999999</v>
      </c>
      <c r="F15" s="210">
        <v>167.486469</v>
      </c>
      <c r="G15" s="210">
        <v>179.126462</v>
      </c>
      <c r="H15" s="210">
        <v>200.11754600000003</v>
      </c>
      <c r="I15" s="180">
        <v>200.11754600000003</v>
      </c>
      <c r="J15" s="226">
        <v>236</v>
      </c>
      <c r="K15" s="194">
        <f>SUMIFS(Data!$K:$K,Data!$D:$D,$A15,Data!$C:$C,1)</f>
        <v>139.839844</v>
      </c>
      <c r="L15" s="259">
        <f>SUMIFS(Data!$K:$K,Data!$D:$D,$A15,Data!$C:$C,2)</f>
        <v>220.879752</v>
      </c>
      <c r="M15" s="210">
        <f>SUMIFS(Data!$K:$K,Data!$D:$D,$A15,Data!$C:$C,3)</f>
        <v>230.48899999999901</v>
      </c>
      <c r="N15" s="210">
        <f>SUMIFS(Data!$K:$K,Data!$D:$D,$A15,Data!$C:$C,4)</f>
        <v>218.17999999999901</v>
      </c>
      <c r="O15" s="210">
        <f t="shared" si="0"/>
        <v>269.79619866666604</v>
      </c>
      <c r="P15" s="180">
        <f t="shared" si="1"/>
        <v>236</v>
      </c>
      <c r="Q15" s="204">
        <f t="shared" si="2"/>
        <v>1.1432042316384154</v>
      </c>
    </row>
    <row r="16" spans="1:17" s="16" customFormat="1" ht="12" customHeight="1">
      <c r="A16" s="171" t="s">
        <v>11</v>
      </c>
      <c r="B16" s="226">
        <v>192</v>
      </c>
      <c r="C16" s="226">
        <v>184.16640000000001</v>
      </c>
      <c r="D16" s="197">
        <v>68.626593000000199</v>
      </c>
      <c r="E16" s="258">
        <v>132.59985399999999</v>
      </c>
      <c r="F16" s="179">
        <v>140.786509</v>
      </c>
      <c r="G16" s="179">
        <v>169.23314300000001</v>
      </c>
      <c r="H16" s="179">
        <v>170.4153663333334</v>
      </c>
      <c r="I16" s="180">
        <v>170.4153663333334</v>
      </c>
      <c r="J16" s="226">
        <v>185</v>
      </c>
      <c r="K16" s="197">
        <f>SUMIFS(Data!$K:$K,Data!$D:$D,$A16,Data!$C:$C,1)</f>
        <v>102.60655200000001</v>
      </c>
      <c r="L16" s="258">
        <f>SUMIFS(Data!$K:$K,Data!$D:$D,$A16,Data!$C:$C,2)</f>
        <v>252.47971600000102</v>
      </c>
      <c r="M16" s="179">
        <f>SUMIFS(Data!$K:$K,Data!$D:$D,$A16,Data!$C:$C,3)</f>
        <v>216.49975000000001</v>
      </c>
      <c r="N16" s="179">
        <f>SUMIFS(Data!$K:$K,Data!$D:$D,$A16,Data!$C:$C,4)</f>
        <v>216.079765000001</v>
      </c>
      <c r="O16" s="179">
        <f t="shared" si="0"/>
        <v>262.55526100000071</v>
      </c>
      <c r="P16" s="180">
        <f t="shared" si="1"/>
        <v>185</v>
      </c>
      <c r="Q16" s="203">
        <f t="shared" si="2"/>
        <v>1.4192176270270309</v>
      </c>
    </row>
    <row r="17" spans="1:17" s="16" customFormat="1" ht="12" customHeight="1">
      <c r="A17" s="248" t="s">
        <v>12</v>
      </c>
      <c r="B17" s="226">
        <v>197</v>
      </c>
      <c r="C17" s="226">
        <v>188.9624</v>
      </c>
      <c r="D17" s="194">
        <v>50.866621000000102</v>
      </c>
      <c r="E17" s="259">
        <v>184.48646199999999</v>
      </c>
      <c r="F17" s="210">
        <v>189.79311899999999</v>
      </c>
      <c r="G17" s="210">
        <v>154.53984</v>
      </c>
      <c r="H17" s="210">
        <v>193.22868066666669</v>
      </c>
      <c r="I17" s="180">
        <v>193.22868066666669</v>
      </c>
      <c r="J17" s="226">
        <v>202</v>
      </c>
      <c r="K17" s="194">
        <f>SUMIFS(Data!$K:$K,Data!$D:$D,$A17,Data!$C:$C,1)</f>
        <v>30.599975000000001</v>
      </c>
      <c r="L17" s="259">
        <f>SUMIFS(Data!$K:$K,Data!$D:$D,$A17,Data!$C:$C,2)</f>
        <v>152.29981900000001</v>
      </c>
      <c r="M17" s="210">
        <f>SUMIFS(Data!$K:$K,Data!$D:$D,$A17,Data!$C:$C,3)</f>
        <v>159.09982299999999</v>
      </c>
      <c r="N17" s="210">
        <f>SUMIFS(Data!$K:$K,Data!$D:$D,$A17,Data!$C:$C,4)</f>
        <v>139.03318200000001</v>
      </c>
      <c r="O17" s="210">
        <f t="shared" si="0"/>
        <v>160.34426633333334</v>
      </c>
      <c r="P17" s="180">
        <f t="shared" si="1"/>
        <v>160.34426633333334</v>
      </c>
      <c r="Q17" s="204">
        <f t="shared" si="2"/>
        <v>0.79378349669966997</v>
      </c>
    </row>
    <row r="18" spans="1:17" s="16" customFormat="1" ht="12" customHeight="1">
      <c r="A18" s="171" t="s">
        <v>13</v>
      </c>
      <c r="B18" s="226">
        <v>442</v>
      </c>
      <c r="C18" s="226">
        <v>423.96640000000002</v>
      </c>
      <c r="D18" s="197">
        <v>200.539781000001</v>
      </c>
      <c r="E18" s="258">
        <v>342.09296299999698</v>
      </c>
      <c r="F18" s="179">
        <v>363.02628899999701</v>
      </c>
      <c r="G18" s="179">
        <v>308.93965899999898</v>
      </c>
      <c r="H18" s="179">
        <v>404.86623066666465</v>
      </c>
      <c r="I18" s="180">
        <v>404.86623066666465</v>
      </c>
      <c r="J18" s="226">
        <v>427</v>
      </c>
      <c r="K18" s="197">
        <f>SUMIFS(Data!$K:$K,Data!$D:$D,$A18,Data!$C:$C,1)</f>
        <v>207.57973299999901</v>
      </c>
      <c r="L18" s="258">
        <f>SUMIFS(Data!$K:$K,Data!$D:$D,$A18,Data!$C:$C,2)</f>
        <v>330.06631000000004</v>
      </c>
      <c r="M18" s="179">
        <f>SUMIFS(Data!$K:$K,Data!$D:$D,$A18,Data!$C:$C,3)</f>
        <v>337.49300299999902</v>
      </c>
      <c r="N18" s="179">
        <f>SUMIFS(Data!$K:$K,Data!$D:$D,$A18,Data!$C:$C,4)</f>
        <v>348.87298800000099</v>
      </c>
      <c r="O18" s="179">
        <f t="shared" si="0"/>
        <v>408.00401133333298</v>
      </c>
      <c r="P18" s="180">
        <f t="shared" si="1"/>
        <v>408.00401133333298</v>
      </c>
      <c r="Q18" s="203">
        <f t="shared" si="2"/>
        <v>0.9555129071038243</v>
      </c>
    </row>
    <row r="19" spans="1:17" s="16" customFormat="1" ht="12" customHeight="1">
      <c r="A19" s="248" t="s">
        <v>14</v>
      </c>
      <c r="B19" s="226">
        <v>318</v>
      </c>
      <c r="C19" s="226">
        <v>305.0256</v>
      </c>
      <c r="D19" s="194">
        <v>93.226565999999806</v>
      </c>
      <c r="E19" s="259">
        <v>196.83310700000001</v>
      </c>
      <c r="F19" s="210">
        <v>196.9598</v>
      </c>
      <c r="G19" s="210">
        <v>174.17315600000001</v>
      </c>
      <c r="H19" s="210">
        <v>220.39754299999996</v>
      </c>
      <c r="I19" s="180">
        <v>220.39754299999996</v>
      </c>
      <c r="J19" s="226">
        <v>249</v>
      </c>
      <c r="K19" s="194">
        <f>SUMIFS(Data!$K:$K,Data!$D:$D,$A19,Data!$C:$C,1)</f>
        <v>102.439903</v>
      </c>
      <c r="L19" s="259">
        <f>SUMIFS(Data!$K:$K,Data!$D:$D,$A19,Data!$C:$C,2)</f>
        <v>226.55976800000099</v>
      </c>
      <c r="M19" s="210">
        <f>SUMIFS(Data!$K:$K,Data!$D:$D,$A19,Data!$C:$C,3)</f>
        <v>148.47899999999899</v>
      </c>
      <c r="N19" s="210">
        <f>SUMIFS(Data!$K:$K,Data!$D:$D,$A19,Data!$C:$C,4)</f>
        <v>138.03399999999999</v>
      </c>
      <c r="O19" s="210">
        <f t="shared" si="0"/>
        <v>205.17089033333332</v>
      </c>
      <c r="P19" s="180">
        <f t="shared" si="1"/>
        <v>205.17089033333332</v>
      </c>
      <c r="Q19" s="204">
        <f t="shared" si="2"/>
        <v>0.82397947925033466</v>
      </c>
    </row>
    <row r="20" spans="1:17" s="16" customFormat="1" ht="12" customHeight="1">
      <c r="A20" s="171" t="s">
        <v>15</v>
      </c>
      <c r="B20" s="226">
        <v>230</v>
      </c>
      <c r="C20" s="226">
        <v>220.61600000000001</v>
      </c>
      <c r="D20" s="197">
        <v>100.16655900000001</v>
      </c>
      <c r="E20" s="258">
        <v>179.99981300000002</v>
      </c>
      <c r="F20" s="179">
        <v>187.89978399999899</v>
      </c>
      <c r="G20" s="179">
        <v>200.06645500000002</v>
      </c>
      <c r="H20" s="179">
        <v>222.71087033333302</v>
      </c>
      <c r="I20" s="180">
        <v>222.71087033333302</v>
      </c>
      <c r="J20" s="226">
        <v>220</v>
      </c>
      <c r="K20" s="197">
        <f>SUMIFS(Data!$K:$K,Data!$D:$D,$A20,Data!$C:$C,1)</f>
        <v>128.98653400000001</v>
      </c>
      <c r="L20" s="258">
        <f>SUMIFS(Data!$K:$K,Data!$D:$D,$A20,Data!$C:$C,2)</f>
        <v>225.31310199999999</v>
      </c>
      <c r="M20" s="179">
        <f>SUMIFS(Data!$K:$K,Data!$D:$D,$A20,Data!$C:$C,3)</f>
        <v>207.87977700000101</v>
      </c>
      <c r="N20" s="179">
        <f>SUMIFS(Data!$K:$K,Data!$D:$D,$A20,Data!$C:$C,4)</f>
        <v>204.07311600000099</v>
      </c>
      <c r="O20" s="179">
        <f t="shared" si="0"/>
        <v>255.41750966666731</v>
      </c>
      <c r="P20" s="180">
        <f t="shared" si="1"/>
        <v>220</v>
      </c>
      <c r="Q20" s="203">
        <f t="shared" si="2"/>
        <v>1.1609886803030331</v>
      </c>
    </row>
    <row r="21" spans="1:17" s="16" customFormat="1" ht="12" customHeight="1">
      <c r="A21" s="248" t="s">
        <v>16</v>
      </c>
      <c r="B21" s="226">
        <v>101</v>
      </c>
      <c r="C21" s="226">
        <v>96.879199999999997</v>
      </c>
      <c r="D21" s="194">
        <v>90.419887000000003</v>
      </c>
      <c r="E21" s="259">
        <v>166.34648899999999</v>
      </c>
      <c r="F21" s="210">
        <v>150.65199999999999</v>
      </c>
      <c r="G21" s="210">
        <v>153.4</v>
      </c>
      <c r="H21" s="210">
        <v>186.93945866666664</v>
      </c>
      <c r="I21" s="180">
        <v>101</v>
      </c>
      <c r="J21" s="226">
        <v>99</v>
      </c>
      <c r="K21" s="194">
        <f>SUMIFS(Data!$K:$K,Data!$D:$D,$A21,Data!$C:$C,1)</f>
        <v>98.262999999999906</v>
      </c>
      <c r="L21" s="259">
        <f>SUMIFS(Data!$K:$K,Data!$D:$D,$A21,Data!$C:$C,2)</f>
        <v>138.01</v>
      </c>
      <c r="M21" s="210">
        <f>SUMIFS(Data!$K:$K,Data!$D:$D,$A21,Data!$C:$C,3)</f>
        <v>123.871</v>
      </c>
      <c r="N21" s="210">
        <f>SUMIFS(Data!$K:$K,Data!$D:$D,$A21,Data!$C:$C,4)</f>
        <v>114.429</v>
      </c>
      <c r="O21" s="210">
        <f t="shared" si="0"/>
        <v>158.19099999999995</v>
      </c>
      <c r="P21" s="180">
        <f t="shared" si="1"/>
        <v>99</v>
      </c>
      <c r="Q21" s="204">
        <f t="shared" si="2"/>
        <v>1.5978888888888882</v>
      </c>
    </row>
    <row r="22" spans="1:17" s="16" customFormat="1" ht="12" customHeight="1">
      <c r="A22" s="171" t="s">
        <v>17</v>
      </c>
      <c r="B22" s="226">
        <v>304</v>
      </c>
      <c r="C22" s="226">
        <v>291.59680000000003</v>
      </c>
      <c r="D22" s="197">
        <v>285.44621699999897</v>
      </c>
      <c r="E22" s="258">
        <v>515.23925799998597</v>
      </c>
      <c r="F22" s="179">
        <v>455.928000000005</v>
      </c>
      <c r="G22" s="179">
        <v>193.944999999999</v>
      </c>
      <c r="H22" s="179">
        <v>483.51949166666304</v>
      </c>
      <c r="I22" s="180">
        <v>304</v>
      </c>
      <c r="J22" s="226">
        <v>397</v>
      </c>
      <c r="K22" s="197">
        <f>SUMIFS(Data!$K:$K,Data!$D:$D,$A22,Data!$C:$C,1)</f>
        <v>241.32799999999801</v>
      </c>
      <c r="L22" s="258">
        <f>SUMIFS(Data!$K:$K,Data!$D:$D,$A22,Data!$C:$C,2)</f>
        <v>369.36700000000104</v>
      </c>
      <c r="M22" s="179">
        <f>SUMIFS(Data!$K:$K,Data!$D:$D,$A22,Data!$C:$C,3)</f>
        <v>240.979999999999</v>
      </c>
      <c r="N22" s="179">
        <f>SUMIFS(Data!$K:$K,Data!$D:$D,$A22,Data!$C:$C,4)</f>
        <v>374.59100000000001</v>
      </c>
      <c r="O22" s="179">
        <f t="shared" si="0"/>
        <v>408.75533333333266</v>
      </c>
      <c r="P22" s="180">
        <f t="shared" si="1"/>
        <v>397</v>
      </c>
      <c r="Q22" s="203">
        <f t="shared" si="2"/>
        <v>1.0296104114189739</v>
      </c>
    </row>
    <row r="23" spans="1:17" s="16" customFormat="1" ht="12" customHeight="1">
      <c r="A23" s="248" t="s">
        <v>18</v>
      </c>
      <c r="B23" s="226">
        <v>197</v>
      </c>
      <c r="C23" s="226">
        <v>188.9624</v>
      </c>
      <c r="D23" s="194">
        <v>40.406610000000001</v>
      </c>
      <c r="E23" s="259">
        <v>165.99982</v>
      </c>
      <c r="F23" s="210">
        <v>156.35316</v>
      </c>
      <c r="G23" s="210">
        <v>137.735999999999</v>
      </c>
      <c r="H23" s="210">
        <v>166.83186333333299</v>
      </c>
      <c r="I23" s="180">
        <v>166.83186333333299</v>
      </c>
      <c r="J23" s="226">
        <v>184</v>
      </c>
      <c r="K23" s="194">
        <f>SUMIFS(Data!$K:$K,Data!$D:$D,$A23,Data!$C:$C,1)</f>
        <v>31.649000000000001</v>
      </c>
      <c r="L23" s="259">
        <f>SUMIFS(Data!$K:$K,Data!$D:$D,$A23,Data!$C:$C,2)</f>
        <v>106.821</v>
      </c>
      <c r="M23" s="210">
        <f>SUMIFS(Data!$K:$K,Data!$D:$D,$A23,Data!$C:$C,3)</f>
        <v>103.548</v>
      </c>
      <c r="N23" s="210">
        <f>SUMIFS(Data!$K:$K,Data!$D:$D,$A23,Data!$C:$C,4)</f>
        <v>104.298</v>
      </c>
      <c r="O23" s="210">
        <f t="shared" si="0"/>
        <v>115.43866666666668</v>
      </c>
      <c r="P23" s="180">
        <f t="shared" si="1"/>
        <v>115.43866666666668</v>
      </c>
      <c r="Q23" s="204">
        <f t="shared" si="2"/>
        <v>0.6273840579710146</v>
      </c>
    </row>
    <row r="24" spans="1:17" s="16" customFormat="1" ht="12" customHeight="1">
      <c r="A24" s="171" t="s">
        <v>40</v>
      </c>
      <c r="B24" s="226">
        <v>197</v>
      </c>
      <c r="C24" s="226">
        <v>188.9624</v>
      </c>
      <c r="D24" s="197">
        <v>57.959916000000106</v>
      </c>
      <c r="E24" s="258">
        <v>103.8065340000001</v>
      </c>
      <c r="F24" s="179">
        <v>104.04654500000019</v>
      </c>
      <c r="G24" s="179">
        <v>95.5829999999997</v>
      </c>
      <c r="H24" s="179">
        <v>120.4653316666667</v>
      </c>
      <c r="I24" s="180">
        <v>120.4653316666667</v>
      </c>
      <c r="J24" s="226">
        <v>187</v>
      </c>
      <c r="K24" s="197">
        <f>SUMIFS(Data!$K:$K,Data!$D:$D,$A24,Data!$C:$C,1)</f>
        <v>65.94</v>
      </c>
      <c r="L24" s="258">
        <f>SUMIFS(Data!$K:$K,Data!$D:$D,$A24,Data!$C:$C,2)</f>
        <v>88.891999999999598</v>
      </c>
      <c r="M24" s="179">
        <f>SUMIFS(Data!$K:$K,Data!$D:$D,$A24,Data!$C:$C,3)</f>
        <v>81.622999999999905</v>
      </c>
      <c r="N24" s="179">
        <f>SUMIFS(Data!$K:$K,Data!$D:$D,$A24,Data!$C:$C,4)</f>
        <v>84.748999999999796</v>
      </c>
      <c r="O24" s="179">
        <f t="shared" si="0"/>
        <v>107.06799999999976</v>
      </c>
      <c r="P24" s="180">
        <f t="shared" si="1"/>
        <v>107.06799999999976</v>
      </c>
      <c r="Q24" s="203">
        <f t="shared" si="2"/>
        <v>0.57255614973261904</v>
      </c>
    </row>
    <row r="25" spans="1:17" s="16" customFormat="1" ht="12" customHeight="1">
      <c r="A25" s="248" t="s">
        <v>19</v>
      </c>
      <c r="B25" s="226">
        <v>312</v>
      </c>
      <c r="C25" s="226">
        <v>299.2704</v>
      </c>
      <c r="D25" s="194">
        <v>112.679861</v>
      </c>
      <c r="E25" s="259">
        <v>291.35302199999899</v>
      </c>
      <c r="F25" s="210">
        <v>271.61307099999897</v>
      </c>
      <c r="G25" s="210">
        <v>210.87305900000001</v>
      </c>
      <c r="H25" s="210">
        <v>295.50633766666601</v>
      </c>
      <c r="I25" s="180">
        <v>295.50633766666601</v>
      </c>
      <c r="J25" s="226">
        <v>325</v>
      </c>
      <c r="K25" s="194">
        <f>SUMIFS(Data!$K:$K,Data!$D:$D,$A25,Data!$C:$C,1)</f>
        <v>117.77984199999999</v>
      </c>
      <c r="L25" s="259">
        <f>SUMIFS(Data!$K:$K,Data!$D:$D,$A25,Data!$C:$C,2)</f>
        <v>282.55298599999901</v>
      </c>
      <c r="M25" s="210">
        <f>SUMIFS(Data!$K:$K,Data!$D:$D,$A25,Data!$C:$C,3)</f>
        <v>293.599682999999</v>
      </c>
      <c r="N25" s="210">
        <f>SUMIFS(Data!$K:$K,Data!$D:$D,$A25,Data!$C:$C,4)</f>
        <v>289.77967799999902</v>
      </c>
      <c r="O25" s="210">
        <f t="shared" si="0"/>
        <v>327.90406299999898</v>
      </c>
      <c r="P25" s="180">
        <f t="shared" si="1"/>
        <v>325</v>
      </c>
      <c r="Q25" s="204">
        <f t="shared" si="2"/>
        <v>1.0089355784615353</v>
      </c>
    </row>
    <row r="26" spans="1:17" s="16" customFormat="1" ht="12" customHeight="1">
      <c r="A26" s="171" t="s">
        <v>39</v>
      </c>
      <c r="B26" s="226">
        <v>913</v>
      </c>
      <c r="C26" s="226">
        <v>875.74959999999999</v>
      </c>
      <c r="D26" s="197">
        <v>373.23298800000009</v>
      </c>
      <c r="E26" s="258">
        <v>590.5660969999999</v>
      </c>
      <c r="F26" s="179">
        <v>668.91934400000196</v>
      </c>
      <c r="G26" s="179">
        <v>540.17274100000111</v>
      </c>
      <c r="H26" s="179">
        <v>724.29705666666769</v>
      </c>
      <c r="I26" s="180">
        <v>724.29705666666769</v>
      </c>
      <c r="J26" s="226">
        <v>889</v>
      </c>
      <c r="K26" s="197">
        <f>SUMIFS(Data!$K:$K,Data!$D:$D,$A26,Data!$C:$C,1)</f>
        <v>353.846315</v>
      </c>
      <c r="L26" s="258">
        <f>SUMIFS(Data!$K:$K,Data!$D:$D,$A26,Data!$C:$C,2)</f>
        <v>701.39926400000002</v>
      </c>
      <c r="M26" s="179">
        <f>SUMIFS(Data!$K:$K,Data!$D:$D,$A26,Data!$C:$C,3)</f>
        <v>724.57899999999893</v>
      </c>
      <c r="N26" s="179">
        <f>SUMIFS(Data!$K:$K,Data!$D:$D,$A26,Data!$C:$C,4)</f>
        <v>560.23299999999699</v>
      </c>
      <c r="O26" s="179">
        <f t="shared" si="0"/>
        <v>780.01919299999861</v>
      </c>
      <c r="P26" s="180">
        <f t="shared" si="1"/>
        <v>780.01919299999861</v>
      </c>
      <c r="Q26" s="203">
        <f t="shared" si="2"/>
        <v>0.87741191563554399</v>
      </c>
    </row>
    <row r="27" spans="1:17" s="16" customFormat="1" ht="12" customHeight="1">
      <c r="A27" s="248" t="s">
        <v>21</v>
      </c>
      <c r="B27" s="226">
        <v>231</v>
      </c>
      <c r="C27" s="226">
        <v>221.5752</v>
      </c>
      <c r="D27" s="194">
        <v>220.66656200000099</v>
      </c>
      <c r="E27" s="259">
        <v>241.713111</v>
      </c>
      <c r="F27" s="210">
        <v>218.71314100000001</v>
      </c>
      <c r="G27" s="210">
        <v>180.46648099999999</v>
      </c>
      <c r="H27" s="210">
        <v>287.18643166666698</v>
      </c>
      <c r="I27" s="180">
        <v>231</v>
      </c>
      <c r="J27" s="226">
        <v>233</v>
      </c>
      <c r="K27" s="194">
        <f>SUMIFS(Data!$K:$K,Data!$D:$D,$A27,Data!$C:$C,1)</f>
        <v>104.48658399999999</v>
      </c>
      <c r="L27" s="259">
        <f>SUMIFS(Data!$K:$K,Data!$D:$D,$A27,Data!$C:$C,2)</f>
        <v>190.09980899999999</v>
      </c>
      <c r="M27" s="210">
        <f>SUMIFS(Data!$K:$K,Data!$D:$D,$A27,Data!$C:$C,3)</f>
        <v>181.83982399999999</v>
      </c>
      <c r="N27" s="210">
        <f>SUMIFS(Data!$K:$K,Data!$D:$D,$A27,Data!$C:$C,4)</f>
        <v>232.44645600000001</v>
      </c>
      <c r="O27" s="210">
        <f t="shared" si="0"/>
        <v>236.29089099999999</v>
      </c>
      <c r="P27" s="180">
        <f t="shared" si="1"/>
        <v>233</v>
      </c>
      <c r="Q27" s="204">
        <f t="shared" si="2"/>
        <v>1.0141239957081545</v>
      </c>
    </row>
    <row r="28" spans="1:17" s="16" customFormat="1" ht="12" customHeight="1">
      <c r="A28" s="171" t="s">
        <v>22</v>
      </c>
      <c r="B28" s="226">
        <v>153</v>
      </c>
      <c r="C28" s="226">
        <v>146.7576</v>
      </c>
      <c r="D28" s="197">
        <v>45.746610000000103</v>
      </c>
      <c r="E28" s="258">
        <v>136.893192</v>
      </c>
      <c r="F28" s="179">
        <v>130.37986100000001</v>
      </c>
      <c r="G28" s="179">
        <v>130.259851</v>
      </c>
      <c r="H28" s="179">
        <v>147.75983800000003</v>
      </c>
      <c r="I28" s="180">
        <v>147.75983800000003</v>
      </c>
      <c r="J28" s="226">
        <v>148</v>
      </c>
      <c r="K28" s="197">
        <f>SUMIFS(Data!$K:$K,Data!$D:$D,$A28,Data!$C:$C,1)</f>
        <v>39.019953999999998</v>
      </c>
      <c r="L28" s="258">
        <f>SUMIFS(Data!$K:$K,Data!$D:$D,$A28,Data!$C:$C,2)</f>
        <v>113.299887</v>
      </c>
      <c r="M28" s="179">
        <f>SUMIFS(Data!$K:$K,Data!$D:$D,$A28,Data!$C:$C,3)</f>
        <v>145.27317199999999</v>
      </c>
      <c r="N28" s="179">
        <f>SUMIFS(Data!$K:$K,Data!$D:$D,$A28,Data!$C:$C,4)</f>
        <v>136.293184</v>
      </c>
      <c r="O28" s="179">
        <f t="shared" si="0"/>
        <v>144.62873233333332</v>
      </c>
      <c r="P28" s="180">
        <f t="shared" si="1"/>
        <v>144.62873233333332</v>
      </c>
      <c r="Q28" s="203">
        <f t="shared" si="2"/>
        <v>0.97722116441441431</v>
      </c>
    </row>
    <row r="29" spans="1:17" s="16" customFormat="1" ht="12" customHeight="1">
      <c r="A29" s="249" t="s">
        <v>23</v>
      </c>
      <c r="B29" s="226">
        <v>118</v>
      </c>
      <c r="C29" s="226">
        <v>113.18560000000001</v>
      </c>
      <c r="D29" s="194">
        <v>50.066622000000201</v>
      </c>
      <c r="E29" s="259">
        <v>126.899885</v>
      </c>
      <c r="F29" s="210">
        <v>127.54654600000001</v>
      </c>
      <c r="G29" s="210">
        <v>116.893213</v>
      </c>
      <c r="H29" s="210">
        <v>140.46875533333341</v>
      </c>
      <c r="I29" s="180">
        <v>118</v>
      </c>
      <c r="J29" s="226">
        <v>108</v>
      </c>
      <c r="K29" s="194">
        <f>SUMIFS(Data!$K:$K,Data!$D:$D,$A29,Data!$C:$C,1)</f>
        <v>51.833288000000103</v>
      </c>
      <c r="L29" s="259">
        <f>SUMIFS(Data!$K:$K,Data!$D:$D,$A29,Data!$C:$C,2)</f>
        <v>97.406568000000107</v>
      </c>
      <c r="M29" s="210">
        <f>SUMIFS(Data!$K:$K,Data!$D:$D,$A29,Data!$C:$C,3)</f>
        <v>108.43323100000001</v>
      </c>
      <c r="N29" s="210">
        <f>SUMIFS(Data!$K:$K,Data!$D:$D,$A29,Data!$C:$C,4)</f>
        <v>86.946585000000098</v>
      </c>
      <c r="O29" s="210">
        <f t="shared" si="0"/>
        <v>114.87322400000011</v>
      </c>
      <c r="P29" s="180">
        <f t="shared" si="1"/>
        <v>108</v>
      </c>
      <c r="Q29" s="204">
        <f t="shared" si="2"/>
        <v>1.063640962962964</v>
      </c>
    </row>
    <row r="30" spans="1:17" s="16" customFormat="1" ht="12" customHeight="1">
      <c r="A30" s="171" t="s">
        <v>38</v>
      </c>
      <c r="B30" s="226">
        <v>386</v>
      </c>
      <c r="C30" s="226">
        <v>370.25119999999998</v>
      </c>
      <c r="D30" s="197">
        <v>98.798000000000002</v>
      </c>
      <c r="E30" s="258">
        <v>334.45699999999886</v>
      </c>
      <c r="F30" s="179">
        <v>475.02100000000092</v>
      </c>
      <c r="G30" s="179">
        <v>288.73199999999889</v>
      </c>
      <c r="H30" s="179">
        <v>399.00266666666624</v>
      </c>
      <c r="I30" s="180">
        <v>386</v>
      </c>
      <c r="J30" s="226">
        <v>356</v>
      </c>
      <c r="K30" s="197">
        <f>SUMIFS(Data!$K:$K,Data!$D:$D,$A30,Data!$C:$C,1)</f>
        <v>81.697000000000003</v>
      </c>
      <c r="L30" s="179">
        <f>SUMIFS(Data!$K:$K,Data!$D:$D,$A30,Data!$C:$C,2)</f>
        <v>307.53299999999894</v>
      </c>
      <c r="M30" s="179">
        <f>SUMIFS(Data!$K:$K,Data!$D:$D,$A30,Data!$C:$C,3)</f>
        <v>446.02499999999793</v>
      </c>
      <c r="N30" s="179">
        <f>SUMIFS(Data!$K:$K,Data!$D:$D,$A30,Data!$C:$C,4)</f>
        <v>251.28499999999991</v>
      </c>
      <c r="O30" s="179">
        <f t="shared" si="0"/>
        <v>362.17999999999893</v>
      </c>
      <c r="P30" s="180">
        <f t="shared" si="1"/>
        <v>356</v>
      </c>
      <c r="Q30" s="203">
        <f t="shared" si="2"/>
        <v>1.0173595505617947</v>
      </c>
    </row>
    <row r="31" spans="1:17" s="16" customFormat="1" ht="12" customHeight="1">
      <c r="A31" s="248" t="s">
        <v>25</v>
      </c>
      <c r="B31" s="226">
        <v>263</v>
      </c>
      <c r="C31" s="226">
        <v>252.2696</v>
      </c>
      <c r="D31" s="194">
        <v>100.128</v>
      </c>
      <c r="E31" s="259">
        <v>195.75699999999901</v>
      </c>
      <c r="F31" s="210">
        <v>200.73299999999901</v>
      </c>
      <c r="G31" s="210">
        <v>208.790999999999</v>
      </c>
      <c r="H31" s="210">
        <v>235.13633333333235</v>
      </c>
      <c r="I31" s="180">
        <v>235.13633333333235</v>
      </c>
      <c r="J31" s="226">
        <v>279</v>
      </c>
      <c r="K31" s="194">
        <f>SUMIFS(Data!$K:$K,Data!$D:$D,$A31,Data!$C:$C,1)</f>
        <v>106.44199999999999</v>
      </c>
      <c r="L31" s="210">
        <f>SUMIFS(Data!$K:$K,Data!$D:$D,$A31,Data!$C:$C,2)</f>
        <v>195.06799999999899</v>
      </c>
      <c r="M31" s="210">
        <f>SUMIFS(Data!$K:$K,Data!$D:$D,$A31,Data!$C:$C,3)</f>
        <v>234.838999999999</v>
      </c>
      <c r="N31" s="210">
        <f>SUMIFS(Data!$K:$K,Data!$D:$D,$A31,Data!$C:$C,4)</f>
        <v>241.992999999999</v>
      </c>
      <c r="O31" s="210">
        <f t="shared" si="0"/>
        <v>259.44733333333232</v>
      </c>
      <c r="P31" s="180">
        <f t="shared" si="1"/>
        <v>259.44733333333232</v>
      </c>
      <c r="Q31" s="204">
        <f t="shared" si="2"/>
        <v>0.92991875746714092</v>
      </c>
    </row>
    <row r="32" spans="1:17" s="16" customFormat="1" ht="12" customHeight="1">
      <c r="A32" s="171" t="s">
        <v>26</v>
      </c>
      <c r="B32" s="226">
        <v>383</v>
      </c>
      <c r="C32" s="226">
        <v>367.37360000000001</v>
      </c>
      <c r="D32" s="197">
        <v>103.946551</v>
      </c>
      <c r="E32" s="258">
        <v>352.37295499999698</v>
      </c>
      <c r="F32" s="179">
        <v>360.91294099999698</v>
      </c>
      <c r="G32" s="179">
        <v>342.45961299999902</v>
      </c>
      <c r="H32" s="179">
        <v>386.5640199999977</v>
      </c>
      <c r="I32" s="180">
        <v>383</v>
      </c>
      <c r="J32" s="226">
        <v>354</v>
      </c>
      <c r="K32" s="197">
        <f>SUMIFS(Data!$K:$K,Data!$D:$D,$A32,Data!$C:$C,1)</f>
        <v>98.426577999999694</v>
      </c>
      <c r="L32" s="258">
        <f>SUMIFS(Data!$K:$K,Data!$D:$D,$A32,Data!$C:$C,2)</f>
        <v>271.98635000000098</v>
      </c>
      <c r="M32" s="179">
        <f>SUMIFS(Data!$K:$K,Data!$D:$D,$A32,Data!$C:$C,3)</f>
        <v>304.41298999999901</v>
      </c>
      <c r="N32" s="179">
        <f>SUMIFS(Data!$K:$K,Data!$D:$D,$A32,Data!$C:$C,4)</f>
        <v>278.45301899999998</v>
      </c>
      <c r="O32" s="179">
        <f t="shared" si="0"/>
        <v>317.75964566666653</v>
      </c>
      <c r="P32" s="180">
        <f t="shared" si="1"/>
        <v>317.75964566666653</v>
      </c>
      <c r="Q32" s="203">
        <f t="shared" si="2"/>
        <v>0.89762611770244782</v>
      </c>
    </row>
    <row r="33" spans="1:18" s="16" customFormat="1" ht="12" customHeight="1">
      <c r="A33" s="248" t="s">
        <v>27</v>
      </c>
      <c r="B33" s="226">
        <v>106</v>
      </c>
      <c r="C33" s="226">
        <v>101.6752</v>
      </c>
      <c r="D33" s="194">
        <v>27.413302000000002</v>
      </c>
      <c r="E33" s="259">
        <v>63.0665830000002</v>
      </c>
      <c r="F33" s="210">
        <v>71.826579000000095</v>
      </c>
      <c r="G33" s="210">
        <v>58.586599000000199</v>
      </c>
      <c r="H33" s="210">
        <v>73.63102100000016</v>
      </c>
      <c r="I33" s="180">
        <v>73.63102100000016</v>
      </c>
      <c r="J33" s="226">
        <v>121</v>
      </c>
      <c r="K33" s="194">
        <f>SUMIFS(Data!$K:$K,Data!$D:$D,$A33,Data!$C:$C,1)</f>
        <v>37.613295999999998</v>
      </c>
      <c r="L33" s="259">
        <f>SUMIFS(Data!$K:$K,Data!$D:$D,$A33,Data!$C:$C,2)</f>
        <v>68.073245000000099</v>
      </c>
      <c r="M33" s="210">
        <f>SUMIFS(Data!$K:$K,Data!$D:$D,$A33,Data!$C:$C,3)</f>
        <v>62.181999999999903</v>
      </c>
      <c r="N33" s="210">
        <f>SUMIFS(Data!$K:$K,Data!$D:$D,$A33,Data!$C:$C,4)</f>
        <v>44.979999999999897</v>
      </c>
      <c r="O33" s="210">
        <f t="shared" si="0"/>
        <v>70.949513666666633</v>
      </c>
      <c r="P33" s="180">
        <f t="shared" si="1"/>
        <v>70.949513666666633</v>
      </c>
      <c r="Q33" s="204">
        <f t="shared" si="2"/>
        <v>0.58635961707988948</v>
      </c>
    </row>
    <row r="34" spans="1:18" s="16" customFormat="1" ht="12" customHeight="1">
      <c r="A34" s="171" t="s">
        <v>28</v>
      </c>
      <c r="B34" s="226">
        <v>42</v>
      </c>
      <c r="C34" s="226">
        <v>40.2864</v>
      </c>
      <c r="D34" s="197">
        <v>11.653321999999999</v>
      </c>
      <c r="E34" s="258">
        <v>29.38663</v>
      </c>
      <c r="F34" s="179">
        <v>31.379967000000001</v>
      </c>
      <c r="G34" s="179">
        <v>53.399943000000199</v>
      </c>
      <c r="H34" s="179">
        <v>41.939954000000064</v>
      </c>
      <c r="I34" s="180">
        <v>41.939954000000064</v>
      </c>
      <c r="J34" s="226">
        <v>55</v>
      </c>
      <c r="K34" s="197">
        <f>SUMIFS(Data!$K:$K,Data!$D:$D,$A34,Data!$C:$C,1)</f>
        <v>22.333303999999998</v>
      </c>
      <c r="L34" s="258">
        <f>SUMIFS(Data!$K:$K,Data!$D:$D,$A34,Data!$C:$C,2)</f>
        <v>51.339944000000102</v>
      </c>
      <c r="M34" s="179">
        <f>SUMIFS(Data!$K:$K,Data!$D:$D,$A34,Data!$C:$C,3)</f>
        <v>56.853277000000197</v>
      </c>
      <c r="N34" s="179">
        <f>SUMIFS(Data!$K:$K,Data!$D:$D,$A34,Data!$C:$C,4)</f>
        <v>68.026601000000198</v>
      </c>
      <c r="O34" s="179">
        <f t="shared" si="0"/>
        <v>66.184375333333506</v>
      </c>
      <c r="P34" s="180">
        <f t="shared" si="1"/>
        <v>55</v>
      </c>
      <c r="Q34" s="203">
        <f t="shared" si="2"/>
        <v>1.2033522787878819</v>
      </c>
    </row>
    <row r="35" spans="1:18" s="16" customFormat="1" ht="12" customHeight="1" thickBot="1">
      <c r="A35" s="250" t="s">
        <v>29</v>
      </c>
      <c r="B35" s="260">
        <v>129</v>
      </c>
      <c r="C35" s="260">
        <v>123.7368</v>
      </c>
      <c r="D35" s="242">
        <v>52.9599410000002</v>
      </c>
      <c r="E35" s="261">
        <v>184.81311500000001</v>
      </c>
      <c r="F35" s="262">
        <v>192.46642</v>
      </c>
      <c r="G35" s="262">
        <v>169.939809</v>
      </c>
      <c r="H35" s="262">
        <v>200.05976166666673</v>
      </c>
      <c r="I35" s="244">
        <v>129</v>
      </c>
      <c r="J35" s="260">
        <v>152</v>
      </c>
      <c r="K35" s="242">
        <f>SUMIFS(Data!$K:$K,Data!$D:$D,$A35,Data!$C:$C,1)</f>
        <v>72.933255000000202</v>
      </c>
      <c r="L35" s="261">
        <f>SUMIFS(Data!$K:$K,Data!$D:$D,$A35,Data!$C:$C,2)</f>
        <v>158.02649</v>
      </c>
      <c r="M35" s="262">
        <f>SUMIFS(Data!$K:$K,Data!$D:$D,$A35,Data!$C:$C,3)</f>
        <v>173.97980799999999</v>
      </c>
      <c r="N35" s="262">
        <f>SUMIFS(Data!$K:$K,Data!$D:$D,$A35,Data!$C:$C,4)</f>
        <v>153.613167</v>
      </c>
      <c r="O35" s="262">
        <f t="shared" si="0"/>
        <v>186.18424000000005</v>
      </c>
      <c r="P35" s="244">
        <f t="shared" si="1"/>
        <v>152</v>
      </c>
      <c r="Q35" s="251">
        <f t="shared" si="2"/>
        <v>1.2248963157894739</v>
      </c>
    </row>
    <row r="36" spans="1:18" s="18" customFormat="1" ht="12" customHeight="1">
      <c r="A36" s="252" t="s">
        <v>30</v>
      </c>
      <c r="B36" s="263">
        <f>SUM(B6:B35)</f>
        <v>7157</v>
      </c>
      <c r="C36" s="263">
        <f>SUM(C6:C35)</f>
        <v>6864.9943999999987</v>
      </c>
      <c r="D36" s="264">
        <v>3078.6827810000018</v>
      </c>
      <c r="E36" s="264">
        <v>6115.5213059999696</v>
      </c>
      <c r="F36" s="264">
        <v>6323.7361069999943</v>
      </c>
      <c r="G36" s="264">
        <v>5356.2248029999937</v>
      </c>
      <c r="H36" s="264">
        <v>6958.0549989999872</v>
      </c>
      <c r="I36" s="265">
        <v>6423.7822566666637</v>
      </c>
      <c r="J36" s="263">
        <f>SUM(J6:J35)</f>
        <v>7176</v>
      </c>
      <c r="K36" s="264">
        <f>SUM(K6:K35)</f>
        <v>2920.8849799999984</v>
      </c>
      <c r="L36" s="264">
        <f t="shared" ref="L36:P36" si="3">SUM(L6:L35)</f>
        <v>5863.8574439999984</v>
      </c>
      <c r="M36" s="264">
        <f t="shared" si="3"/>
        <v>6018.6561219999876</v>
      </c>
      <c r="N36" s="264">
        <f t="shared" si="3"/>
        <v>5713.9205549999942</v>
      </c>
      <c r="O36" s="264">
        <f t="shared" si="3"/>
        <v>6839.1063669999912</v>
      </c>
      <c r="P36" s="265">
        <f t="shared" si="3"/>
        <v>6488.2891889999974</v>
      </c>
      <c r="Q36" s="253">
        <f t="shared" si="2"/>
        <v>0.95305272672798091</v>
      </c>
    </row>
    <row r="37" spans="1:18" s="16" customFormat="1" ht="12" customHeight="1">
      <c r="A37" s="254" t="s">
        <v>46</v>
      </c>
      <c r="B37" s="266">
        <v>430</v>
      </c>
      <c r="C37" s="266">
        <v>430</v>
      </c>
      <c r="D37" s="267">
        <v>69.819999999999993</v>
      </c>
      <c r="E37" s="267">
        <v>311.92</v>
      </c>
      <c r="F37" s="268">
        <v>351.65</v>
      </c>
      <c r="G37" s="269">
        <v>399.84</v>
      </c>
      <c r="H37" s="267">
        <v>377.74333333333334</v>
      </c>
      <c r="I37" s="270">
        <v>377.74333333333334</v>
      </c>
      <c r="J37" s="266">
        <v>430</v>
      </c>
      <c r="K37" s="267">
        <v>117.97</v>
      </c>
      <c r="L37" s="267">
        <v>276.58999999999997</v>
      </c>
      <c r="M37" s="267">
        <v>313.16000000000003</v>
      </c>
      <c r="N37" s="267">
        <v>769.04</v>
      </c>
      <c r="O37" s="267">
        <f t="shared" si="0"/>
        <v>492.25333333333333</v>
      </c>
      <c r="P37" s="270">
        <f>O37</f>
        <v>492.25333333333333</v>
      </c>
      <c r="Q37" s="255">
        <f t="shared" si="2"/>
        <v>1.1447751937984496</v>
      </c>
      <c r="R37" s="88"/>
    </row>
    <row r="38" spans="1:18" s="16" customFormat="1" ht="12" customHeight="1" thickBot="1">
      <c r="A38" s="256" t="s">
        <v>32</v>
      </c>
      <c r="B38" s="271">
        <f>SUM(B36:B37)</f>
        <v>7587</v>
      </c>
      <c r="C38" s="271">
        <f>SUM(C36:C37)</f>
        <v>7294.9943999999987</v>
      </c>
      <c r="D38" s="272">
        <v>3148.502781000002</v>
      </c>
      <c r="E38" s="272">
        <v>6427.4413059999697</v>
      </c>
      <c r="F38" s="272">
        <v>6675.3861069999939</v>
      </c>
      <c r="G38" s="272">
        <v>5756.0648029999938</v>
      </c>
      <c r="H38" s="272">
        <v>7335.798332333321</v>
      </c>
      <c r="I38" s="273">
        <v>6801.5255899999975</v>
      </c>
      <c r="J38" s="271">
        <f>J36+J37</f>
        <v>7606</v>
      </c>
      <c r="K38" s="272">
        <f>K36+K37</f>
        <v>3038.8549799999982</v>
      </c>
      <c r="L38" s="272">
        <f t="shared" ref="L38:O38" si="4">L36+L37</f>
        <v>6140.4474439999985</v>
      </c>
      <c r="M38" s="272">
        <f t="shared" si="4"/>
        <v>6331.8161219999874</v>
      </c>
      <c r="N38" s="272">
        <f t="shared" si="4"/>
        <v>6482.9605549999942</v>
      </c>
      <c r="O38" s="272">
        <f t="shared" si="4"/>
        <v>7331.3597003333243</v>
      </c>
      <c r="P38" s="273">
        <f>P36+P37</f>
        <v>6980.5425223333305</v>
      </c>
      <c r="Q38" s="257">
        <f t="shared" si="2"/>
        <v>0.96389162507669268</v>
      </c>
      <c r="R38" s="88"/>
    </row>
    <row r="39" spans="1:18" s="16" customFormat="1" ht="12" customHeight="1" thickTop="1">
      <c r="A39" s="110" t="s">
        <v>156</v>
      </c>
      <c r="B39" s="96"/>
      <c r="C39" s="110"/>
      <c r="D39" s="46"/>
      <c r="E39" s="46"/>
      <c r="F39" s="46"/>
      <c r="G39" s="46"/>
      <c r="H39" s="46"/>
      <c r="I39" s="92"/>
      <c r="J39" s="46"/>
      <c r="K39" s="80"/>
      <c r="L39" s="46"/>
      <c r="M39" s="46"/>
      <c r="N39" s="46"/>
      <c r="O39" s="46"/>
      <c r="P39" s="128"/>
      <c r="Q39" s="89" t="str">
        <f>Data!$W$1</f>
        <v>tdulany</v>
      </c>
    </row>
    <row r="40" spans="1:18" s="16" customFormat="1" ht="12" customHeight="1">
      <c r="A40" s="110" t="s">
        <v>119</v>
      </c>
      <c r="B40" s="96"/>
      <c r="C40" s="110"/>
      <c r="D40" s="46"/>
      <c r="E40" s="46"/>
      <c r="F40" s="46"/>
      <c r="G40" s="46"/>
      <c r="H40" s="46"/>
      <c r="I40" s="128"/>
      <c r="J40" s="46"/>
      <c r="K40" s="80"/>
      <c r="L40" s="81"/>
      <c r="M40" s="46"/>
      <c r="N40" s="82"/>
      <c r="O40" s="46"/>
      <c r="P40" s="128"/>
      <c r="Q40" s="109">
        <f>Data!$W$2</f>
        <v>44399</v>
      </c>
    </row>
    <row r="41" spans="1:18" s="127" customFormat="1" ht="12" customHeight="1">
      <c r="A41" s="110" t="s">
        <v>569</v>
      </c>
      <c r="B41" s="110"/>
      <c r="C41" s="110"/>
      <c r="D41" s="110"/>
      <c r="E41" s="110"/>
      <c r="F41" s="110"/>
      <c r="G41" s="110"/>
      <c r="H41" s="110"/>
      <c r="I41" s="128"/>
      <c r="J41" s="110"/>
      <c r="K41" s="80"/>
      <c r="L41" s="81"/>
      <c r="M41" s="110"/>
      <c r="N41" s="82"/>
      <c r="O41" s="110"/>
      <c r="P41" s="128"/>
      <c r="Q41" s="109"/>
    </row>
    <row r="42" spans="1:18" s="97" customFormat="1" ht="12" customHeight="1">
      <c r="A42" s="110" t="s">
        <v>726</v>
      </c>
      <c r="B42" s="83"/>
      <c r="C42" s="83"/>
      <c r="D42" s="84"/>
      <c r="E42" s="84"/>
      <c r="F42" s="84"/>
      <c r="G42" s="84"/>
      <c r="H42" s="84"/>
      <c r="I42" s="98"/>
      <c r="J42" s="83"/>
      <c r="K42" s="84"/>
      <c r="L42" s="84"/>
      <c r="M42" s="84"/>
      <c r="N42" s="84"/>
      <c r="O42" s="84"/>
      <c r="P42" s="128"/>
      <c r="Q42" s="98"/>
    </row>
    <row r="43" spans="1:18" s="97" customFormat="1" ht="12" customHeight="1">
      <c r="A43" s="7"/>
      <c r="B43" s="83"/>
      <c r="C43" s="83"/>
      <c r="D43" s="84"/>
      <c r="E43" s="84"/>
      <c r="F43" s="84"/>
      <c r="G43" s="84"/>
      <c r="H43" s="84"/>
      <c r="I43" s="98"/>
      <c r="J43" s="83"/>
      <c r="K43" s="84"/>
      <c r="L43" s="84"/>
      <c r="M43" s="84"/>
      <c r="N43" s="84"/>
      <c r="O43" s="84"/>
      <c r="P43" s="128"/>
      <c r="Q43" s="98"/>
    </row>
    <row r="44" spans="1:18" s="127" customFormat="1" ht="12" customHeight="1">
      <c r="A44" s="47" t="s">
        <v>45</v>
      </c>
      <c r="I44" s="216"/>
      <c r="K44" s="22"/>
      <c r="P44" s="216"/>
    </row>
    <row r="45" spans="1:18" s="127" customFormat="1" ht="12" customHeight="1" thickBot="1">
      <c r="A45" s="47" t="s">
        <v>78</v>
      </c>
      <c r="I45" s="216"/>
      <c r="K45" s="22"/>
      <c r="P45" s="216"/>
    </row>
    <row r="46" spans="1:18" s="50" customFormat="1" ht="12" customHeight="1">
      <c r="A46" s="274"/>
      <c r="B46" s="135"/>
      <c r="C46" s="135"/>
      <c r="D46" s="156" t="s">
        <v>641</v>
      </c>
      <c r="E46" s="156" t="s">
        <v>642</v>
      </c>
      <c r="F46" s="156" t="s">
        <v>643</v>
      </c>
      <c r="G46" s="156" t="s">
        <v>644</v>
      </c>
      <c r="H46" s="156" t="s">
        <v>186</v>
      </c>
      <c r="I46" s="135" t="s">
        <v>186</v>
      </c>
      <c r="J46" s="135"/>
      <c r="K46" s="156" t="str">
        <f>CONCATENATE("Summer ",MID(Data!$W$3,3,2))</f>
        <v>Summer 20</v>
      </c>
      <c r="L46" s="156" t="str">
        <f>CONCATENATE("Fall ",MID(Data!$W$3,3,2))</f>
        <v>Fall 20</v>
      </c>
      <c r="M46" s="156" t="str">
        <f>CONCATENATE("Winter ",MID(Data!$W$3,6,2))</f>
        <v>Winter 21</v>
      </c>
      <c r="N46" s="156" t="str">
        <f>CONCATENATE("Spring ",MID(Data!$W$3,6,2))</f>
        <v>Spring 21</v>
      </c>
      <c r="O46" s="157" t="str">
        <f>Data!$W$3</f>
        <v>2020-21</v>
      </c>
      <c r="P46" s="135" t="str">
        <f>Data!$W$3</f>
        <v>2020-21</v>
      </c>
      <c r="Q46" s="130"/>
      <c r="R46" s="97"/>
    </row>
    <row r="47" spans="1:18" s="16" customFormat="1" ht="12" customHeight="1" thickBot="1">
      <c r="A47" s="175" t="s">
        <v>37</v>
      </c>
      <c r="B47" s="136"/>
      <c r="C47" s="136"/>
      <c r="D47" s="165" t="s">
        <v>33</v>
      </c>
      <c r="E47" s="165" t="s">
        <v>33</v>
      </c>
      <c r="F47" s="165" t="s">
        <v>33</v>
      </c>
      <c r="G47" s="165" t="s">
        <v>33</v>
      </c>
      <c r="H47" s="165" t="s">
        <v>31</v>
      </c>
      <c r="I47" s="136" t="s">
        <v>64</v>
      </c>
      <c r="J47" s="136"/>
      <c r="K47" s="165" t="s">
        <v>33</v>
      </c>
      <c r="L47" s="165" t="s">
        <v>33</v>
      </c>
      <c r="M47" s="165" t="s">
        <v>33</v>
      </c>
      <c r="N47" s="165" t="s">
        <v>33</v>
      </c>
      <c r="O47" s="165" t="s">
        <v>31</v>
      </c>
      <c r="P47" s="136" t="s">
        <v>64</v>
      </c>
      <c r="Q47" s="131"/>
      <c r="R47" s="97"/>
    </row>
    <row r="48" spans="1:18" ht="13.2">
      <c r="A48" s="93" t="s">
        <v>81</v>
      </c>
      <c r="B48" s="132"/>
      <c r="C48" s="132"/>
      <c r="D48" s="194">
        <v>47.866609000000103</v>
      </c>
      <c r="E48" s="182">
        <v>79.499914000000103</v>
      </c>
      <c r="F48" s="182">
        <v>80.259918000000198</v>
      </c>
      <c r="G48" s="182">
        <v>0</v>
      </c>
      <c r="H48" s="182">
        <v>69.208813666666799</v>
      </c>
      <c r="I48" s="462">
        <v>94.095430051621875</v>
      </c>
      <c r="J48" s="195"/>
      <c r="K48" s="194"/>
      <c r="L48" s="194"/>
      <c r="M48" s="194"/>
      <c r="N48" s="194"/>
      <c r="O48" s="182"/>
      <c r="P48" s="462"/>
      <c r="Q48" s="170"/>
    </row>
    <row r="49" spans="1:17" ht="13.2">
      <c r="A49" s="94" t="s">
        <v>79</v>
      </c>
      <c r="B49" s="132"/>
      <c r="C49" s="132"/>
      <c r="D49" s="194">
        <v>10.093306999999999</v>
      </c>
      <c r="E49" s="196">
        <v>24.306619999999999</v>
      </c>
      <c r="F49" s="196">
        <v>23.786626999999999</v>
      </c>
      <c r="G49" s="196">
        <v>0</v>
      </c>
      <c r="H49" s="196">
        <v>19.395517999999999</v>
      </c>
      <c r="I49" s="462">
        <v>26.369901615044821</v>
      </c>
      <c r="J49" s="195"/>
      <c r="K49" s="194"/>
      <c r="L49" s="196"/>
      <c r="M49" s="196"/>
      <c r="N49" s="196"/>
      <c r="O49" s="196"/>
      <c r="P49" s="462"/>
      <c r="Q49" s="170"/>
    </row>
    <row r="50" spans="1:17" ht="13.2">
      <c r="A50" s="171" t="s">
        <v>80</v>
      </c>
      <c r="B50" s="132"/>
      <c r="C50" s="132"/>
      <c r="D50" s="197">
        <v>57.959916000000106</v>
      </c>
      <c r="E50" s="179">
        <v>103.8065340000001</v>
      </c>
      <c r="F50" s="179">
        <v>104.04654500000019</v>
      </c>
      <c r="G50" s="179">
        <v>0</v>
      </c>
      <c r="H50" s="179">
        <v>88.604331666666795</v>
      </c>
      <c r="I50" s="462">
        <v>120.4653316666667</v>
      </c>
      <c r="J50" s="195"/>
      <c r="K50" s="197"/>
      <c r="L50" s="179"/>
      <c r="M50" s="179"/>
      <c r="N50" s="179"/>
      <c r="O50" s="179"/>
      <c r="P50" s="462"/>
      <c r="Q50" s="170"/>
    </row>
    <row r="51" spans="1:17" ht="13.2">
      <c r="A51" s="94" t="s">
        <v>82</v>
      </c>
      <c r="B51" s="132"/>
      <c r="C51" s="132"/>
      <c r="D51" s="194">
        <v>107.84653900000001</v>
      </c>
      <c r="E51" s="196">
        <v>223.93308099999999</v>
      </c>
      <c r="F51" s="196">
        <v>229.82641600000099</v>
      </c>
      <c r="G51" s="196">
        <v>199.99975900000001</v>
      </c>
      <c r="H51" s="196">
        <v>253.86859833333369</v>
      </c>
      <c r="I51" s="462">
        <v>253.86859833333375</v>
      </c>
      <c r="J51" s="195"/>
      <c r="K51" s="194">
        <f>SUMIFS(Data!$K:$K,Data!$E:$E,$A51,Data!$C:$C,1)</f>
        <v>116.479878</v>
      </c>
      <c r="L51" s="196">
        <f>SUMIFS(Data!$K:$K,Data!$E:$E,$A51,Data!$C:$C,2)</f>
        <v>253.29969899999901</v>
      </c>
      <c r="M51" s="196">
        <f>SUMIFS(Data!$K:$K,Data!$E:$E,$A51,Data!$C:$C,3)</f>
        <v>245.82399999999899</v>
      </c>
      <c r="N51" s="196">
        <f>SUMIFS(Data!$K:$K,Data!$E:$E,$A51,Data!$C:$C,4)</f>
        <v>191.290999999999</v>
      </c>
      <c r="O51" s="196">
        <f t="shared" ref="O51:O58" si="5">(K51+L51+M51+N51)/3</f>
        <v>268.96485899999902</v>
      </c>
      <c r="P51" s="462">
        <f>IF(O$55&gt;0,(O51/O$55)*P$26,0)</f>
        <v>268.96485899999902</v>
      </c>
      <c r="Q51" s="170"/>
    </row>
    <row r="52" spans="1:17" ht="13.2">
      <c r="A52" s="94" t="s">
        <v>55</v>
      </c>
      <c r="B52" s="132"/>
      <c r="C52" s="132"/>
      <c r="D52" s="194">
        <v>141.95986100000002</v>
      </c>
      <c r="E52" s="182">
        <v>187.60647799999998</v>
      </c>
      <c r="F52" s="182">
        <v>233.07975800000099</v>
      </c>
      <c r="G52" s="182">
        <v>210.47978600000098</v>
      </c>
      <c r="H52" s="182">
        <v>257.70862766666733</v>
      </c>
      <c r="I52" s="462">
        <v>257.70862766666738</v>
      </c>
      <c r="J52" s="195"/>
      <c r="K52" s="194">
        <f>SUMIFS(Data!$K:$K,Data!$E:$E,$A52,Data!$C:$C,1)</f>
        <v>164.386494</v>
      </c>
      <c r="L52" s="182">
        <f>SUMIFS(Data!$K:$K,Data!$E:$E,$A52,Data!$C:$C,2)</f>
        <v>288.573035</v>
      </c>
      <c r="M52" s="182">
        <f>SUMIFS(Data!$K:$K,Data!$E:$E,$A52,Data!$C:$C,3)</f>
        <v>303.93200000000002</v>
      </c>
      <c r="N52" s="182">
        <f>SUMIFS(Data!$K:$K,Data!$E:$E,$A52,Data!$C:$C,4)</f>
        <v>231.306999999998</v>
      </c>
      <c r="O52" s="182">
        <f t="shared" si="5"/>
        <v>329.39950966666601</v>
      </c>
      <c r="P52" s="462">
        <f>IF(O$55&gt;0,(O52/O$55)*P$26,0)</f>
        <v>329.39950966666601</v>
      </c>
      <c r="Q52" s="170"/>
    </row>
    <row r="53" spans="1:17" ht="13.2">
      <c r="A53" s="94" t="s">
        <v>44</v>
      </c>
      <c r="B53" s="132"/>
      <c r="C53" s="132"/>
      <c r="D53" s="194">
        <v>123.42658800000009</v>
      </c>
      <c r="E53" s="196">
        <v>179.02653799999999</v>
      </c>
      <c r="F53" s="196">
        <v>206.01317</v>
      </c>
      <c r="G53" s="196">
        <v>129.693196</v>
      </c>
      <c r="H53" s="196">
        <v>212.7198306666667</v>
      </c>
      <c r="I53" s="462">
        <v>212.71983066666672</v>
      </c>
      <c r="J53" s="195"/>
      <c r="K53" s="194">
        <f>SUMIFS(Data!$K:$K,Data!$E:$E,$A53,Data!$C:$C,1)</f>
        <v>72.979943000000006</v>
      </c>
      <c r="L53" s="196">
        <f>SUMIFS(Data!$K:$K,Data!$E:$E,$A53,Data!$C:$C,2)</f>
        <v>159.52653000000097</v>
      </c>
      <c r="M53" s="196">
        <f>SUMIFS(Data!$K:$K,Data!$E:$E,$A53,Data!$C:$C,3)</f>
        <v>174.82300000000001</v>
      </c>
      <c r="N53" s="196">
        <f>SUMIFS(Data!$K:$K,Data!$E:$E,$A53,Data!$C:$C,4)</f>
        <v>137.63499999999991</v>
      </c>
      <c r="O53" s="196">
        <f t="shared" si="5"/>
        <v>181.65482433333364</v>
      </c>
      <c r="P53" s="462">
        <f>IF(O$55&gt;0,(O53/O$55)*P$26,0)</f>
        <v>181.65482433333364</v>
      </c>
      <c r="Q53" s="170"/>
    </row>
    <row r="54" spans="1:17" ht="13.2">
      <c r="A54" s="94" t="s">
        <v>83</v>
      </c>
      <c r="B54" s="132"/>
      <c r="C54" s="132"/>
      <c r="D54" s="194">
        <v>0</v>
      </c>
      <c r="E54" s="182">
        <v>0</v>
      </c>
      <c r="F54" s="182">
        <v>0</v>
      </c>
      <c r="G54" s="182">
        <v>0</v>
      </c>
      <c r="H54" s="182">
        <v>0</v>
      </c>
      <c r="I54" s="462">
        <v>0</v>
      </c>
      <c r="J54" s="195"/>
      <c r="K54" s="194">
        <f>SUMIFS(Data!$K:$K,Data!$E:$E,$A54,Data!$C:$C,1)</f>
        <v>0</v>
      </c>
      <c r="L54" s="182">
        <f>SUMIFS(Data!$K:$K,Data!$E:$E,$A54,Data!$C:$C,2)</f>
        <v>0</v>
      </c>
      <c r="M54" s="182">
        <f>SUMIFS(Data!$K:$K,Data!$E:$E,$A54,Data!$C:$C,3)</f>
        <v>0</v>
      </c>
      <c r="N54" s="182">
        <f>SUMIFS(Data!$K:$K,Data!$E:$E,$A54,Data!$C:$C,4)</f>
        <v>0</v>
      </c>
      <c r="O54" s="182">
        <f t="shared" si="5"/>
        <v>0</v>
      </c>
      <c r="P54" s="462">
        <f>IF(O$55&gt;0,(O54/O$55)*P$26,0)</f>
        <v>0</v>
      </c>
      <c r="Q54" s="170"/>
    </row>
    <row r="55" spans="1:17" ht="13.2">
      <c r="A55" s="171" t="s">
        <v>84</v>
      </c>
      <c r="B55" s="132"/>
      <c r="C55" s="132"/>
      <c r="D55" s="197">
        <v>373.23298800000009</v>
      </c>
      <c r="E55" s="198">
        <v>590.5660969999999</v>
      </c>
      <c r="F55" s="198">
        <v>668.91934400000196</v>
      </c>
      <c r="G55" s="198">
        <v>540.172741000001</v>
      </c>
      <c r="H55" s="198">
        <v>724.29705666666757</v>
      </c>
      <c r="I55" s="462">
        <v>724.29705666666769</v>
      </c>
      <c r="J55" s="195"/>
      <c r="K55" s="197">
        <f>K51+K52+K53+K54</f>
        <v>353.846315</v>
      </c>
      <c r="L55" s="198">
        <f t="shared" ref="L55" si="6">L51+L52+L53+L54</f>
        <v>701.39926400000002</v>
      </c>
      <c r="M55" s="198">
        <f t="shared" ref="M55" si="7">M51+M52+M53+M54</f>
        <v>724.57899999999893</v>
      </c>
      <c r="N55" s="198">
        <f t="shared" ref="N55" si="8">N51+N52+N53+N54</f>
        <v>560.23299999999688</v>
      </c>
      <c r="O55" s="198">
        <f>(K55+L55+M55+N55)/3</f>
        <v>780.01919299999861</v>
      </c>
      <c r="P55" s="462">
        <f>IF(O$55&gt;0,(O55/O$55)*P$26,0)</f>
        <v>780.01919299999861</v>
      </c>
      <c r="Q55" s="170"/>
    </row>
    <row r="56" spans="1:17" ht="13.2">
      <c r="A56" s="94" t="s">
        <v>38</v>
      </c>
      <c r="B56" s="132"/>
      <c r="C56" s="132"/>
      <c r="D56" s="194">
        <v>79.213999999999999</v>
      </c>
      <c r="E56" s="182">
        <v>284.22799999999899</v>
      </c>
      <c r="F56" s="182">
        <v>433.68500000000103</v>
      </c>
      <c r="G56" s="182">
        <v>241.01799999999901</v>
      </c>
      <c r="H56" s="182">
        <v>346.04833333333301</v>
      </c>
      <c r="I56" s="462">
        <v>334.77133820325349</v>
      </c>
      <c r="J56" s="195"/>
      <c r="K56" s="194">
        <f>SUMIFS(Data!$K:$K,Data!$E:$E,$A56,Data!$C:$C,1)</f>
        <v>71.171000000000006</v>
      </c>
      <c r="L56" s="182">
        <f>SUMIFS(Data!$K:$K,Data!$E:$E,$A56,Data!$C:$C,2)</f>
        <v>262.50199999999904</v>
      </c>
      <c r="M56" s="182">
        <f>SUMIFS(Data!$K:$K,Data!$E:$E,$A56,Data!$C:$C,3)</f>
        <v>406.52199999999806</v>
      </c>
      <c r="N56" s="182">
        <f>SUMIFS(Data!$K:$K,Data!$E:$E,$A56,Data!$C:$C,4)</f>
        <v>209.44800000000001</v>
      </c>
      <c r="O56" s="182">
        <f t="shared" si="5"/>
        <v>316.54766666666569</v>
      </c>
      <c r="P56" s="462">
        <f>IF(O$58&gt;0,(O56/O$58)*P$30,0)</f>
        <v>311.14630662469858</v>
      </c>
      <c r="Q56" s="170"/>
    </row>
    <row r="57" spans="1:17" ht="13.2">
      <c r="A57" s="94" t="s">
        <v>85</v>
      </c>
      <c r="B57" s="132"/>
      <c r="C57" s="132"/>
      <c r="D57" s="194">
        <v>19.584</v>
      </c>
      <c r="E57" s="196">
        <v>50.2289999999999</v>
      </c>
      <c r="F57" s="196">
        <v>41.335999999999899</v>
      </c>
      <c r="G57" s="196">
        <v>47.713999999999899</v>
      </c>
      <c r="H57" s="196">
        <v>52.954333333333238</v>
      </c>
      <c r="I57" s="462">
        <v>51.228661796746515</v>
      </c>
      <c r="J57" s="195"/>
      <c r="K57" s="194">
        <f>SUMIFS(Data!$K:$K,Data!$E:$E,$A57,Data!$C:$C,1)</f>
        <v>10.526</v>
      </c>
      <c r="L57" s="196">
        <f>SUMIFS(Data!$K:$K,Data!$E:$E,$A57,Data!$C:$C,2)</f>
        <v>45.030999999999899</v>
      </c>
      <c r="M57" s="196">
        <f>SUMIFS(Data!$K:$K,Data!$E:$E,$A57,Data!$C:$C,3)</f>
        <v>39.502999999999901</v>
      </c>
      <c r="N57" s="196">
        <f>SUMIFS(Data!$K:$K,Data!$E:$E,$A57,Data!$C:$C,4)</f>
        <v>41.836999999999897</v>
      </c>
      <c r="O57" s="196">
        <f t="shared" si="5"/>
        <v>45.632333333333236</v>
      </c>
      <c r="P57" s="462">
        <f>IF(O$58&gt;0,(O57/O$58)*P$30,0)</f>
        <v>44.853693375301447</v>
      </c>
      <c r="Q57" s="170"/>
    </row>
    <row r="58" spans="1:17" thickBot="1">
      <c r="A58" s="172" t="s">
        <v>86</v>
      </c>
      <c r="B58" s="133"/>
      <c r="C58" s="133"/>
      <c r="D58" s="199">
        <v>98.798000000000002</v>
      </c>
      <c r="E58" s="200">
        <v>334.45699999999886</v>
      </c>
      <c r="F58" s="200">
        <v>475.02100000000092</v>
      </c>
      <c r="G58" s="200">
        <v>288.73199999999889</v>
      </c>
      <c r="H58" s="200">
        <v>399.00266666666624</v>
      </c>
      <c r="I58" s="463">
        <v>386</v>
      </c>
      <c r="J58" s="201"/>
      <c r="K58" s="199">
        <f>K56+K57</f>
        <v>81.697000000000003</v>
      </c>
      <c r="L58" s="200">
        <f t="shared" ref="L58:M58" si="9">L56+L57</f>
        <v>307.53299999999894</v>
      </c>
      <c r="M58" s="200">
        <f t="shared" si="9"/>
        <v>446.02499999999793</v>
      </c>
      <c r="N58" s="200">
        <f t="shared" ref="N58" si="10">N56+N57</f>
        <v>251.28499999999991</v>
      </c>
      <c r="O58" s="200">
        <f t="shared" si="5"/>
        <v>362.17999999999893</v>
      </c>
      <c r="P58" s="463">
        <f>IF(O$58&gt;0,(O58/O$58)*P$30,0)</f>
        <v>356</v>
      </c>
      <c r="Q58" s="173"/>
    </row>
    <row r="59" spans="1:17">
      <c r="A59" s="110" t="s">
        <v>167</v>
      </c>
    </row>
    <row r="61" spans="1:17" ht="12" customHeight="1">
      <c r="B61" s="21"/>
      <c r="C61" s="21"/>
      <c r="I61" s="92"/>
      <c r="J61" s="21"/>
      <c r="K61" s="134"/>
      <c r="Q61" s="14"/>
    </row>
    <row r="62" spans="1:17" s="16" customFormat="1" ht="12" customHeight="1">
      <c r="A62" s="24"/>
      <c r="B62" s="22"/>
      <c r="C62" s="22"/>
      <c r="I62" s="92"/>
      <c r="J62" s="22"/>
      <c r="P62" s="127"/>
    </row>
    <row r="63" spans="1:17" s="127" customFormat="1" ht="12" customHeight="1">
      <c r="B63" s="22"/>
      <c r="C63" s="22"/>
      <c r="I63" s="128"/>
      <c r="J63" s="22"/>
    </row>
    <row r="64" spans="1:17" ht="12" customHeight="1">
      <c r="I64" s="92"/>
      <c r="Q64" s="14"/>
    </row>
  </sheetData>
  <pageMargins left="0.7" right="0.7" top="0.75" bottom="0.75" header="0.3" footer="0.3"/>
  <pageSetup scale="80" orientation="landscape" r:id="rId1"/>
  <headerFooter>
    <oddFooter>Page &amp;P</oddFooter>
  </headerFooter>
  <ignoredErrors>
    <ignoredError sqref="O3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7"/>
  <sheetViews>
    <sheetView showGridLines="0" zoomScale="90" zoomScaleNormal="90" workbookViewId="0">
      <selection activeCell="A64" sqref="A64"/>
    </sheetView>
  </sheetViews>
  <sheetFormatPr defaultColWidth="9.109375" defaultRowHeight="13.2"/>
  <cols>
    <col min="1" max="1" width="24.33203125" style="114" customWidth="1"/>
    <col min="2" max="3" width="8.5546875" style="114" bestFit="1" customWidth="1"/>
    <col min="4" max="4" width="9.88671875" style="114" customWidth="1"/>
    <col min="5" max="5" width="8.6640625" style="114" customWidth="1"/>
    <col min="6" max="6" width="8.88671875" style="114" bestFit="1" customWidth="1"/>
    <col min="7" max="7" width="8.6640625" style="114" bestFit="1" customWidth="1"/>
    <col min="8" max="8" width="7.5546875" style="114" bestFit="1" customWidth="1"/>
    <col min="9" max="9" width="8.5546875" style="114" bestFit="1" customWidth="1"/>
    <col min="10" max="10" width="9.109375" style="114" bestFit="1" customWidth="1"/>
    <col min="11" max="12" width="8.5546875" style="114" bestFit="1" customWidth="1"/>
    <col min="13" max="13" width="10.44140625" style="114" bestFit="1" customWidth="1"/>
    <col min="14" max="14" width="8.6640625" style="114" customWidth="1"/>
    <col min="15" max="15" width="8.88671875" style="114" bestFit="1" customWidth="1"/>
    <col min="16" max="16" width="8.6640625" style="114" bestFit="1" customWidth="1"/>
    <col min="17" max="17" width="10" style="114" bestFit="1" customWidth="1"/>
    <col min="18" max="18" width="8.5546875" style="114" bestFit="1" customWidth="1"/>
    <col min="19" max="19" width="11.88671875" style="114" bestFit="1" customWidth="1"/>
    <col min="20" max="20" width="8.33203125" style="114" customWidth="1"/>
    <col min="21" max="16384" width="9.109375" style="114"/>
  </cols>
  <sheetData>
    <row r="1" spans="1:21" ht="13.8">
      <c r="A1" s="331" t="s">
        <v>77</v>
      </c>
      <c r="B1" s="422"/>
      <c r="C1" s="422"/>
      <c r="K1" s="422"/>
      <c r="L1" s="422"/>
    </row>
    <row r="2" spans="1:21">
      <c r="A2" s="70" t="s">
        <v>47</v>
      </c>
    </row>
    <row r="3" spans="1:21">
      <c r="A3" s="86" t="str">
        <f>CONCATENATE("For Academic Year ",Data!$W$3)</f>
        <v>For Academic Year 2020-21</v>
      </c>
    </row>
    <row r="6" spans="1:21" s="112" customFormat="1" ht="12" customHeight="1" thickBot="1">
      <c r="A6" s="86"/>
      <c r="B6" s="424" t="s">
        <v>124</v>
      </c>
      <c r="C6" s="424"/>
      <c r="D6" s="86" t="s">
        <v>125</v>
      </c>
      <c r="E6" s="86"/>
      <c r="F6" s="86"/>
      <c r="G6" s="86"/>
      <c r="H6" s="86"/>
      <c r="I6" s="86"/>
      <c r="J6" s="86"/>
      <c r="K6" s="424" t="s">
        <v>124</v>
      </c>
      <c r="L6" s="424"/>
      <c r="M6" s="86" t="s">
        <v>125</v>
      </c>
      <c r="N6" s="86"/>
      <c r="O6" s="86"/>
      <c r="P6" s="86"/>
      <c r="Q6" s="86"/>
      <c r="R6" s="86"/>
      <c r="S6" s="86"/>
    </row>
    <row r="7" spans="1:21" s="112" customFormat="1" ht="12" customHeight="1">
      <c r="A7" s="236"/>
      <c r="B7" s="146" t="str">
        <f>'Total Allocation'!B4</f>
        <v>2019-20</v>
      </c>
      <c r="C7" s="146" t="str">
        <f>'Total Allocation'!L4</f>
        <v>2019-20</v>
      </c>
      <c r="D7" s="156" t="s">
        <v>641</v>
      </c>
      <c r="E7" s="156" t="s">
        <v>642</v>
      </c>
      <c r="F7" s="156" t="s">
        <v>643</v>
      </c>
      <c r="G7" s="156" t="s">
        <v>644</v>
      </c>
      <c r="H7" s="156" t="s">
        <v>186</v>
      </c>
      <c r="I7" s="278" t="s">
        <v>186</v>
      </c>
      <c r="J7" s="316" t="s">
        <v>186</v>
      </c>
      <c r="K7" s="146" t="str">
        <f>Data!$W$3</f>
        <v>2020-21</v>
      </c>
      <c r="L7" s="146" t="str">
        <f>Data!$W$3</f>
        <v>2020-21</v>
      </c>
      <c r="M7" s="156" t="str">
        <f>CONCATENATE("Summer ",MID(Data!$W$3,3,2))</f>
        <v>Summer 20</v>
      </c>
      <c r="N7" s="156" t="str">
        <f>CONCATENATE("Fall ",MID(Data!$W$3,3,2))</f>
        <v>Fall 20</v>
      </c>
      <c r="O7" s="156" t="str">
        <f>CONCATENATE("Winter ",MID(Data!$W$3,6,2))</f>
        <v>Winter 21</v>
      </c>
      <c r="P7" s="156" t="str">
        <f>CONCATENATE("Spring ",MID(Data!$W$3,6,2))</f>
        <v>Spring 21</v>
      </c>
      <c r="Q7" s="156" t="str">
        <f>Data!$W$3</f>
        <v>2020-21</v>
      </c>
      <c r="R7" s="278" t="str">
        <f>Data!$W$3</f>
        <v>2020-21</v>
      </c>
      <c r="S7" s="102" t="str">
        <f>Data!$W$3</f>
        <v>2020-21</v>
      </c>
    </row>
    <row r="8" spans="1:21" s="112" customFormat="1" ht="12" customHeight="1" thickBot="1">
      <c r="A8" s="176" t="s">
        <v>0</v>
      </c>
      <c r="B8" s="147" t="str">
        <f>'Total Allocation'!B5</f>
        <v>Alloc #11</v>
      </c>
      <c r="C8" s="147" t="s">
        <v>33</v>
      </c>
      <c r="D8" s="66" t="s">
        <v>33</v>
      </c>
      <c r="E8" s="66" t="s">
        <v>33</v>
      </c>
      <c r="F8" s="66" t="s">
        <v>33</v>
      </c>
      <c r="G8" s="66" t="s">
        <v>33</v>
      </c>
      <c r="H8" s="66" t="s">
        <v>31</v>
      </c>
      <c r="I8" s="276" t="s">
        <v>69</v>
      </c>
      <c r="J8" s="315" t="s">
        <v>162</v>
      </c>
      <c r="K8" s="147" t="str">
        <f>'Total Allocation'!N5</f>
        <v>Alloc #11</v>
      </c>
      <c r="L8" s="147" t="str">
        <f>'Total Allocation'!X5</f>
        <v>Actual</v>
      </c>
      <c r="M8" s="66" t="s">
        <v>33</v>
      </c>
      <c r="N8" s="66" t="s">
        <v>33</v>
      </c>
      <c r="O8" s="66" t="s">
        <v>33</v>
      </c>
      <c r="P8" s="66" t="s">
        <v>33</v>
      </c>
      <c r="Q8" s="66" t="s">
        <v>31</v>
      </c>
      <c r="R8" s="276" t="s">
        <v>69</v>
      </c>
      <c r="S8" s="317" t="s">
        <v>162</v>
      </c>
    </row>
    <row r="9" spans="1:21" s="112" customFormat="1" ht="12" customHeight="1">
      <c r="A9" s="320" t="s">
        <v>1</v>
      </c>
      <c r="B9" s="177">
        <f>'Total Allocation'!B6</f>
        <v>3867</v>
      </c>
      <c r="C9" s="177">
        <f>'Total Allocation'!L6</f>
        <v>3017.5788613334303</v>
      </c>
      <c r="D9" s="323">
        <v>0.33333299999999999</v>
      </c>
      <c r="E9" s="301">
        <v>0.13333300000000001</v>
      </c>
      <c r="F9" s="324">
        <v>1.1999979999999999</v>
      </c>
      <c r="G9" s="324">
        <v>1.1333329999999999</v>
      </c>
      <c r="H9" s="324">
        <v>0.93333233333333332</v>
      </c>
      <c r="I9" s="337">
        <v>77.34</v>
      </c>
      <c r="J9" s="337">
        <v>0</v>
      </c>
      <c r="K9" s="177">
        <f>'Total Allocation'!N6</f>
        <v>3962</v>
      </c>
      <c r="L9" s="177">
        <f>'Total Allocation'!X6</f>
        <v>2512.5393800000566</v>
      </c>
      <c r="M9" s="323">
        <f>SUMIFS(Data!$L:$L,Data!$D:$D,$A9,Data!$C:$C,1)</f>
        <v>0.86666600000000005</v>
      </c>
      <c r="N9" s="323">
        <f>SUMIFS(Data!$L:$L,Data!$D:$D,$A9,Data!$C:$C,2)</f>
        <v>0.93333200000000005</v>
      </c>
      <c r="O9" s="323">
        <f>SUMIFS(Data!$L:$L,Data!$D:$D,$A9,Data!$C:$C,3)</f>
        <v>0.79999900000000002</v>
      </c>
      <c r="P9" s="323">
        <f>SUMIFS(Data!$L:$L,Data!$D:$D,$A9,Data!$C:$C,4)</f>
        <v>0.79999900000000002</v>
      </c>
      <c r="Q9" s="446">
        <f>SUM(M9:P9)/3</f>
        <v>1.133332</v>
      </c>
      <c r="R9" s="337">
        <f>IF((L9-Q9)&lt;K9,MIN(0.02*K9,K9-(L9-Q9)),0)</f>
        <v>79.239999999999995</v>
      </c>
      <c r="S9" s="338">
        <f>IF(Q9&gt;R9,Q9-R9,0)</f>
        <v>0</v>
      </c>
      <c r="U9" s="514"/>
    </row>
    <row r="10" spans="1:21" s="112" customFormat="1" ht="12" customHeight="1">
      <c r="A10" s="318" t="s">
        <v>2</v>
      </c>
      <c r="B10" s="177">
        <f>'Total Allocation'!B7</f>
        <v>8049</v>
      </c>
      <c r="C10" s="177">
        <f>'Total Allocation'!L7</f>
        <v>7123.0180403315462</v>
      </c>
      <c r="D10" s="194">
        <v>13.199982</v>
      </c>
      <c r="E10" s="259">
        <v>68.733264000000105</v>
      </c>
      <c r="F10" s="210">
        <v>67.039934000000201</v>
      </c>
      <c r="G10" s="210">
        <v>62.839937000000198</v>
      </c>
      <c r="H10" s="210">
        <v>70.604372333333501</v>
      </c>
      <c r="I10" s="342">
        <v>160.97999999999999</v>
      </c>
      <c r="J10" s="399">
        <v>0</v>
      </c>
      <c r="K10" s="177">
        <f>'Total Allocation'!N7</f>
        <v>8027</v>
      </c>
      <c r="L10" s="177">
        <f>'Total Allocation'!X7</f>
        <v>7139.2202403318197</v>
      </c>
      <c r="M10" s="194">
        <f>SUMIFS(Data!$L:$L,Data!$D:$D,$A10,Data!$C:$C,1)</f>
        <v>11.266648999999999</v>
      </c>
      <c r="N10" s="259">
        <f>SUMIFS(Data!$L:$L,Data!$D:$D,$A10,Data!$C:$C,2)</f>
        <v>68.293266000000301</v>
      </c>
      <c r="O10" s="210">
        <f>SUMIFS(Data!$L:$L,Data!$D:$D,$A10,Data!$C:$C,3)</f>
        <v>77.079918000000205</v>
      </c>
      <c r="P10" s="210">
        <f>SUMIFS(Data!$L:$L,Data!$D:$D,$A10,Data!$C:$C,4)</f>
        <v>69.846597000000301</v>
      </c>
      <c r="Q10" s="210">
        <f t="shared" ref="Q10:Q38" si="0">SUM(M10:P10)/3</f>
        <v>75.495476666666946</v>
      </c>
      <c r="R10" s="342">
        <f t="shared" ref="R10:R38" si="1">IF((L10-Q10)&lt;K10,MIN(0.02*K10,K10-(L10-Q10)),0)</f>
        <v>160.54</v>
      </c>
      <c r="S10" s="339">
        <f t="shared" ref="S10:S39" si="2">IF(Q10&gt;R10,Q10-R10,0)</f>
        <v>0</v>
      </c>
      <c r="U10" s="514"/>
    </row>
    <row r="11" spans="1:21" s="112" customFormat="1" ht="12" customHeight="1">
      <c r="A11" s="319" t="s">
        <v>3</v>
      </c>
      <c r="B11" s="177">
        <f>'Total Allocation'!B8</f>
        <v>2065</v>
      </c>
      <c r="C11" s="177">
        <f>'Total Allocation'!L8</f>
        <v>1710.7425316667461</v>
      </c>
      <c r="D11" s="197">
        <v>0.79999900000000002</v>
      </c>
      <c r="E11" s="258">
        <v>0.39999899999999999</v>
      </c>
      <c r="F11" s="179">
        <v>0</v>
      </c>
      <c r="G11" s="179">
        <v>0</v>
      </c>
      <c r="H11" s="179">
        <v>0.39999933333333332</v>
      </c>
      <c r="I11" s="342">
        <v>41.300000000000004</v>
      </c>
      <c r="J11" s="399">
        <v>0</v>
      </c>
      <c r="K11" s="177">
        <f>'Total Allocation'!N8</f>
        <v>2083</v>
      </c>
      <c r="L11" s="177">
        <f>'Total Allocation'!X8</f>
        <v>1581.1982726667286</v>
      </c>
      <c r="M11" s="197">
        <f>SUMIFS(Data!$L:$L,Data!$D:$D,$A11,Data!$C:$C,1)</f>
        <v>0</v>
      </c>
      <c r="N11" s="258">
        <f>SUMIFS(Data!$L:$L,Data!$D:$D,$A11,Data!$C:$C,2)</f>
        <v>0</v>
      </c>
      <c r="O11" s="179">
        <f>SUMIFS(Data!$L:$L,Data!$D:$D,$A11,Data!$C:$C,3)</f>
        <v>0</v>
      </c>
      <c r="P11" s="179">
        <f>SUMIFS(Data!$L:$L,Data!$D:$D,$A11,Data!$C:$C,4)</f>
        <v>0</v>
      </c>
      <c r="Q11" s="179">
        <f t="shared" si="0"/>
        <v>0</v>
      </c>
      <c r="R11" s="342">
        <f t="shared" si="1"/>
        <v>41.660000000000004</v>
      </c>
      <c r="S11" s="339">
        <f t="shared" si="2"/>
        <v>0</v>
      </c>
      <c r="U11" s="514"/>
    </row>
    <row r="12" spans="1:21" s="112" customFormat="1" ht="12" customHeight="1">
      <c r="A12" s="318" t="s">
        <v>4</v>
      </c>
      <c r="B12" s="177">
        <f>'Total Allocation'!B9</f>
        <v>1716</v>
      </c>
      <c r="C12" s="177">
        <f>'Total Allocation'!L9</f>
        <v>1447.8761060000561</v>
      </c>
      <c r="D12" s="194">
        <v>0.79999900000000002</v>
      </c>
      <c r="E12" s="259">
        <v>2.1999970000000002</v>
      </c>
      <c r="F12" s="210">
        <v>3.5333299999999999</v>
      </c>
      <c r="G12" s="210">
        <v>0</v>
      </c>
      <c r="H12" s="210">
        <v>2.1777753333333334</v>
      </c>
      <c r="I12" s="342">
        <v>34.32</v>
      </c>
      <c r="J12" s="399">
        <v>0</v>
      </c>
      <c r="K12" s="177">
        <f>'Total Allocation'!N9</f>
        <v>1711</v>
      </c>
      <c r="L12" s="177">
        <f>'Total Allocation'!X9</f>
        <v>1214.5941326667241</v>
      </c>
      <c r="M12" s="194">
        <f>SUMIFS(Data!$L:$L,Data!$D:$D,$A12,Data!$C:$C,1)</f>
        <v>0</v>
      </c>
      <c r="N12" s="259">
        <f>SUMIFS(Data!$L:$L,Data!$D:$D,$A12,Data!$C:$C,2)</f>
        <v>0.99999899999999997</v>
      </c>
      <c r="O12" s="210">
        <f>SUMIFS(Data!$L:$L,Data!$D:$D,$A12,Data!$C:$C,3)</f>
        <v>0</v>
      </c>
      <c r="P12" s="210">
        <f>SUMIFS(Data!$L:$L,Data!$D:$D,$A12,Data!$C:$C,4)</f>
        <v>0</v>
      </c>
      <c r="Q12" s="210">
        <f t="shared" si="0"/>
        <v>0.33333299999999999</v>
      </c>
      <c r="R12" s="342">
        <f t="shared" si="1"/>
        <v>34.22</v>
      </c>
      <c r="S12" s="339">
        <f t="shared" si="2"/>
        <v>0</v>
      </c>
      <c r="U12" s="514"/>
    </row>
    <row r="13" spans="1:21" s="112" customFormat="1" ht="12" customHeight="1">
      <c r="A13" s="319" t="s">
        <v>5</v>
      </c>
      <c r="B13" s="177">
        <f>'Total Allocation'!B10</f>
        <v>1889</v>
      </c>
      <c r="C13" s="177">
        <f>'Total Allocation'!L10</f>
        <v>1574.4734643334039</v>
      </c>
      <c r="D13" s="197">
        <v>0</v>
      </c>
      <c r="E13" s="258">
        <v>3.066662</v>
      </c>
      <c r="F13" s="179">
        <v>1.333332</v>
      </c>
      <c r="G13" s="179">
        <v>0.33300000000000002</v>
      </c>
      <c r="H13" s="179">
        <v>1.5776646666666665</v>
      </c>
      <c r="I13" s="342">
        <v>37.78</v>
      </c>
      <c r="J13" s="399">
        <v>0</v>
      </c>
      <c r="K13" s="177">
        <f>'Total Allocation'!N10</f>
        <v>1866</v>
      </c>
      <c r="L13" s="177">
        <f>'Total Allocation'!X10</f>
        <v>1290.5066666666778</v>
      </c>
      <c r="M13" s="197">
        <f>SUMIFS(Data!$L:$L,Data!$D:$D,$A13,Data!$C:$C,1)</f>
        <v>0.999</v>
      </c>
      <c r="N13" s="258">
        <f>SUMIFS(Data!$L:$L,Data!$D:$D,$A13,Data!$C:$C,2)</f>
        <v>2.0619999999999998</v>
      </c>
      <c r="O13" s="179">
        <f>SUMIFS(Data!$L:$L,Data!$D:$D,$A13,Data!$C:$C,3)</f>
        <v>1.5980000000000001</v>
      </c>
      <c r="P13" s="179">
        <f>SUMIFS(Data!$L:$L,Data!$D:$D,$A13,Data!$C:$C,4)</f>
        <v>3.5310000000000001</v>
      </c>
      <c r="Q13" s="179">
        <f t="shared" si="0"/>
        <v>2.73</v>
      </c>
      <c r="R13" s="342">
        <f t="shared" si="1"/>
        <v>37.32</v>
      </c>
      <c r="S13" s="339">
        <f t="shared" si="2"/>
        <v>0</v>
      </c>
      <c r="U13" s="514"/>
    </row>
    <row r="14" spans="1:21" s="112" customFormat="1" ht="12" customHeight="1">
      <c r="A14" s="318" t="s">
        <v>6</v>
      </c>
      <c r="B14" s="177">
        <f>'Total Allocation'!B11</f>
        <v>2158</v>
      </c>
      <c r="C14" s="177">
        <f>'Total Allocation'!L11</f>
        <v>1787.1001790000885</v>
      </c>
      <c r="D14" s="194">
        <v>8.9999909999999996</v>
      </c>
      <c r="E14" s="259">
        <v>16.679984000000001</v>
      </c>
      <c r="F14" s="210">
        <v>18.426648</v>
      </c>
      <c r="G14" s="210">
        <v>14.466652</v>
      </c>
      <c r="H14" s="210">
        <v>19.524424999999997</v>
      </c>
      <c r="I14" s="342">
        <v>43.160000000000004</v>
      </c>
      <c r="J14" s="398">
        <v>0</v>
      </c>
      <c r="K14" s="177">
        <f>'Total Allocation'!N11</f>
        <v>2149</v>
      </c>
      <c r="L14" s="177">
        <f>'Total Allocation'!X11</f>
        <v>1519.9466540000576</v>
      </c>
      <c r="M14" s="194">
        <f>SUMIFS(Data!$L:$L,Data!$D:$D,$A14,Data!$C:$C,1)</f>
        <v>6.2999939999999999</v>
      </c>
      <c r="N14" s="259">
        <f>SUMIFS(Data!$L:$L,Data!$D:$D,$A14,Data!$C:$C,2)</f>
        <v>9.6666570000000007</v>
      </c>
      <c r="O14" s="210">
        <f>SUMIFS(Data!$L:$L,Data!$D:$D,$A14,Data!$C:$C,3)</f>
        <v>9.06</v>
      </c>
      <c r="P14" s="210">
        <f>SUMIFS(Data!$L:$L,Data!$D:$D,$A14,Data!$C:$C,4)</f>
        <v>6.6619999999999999</v>
      </c>
      <c r="Q14" s="210">
        <f t="shared" si="0"/>
        <v>10.562883666666666</v>
      </c>
      <c r="R14" s="342">
        <f t="shared" si="1"/>
        <v>42.980000000000004</v>
      </c>
      <c r="S14" s="339">
        <f t="shared" si="2"/>
        <v>0</v>
      </c>
      <c r="U14" s="514"/>
    </row>
    <row r="15" spans="1:21" s="112" customFormat="1" ht="12" customHeight="1">
      <c r="A15" s="319" t="s">
        <v>7</v>
      </c>
      <c r="B15" s="177">
        <f>'Total Allocation'!B12</f>
        <v>7293</v>
      </c>
      <c r="C15" s="177">
        <f>'Total Allocation'!L12</f>
        <v>5321.3584203330074</v>
      </c>
      <c r="D15" s="197">
        <v>21.739975999999999</v>
      </c>
      <c r="E15" s="258">
        <v>53.111999999999902</v>
      </c>
      <c r="F15" s="179">
        <v>54.171999999999898</v>
      </c>
      <c r="G15" s="179">
        <v>46.635999999999903</v>
      </c>
      <c r="H15" s="179">
        <v>58.553325333333227</v>
      </c>
      <c r="I15" s="342">
        <v>145.86000000000001</v>
      </c>
      <c r="J15" s="399">
        <v>0</v>
      </c>
      <c r="K15" s="177">
        <f>'Total Allocation'!N12</f>
        <v>7288</v>
      </c>
      <c r="L15" s="177">
        <f>'Total Allocation'!X12</f>
        <v>4351.930000000244</v>
      </c>
      <c r="M15" s="197">
        <f>SUMIFS(Data!$L:$L,Data!$D:$D,$A15,Data!$C:$C,1)</f>
        <v>24.98</v>
      </c>
      <c r="N15" s="258">
        <f>SUMIFS(Data!$L:$L,Data!$D:$D,$A15,Data!$C:$C,2)</f>
        <v>39.245999999999903</v>
      </c>
      <c r="O15" s="179">
        <f>SUMIFS(Data!$L:$L,Data!$D:$D,$A15,Data!$C:$C,3)</f>
        <v>34.915999999999897</v>
      </c>
      <c r="P15" s="179">
        <f>SUMIFS(Data!$L:$L,Data!$D:$D,$A15,Data!$C:$C,4)</f>
        <v>30.377999999999901</v>
      </c>
      <c r="Q15" s="179">
        <f t="shared" si="0"/>
        <v>43.173333333333233</v>
      </c>
      <c r="R15" s="342">
        <f t="shared" si="1"/>
        <v>145.76</v>
      </c>
      <c r="S15" s="339">
        <f t="shared" si="2"/>
        <v>0</v>
      </c>
      <c r="U15" s="514"/>
    </row>
    <row r="16" spans="1:21" s="112" customFormat="1" ht="12" customHeight="1">
      <c r="A16" s="318" t="s">
        <v>8</v>
      </c>
      <c r="B16" s="177">
        <f>'Total Allocation'!B13</f>
        <v>4251</v>
      </c>
      <c r="C16" s="177">
        <f>'Total Allocation'!L13</f>
        <v>3697.6380363335029</v>
      </c>
      <c r="D16" s="194">
        <v>20.599972000000001</v>
      </c>
      <c r="E16" s="259">
        <v>28.239958999999999</v>
      </c>
      <c r="F16" s="210">
        <v>30.093295000000001</v>
      </c>
      <c r="G16" s="210">
        <v>11.593321</v>
      </c>
      <c r="H16" s="210">
        <v>30.175515666666669</v>
      </c>
      <c r="I16" s="342">
        <v>85.02</v>
      </c>
      <c r="J16" s="398">
        <v>0</v>
      </c>
      <c r="K16" s="177">
        <f>'Total Allocation'!N13</f>
        <v>4282</v>
      </c>
      <c r="L16" s="177">
        <f>'Total Allocation'!X13</f>
        <v>3052.66528600017</v>
      </c>
      <c r="M16" s="194">
        <f>SUMIFS(Data!$L:$L,Data!$D:$D,$A16,Data!$C:$C,1)</f>
        <v>7.2399889999999996</v>
      </c>
      <c r="N16" s="259">
        <f>SUMIFS(Data!$L:$L,Data!$D:$D,$A16,Data!$C:$C,2)</f>
        <v>25.213297000000001</v>
      </c>
      <c r="O16" s="210">
        <f>SUMIFS(Data!$L:$L,Data!$D:$D,$A16,Data!$C:$C,3)</f>
        <v>21.366641000000001</v>
      </c>
      <c r="P16" s="210">
        <f>SUMIFS(Data!$L:$L,Data!$D:$D,$A16,Data!$C:$C,4)</f>
        <v>18.226637</v>
      </c>
      <c r="Q16" s="210">
        <f t="shared" si="0"/>
        <v>24.015521333333336</v>
      </c>
      <c r="R16" s="342">
        <f t="shared" si="1"/>
        <v>85.64</v>
      </c>
      <c r="S16" s="339">
        <f t="shared" si="2"/>
        <v>0</v>
      </c>
      <c r="U16" s="514"/>
    </row>
    <row r="17" spans="1:21" s="112" customFormat="1" ht="12" customHeight="1">
      <c r="A17" s="319" t="s">
        <v>9</v>
      </c>
      <c r="B17" s="177">
        <f>'Total Allocation'!B14</f>
        <v>5004</v>
      </c>
      <c r="C17" s="177">
        <f>'Total Allocation'!L14</f>
        <v>4585.0395026668002</v>
      </c>
      <c r="D17" s="197">
        <v>0</v>
      </c>
      <c r="E17" s="258">
        <v>0</v>
      </c>
      <c r="F17" s="179">
        <v>0</v>
      </c>
      <c r="G17" s="179">
        <v>0</v>
      </c>
      <c r="H17" s="179">
        <v>0</v>
      </c>
      <c r="I17" s="342">
        <v>100.08</v>
      </c>
      <c r="J17" s="399">
        <v>0</v>
      </c>
      <c r="K17" s="177">
        <f>'Total Allocation'!N14</f>
        <v>5002</v>
      </c>
      <c r="L17" s="177">
        <f>'Total Allocation'!X14</f>
        <v>4337.9732160001831</v>
      </c>
      <c r="M17" s="197">
        <f>SUMIFS(Data!$L:$L,Data!$D:$D,$A17,Data!$C:$C,1)</f>
        <v>0</v>
      </c>
      <c r="N17" s="258">
        <f>SUMIFS(Data!$L:$L,Data!$D:$D,$A17,Data!$C:$C,2)</f>
        <v>0</v>
      </c>
      <c r="O17" s="179">
        <f>SUMIFS(Data!$L:$L,Data!$D:$D,$A17,Data!$C:$C,3)</f>
        <v>0</v>
      </c>
      <c r="P17" s="179">
        <f>SUMIFS(Data!$L:$L,Data!$D:$D,$A17,Data!$C:$C,4)</f>
        <v>0.99999899999999997</v>
      </c>
      <c r="Q17" s="179">
        <f t="shared" si="0"/>
        <v>0.33333299999999999</v>
      </c>
      <c r="R17" s="342">
        <f t="shared" si="1"/>
        <v>100.04</v>
      </c>
      <c r="S17" s="339">
        <f t="shared" si="2"/>
        <v>0</v>
      </c>
      <c r="U17" s="514"/>
    </row>
    <row r="18" spans="1:21" s="112" customFormat="1" ht="12" customHeight="1">
      <c r="A18" s="318" t="s">
        <v>10</v>
      </c>
      <c r="B18" s="177">
        <f>'Total Allocation'!B15</f>
        <v>4985</v>
      </c>
      <c r="C18" s="177">
        <f>'Total Allocation'!L15</f>
        <v>4320.506495000307</v>
      </c>
      <c r="D18" s="194">
        <v>13.699986000000001</v>
      </c>
      <c r="E18" s="259">
        <v>20.266646000000001</v>
      </c>
      <c r="F18" s="210">
        <v>21.173311000000002</v>
      </c>
      <c r="G18" s="210">
        <v>248.086430000002</v>
      </c>
      <c r="H18" s="210">
        <v>101.07545766666733</v>
      </c>
      <c r="I18" s="342">
        <v>99.7</v>
      </c>
      <c r="J18" s="398">
        <v>1.3754576666673302</v>
      </c>
      <c r="K18" s="177">
        <f>'Total Allocation'!N15</f>
        <v>4987</v>
      </c>
      <c r="L18" s="177">
        <f>'Total Allocation'!X15</f>
        <v>3994.2235646668996</v>
      </c>
      <c r="M18" s="194">
        <f>SUMIFS(Data!$L:$L,Data!$D:$D,$A18,Data!$C:$C,1)</f>
        <v>11.866656000000001</v>
      </c>
      <c r="N18" s="259">
        <f>SUMIFS(Data!$L:$L,Data!$D:$D,$A18,Data!$C:$C,2)</f>
        <v>245.65309800000199</v>
      </c>
      <c r="O18" s="210">
        <f>SUMIFS(Data!$L:$L,Data!$D:$D,$A18,Data!$C:$C,3)</f>
        <v>0.86599999999999999</v>
      </c>
      <c r="P18" s="210">
        <f>SUMIFS(Data!$L:$L,Data!$D:$D,$A18,Data!$C:$C,4)</f>
        <v>2.0649999999999999</v>
      </c>
      <c r="Q18" s="210">
        <f t="shared" si="0"/>
        <v>86.816918000000655</v>
      </c>
      <c r="R18" s="342">
        <f t="shared" si="1"/>
        <v>99.740000000000009</v>
      </c>
      <c r="S18" s="339">
        <f t="shared" si="2"/>
        <v>0</v>
      </c>
      <c r="U18" s="514"/>
    </row>
    <row r="19" spans="1:21" s="112" customFormat="1" ht="12" customHeight="1">
      <c r="A19" s="319" t="s">
        <v>11</v>
      </c>
      <c r="B19" s="177">
        <f>'Total Allocation'!B16</f>
        <v>5432</v>
      </c>
      <c r="C19" s="177">
        <f>'Total Allocation'!L16</f>
        <v>4955.3169293336787</v>
      </c>
      <c r="D19" s="197">
        <v>1.333332</v>
      </c>
      <c r="E19" s="258">
        <v>4.026662</v>
      </c>
      <c r="F19" s="179">
        <v>6.079993</v>
      </c>
      <c r="G19" s="179">
        <v>5.2933269999999997</v>
      </c>
      <c r="H19" s="179">
        <v>5.5777713333333336</v>
      </c>
      <c r="I19" s="342">
        <v>108.64</v>
      </c>
      <c r="J19" s="399">
        <v>0</v>
      </c>
      <c r="K19" s="177">
        <f>'Total Allocation'!N16</f>
        <v>5423</v>
      </c>
      <c r="L19" s="177">
        <f>'Total Allocation'!X16</f>
        <v>4787.5881860004438</v>
      </c>
      <c r="M19" s="197">
        <f>SUMIFS(Data!$L:$L,Data!$D:$D,$A19,Data!$C:$C,1)</f>
        <v>0.33333299999999999</v>
      </c>
      <c r="N19" s="258">
        <f>SUMIFS(Data!$L:$L,Data!$D:$D,$A19,Data!$C:$C,2)</f>
        <v>0.58666600000000002</v>
      </c>
      <c r="O19" s="179">
        <f>SUMIFS(Data!$L:$L,Data!$D:$D,$A19,Data!$C:$C,3)</f>
        <v>0.73333199999999998</v>
      </c>
      <c r="P19" s="179">
        <f>SUMIFS(Data!$L:$L,Data!$D:$D,$A19,Data!$C:$C,4)</f>
        <v>0</v>
      </c>
      <c r="Q19" s="179">
        <f t="shared" si="0"/>
        <v>0.55111033333333337</v>
      </c>
      <c r="R19" s="342">
        <f t="shared" si="1"/>
        <v>108.46000000000001</v>
      </c>
      <c r="S19" s="339">
        <f t="shared" si="2"/>
        <v>0</v>
      </c>
      <c r="U19" s="514"/>
    </row>
    <row r="20" spans="1:21" s="112" customFormat="1" ht="12" customHeight="1">
      <c r="A20" s="318" t="s">
        <v>12</v>
      </c>
      <c r="B20" s="177">
        <f>'Total Allocation'!B17</f>
        <v>1667</v>
      </c>
      <c r="C20" s="177">
        <f>'Total Allocation'!L17</f>
        <v>1295.5363416667271</v>
      </c>
      <c r="D20" s="194">
        <v>0</v>
      </c>
      <c r="E20" s="259">
        <v>1.333332</v>
      </c>
      <c r="F20" s="210">
        <v>1.733331</v>
      </c>
      <c r="G20" s="210">
        <v>0.33333299999999999</v>
      </c>
      <c r="H20" s="210">
        <v>1.133332</v>
      </c>
      <c r="I20" s="342">
        <v>33.340000000000003</v>
      </c>
      <c r="J20" s="398">
        <v>0</v>
      </c>
      <c r="K20" s="177">
        <f>'Total Allocation'!N17</f>
        <v>1672</v>
      </c>
      <c r="L20" s="177">
        <f>'Total Allocation'!X17</f>
        <v>1078.9143826667153</v>
      </c>
      <c r="M20" s="194">
        <f>SUMIFS(Data!$L:$L,Data!$D:$D,$A20,Data!$C:$C,1)</f>
        <v>0</v>
      </c>
      <c r="N20" s="259">
        <f>SUMIFS(Data!$L:$L,Data!$D:$D,$A20,Data!$C:$C,2)</f>
        <v>0</v>
      </c>
      <c r="O20" s="210">
        <f>SUMIFS(Data!$L:$L,Data!$D:$D,$A20,Data!$C:$C,3)</f>
        <v>0</v>
      </c>
      <c r="P20" s="210">
        <f>SUMIFS(Data!$L:$L,Data!$D:$D,$A20,Data!$C:$C,4)</f>
        <v>0.99999899999999997</v>
      </c>
      <c r="Q20" s="210">
        <f t="shared" si="0"/>
        <v>0.33333299999999999</v>
      </c>
      <c r="R20" s="342">
        <f t="shared" si="1"/>
        <v>33.44</v>
      </c>
      <c r="S20" s="339">
        <f t="shared" si="2"/>
        <v>0</v>
      </c>
      <c r="U20" s="514"/>
    </row>
    <row r="21" spans="1:21" s="112" customFormat="1" ht="12" customHeight="1">
      <c r="A21" s="319" t="s">
        <v>13</v>
      </c>
      <c r="B21" s="177">
        <f>'Total Allocation'!B18</f>
        <v>5294</v>
      </c>
      <c r="C21" s="177">
        <f>'Total Allocation'!L18</f>
        <v>5117.6087096667925</v>
      </c>
      <c r="D21" s="197">
        <v>6.2333270000000001</v>
      </c>
      <c r="E21" s="258">
        <v>8.3999919999999992</v>
      </c>
      <c r="F21" s="179">
        <v>13.399986999999999</v>
      </c>
      <c r="G21" s="179">
        <v>9.4666569999999997</v>
      </c>
      <c r="H21" s="179">
        <v>12.499987666666668</v>
      </c>
      <c r="I21" s="342">
        <v>105.88</v>
      </c>
      <c r="J21" s="399">
        <v>0</v>
      </c>
      <c r="K21" s="177">
        <f>'Total Allocation'!N18</f>
        <v>5292</v>
      </c>
      <c r="L21" s="177">
        <f>'Total Allocation'!X18</f>
        <v>4582.5668646670229</v>
      </c>
      <c r="M21" s="197">
        <f>SUMIFS(Data!$L:$L,Data!$D:$D,$A21,Data!$C:$C,1)</f>
        <v>2.9333300000000002</v>
      </c>
      <c r="N21" s="258">
        <f>SUMIFS(Data!$L:$L,Data!$D:$D,$A21,Data!$C:$C,2)</f>
        <v>9.7333230000000004</v>
      </c>
      <c r="O21" s="179">
        <f>SUMIFS(Data!$L:$L,Data!$D:$D,$A21,Data!$C:$C,3)</f>
        <v>6.3333269999999997</v>
      </c>
      <c r="P21" s="179">
        <f>SUMIFS(Data!$L:$L,Data!$D:$D,$A21,Data!$C:$C,4)</f>
        <v>10.306656</v>
      </c>
      <c r="Q21" s="179">
        <f t="shared" si="0"/>
        <v>9.7688786666666676</v>
      </c>
      <c r="R21" s="342">
        <f t="shared" si="1"/>
        <v>105.84</v>
      </c>
      <c r="S21" s="339">
        <f t="shared" si="2"/>
        <v>0</v>
      </c>
      <c r="U21" s="514"/>
    </row>
    <row r="22" spans="1:21" s="112" customFormat="1" ht="12" customHeight="1">
      <c r="A22" s="318" t="s">
        <v>14</v>
      </c>
      <c r="B22" s="177">
        <f>'Total Allocation'!B19</f>
        <v>6108</v>
      </c>
      <c r="C22" s="177">
        <f>'Total Allocation'!L19</f>
        <v>5179.7217363333666</v>
      </c>
      <c r="D22" s="194">
        <v>5.4666610000000002</v>
      </c>
      <c r="E22" s="259">
        <v>16.213315999999999</v>
      </c>
      <c r="F22" s="210">
        <v>16.346648999999999</v>
      </c>
      <c r="G22" s="210">
        <v>17.319983000000001</v>
      </c>
      <c r="H22" s="210">
        <v>18.448869666666667</v>
      </c>
      <c r="I22" s="342">
        <v>122.16</v>
      </c>
      <c r="J22" s="398">
        <v>0</v>
      </c>
      <c r="K22" s="177">
        <f>'Total Allocation'!N19</f>
        <v>6039</v>
      </c>
      <c r="L22" s="177">
        <f>'Total Allocation'!X19</f>
        <v>5009.996300666814</v>
      </c>
      <c r="M22" s="194">
        <f>SUMIFS(Data!$L:$L,Data!$D:$D,$A22,Data!$C:$C,1)</f>
        <v>7.3399929999999998</v>
      </c>
      <c r="N22" s="259">
        <f>SUMIFS(Data!$L:$L,Data!$D:$D,$A22,Data!$C:$C,2)</f>
        <v>14.259983999999999</v>
      </c>
      <c r="O22" s="210">
        <f>SUMIFS(Data!$L:$L,Data!$D:$D,$A22,Data!$C:$C,3)</f>
        <v>1.333</v>
      </c>
      <c r="P22" s="210">
        <f>SUMIFS(Data!$L:$L,Data!$D:$D,$A22,Data!$C:$C,4)</f>
        <v>0.999</v>
      </c>
      <c r="Q22" s="210">
        <f t="shared" si="0"/>
        <v>7.9773256666666654</v>
      </c>
      <c r="R22" s="342">
        <f t="shared" si="1"/>
        <v>120.78</v>
      </c>
      <c r="S22" s="339">
        <f t="shared" si="2"/>
        <v>0</v>
      </c>
      <c r="T22" s="514"/>
      <c r="U22" s="514"/>
    </row>
    <row r="23" spans="1:21" s="112" customFormat="1" ht="12" customHeight="1">
      <c r="A23" s="319" t="s">
        <v>15</v>
      </c>
      <c r="B23" s="177">
        <f>'Total Allocation'!B20</f>
        <v>3118</v>
      </c>
      <c r="C23" s="177">
        <f>'Total Allocation'!L20</f>
        <v>2653.7528703334569</v>
      </c>
      <c r="D23" s="197">
        <v>1.373332</v>
      </c>
      <c r="E23" s="258">
        <v>98.44655800000011</v>
      </c>
      <c r="F23" s="179">
        <v>86.399895000000001</v>
      </c>
      <c r="G23" s="179">
        <v>15.399979999999999</v>
      </c>
      <c r="H23" s="179">
        <v>67.206588333333372</v>
      </c>
      <c r="I23" s="342">
        <v>62.36</v>
      </c>
      <c r="J23" s="399">
        <v>4.8465883333333721</v>
      </c>
      <c r="K23" s="177">
        <f>'Total Allocation'!N20</f>
        <v>3106</v>
      </c>
      <c r="L23" s="177">
        <f>'Total Allocation'!X20</f>
        <v>2500.950670666813</v>
      </c>
      <c r="M23" s="197">
        <f>SUMIFS(Data!$L:$L,Data!$D:$D,$A23,Data!$C:$C,1)</f>
        <v>30.653300999999999</v>
      </c>
      <c r="N23" s="258">
        <f>SUMIFS(Data!$L:$L,Data!$D:$D,$A23,Data!$C:$C,2)</f>
        <v>80.713246000000098</v>
      </c>
      <c r="O23" s="179">
        <f>SUMIFS(Data!$L:$L,Data!$D:$D,$A23,Data!$C:$C,3)</f>
        <v>80.033242000000115</v>
      </c>
      <c r="P23" s="179">
        <f>SUMIFS(Data!$L:$L,Data!$D:$D,$A23,Data!$C:$C,4)</f>
        <v>39.779953000000098</v>
      </c>
      <c r="Q23" s="179">
        <f t="shared" si="0"/>
        <v>77.059914000000106</v>
      </c>
      <c r="R23" s="342">
        <f t="shared" si="1"/>
        <v>62.120000000000005</v>
      </c>
      <c r="S23" s="339">
        <f t="shared" si="2"/>
        <v>14.939914000000101</v>
      </c>
      <c r="U23" s="514"/>
    </row>
    <row r="24" spans="1:21" s="112" customFormat="1" ht="12" customHeight="1">
      <c r="A24" s="318" t="s">
        <v>16</v>
      </c>
      <c r="B24" s="177">
        <f>'Total Allocation'!B21</f>
        <v>2793</v>
      </c>
      <c r="C24" s="177">
        <f>'Total Allocation'!L21</f>
        <v>2307.25236566682</v>
      </c>
      <c r="D24" s="194">
        <v>11.579986999999999</v>
      </c>
      <c r="E24" s="259">
        <v>30.259968000000001</v>
      </c>
      <c r="F24" s="210">
        <v>24.244</v>
      </c>
      <c r="G24" s="210">
        <v>18.983000000000001</v>
      </c>
      <c r="H24" s="210">
        <v>28.35565166666667</v>
      </c>
      <c r="I24" s="342">
        <v>55.86</v>
      </c>
      <c r="J24" s="398">
        <v>0</v>
      </c>
      <c r="K24" s="177">
        <f>'Total Allocation'!N21</f>
        <v>2791</v>
      </c>
      <c r="L24" s="177">
        <f>'Total Allocation'!X21</f>
        <v>1956.4926666668132</v>
      </c>
      <c r="M24" s="194">
        <f>SUMIFS(Data!$L:$L,Data!$D:$D,$A24,Data!$C:$C,1)</f>
        <v>3.863</v>
      </c>
      <c r="N24" s="259">
        <f>SUMIFS(Data!$L:$L,Data!$D:$D,$A24,Data!$C:$C,2)</f>
        <v>17.782</v>
      </c>
      <c r="O24" s="210">
        <f>SUMIFS(Data!$L:$L,Data!$D:$D,$A24,Data!$C:$C,3)</f>
        <v>24.311</v>
      </c>
      <c r="P24" s="210">
        <f>SUMIFS(Data!$L:$L,Data!$D:$D,$A24,Data!$C:$C,4)</f>
        <v>22.315000000000001</v>
      </c>
      <c r="Q24" s="210">
        <f t="shared" si="0"/>
        <v>22.757000000000001</v>
      </c>
      <c r="R24" s="342">
        <f t="shared" si="1"/>
        <v>55.82</v>
      </c>
      <c r="S24" s="339">
        <f t="shared" si="2"/>
        <v>0</v>
      </c>
      <c r="U24" s="514"/>
    </row>
    <row r="25" spans="1:21" s="112" customFormat="1" ht="12" customHeight="1">
      <c r="A25" s="319" t="s">
        <v>17</v>
      </c>
      <c r="B25" s="177">
        <f>'Total Allocation'!B22</f>
        <v>5384</v>
      </c>
      <c r="C25" s="177">
        <f>'Total Allocation'!L22</f>
        <v>4473.8801780003205</v>
      </c>
      <c r="D25" s="197">
        <v>55.4666050000002</v>
      </c>
      <c r="E25" s="258">
        <v>109.09324700000001</v>
      </c>
      <c r="F25" s="179">
        <v>96.166999999999803</v>
      </c>
      <c r="G25" s="179">
        <v>87.014999999999802</v>
      </c>
      <c r="H25" s="179">
        <v>115.91395066666661</v>
      </c>
      <c r="I25" s="342">
        <v>107.68</v>
      </c>
      <c r="J25" s="399">
        <v>8.2339506666666011</v>
      </c>
      <c r="K25" s="177">
        <f>'Total Allocation'!N22</f>
        <v>5477</v>
      </c>
      <c r="L25" s="177">
        <f>'Total Allocation'!X22</f>
        <v>3856.2793333336099</v>
      </c>
      <c r="M25" s="197">
        <f>SUMIFS(Data!$L:$L,Data!$D:$D,$A25,Data!$C:$C,1)</f>
        <v>55.231000000000002</v>
      </c>
      <c r="N25" s="258">
        <f>SUMIFS(Data!$L:$L,Data!$D:$D,$A25,Data!$C:$C,2)</f>
        <v>65.970999999999904</v>
      </c>
      <c r="O25" s="179">
        <f>SUMIFS(Data!$L:$L,Data!$D:$D,$A25,Data!$C:$C,3)</f>
        <v>56.826999999999899</v>
      </c>
      <c r="P25" s="179">
        <f>SUMIFS(Data!$L:$L,Data!$D:$D,$A25,Data!$C:$C,4)</f>
        <v>58.571999999999903</v>
      </c>
      <c r="Q25" s="179">
        <f t="shared" si="0"/>
        <v>78.866999999999905</v>
      </c>
      <c r="R25" s="342">
        <f t="shared" si="1"/>
        <v>109.54</v>
      </c>
      <c r="S25" s="339">
        <f t="shared" si="2"/>
        <v>0</v>
      </c>
      <c r="U25" s="514"/>
    </row>
    <row r="26" spans="1:21" s="112" customFormat="1" ht="12" customHeight="1">
      <c r="A26" s="318" t="s">
        <v>18</v>
      </c>
      <c r="B26" s="177">
        <f>'Total Allocation'!B23</f>
        <v>1716</v>
      </c>
      <c r="C26" s="177">
        <f>'Total Allocation'!L23</f>
        <v>1238.2195143333672</v>
      </c>
      <c r="D26" s="194">
        <v>0</v>
      </c>
      <c r="E26" s="259">
        <v>0.99999899999999997</v>
      </c>
      <c r="F26" s="210">
        <v>0.65333200000000002</v>
      </c>
      <c r="G26" s="210">
        <v>0</v>
      </c>
      <c r="H26" s="210">
        <v>0.55111033333333337</v>
      </c>
      <c r="I26" s="342">
        <v>34.32</v>
      </c>
      <c r="J26" s="398">
        <v>0</v>
      </c>
      <c r="K26" s="177">
        <f>'Total Allocation'!N23</f>
        <v>1703</v>
      </c>
      <c r="L26" s="177">
        <f>'Total Allocation'!X23</f>
        <v>995.89700000000039</v>
      </c>
      <c r="M26" s="194">
        <f>SUMIFS(Data!$L:$L,Data!$D:$D,$A26,Data!$C:$C,1)</f>
        <v>0</v>
      </c>
      <c r="N26" s="259">
        <f>SUMIFS(Data!$L:$L,Data!$D:$D,$A26,Data!$C:$C,2)</f>
        <v>0</v>
      </c>
      <c r="O26" s="210">
        <f>SUMIFS(Data!$L:$L,Data!$D:$D,$A26,Data!$C:$C,3)</f>
        <v>0.13300000000000001</v>
      </c>
      <c r="P26" s="210">
        <f>SUMIFS(Data!$L:$L,Data!$D:$D,$A26,Data!$C:$C,4)</f>
        <v>0</v>
      </c>
      <c r="Q26" s="210">
        <f t="shared" si="0"/>
        <v>4.4333333333333336E-2</v>
      </c>
      <c r="R26" s="342">
        <f t="shared" si="1"/>
        <v>34.06</v>
      </c>
      <c r="S26" s="339">
        <f t="shared" si="2"/>
        <v>0</v>
      </c>
      <c r="U26" s="514"/>
    </row>
    <row r="27" spans="1:21" s="112" customFormat="1" ht="12" customHeight="1">
      <c r="A27" s="319" t="s">
        <v>40</v>
      </c>
      <c r="B27" s="177">
        <f>'Total Allocation'!B24</f>
        <v>5640</v>
      </c>
      <c r="C27" s="177">
        <f>'Total Allocation'!L24</f>
        <v>5162.6642080003994</v>
      </c>
      <c r="D27" s="197">
        <v>0</v>
      </c>
      <c r="E27" s="258">
        <v>2.333332</v>
      </c>
      <c r="F27" s="179">
        <v>3.1999960000000001</v>
      </c>
      <c r="G27" s="179">
        <v>1.0009999999999999</v>
      </c>
      <c r="H27" s="179">
        <v>2.1781093333333335</v>
      </c>
      <c r="I27" s="342">
        <v>112.8</v>
      </c>
      <c r="J27" s="399">
        <v>0</v>
      </c>
      <c r="K27" s="177">
        <f>'Total Allocation'!N24</f>
        <v>5623</v>
      </c>
      <c r="L27" s="177">
        <f>'Total Allocation'!X24</f>
        <v>4079.0323333337433</v>
      </c>
      <c r="M27" s="197">
        <f>SUMIFS(Data!$L:$L,Data!$D:$D,$A27,Data!$C:$C,1)</f>
        <v>1.399</v>
      </c>
      <c r="N27" s="258">
        <f>SUMIFS(Data!$L:$L,Data!$D:$D,$A27,Data!$C:$C,2)</f>
        <v>0</v>
      </c>
      <c r="O27" s="179">
        <f>SUMIFS(Data!$L:$L,Data!$D:$D,$A27,Data!$C:$C,3)</f>
        <v>0</v>
      </c>
      <c r="P27" s="179">
        <f>SUMIFS(Data!$L:$L,Data!$D:$D,$A27,Data!$C:$C,4)</f>
        <v>0</v>
      </c>
      <c r="Q27" s="179">
        <f t="shared" si="0"/>
        <v>0.46633333333333332</v>
      </c>
      <c r="R27" s="342">
        <f t="shared" si="1"/>
        <v>112.46000000000001</v>
      </c>
      <c r="S27" s="339">
        <f t="shared" si="2"/>
        <v>0</v>
      </c>
      <c r="U27" s="514"/>
    </row>
    <row r="28" spans="1:21" s="112" customFormat="1" ht="12" customHeight="1">
      <c r="A28" s="318" t="s">
        <v>19</v>
      </c>
      <c r="B28" s="177">
        <f>'Total Allocation'!B25</f>
        <v>3970</v>
      </c>
      <c r="C28" s="177">
        <f>'Total Allocation'!L25</f>
        <v>3149.2277566667435</v>
      </c>
      <c r="D28" s="194">
        <v>0.33333299999999999</v>
      </c>
      <c r="E28" s="259">
        <v>11.419988999999999</v>
      </c>
      <c r="F28" s="210">
        <v>11.599987</v>
      </c>
      <c r="G28" s="210">
        <v>11.53332</v>
      </c>
      <c r="H28" s="210">
        <v>11.628876333333332</v>
      </c>
      <c r="I28" s="342">
        <v>79.400000000000006</v>
      </c>
      <c r="J28" s="398">
        <v>0</v>
      </c>
      <c r="K28" s="177">
        <f>'Total Allocation'!N25</f>
        <v>3974</v>
      </c>
      <c r="L28" s="177">
        <f>'Total Allocation'!X25</f>
        <v>2874.4770930000855</v>
      </c>
      <c r="M28" s="194">
        <f>SUMIFS(Data!$L:$L,Data!$D:$D,$A28,Data!$C:$C,1)</f>
        <v>3.7333270000000001</v>
      </c>
      <c r="N28" s="259">
        <f>SUMIFS(Data!$L:$L,Data!$D:$D,$A28,Data!$C:$C,2)</f>
        <v>15.739981999999999</v>
      </c>
      <c r="O28" s="210">
        <f>SUMIFS(Data!$L:$L,Data!$D:$D,$A28,Data!$C:$C,3)</f>
        <v>10.066656999999999</v>
      </c>
      <c r="P28" s="210">
        <f>SUMIFS(Data!$L:$L,Data!$D:$D,$A28,Data!$C:$C,4)</f>
        <v>9.3333200000000005</v>
      </c>
      <c r="Q28" s="210">
        <f t="shared" si="0"/>
        <v>12.957762000000001</v>
      </c>
      <c r="R28" s="342">
        <f t="shared" si="1"/>
        <v>79.48</v>
      </c>
      <c r="S28" s="339">
        <f t="shared" si="2"/>
        <v>0</v>
      </c>
      <c r="U28" s="514"/>
    </row>
    <row r="29" spans="1:21" s="112" customFormat="1" ht="12" customHeight="1">
      <c r="A29" s="319" t="s">
        <v>39</v>
      </c>
      <c r="B29" s="177">
        <f>'Total Allocation'!B26</f>
        <v>14089</v>
      </c>
      <c r="C29" s="177">
        <f>'Total Allocation'!L26</f>
        <v>11752.092102667368</v>
      </c>
      <c r="D29" s="197">
        <v>22.633313999999999</v>
      </c>
      <c r="E29" s="258">
        <v>133.72655699999999</v>
      </c>
      <c r="F29" s="179">
        <v>449.26622400000099</v>
      </c>
      <c r="G29" s="179">
        <v>356.69962500000003</v>
      </c>
      <c r="H29" s="179">
        <v>320.77524000000034</v>
      </c>
      <c r="I29" s="342">
        <v>281.78000000000003</v>
      </c>
      <c r="J29" s="399">
        <v>38.995240000000308</v>
      </c>
      <c r="K29" s="177">
        <f>'Total Allocation'!N26</f>
        <v>14042</v>
      </c>
      <c r="L29" s="177">
        <f>'Total Allocation'!X26</f>
        <v>10549.715075334107</v>
      </c>
      <c r="M29" s="197">
        <f>SUMIFS(Data!$L:$L,Data!$D:$D,$A29,Data!$C:$C,1)</f>
        <v>21.879975000000002</v>
      </c>
      <c r="N29" s="258">
        <f>SUMIFS(Data!$L:$L,Data!$D:$D,$A29,Data!$C:$C,2)</f>
        <v>217.6531200000002</v>
      </c>
      <c r="O29" s="179">
        <f>SUMIFS(Data!$L:$L,Data!$D:$D,$A29,Data!$C:$C,3)</f>
        <v>15.481</v>
      </c>
      <c r="P29" s="179">
        <f>SUMIFS(Data!$L:$L,Data!$D:$D,$A29,Data!$C:$C,4)</f>
        <v>17.846</v>
      </c>
      <c r="Q29" s="179">
        <f t="shared" si="0"/>
        <v>90.953365000000062</v>
      </c>
      <c r="R29" s="342">
        <f t="shared" si="1"/>
        <v>280.84000000000003</v>
      </c>
      <c r="S29" s="339">
        <f t="shared" si="2"/>
        <v>0</v>
      </c>
      <c r="T29" s="519"/>
      <c r="U29" s="514"/>
    </row>
    <row r="30" spans="1:21" s="112" customFormat="1" ht="12" customHeight="1">
      <c r="A30" s="318" t="s">
        <v>21</v>
      </c>
      <c r="B30" s="177">
        <f>'Total Allocation'!B27</f>
        <v>4962</v>
      </c>
      <c r="C30" s="177">
        <f>'Total Allocation'!L27</f>
        <v>3637.9138096669631</v>
      </c>
      <c r="D30" s="194">
        <v>24.199975999999999</v>
      </c>
      <c r="E30" s="259">
        <v>15.966652</v>
      </c>
      <c r="F30" s="210">
        <v>10.506656</v>
      </c>
      <c r="G30" s="210">
        <v>247.493061000003</v>
      </c>
      <c r="H30" s="210">
        <v>99.388781666667668</v>
      </c>
      <c r="I30" s="342">
        <v>99.240000000000009</v>
      </c>
      <c r="J30" s="398">
        <v>0.14878166666765935</v>
      </c>
      <c r="K30" s="177">
        <f>'Total Allocation'!N27</f>
        <v>4964</v>
      </c>
      <c r="L30" s="177">
        <f>'Total Allocation'!X27</f>
        <v>3425.7094646669502</v>
      </c>
      <c r="M30" s="194">
        <f>SUMIFS(Data!$L:$L,Data!$D:$D,$A30,Data!$C:$C,1)</f>
        <v>5.9666600000000001</v>
      </c>
      <c r="N30" s="259">
        <f>SUMIFS(Data!$L:$L,Data!$D:$D,$A30,Data!$C:$C,2)</f>
        <v>154.78649799999999</v>
      </c>
      <c r="O30" s="210">
        <f>SUMIFS(Data!$L:$L,Data!$D:$D,$A30,Data!$C:$C,3)</f>
        <v>64.366592000000196</v>
      </c>
      <c r="P30" s="210">
        <f>SUMIFS(Data!$L:$L,Data!$D:$D,$A30,Data!$C:$C,4)</f>
        <v>79.319908000000098</v>
      </c>
      <c r="Q30" s="210">
        <f t="shared" si="0"/>
        <v>101.47988600000009</v>
      </c>
      <c r="R30" s="342">
        <f t="shared" si="1"/>
        <v>99.28</v>
      </c>
      <c r="S30" s="339">
        <f t="shared" si="2"/>
        <v>2.1998860000000917</v>
      </c>
      <c r="T30" s="520"/>
      <c r="U30" s="514"/>
    </row>
    <row r="31" spans="1:21" s="112" customFormat="1" ht="12" customHeight="1">
      <c r="A31" s="319" t="s">
        <v>22</v>
      </c>
      <c r="B31" s="177">
        <f>'Total Allocation'!B28</f>
        <v>3895</v>
      </c>
      <c r="C31" s="177">
        <f>'Total Allocation'!L28</f>
        <v>3313.8628556669141</v>
      </c>
      <c r="D31" s="197">
        <v>0.66666599999999998</v>
      </c>
      <c r="E31" s="258">
        <v>79.266556999999906</v>
      </c>
      <c r="F31" s="179">
        <v>74.613249000000096</v>
      </c>
      <c r="G31" s="179">
        <v>56.0666000000002</v>
      </c>
      <c r="H31" s="179">
        <v>70.204357333333391</v>
      </c>
      <c r="I31" s="342">
        <v>77.900000000000006</v>
      </c>
      <c r="J31" s="399">
        <v>0</v>
      </c>
      <c r="K31" s="177">
        <f>'Total Allocation'!N28</f>
        <v>3875</v>
      </c>
      <c r="L31" s="177">
        <f>'Total Allocation'!X28</f>
        <v>2838.2545770001648</v>
      </c>
      <c r="M31" s="197">
        <f>SUMIFS(Data!$L:$L,Data!$D:$D,$A31,Data!$C:$C,1)</f>
        <v>27.199967000000001</v>
      </c>
      <c r="N31" s="258">
        <f>SUMIFS(Data!$L:$L,Data!$D:$D,$A31,Data!$C:$C,2)</f>
        <v>46.586613000000099</v>
      </c>
      <c r="O31" s="179">
        <f>SUMIFS(Data!$L:$L,Data!$D:$D,$A31,Data!$C:$C,3)</f>
        <v>37.333292</v>
      </c>
      <c r="P31" s="179">
        <f>SUMIFS(Data!$L:$L,Data!$D:$D,$A31,Data!$C:$C,4)</f>
        <v>34.266627</v>
      </c>
      <c r="Q31" s="179">
        <f t="shared" si="0"/>
        <v>48.462166333333364</v>
      </c>
      <c r="R31" s="342">
        <f t="shared" si="1"/>
        <v>77.5</v>
      </c>
      <c r="S31" s="339">
        <f t="shared" si="2"/>
        <v>0</v>
      </c>
      <c r="U31" s="514"/>
    </row>
    <row r="32" spans="1:21" s="112" customFormat="1" ht="12" customHeight="1">
      <c r="A32" s="249" t="s">
        <v>23</v>
      </c>
      <c r="B32" s="177">
        <f>'Total Allocation'!B29</f>
        <v>3574</v>
      </c>
      <c r="C32" s="177">
        <f>'Total Allocation'!L29</f>
        <v>3223.8565663335867</v>
      </c>
      <c r="D32" s="194">
        <v>39.733297</v>
      </c>
      <c r="E32" s="259">
        <v>106.733226</v>
      </c>
      <c r="F32" s="210">
        <v>103.106562</v>
      </c>
      <c r="G32" s="210">
        <v>2.999997</v>
      </c>
      <c r="H32" s="210">
        <v>84.191027333333338</v>
      </c>
      <c r="I32" s="342">
        <v>71.48</v>
      </c>
      <c r="J32" s="398">
        <v>12.711027333333334</v>
      </c>
      <c r="K32" s="177">
        <f>'Total Allocation'!N29</f>
        <v>3580</v>
      </c>
      <c r="L32" s="177">
        <f>'Total Allocation'!X29</f>
        <v>2919.5368266669066</v>
      </c>
      <c r="M32" s="194">
        <f>SUMIFS(Data!$L:$L,Data!$D:$D,$A32,Data!$C:$C,1)</f>
        <v>55.333279000000203</v>
      </c>
      <c r="N32" s="259">
        <f>SUMIFS(Data!$L:$L,Data!$D:$D,$A32,Data!$C:$C,2)</f>
        <v>76.586589000000203</v>
      </c>
      <c r="O32" s="210">
        <f>SUMIFS(Data!$L:$L,Data!$D:$D,$A32,Data!$C:$C,3)</f>
        <v>67.073264000000293</v>
      </c>
      <c r="P32" s="210">
        <f>SUMIFS(Data!$L:$L,Data!$D:$D,$A32,Data!$C:$C,4)</f>
        <v>50.266614000000096</v>
      </c>
      <c r="Q32" s="210">
        <f t="shared" si="0"/>
        <v>83.086582000000263</v>
      </c>
      <c r="R32" s="342">
        <f t="shared" si="1"/>
        <v>71.600000000000009</v>
      </c>
      <c r="S32" s="339">
        <f t="shared" si="2"/>
        <v>11.486582000000254</v>
      </c>
      <c r="U32" s="514"/>
    </row>
    <row r="33" spans="1:21" s="112" customFormat="1" ht="12" customHeight="1">
      <c r="A33" s="319" t="s">
        <v>38</v>
      </c>
      <c r="B33" s="177">
        <f>'Total Allocation'!B30</f>
        <v>12891</v>
      </c>
      <c r="C33" s="177">
        <f>'Total Allocation'!L30</f>
        <v>10442.317333332587</v>
      </c>
      <c r="D33" s="197">
        <v>82.017999999999901</v>
      </c>
      <c r="E33" s="258">
        <v>252.59499999999889</v>
      </c>
      <c r="F33" s="179">
        <v>225.77999999999892</v>
      </c>
      <c r="G33" s="179">
        <v>215.70299999999889</v>
      </c>
      <c r="H33" s="179">
        <v>258.69866666666553</v>
      </c>
      <c r="I33" s="342">
        <v>257.82</v>
      </c>
      <c r="J33" s="399">
        <v>0.87866666666553783</v>
      </c>
      <c r="K33" s="177">
        <f>'Total Allocation'!N30</f>
        <v>12858</v>
      </c>
      <c r="L33" s="177">
        <f>'Total Allocation'!X30</f>
        <v>8370.9046666663999</v>
      </c>
      <c r="M33" s="197">
        <f>SUMIFS(Data!$L:$L,Data!$D:$D,$A33,Data!$C:$C,1)</f>
        <v>61.809999999999803</v>
      </c>
      <c r="N33" s="258">
        <f>SUMIFS(Data!$L:$L,Data!$D:$D,$A33,Data!$C:$C,2)</f>
        <v>134.43599999999989</v>
      </c>
      <c r="O33" s="179">
        <f>SUMIFS(Data!$L:$L,Data!$D:$D,$A33,Data!$C:$C,3)</f>
        <v>114.90299999999971</v>
      </c>
      <c r="P33" s="179">
        <f>SUMIFS(Data!$L:$L,Data!$D:$D,$A33,Data!$C:$C,4)</f>
        <v>106.39899999999969</v>
      </c>
      <c r="Q33" s="179">
        <f t="shared" si="0"/>
        <v>139.18266666666636</v>
      </c>
      <c r="R33" s="342">
        <f t="shared" si="1"/>
        <v>257.16000000000003</v>
      </c>
      <c r="S33" s="339">
        <f t="shared" si="2"/>
        <v>0</v>
      </c>
      <c r="T33" s="514"/>
      <c r="U33" s="514"/>
    </row>
    <row r="34" spans="1:21" s="112" customFormat="1" ht="12" customHeight="1">
      <c r="A34" s="318" t="s">
        <v>25</v>
      </c>
      <c r="B34" s="177">
        <f>'Total Allocation'!B31</f>
        <v>5586</v>
      </c>
      <c r="C34" s="177">
        <f>'Total Allocation'!L31</f>
        <v>4303.0603333336694</v>
      </c>
      <c r="D34" s="194">
        <v>1.3320000000000001</v>
      </c>
      <c r="E34" s="259">
        <v>103.7819999999997</v>
      </c>
      <c r="F34" s="210">
        <v>106.4689999999998</v>
      </c>
      <c r="G34" s="210">
        <v>112.84399999999971</v>
      </c>
      <c r="H34" s="210">
        <v>108.14233333333307</v>
      </c>
      <c r="I34" s="342">
        <v>111.72</v>
      </c>
      <c r="J34" s="398">
        <v>0</v>
      </c>
      <c r="K34" s="177">
        <f>'Total Allocation'!N31</f>
        <v>5602</v>
      </c>
      <c r="L34" s="177">
        <f>'Total Allocation'!X31</f>
        <v>4009.3186666669894</v>
      </c>
      <c r="M34" s="194">
        <f>SUMIFS(Data!$L:$L,Data!$D:$D,$A34,Data!$C:$C,1)</f>
        <v>77.403999999999698</v>
      </c>
      <c r="N34" s="259">
        <f>SUMIFS(Data!$L:$L,Data!$D:$D,$A34,Data!$C:$C,2)</f>
        <v>134.03199999999899</v>
      </c>
      <c r="O34" s="210">
        <f>SUMIFS(Data!$L:$L,Data!$D:$D,$A34,Data!$C:$C,3)</f>
        <v>126.97199999999901</v>
      </c>
      <c r="P34" s="210">
        <f>SUMIFS(Data!$L:$L,Data!$D:$D,$A34,Data!$C:$C,4)</f>
        <v>118.59700000000001</v>
      </c>
      <c r="Q34" s="210">
        <f t="shared" si="0"/>
        <v>152.33499999999924</v>
      </c>
      <c r="R34" s="342">
        <f t="shared" si="1"/>
        <v>112.04</v>
      </c>
      <c r="S34" s="339">
        <f t="shared" si="2"/>
        <v>40.294999999999234</v>
      </c>
      <c r="U34" s="514"/>
    </row>
    <row r="35" spans="1:21" s="112" customFormat="1" ht="12" customHeight="1">
      <c r="A35" s="319" t="s">
        <v>26</v>
      </c>
      <c r="B35" s="177">
        <f>'Total Allocation'!B32</f>
        <v>3190</v>
      </c>
      <c r="C35" s="177">
        <f>'Total Allocation'!L32</f>
        <v>2274.7105943334477</v>
      </c>
      <c r="D35" s="197">
        <v>3.5999940000000001</v>
      </c>
      <c r="E35" s="258">
        <v>18.506647000000001</v>
      </c>
      <c r="F35" s="179">
        <v>22.659976</v>
      </c>
      <c r="G35" s="179">
        <v>18.459975</v>
      </c>
      <c r="H35" s="179">
        <v>21.075530666666666</v>
      </c>
      <c r="I35" s="342">
        <v>63.800000000000004</v>
      </c>
      <c r="J35" s="399">
        <v>0</v>
      </c>
      <c r="K35" s="177">
        <f>'Total Allocation'!N32</f>
        <v>3161</v>
      </c>
      <c r="L35" s="177">
        <f>'Total Allocation'!X32</f>
        <v>1695.755658000101</v>
      </c>
      <c r="M35" s="197">
        <f>SUMIFS(Data!$L:$L,Data!$D:$D,$A35,Data!$C:$C,1)</f>
        <v>6.0666599999999997</v>
      </c>
      <c r="N35" s="258">
        <f>SUMIFS(Data!$L:$L,Data!$D:$D,$A35,Data!$C:$C,2)</f>
        <v>14.733314999999999</v>
      </c>
      <c r="O35" s="179">
        <f>SUMIFS(Data!$L:$L,Data!$D:$D,$A35,Data!$C:$C,3)</f>
        <v>10.999987000000001</v>
      </c>
      <c r="P35" s="179">
        <f>SUMIFS(Data!$L:$L,Data!$D:$D,$A35,Data!$C:$C,4)</f>
        <v>12.799984</v>
      </c>
      <c r="Q35" s="179">
        <f t="shared" si="0"/>
        <v>14.866648666666668</v>
      </c>
      <c r="R35" s="342">
        <f t="shared" si="1"/>
        <v>63.22</v>
      </c>
      <c r="S35" s="339">
        <f t="shared" si="2"/>
        <v>0</v>
      </c>
      <c r="U35" s="514"/>
    </row>
    <row r="36" spans="1:21" s="112" customFormat="1" ht="12" customHeight="1">
      <c r="A36" s="318" t="s">
        <v>27</v>
      </c>
      <c r="B36" s="177">
        <f>'Total Allocation'!B33</f>
        <v>2591</v>
      </c>
      <c r="C36" s="177">
        <f>'Total Allocation'!L33</f>
        <v>2287.0330846667925</v>
      </c>
      <c r="D36" s="194">
        <v>5.533328</v>
      </c>
      <c r="E36" s="259">
        <v>8.1333249999999992</v>
      </c>
      <c r="F36" s="210">
        <v>10.399989</v>
      </c>
      <c r="G36" s="210">
        <v>6.6666590000000001</v>
      </c>
      <c r="H36" s="210">
        <v>10.244433666666668</v>
      </c>
      <c r="I36" s="342">
        <v>51.82</v>
      </c>
      <c r="J36" s="398">
        <v>0</v>
      </c>
      <c r="K36" s="177">
        <f>'Total Allocation'!N33</f>
        <v>2606</v>
      </c>
      <c r="L36" s="177">
        <f>'Total Allocation'!X33</f>
        <v>2001.3029736667968</v>
      </c>
      <c r="M36" s="194">
        <f>SUMIFS(Data!$L:$L,Data!$D:$D,$A36,Data!$C:$C,1)</f>
        <v>2.533331</v>
      </c>
      <c r="N36" s="259">
        <f>SUMIFS(Data!$L:$L,Data!$D:$D,$A36,Data!$C:$C,2)</f>
        <v>9.4666569999999997</v>
      </c>
      <c r="O36" s="210">
        <f>SUMIFS(Data!$L:$L,Data!$D:$D,$A36,Data!$C:$C,3)</f>
        <v>5.3940000000000001</v>
      </c>
      <c r="P36" s="210">
        <f>SUMIFS(Data!$L:$L,Data!$D:$D,$A36,Data!$C:$C,4)</f>
        <v>3.7959999999999998</v>
      </c>
      <c r="Q36" s="210">
        <f t="shared" si="0"/>
        <v>7.0633293333333329</v>
      </c>
      <c r="R36" s="342">
        <f t="shared" si="1"/>
        <v>52.120000000000005</v>
      </c>
      <c r="S36" s="339">
        <f t="shared" si="2"/>
        <v>0</v>
      </c>
      <c r="U36" s="514"/>
    </row>
    <row r="37" spans="1:21" s="112" customFormat="1" ht="12" customHeight="1">
      <c r="A37" s="319" t="s">
        <v>28</v>
      </c>
      <c r="B37" s="177">
        <f>'Total Allocation'!B34</f>
        <v>2484</v>
      </c>
      <c r="C37" s="177">
        <f>'Total Allocation'!L34</f>
        <v>2203.7421223334718</v>
      </c>
      <c r="D37" s="197">
        <v>0</v>
      </c>
      <c r="E37" s="258">
        <v>0</v>
      </c>
      <c r="F37" s="179">
        <v>0.79999900000000002</v>
      </c>
      <c r="G37" s="179">
        <v>2.4266640000000002</v>
      </c>
      <c r="H37" s="179">
        <v>1.0755543333333335</v>
      </c>
      <c r="I37" s="342">
        <v>49.68</v>
      </c>
      <c r="J37" s="399">
        <v>0</v>
      </c>
      <c r="K37" s="177">
        <f>'Total Allocation'!N34</f>
        <v>2495</v>
      </c>
      <c r="L37" s="177">
        <f>'Total Allocation'!X34</f>
        <v>1586.8005493334103</v>
      </c>
      <c r="M37" s="197">
        <f>SUMIFS(Data!$L:$L,Data!$D:$D,$A37,Data!$C:$C,1)</f>
        <v>0.33333299999999999</v>
      </c>
      <c r="N37" s="258">
        <f>SUMIFS(Data!$L:$L,Data!$D:$D,$A37,Data!$C:$C,2)</f>
        <v>0.99999899999999997</v>
      </c>
      <c r="O37" s="179">
        <f>SUMIFS(Data!$L:$L,Data!$D:$D,$A37,Data!$C:$C,3)</f>
        <v>0</v>
      </c>
      <c r="P37" s="179">
        <f>SUMIFS(Data!$L:$L,Data!$D:$D,$A37,Data!$C:$C,4)</f>
        <v>0.99999899999999997</v>
      </c>
      <c r="Q37" s="179">
        <f t="shared" si="0"/>
        <v>0.77777699999999994</v>
      </c>
      <c r="R37" s="342">
        <f t="shared" si="1"/>
        <v>49.9</v>
      </c>
      <c r="S37" s="339">
        <f t="shared" si="2"/>
        <v>0</v>
      </c>
      <c r="U37" s="514"/>
    </row>
    <row r="38" spans="1:21" s="112" customFormat="1" ht="12" customHeight="1" thickBot="1">
      <c r="A38" s="321" t="s">
        <v>29</v>
      </c>
      <c r="B38" s="177">
        <f>'Total Allocation'!B35</f>
        <v>3922</v>
      </c>
      <c r="C38" s="177">
        <f>'Total Allocation'!L35</f>
        <v>3787.8846096669768</v>
      </c>
      <c r="D38" s="242">
        <v>0</v>
      </c>
      <c r="E38" s="261">
        <v>1.133332</v>
      </c>
      <c r="F38" s="262">
        <v>1.5333300000000001</v>
      </c>
      <c r="G38" s="262">
        <v>2.3999959999999998</v>
      </c>
      <c r="H38" s="262">
        <v>1.6888860000000001</v>
      </c>
      <c r="I38" s="343">
        <v>78.44</v>
      </c>
      <c r="J38" s="400">
        <v>0</v>
      </c>
      <c r="K38" s="187">
        <f>'Total Allocation'!N35</f>
        <v>3955</v>
      </c>
      <c r="L38" s="187">
        <f>'Total Allocation'!X35</f>
        <v>3225.2697466669529</v>
      </c>
      <c r="M38" s="242">
        <f>SUMIFS(Data!$L:$L,Data!$D:$D,$A38,Data!$C:$C,1)</f>
        <v>0</v>
      </c>
      <c r="N38" s="261">
        <f>SUMIFS(Data!$L:$L,Data!$D:$D,$A38,Data!$C:$C,2)</f>
        <v>1.7999970000000001</v>
      </c>
      <c r="O38" s="262">
        <f>SUMIFS(Data!$L:$L,Data!$D:$D,$A38,Data!$C:$C,3)</f>
        <v>1.3333299999999999</v>
      </c>
      <c r="P38" s="262">
        <f>SUMIFS(Data!$L:$L,Data!$D:$D,$A38,Data!$C:$C,4)</f>
        <v>0.99999800000000005</v>
      </c>
      <c r="Q38" s="262">
        <f t="shared" si="0"/>
        <v>1.377775</v>
      </c>
      <c r="R38" s="343">
        <f t="shared" si="1"/>
        <v>79.100000000000009</v>
      </c>
      <c r="S38" s="340">
        <f t="shared" si="2"/>
        <v>0</v>
      </c>
      <c r="U38" s="514"/>
    </row>
    <row r="39" spans="1:21" s="112" customFormat="1" ht="12" customHeight="1" thickBot="1">
      <c r="A39" s="322" t="s">
        <v>32</v>
      </c>
      <c r="B39" s="423">
        <f>SUM(B9:B38)</f>
        <v>139583</v>
      </c>
      <c r="C39" s="423">
        <f>SUM(C9:C38)</f>
        <v>117344.98565900233</v>
      </c>
      <c r="D39" s="234">
        <v>341.67639000000003</v>
      </c>
      <c r="E39" s="234">
        <v>1195.2015349999986</v>
      </c>
      <c r="F39" s="234">
        <v>1461.9310029999997</v>
      </c>
      <c r="G39" s="234">
        <v>1573.1938500000035</v>
      </c>
      <c r="H39" s="234">
        <v>1524.0009260000004</v>
      </c>
      <c r="I39" s="344">
        <v>2791.6600000000003</v>
      </c>
      <c r="J39" s="401">
        <v>0</v>
      </c>
      <c r="K39" s="423">
        <f>'Total Allocation'!N36</f>
        <v>139595</v>
      </c>
      <c r="L39" s="423">
        <f>'Total Allocation'!X36</f>
        <v>103339.5604486704</v>
      </c>
      <c r="M39" s="234">
        <f>SUM(M9:M38)</f>
        <v>427.53244299999966</v>
      </c>
      <c r="N39" s="234">
        <f t="shared" ref="N39:Q39" si="3">SUM(N9:N38)</f>
        <v>1387.9346380000013</v>
      </c>
      <c r="O39" s="234">
        <f t="shared" si="3"/>
        <v>769.31358099999943</v>
      </c>
      <c r="P39" s="234">
        <f t="shared" si="3"/>
        <v>700.10629000000017</v>
      </c>
      <c r="Q39" s="234">
        <f t="shared" si="3"/>
        <v>1094.9623173333334</v>
      </c>
      <c r="R39" s="344">
        <f>SUM(R9:R38)</f>
        <v>2791.8999999999987</v>
      </c>
      <c r="S39" s="341">
        <f t="shared" si="2"/>
        <v>0</v>
      </c>
    </row>
    <row r="40" spans="1:21" s="112" customFormat="1" ht="12" customHeight="1" thickTop="1">
      <c r="A40" s="108" t="s">
        <v>156</v>
      </c>
      <c r="B40" s="108"/>
      <c r="C40" s="108"/>
      <c r="D40" s="108"/>
      <c r="E40" s="108"/>
      <c r="F40" s="108"/>
      <c r="G40" s="108"/>
      <c r="H40" s="108"/>
      <c r="I40" s="108"/>
      <c r="K40" s="108"/>
      <c r="L40" s="108"/>
      <c r="M40" s="108"/>
      <c r="N40" s="108"/>
      <c r="O40" s="108"/>
      <c r="P40" s="108"/>
      <c r="S40" s="121" t="str">
        <f>Data!$W$1</f>
        <v>tdulany</v>
      </c>
    </row>
    <row r="41" spans="1:21" s="112" customFormat="1" ht="12" customHeight="1">
      <c r="A41" s="113" t="s">
        <v>71</v>
      </c>
      <c r="B41" s="113"/>
      <c r="C41" s="113"/>
      <c r="D41" s="108"/>
      <c r="E41" s="108"/>
      <c r="F41" s="108"/>
      <c r="G41" s="108"/>
      <c r="H41" s="108"/>
      <c r="I41" s="108"/>
      <c r="K41" s="113"/>
      <c r="L41" s="113"/>
      <c r="M41" s="108"/>
      <c r="N41" s="108"/>
      <c r="O41" s="108"/>
      <c r="P41" s="108"/>
      <c r="S41" s="109">
        <f>Data!$W$2</f>
        <v>44399</v>
      </c>
    </row>
    <row r="42" spans="1:21" s="112" customFormat="1" ht="12" customHeight="1">
      <c r="A42" s="113" t="s">
        <v>123</v>
      </c>
      <c r="B42" s="113"/>
      <c r="C42" s="113"/>
      <c r="D42" s="84"/>
      <c r="E42" s="84"/>
      <c r="F42" s="84"/>
      <c r="G42" s="84"/>
      <c r="H42" s="84"/>
      <c r="I42" s="84"/>
      <c r="J42" s="111"/>
      <c r="K42" s="113"/>
      <c r="L42" s="113"/>
      <c r="M42" s="84"/>
      <c r="N42" s="84"/>
      <c r="O42" s="84"/>
      <c r="P42" s="84"/>
      <c r="Q42" s="84"/>
      <c r="R42" s="84"/>
      <c r="S42" s="84"/>
    </row>
    <row r="43" spans="1:21" ht="12" customHeight="1">
      <c r="A43" s="108" t="s">
        <v>570</v>
      </c>
      <c r="B43" s="7"/>
      <c r="C43" s="7"/>
      <c r="K43" s="7"/>
      <c r="L43" s="7"/>
    </row>
    <row r="44" spans="1:21" ht="12" customHeight="1">
      <c r="A44" s="7"/>
      <c r="B44" s="7"/>
      <c r="C44" s="7"/>
      <c r="K44" s="7"/>
      <c r="L44" s="7"/>
    </row>
    <row r="45" spans="1:21" ht="12" customHeight="1">
      <c r="A45" s="7"/>
      <c r="B45" s="7"/>
      <c r="C45" s="7"/>
      <c r="K45" s="7"/>
      <c r="L45" s="7"/>
    </row>
    <row r="46" spans="1:21" s="127" customFormat="1" ht="12" customHeight="1">
      <c r="A46" s="47" t="s">
        <v>154</v>
      </c>
      <c r="H46" s="216"/>
      <c r="J46" s="22"/>
      <c r="O46" s="216"/>
    </row>
    <row r="47" spans="1:21" s="127" customFormat="1" ht="12" customHeight="1" thickBot="1">
      <c r="A47" s="47" t="s">
        <v>78</v>
      </c>
      <c r="H47" s="216"/>
      <c r="J47" s="22"/>
      <c r="O47" s="216"/>
    </row>
    <row r="48" spans="1:21" s="127" customFormat="1" ht="12" customHeight="1">
      <c r="A48" s="274"/>
      <c r="B48" s="135"/>
      <c r="C48" s="135"/>
      <c r="D48" s="156" t="s">
        <v>641</v>
      </c>
      <c r="E48" s="156" t="s">
        <v>642</v>
      </c>
      <c r="F48" s="156" t="s">
        <v>643</v>
      </c>
      <c r="G48" s="156" t="s">
        <v>644</v>
      </c>
      <c r="H48" s="156" t="s">
        <v>186</v>
      </c>
      <c r="I48" s="135"/>
      <c r="J48" s="473" t="s">
        <v>186</v>
      </c>
      <c r="K48" s="135"/>
      <c r="L48" s="135"/>
      <c r="M48" s="156" t="str">
        <f>CONCATENATE("Summer ",MID(Data!$W$3,3,2))</f>
        <v>Summer 20</v>
      </c>
      <c r="N48" s="156" t="str">
        <f>CONCATENATE("Fall ",MID(Data!$W$3,3,2))</f>
        <v>Fall 20</v>
      </c>
      <c r="O48" s="156" t="str">
        <f>CONCATENATE("Winter ",MID(Data!$W$3,6,2))</f>
        <v>Winter 21</v>
      </c>
      <c r="P48" s="156" t="str">
        <f>CONCATENATE("Spring ",MID(Data!$W$3,6,2))</f>
        <v>Spring 21</v>
      </c>
      <c r="Q48" s="157" t="str">
        <f>Data!$W$3</f>
        <v>2020-21</v>
      </c>
      <c r="R48" s="135"/>
      <c r="S48" s="130" t="str">
        <f>Data!$W$3</f>
        <v>2020-21</v>
      </c>
    </row>
    <row r="49" spans="1:19" s="127" customFormat="1" ht="12" customHeight="1" thickBot="1">
      <c r="A49" s="175" t="s">
        <v>37</v>
      </c>
      <c r="B49" s="136"/>
      <c r="C49" s="136"/>
      <c r="D49" s="165" t="s">
        <v>33</v>
      </c>
      <c r="E49" s="165" t="s">
        <v>33</v>
      </c>
      <c r="F49" s="165" t="s">
        <v>33</v>
      </c>
      <c r="G49" s="165" t="s">
        <v>33</v>
      </c>
      <c r="H49" s="165" t="s">
        <v>31</v>
      </c>
      <c r="I49" s="136"/>
      <c r="J49" s="474" t="s">
        <v>627</v>
      </c>
      <c r="K49" s="136"/>
      <c r="L49" s="136"/>
      <c r="M49" s="165" t="s">
        <v>33</v>
      </c>
      <c r="N49" s="165" t="s">
        <v>33</v>
      </c>
      <c r="O49" s="165" t="s">
        <v>33</v>
      </c>
      <c r="P49" s="165" t="s">
        <v>33</v>
      </c>
      <c r="Q49" s="165" t="s">
        <v>31</v>
      </c>
      <c r="R49" s="136"/>
      <c r="S49" s="131" t="s">
        <v>627</v>
      </c>
    </row>
    <row r="50" spans="1:19" s="14" customFormat="1">
      <c r="A50" s="93" t="s">
        <v>81</v>
      </c>
      <c r="B50" s="132"/>
      <c r="C50" s="132"/>
      <c r="D50" s="194">
        <v>0</v>
      </c>
      <c r="E50" s="182">
        <v>1.9999990000000001</v>
      </c>
      <c r="F50" s="182">
        <v>3.1999960000000001</v>
      </c>
      <c r="G50" s="182">
        <v>0</v>
      </c>
      <c r="H50" s="182">
        <v>1.7333316666666667</v>
      </c>
      <c r="I50" s="195"/>
      <c r="J50" s="475">
        <v>0</v>
      </c>
      <c r="K50" s="132"/>
      <c r="L50" s="132"/>
      <c r="M50" s="194"/>
      <c r="N50" s="194"/>
      <c r="O50" s="194"/>
      <c r="P50" s="194"/>
      <c r="Q50" s="182"/>
      <c r="R50" s="195"/>
      <c r="S50" s="468"/>
    </row>
    <row r="51" spans="1:19" s="14" customFormat="1">
      <c r="A51" s="94" t="s">
        <v>79</v>
      </c>
      <c r="B51" s="132"/>
      <c r="C51" s="132"/>
      <c r="D51" s="194">
        <v>0</v>
      </c>
      <c r="E51" s="196">
        <v>0.33333299999999999</v>
      </c>
      <c r="F51" s="196">
        <v>0</v>
      </c>
      <c r="G51" s="196">
        <v>0</v>
      </c>
      <c r="H51" s="196">
        <v>0.111111</v>
      </c>
      <c r="I51" s="195"/>
      <c r="J51" s="475">
        <v>0</v>
      </c>
      <c r="K51" s="132"/>
      <c r="L51" s="132"/>
      <c r="M51" s="194"/>
      <c r="N51" s="196"/>
      <c r="O51" s="196"/>
      <c r="P51" s="196"/>
      <c r="Q51" s="196"/>
      <c r="R51" s="195"/>
      <c r="S51" s="468"/>
    </row>
    <row r="52" spans="1:19" s="14" customFormat="1">
      <c r="A52" s="171" t="s">
        <v>80</v>
      </c>
      <c r="B52" s="132"/>
      <c r="C52" s="132"/>
      <c r="D52" s="197">
        <v>0</v>
      </c>
      <c r="E52" s="179">
        <v>2.333332</v>
      </c>
      <c r="F52" s="179">
        <v>3.1999960000000001</v>
      </c>
      <c r="G52" s="179">
        <v>0</v>
      </c>
      <c r="H52" s="179">
        <v>1.8444426666666667</v>
      </c>
      <c r="I52" s="195"/>
      <c r="J52" s="475">
        <v>0</v>
      </c>
      <c r="K52" s="132"/>
      <c r="L52" s="132"/>
      <c r="M52" s="197"/>
      <c r="N52" s="179"/>
      <c r="O52" s="179"/>
      <c r="P52" s="179"/>
      <c r="Q52" s="179"/>
      <c r="R52" s="195"/>
      <c r="S52" s="468"/>
    </row>
    <row r="53" spans="1:19" s="14" customFormat="1">
      <c r="A53" s="94" t="s">
        <v>82</v>
      </c>
      <c r="B53" s="132"/>
      <c r="C53" s="132"/>
      <c r="D53" s="194">
        <v>6.2666599999999999</v>
      </c>
      <c r="E53" s="196">
        <v>29.766617</v>
      </c>
      <c r="F53" s="196">
        <v>186.766454000001</v>
      </c>
      <c r="G53" s="196">
        <v>142.41983400000001</v>
      </c>
      <c r="H53" s="196">
        <v>121.73985500000033</v>
      </c>
      <c r="I53" s="195"/>
      <c r="J53" s="475">
        <v>14.799380598359916</v>
      </c>
      <c r="K53" s="132"/>
      <c r="L53" s="132"/>
      <c r="M53" s="194">
        <f>SUMIFS(Data!$L:$L,Data!$E:$E,$A53,Data!$C:$C,1)</f>
        <v>11.853319000000001</v>
      </c>
      <c r="N53" s="196">
        <f>SUMIFS(Data!$L:$L,Data!$E:$E,$A53,Data!$C:$C,2)</f>
        <v>27.733288000000002</v>
      </c>
      <c r="O53" s="196">
        <f>SUMIFS(Data!$L:$L,Data!$E:$E,$A53,Data!$C:$C,3)</f>
        <v>9.282</v>
      </c>
      <c r="P53" s="196">
        <f>SUMIFS(Data!$L:$L,Data!$E:$E,$A53,Data!$C:$C,4)</f>
        <v>7.3150000000000004</v>
      </c>
      <c r="Q53" s="196">
        <f t="shared" ref="Q53:Q60" si="4">(M53+N53+O53+P53)/3</f>
        <v>18.727868999999998</v>
      </c>
      <c r="R53" s="195"/>
      <c r="S53" s="468">
        <f>(Q53/$Q$57)*$S$57</f>
        <v>0</v>
      </c>
    </row>
    <row r="54" spans="1:19" s="14" customFormat="1">
      <c r="A54" s="94" t="s">
        <v>55</v>
      </c>
      <c r="B54" s="132"/>
      <c r="C54" s="132"/>
      <c r="D54" s="194">
        <v>5.8799939999999999</v>
      </c>
      <c r="E54" s="182">
        <v>34.693299000000003</v>
      </c>
      <c r="F54" s="182">
        <v>132.77319199999999</v>
      </c>
      <c r="G54" s="182">
        <v>126.793205</v>
      </c>
      <c r="H54" s="182">
        <v>100.04656333333332</v>
      </c>
      <c r="I54" s="195"/>
      <c r="J54" s="475">
        <v>12.162222210038903</v>
      </c>
      <c r="K54" s="132"/>
      <c r="L54" s="132"/>
      <c r="M54" s="194">
        <f>SUMIFS(Data!$L:$L,Data!$E:$E,$A54,Data!$C:$C,1)</f>
        <v>6.3599909999999999</v>
      </c>
      <c r="N54" s="182">
        <f>SUMIFS(Data!$L:$L,Data!$E:$E,$A54,Data!$C:$C,2)</f>
        <v>91.986574000000104</v>
      </c>
      <c r="O54" s="182">
        <f>SUMIFS(Data!$L:$L,Data!$E:$E,$A54,Data!$C:$C,3)</f>
        <v>2.5830000000000002</v>
      </c>
      <c r="P54" s="182">
        <f>SUMIFS(Data!$L:$L,Data!$E:$E,$A54,Data!$C:$C,4)</f>
        <v>7.5309999999999997</v>
      </c>
      <c r="Q54" s="182">
        <f t="shared" si="4"/>
        <v>36.153521666666698</v>
      </c>
      <c r="R54" s="195"/>
      <c r="S54" s="468">
        <f t="shared" ref="S54:S56" si="5">(Q54/$Q$57)*$S$57</f>
        <v>0</v>
      </c>
    </row>
    <row r="55" spans="1:19" s="14" customFormat="1">
      <c r="A55" s="94" t="s">
        <v>44</v>
      </c>
      <c r="B55" s="132"/>
      <c r="C55" s="132"/>
      <c r="D55" s="194">
        <v>10.486660000000001</v>
      </c>
      <c r="E55" s="196">
        <v>69.266640999999993</v>
      </c>
      <c r="F55" s="196">
        <v>129.72657800000002</v>
      </c>
      <c r="G55" s="196">
        <v>87.486586000000003</v>
      </c>
      <c r="H55" s="196">
        <v>98.988821666666681</v>
      </c>
      <c r="I55" s="195"/>
      <c r="J55" s="475">
        <v>12.033637191601489</v>
      </c>
      <c r="K55" s="132"/>
      <c r="L55" s="132"/>
      <c r="M55" s="194">
        <f>SUMIFS(Data!$L:$L,Data!$E:$E,$A55,Data!$C:$C,1)</f>
        <v>3.6666650000000001</v>
      </c>
      <c r="N55" s="196">
        <f>SUMIFS(Data!$L:$L,Data!$E:$E,$A55,Data!$C:$C,2)</f>
        <v>97.933258000000095</v>
      </c>
      <c r="O55" s="196">
        <f>SUMIFS(Data!$L:$L,Data!$E:$E,$A55,Data!$C:$C,3)</f>
        <v>3.6160000000000001</v>
      </c>
      <c r="P55" s="196">
        <f>SUMIFS(Data!$L:$L,Data!$E:$E,$A55,Data!$C:$C,4)</f>
        <v>3</v>
      </c>
      <c r="Q55" s="196">
        <f t="shared" si="4"/>
        <v>36.071974333333365</v>
      </c>
      <c r="R55" s="195"/>
      <c r="S55" s="468">
        <f t="shared" si="5"/>
        <v>0</v>
      </c>
    </row>
    <row r="56" spans="1:19" s="14" customFormat="1">
      <c r="A56" s="94" t="s">
        <v>83</v>
      </c>
      <c r="B56" s="132"/>
      <c r="C56" s="132"/>
      <c r="D56" s="194">
        <v>0</v>
      </c>
      <c r="E56" s="182">
        <v>0</v>
      </c>
      <c r="F56" s="182">
        <v>0</v>
      </c>
      <c r="G56" s="182">
        <v>0</v>
      </c>
      <c r="H56" s="182">
        <v>0</v>
      </c>
      <c r="I56" s="195"/>
      <c r="J56" s="475">
        <v>0</v>
      </c>
      <c r="K56" s="132"/>
      <c r="L56" s="132"/>
      <c r="M56" s="194">
        <f>SUMIFS(Data!$L:$L,Data!$E:$E,$A56,Data!$C:$C,1)</f>
        <v>0</v>
      </c>
      <c r="N56" s="182">
        <f>SUMIFS(Data!$L:$L,Data!$E:$E,$A56,Data!$C:$C,2)</f>
        <v>0</v>
      </c>
      <c r="O56" s="182">
        <f>SUMIFS(Data!$L:$L,Data!$E:$E,$A56,Data!$C:$C,3)</f>
        <v>0</v>
      </c>
      <c r="P56" s="182">
        <f>SUMIFS(Data!$L:$L,Data!$E:$E,$A56,Data!$C:$C,4)</f>
        <v>0</v>
      </c>
      <c r="Q56" s="182">
        <f t="shared" si="4"/>
        <v>0</v>
      </c>
      <c r="R56" s="195"/>
      <c r="S56" s="468">
        <f t="shared" si="5"/>
        <v>0</v>
      </c>
    </row>
    <row r="57" spans="1:19" s="14" customFormat="1">
      <c r="A57" s="171" t="s">
        <v>84</v>
      </c>
      <c r="B57" s="132"/>
      <c r="C57" s="132"/>
      <c r="D57" s="197">
        <v>22.633313999999999</v>
      </c>
      <c r="E57" s="198">
        <v>133.72655700000001</v>
      </c>
      <c r="F57" s="198">
        <v>449.26622400000099</v>
      </c>
      <c r="G57" s="198">
        <v>356.69962499999997</v>
      </c>
      <c r="H57" s="198">
        <v>320.77524000000034</v>
      </c>
      <c r="I57" s="195"/>
      <c r="J57" s="475">
        <v>38.995240000000308</v>
      </c>
      <c r="K57" s="132"/>
      <c r="L57" s="132"/>
      <c r="M57" s="197">
        <f>M53+M54+M55+M56</f>
        <v>21.879975000000002</v>
      </c>
      <c r="N57" s="198">
        <f t="shared" ref="N57:P57" si="6">N53+N54+N55+N56</f>
        <v>217.6531200000002</v>
      </c>
      <c r="O57" s="198">
        <f t="shared" si="6"/>
        <v>15.481</v>
      </c>
      <c r="P57" s="198">
        <f t="shared" si="6"/>
        <v>17.846</v>
      </c>
      <c r="Q57" s="198">
        <f t="shared" si="4"/>
        <v>90.953365000000062</v>
      </c>
      <c r="R57" s="195"/>
      <c r="S57" s="468">
        <f>S29</f>
        <v>0</v>
      </c>
    </row>
    <row r="58" spans="1:19" s="14" customFormat="1">
      <c r="A58" s="94" t="s">
        <v>38</v>
      </c>
      <c r="B58" s="132"/>
      <c r="C58" s="132"/>
      <c r="D58" s="194">
        <v>21.742000000000001</v>
      </c>
      <c r="E58" s="182">
        <v>48.921999999999898</v>
      </c>
      <c r="F58" s="182">
        <v>35.956999999999901</v>
      </c>
      <c r="G58" s="182">
        <v>39.469999999999899</v>
      </c>
      <c r="H58" s="182">
        <v>48.69699999999991</v>
      </c>
      <c r="I58" s="195"/>
      <c r="J58" s="475">
        <v>0.16539872902300157</v>
      </c>
      <c r="K58" s="132"/>
      <c r="L58" s="132"/>
      <c r="M58" s="194">
        <f>SUMIFS(Data!$L:$L,Data!$E:$E,$A58,Data!$C:$C,1)</f>
        <v>10.926</v>
      </c>
      <c r="N58" s="182">
        <f>SUMIFS(Data!$L:$L,Data!$E:$E,$A58,Data!$C:$C,2)</f>
        <v>33.9269999999999</v>
      </c>
      <c r="O58" s="182">
        <f>SUMIFS(Data!$L:$L,Data!$E:$E,$A58,Data!$C:$C,3)</f>
        <v>30.313999999999901</v>
      </c>
      <c r="P58" s="182">
        <f>SUMIFS(Data!$L:$L,Data!$E:$E,$A58,Data!$C:$C,4)</f>
        <v>33.611999999999902</v>
      </c>
      <c r="Q58" s="182">
        <f t="shared" si="4"/>
        <v>36.259666666666568</v>
      </c>
      <c r="R58" s="195"/>
      <c r="S58" s="468">
        <f>(Q58/$Q$60)*$S$60</f>
        <v>0</v>
      </c>
    </row>
    <row r="59" spans="1:19" s="14" customFormat="1">
      <c r="A59" s="94" t="s">
        <v>85</v>
      </c>
      <c r="B59" s="132"/>
      <c r="C59" s="132"/>
      <c r="D59" s="194">
        <v>60.275999999999897</v>
      </c>
      <c r="E59" s="196">
        <v>203.67299999999901</v>
      </c>
      <c r="F59" s="196">
        <v>189.82299999999901</v>
      </c>
      <c r="G59" s="196">
        <v>176.23299999999901</v>
      </c>
      <c r="H59" s="196">
        <v>210.00166666666564</v>
      </c>
      <c r="I59" s="195"/>
      <c r="J59" s="475">
        <v>0.71326793764253638</v>
      </c>
      <c r="K59" s="132"/>
      <c r="L59" s="132"/>
      <c r="M59" s="194">
        <f>SUMIFS(Data!$L:$L,Data!$E:$E,$A59,Data!$C:$C,1)</f>
        <v>50.883999999999801</v>
      </c>
      <c r="N59" s="196">
        <f>SUMIFS(Data!$L:$L,Data!$E:$E,$A59,Data!$C:$C,2)</f>
        <v>100.509</v>
      </c>
      <c r="O59" s="196">
        <f>SUMIFS(Data!$L:$L,Data!$E:$E,$A59,Data!$C:$C,3)</f>
        <v>84.5889999999998</v>
      </c>
      <c r="P59" s="196">
        <f>SUMIFS(Data!$L:$L,Data!$E:$E,$A59,Data!$C:$C,4)</f>
        <v>72.786999999999793</v>
      </c>
      <c r="Q59" s="196">
        <f t="shared" si="4"/>
        <v>102.92299999999979</v>
      </c>
      <c r="R59" s="195"/>
      <c r="S59" s="468">
        <f>(Q59/$Q$60)*$S$60</f>
        <v>0</v>
      </c>
    </row>
    <row r="60" spans="1:19" s="14" customFormat="1" ht="13.8" thickBot="1">
      <c r="A60" s="172" t="s">
        <v>86</v>
      </c>
      <c r="B60" s="133"/>
      <c r="C60" s="133"/>
      <c r="D60" s="199">
        <v>82.017999999999901</v>
      </c>
      <c r="E60" s="200">
        <v>252.59499999999889</v>
      </c>
      <c r="F60" s="200">
        <v>225.77999999999892</v>
      </c>
      <c r="G60" s="200">
        <v>215.70299999999889</v>
      </c>
      <c r="H60" s="200">
        <v>258.69866666666553</v>
      </c>
      <c r="I60" s="201"/>
      <c r="J60" s="476">
        <v>0.87866666666553783</v>
      </c>
      <c r="K60" s="133"/>
      <c r="L60" s="133"/>
      <c r="M60" s="199">
        <f>M58+M59</f>
        <v>61.809999999999803</v>
      </c>
      <c r="N60" s="200">
        <f t="shared" ref="N60:P60" si="7">N58+N59</f>
        <v>134.43599999999989</v>
      </c>
      <c r="O60" s="200">
        <f t="shared" si="7"/>
        <v>114.90299999999971</v>
      </c>
      <c r="P60" s="200">
        <f t="shared" si="7"/>
        <v>106.39899999999969</v>
      </c>
      <c r="Q60" s="200">
        <f t="shared" si="4"/>
        <v>139.18266666666636</v>
      </c>
      <c r="R60" s="201"/>
      <c r="S60" s="469">
        <f>S33</f>
        <v>0</v>
      </c>
    </row>
    <row r="61" spans="1:19" s="14" customFormat="1">
      <c r="A61" s="110" t="s">
        <v>166</v>
      </c>
      <c r="B61" s="444"/>
      <c r="C61" s="194"/>
      <c r="D61" s="182"/>
      <c r="E61" s="182"/>
      <c r="F61" s="182"/>
      <c r="G61" s="182"/>
      <c r="H61" s="445"/>
      <c r="I61" s="445"/>
      <c r="J61" s="194"/>
      <c r="K61" s="182"/>
      <c r="L61" s="182"/>
      <c r="M61" s="182"/>
      <c r="N61" s="182"/>
      <c r="O61" s="445"/>
      <c r="P61" s="444"/>
    </row>
    <row r="62" spans="1:19" s="14" customFormat="1">
      <c r="A62" s="17"/>
      <c r="B62" s="444"/>
      <c r="C62" s="194"/>
      <c r="D62" s="182"/>
      <c r="E62" s="182"/>
      <c r="F62" s="182"/>
      <c r="G62" s="182"/>
      <c r="H62" s="445"/>
      <c r="I62" s="445"/>
      <c r="J62" s="194"/>
      <c r="K62" s="182"/>
      <c r="L62" s="182"/>
      <c r="M62" s="182"/>
      <c r="N62" s="182"/>
      <c r="O62" s="445"/>
      <c r="P62" s="444"/>
    </row>
    <row r="63" spans="1:19" s="112" customFormat="1" ht="12" customHeight="1">
      <c r="B63" s="70"/>
      <c r="C63" s="70"/>
      <c r="K63" s="70"/>
      <c r="L63" s="70"/>
    </row>
    <row r="64" spans="1:19" ht="12" customHeight="1">
      <c r="A64" s="335"/>
      <c r="B64" s="335"/>
      <c r="C64" s="335"/>
      <c r="D64" s="336"/>
      <c r="E64" s="336"/>
      <c r="F64" s="336"/>
      <c r="G64" s="336"/>
      <c r="H64" s="336"/>
      <c r="I64" s="336"/>
      <c r="J64" s="336"/>
      <c r="K64" s="335"/>
      <c r="L64" s="335"/>
      <c r="M64" s="336"/>
      <c r="N64" s="336"/>
      <c r="O64" s="336"/>
      <c r="P64" s="336"/>
    </row>
    <row r="65" spans="1:19" s="112" customFormat="1" ht="12" customHeight="1">
      <c r="D65" s="108"/>
      <c r="E65" s="108"/>
      <c r="F65" s="108"/>
      <c r="G65" s="108"/>
      <c r="H65" s="108"/>
      <c r="I65" s="108"/>
      <c r="J65" s="108"/>
      <c r="M65" s="108"/>
      <c r="N65" s="108"/>
      <c r="O65" s="108"/>
      <c r="P65" s="108"/>
      <c r="Q65" s="108"/>
      <c r="R65" s="108"/>
      <c r="S65" s="108"/>
    </row>
    <row r="66" spans="1:19" s="112" customFormat="1" ht="12" customHeight="1">
      <c r="A66" s="108"/>
      <c r="B66" s="108"/>
      <c r="C66" s="108"/>
      <c r="D66" s="108"/>
      <c r="E66" s="108"/>
      <c r="F66" s="108"/>
      <c r="G66" s="108"/>
      <c r="H66" s="108"/>
      <c r="I66" s="108"/>
      <c r="J66" s="108"/>
      <c r="K66" s="108"/>
      <c r="L66" s="108"/>
      <c r="M66" s="108"/>
      <c r="N66" s="108"/>
      <c r="O66" s="108"/>
      <c r="P66" s="108"/>
      <c r="Q66" s="108"/>
      <c r="R66" s="108"/>
      <c r="S66" s="108"/>
    </row>
    <row r="67" spans="1:19">
      <c r="A67" s="112"/>
      <c r="B67" s="112"/>
      <c r="C67" s="112"/>
      <c r="I67" s="115"/>
      <c r="J67" s="115"/>
      <c r="K67" s="112"/>
      <c r="L67" s="112"/>
      <c r="S67" s="115"/>
    </row>
  </sheetData>
  <pageMargins left="0.7" right="0.7" top="0.75" bottom="0.75" header="0.3" footer="0.3"/>
  <pageSetup scale="66" orientation="landscape" r:id="rId1"/>
  <headerFooter>
    <oddFooter>Page &amp;P</oddFooter>
  </headerFooter>
  <ignoredErrors>
    <ignoredError sqref="M57:P5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77"/>
  <sheetViews>
    <sheetView showGridLines="0" zoomScale="90" zoomScaleNormal="90" workbookViewId="0">
      <selection activeCell="AE42" sqref="AE42"/>
    </sheetView>
  </sheetViews>
  <sheetFormatPr defaultColWidth="9.109375" defaultRowHeight="13.2"/>
  <cols>
    <col min="1" max="1" width="22.33203125" style="36" customWidth="1"/>
    <col min="2" max="2" width="8.5546875" style="36" hidden="1" customWidth="1"/>
    <col min="3" max="3" width="9.6640625" style="36" hidden="1" customWidth="1"/>
    <col min="4" max="4" width="9.33203125" style="36" hidden="1" customWidth="1"/>
    <col min="5" max="6" width="8.5546875" style="36" hidden="1" customWidth="1"/>
    <col min="7" max="7" width="9.109375" style="36" hidden="1" customWidth="1"/>
    <col min="8" max="21" width="8.5546875" style="36" hidden="1" customWidth="1"/>
    <col min="22" max="22" width="9.33203125" style="36" customWidth="1"/>
    <col min="23" max="23" width="9.6640625" style="36" customWidth="1"/>
    <col min="24" max="24" width="9.33203125" style="36" customWidth="1"/>
    <col min="25" max="25" width="8.5546875" style="36" customWidth="1"/>
    <col min="26" max="26" width="8.5546875" style="36" bestFit="1" customWidth="1"/>
    <col min="27" max="27" width="9.6640625" style="36" bestFit="1" customWidth="1"/>
    <col min="28" max="28" width="9.33203125" style="36" bestFit="1" customWidth="1"/>
    <col min="29" max="29" width="8.5546875" style="36" bestFit="1" customWidth="1"/>
    <col min="30" max="30" width="8.44140625" style="36" customWidth="1"/>
    <col min="31" max="31" width="9.6640625" style="36" bestFit="1" customWidth="1"/>
    <col min="32" max="32" width="9.33203125" style="36" bestFit="1" customWidth="1"/>
    <col min="33" max="33" width="8.5546875" style="36" bestFit="1" customWidth="1"/>
    <col min="34" max="34" width="8.5546875" style="36" customWidth="1"/>
    <col min="35" max="35" width="9.6640625" style="36" bestFit="1" customWidth="1"/>
    <col min="36" max="36" width="9.33203125" style="36" bestFit="1" customWidth="1"/>
    <col min="37" max="37" width="8.5546875" style="36" bestFit="1" customWidth="1"/>
    <col min="38" max="16384" width="9.109375" style="36"/>
  </cols>
  <sheetData>
    <row r="1" spans="1:39" s="10" customFormat="1" ht="13.5" customHeight="1">
      <c r="A1" s="325" t="s">
        <v>628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row>
    <row r="2" spans="1:39" s="10" customFormat="1" ht="13.5" customHeight="1">
      <c r="A2" s="116" t="s">
        <v>47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row>
    <row r="3" spans="1:39" s="10" customFormat="1" ht="13.5" customHeight="1">
      <c r="A3" s="86" t="str">
        <f>CONCATENATE("For Academic Year ",Data!$W$3)</f>
        <v>For Academic Year 2020-21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39" s="10" customFormat="1" ht="13.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row>
    <row r="5" spans="1:39" s="10" customFormat="1" ht="13.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1:39" s="329" customFormat="1" ht="13.8">
      <c r="B6" s="325"/>
      <c r="C6" s="325"/>
      <c r="D6" s="334"/>
      <c r="E6" s="325"/>
      <c r="F6" s="325"/>
      <c r="G6" s="325"/>
      <c r="H6" s="325"/>
      <c r="I6" s="325"/>
      <c r="J6" s="325"/>
      <c r="K6" s="325"/>
      <c r="L6" s="325"/>
      <c r="M6" s="325"/>
      <c r="N6" s="325"/>
      <c r="O6" s="325"/>
      <c r="P6" s="325"/>
      <c r="Q6" s="325"/>
      <c r="R6" s="325"/>
      <c r="S6" s="325"/>
      <c r="T6" s="325"/>
      <c r="U6" s="325"/>
      <c r="V6" s="325"/>
      <c r="W6" s="325"/>
      <c r="X6" s="334"/>
      <c r="Y6" s="325"/>
      <c r="Z6" s="325"/>
      <c r="AA6" s="325"/>
      <c r="AB6" s="334"/>
      <c r="AC6" s="325"/>
      <c r="AD6" s="325"/>
      <c r="AE6" s="325"/>
      <c r="AF6" s="334"/>
      <c r="AG6" s="325"/>
      <c r="AH6" s="325"/>
      <c r="AI6" s="325"/>
      <c r="AJ6" s="334"/>
      <c r="AK6" s="325"/>
      <c r="AL6" s="330"/>
    </row>
    <row r="7" spans="1:39" s="10" customFormat="1" ht="13.5" customHeight="1" thickBot="1">
      <c r="C7" s="116"/>
      <c r="E7" s="116"/>
      <c r="G7" s="116"/>
      <c r="H7" s="116"/>
      <c r="I7" s="116"/>
      <c r="J7" s="116"/>
      <c r="K7" s="116"/>
      <c r="L7" s="116"/>
      <c r="V7" s="116" t="s">
        <v>127</v>
      </c>
      <c r="W7" s="116"/>
      <c r="X7" s="116"/>
      <c r="Y7" s="116"/>
      <c r="Z7" s="116"/>
      <c r="AA7" s="116"/>
      <c r="AB7" s="116"/>
      <c r="AC7" s="116"/>
      <c r="AD7" s="116"/>
      <c r="AE7" s="116"/>
      <c r="AF7" s="116"/>
      <c r="AG7" s="116"/>
      <c r="AH7" s="116" t="s">
        <v>552</v>
      </c>
      <c r="AI7" s="116"/>
      <c r="AJ7" s="116"/>
      <c r="AK7" s="116"/>
    </row>
    <row r="8" spans="1:39" s="2" customFormat="1" ht="12" customHeight="1">
      <c r="A8" s="208"/>
      <c r="B8" s="44" t="s">
        <v>57</v>
      </c>
      <c r="C8" s="44" t="s">
        <v>57</v>
      </c>
      <c r="D8" s="44" t="s">
        <v>57</v>
      </c>
      <c r="E8" s="298" t="s">
        <v>57</v>
      </c>
      <c r="F8" s="480" t="s">
        <v>50</v>
      </c>
      <c r="G8" s="480" t="s">
        <v>50</v>
      </c>
      <c r="H8" s="480" t="s">
        <v>50</v>
      </c>
      <c r="I8" s="481" t="s">
        <v>50</v>
      </c>
      <c r="J8" s="480" t="s">
        <v>53</v>
      </c>
      <c r="K8" s="480" t="s">
        <v>53</v>
      </c>
      <c r="L8" s="480" t="s">
        <v>53</v>
      </c>
      <c r="M8" s="481" t="s">
        <v>53</v>
      </c>
      <c r="N8" s="480" t="s">
        <v>640</v>
      </c>
      <c r="O8" s="480" t="s">
        <v>640</v>
      </c>
      <c r="P8" s="480" t="s">
        <v>640</v>
      </c>
      <c r="Q8" s="481" t="s">
        <v>640</v>
      </c>
      <c r="R8" s="480" t="s">
        <v>705</v>
      </c>
      <c r="S8" s="480" t="s">
        <v>705</v>
      </c>
      <c r="T8" s="480" t="s">
        <v>705</v>
      </c>
      <c r="U8" s="481" t="s">
        <v>705</v>
      </c>
      <c r="V8" s="44" t="s">
        <v>149</v>
      </c>
      <c r="W8" s="44" t="s">
        <v>149</v>
      </c>
      <c r="X8" s="44" t="s">
        <v>149</v>
      </c>
      <c r="Y8" s="298" t="s">
        <v>149</v>
      </c>
      <c r="Z8" s="44" t="s">
        <v>159</v>
      </c>
      <c r="AA8" s="44" t="s">
        <v>159</v>
      </c>
      <c r="AB8" s="44" t="s">
        <v>159</v>
      </c>
      <c r="AC8" s="298" t="s">
        <v>159</v>
      </c>
      <c r="AD8" s="44" t="s">
        <v>186</v>
      </c>
      <c r="AE8" s="44" t="s">
        <v>186</v>
      </c>
      <c r="AF8" s="44" t="s">
        <v>186</v>
      </c>
      <c r="AG8" s="298" t="s">
        <v>186</v>
      </c>
      <c r="AH8" s="44" t="str">
        <f>Data!$W$3</f>
        <v>2020-21</v>
      </c>
      <c r="AI8" s="44" t="str">
        <f>Data!$W$3</f>
        <v>2020-21</v>
      </c>
      <c r="AJ8" s="44" t="str">
        <f>Data!$W$3</f>
        <v>2020-21</v>
      </c>
      <c r="AK8" s="99" t="str">
        <f>Data!$W$3</f>
        <v>2020-21</v>
      </c>
    </row>
    <row r="9" spans="1:39" s="2" customFormat="1" ht="15" customHeight="1" thickBot="1">
      <c r="A9" s="209" t="s">
        <v>0</v>
      </c>
      <c r="B9" s="149" t="s">
        <v>89</v>
      </c>
      <c r="C9" s="149" t="s">
        <v>88</v>
      </c>
      <c r="D9" s="149" t="s">
        <v>126</v>
      </c>
      <c r="E9" s="299" t="s">
        <v>87</v>
      </c>
      <c r="F9" s="149" t="s">
        <v>89</v>
      </c>
      <c r="G9" s="149" t="s">
        <v>88</v>
      </c>
      <c r="H9" s="149" t="s">
        <v>126</v>
      </c>
      <c r="I9" s="479" t="s">
        <v>87</v>
      </c>
      <c r="J9" s="478" t="s">
        <v>89</v>
      </c>
      <c r="K9" s="478" t="s">
        <v>88</v>
      </c>
      <c r="L9" s="478" t="s">
        <v>126</v>
      </c>
      <c r="M9" s="299" t="s">
        <v>87</v>
      </c>
      <c r="N9" s="478" t="s">
        <v>633</v>
      </c>
      <c r="O9" s="478" t="s">
        <v>634</v>
      </c>
      <c r="P9" s="478" t="s">
        <v>635</v>
      </c>
      <c r="Q9" s="299" t="s">
        <v>636</v>
      </c>
      <c r="R9" s="478" t="s">
        <v>633</v>
      </c>
      <c r="S9" s="478" t="s">
        <v>634</v>
      </c>
      <c r="T9" s="478" t="s">
        <v>635</v>
      </c>
      <c r="U9" s="299" t="s">
        <v>636</v>
      </c>
      <c r="V9" s="149" t="s">
        <v>633</v>
      </c>
      <c r="W9" s="149" t="s">
        <v>634</v>
      </c>
      <c r="X9" s="149" t="s">
        <v>635</v>
      </c>
      <c r="Y9" s="299" t="s">
        <v>636</v>
      </c>
      <c r="Z9" s="149" t="s">
        <v>633</v>
      </c>
      <c r="AA9" s="149" t="s">
        <v>634</v>
      </c>
      <c r="AB9" s="149" t="s">
        <v>635</v>
      </c>
      <c r="AC9" s="299" t="s">
        <v>636</v>
      </c>
      <c r="AD9" s="149" t="s">
        <v>633</v>
      </c>
      <c r="AE9" s="149" t="s">
        <v>634</v>
      </c>
      <c r="AF9" s="149" t="s">
        <v>635</v>
      </c>
      <c r="AG9" s="299" t="s">
        <v>636</v>
      </c>
      <c r="AH9" s="149" t="s">
        <v>89</v>
      </c>
      <c r="AI9" s="149" t="s">
        <v>88</v>
      </c>
      <c r="AJ9" s="149" t="s">
        <v>126</v>
      </c>
      <c r="AK9" s="101" t="s">
        <v>87</v>
      </c>
    </row>
    <row r="10" spans="1:39" s="2" customFormat="1" ht="11.4">
      <c r="A10" s="280" t="s">
        <v>1</v>
      </c>
      <c r="B10" s="301">
        <v>5143.97</v>
      </c>
      <c r="C10" s="302">
        <v>-437</v>
      </c>
      <c r="D10" s="402" t="s">
        <v>72</v>
      </c>
      <c r="E10" s="303">
        <v>4707</v>
      </c>
      <c r="F10" s="301">
        <v>3819.1509999999998</v>
      </c>
      <c r="G10" s="302">
        <v>-401</v>
      </c>
      <c r="H10" s="402" t="s">
        <v>72</v>
      </c>
      <c r="I10" s="303">
        <v>3418</v>
      </c>
      <c r="J10" s="301">
        <v>3087.6093333333001</v>
      </c>
      <c r="K10" s="302">
        <v>-334.71190733330002</v>
      </c>
      <c r="L10" s="402" t="s">
        <v>72</v>
      </c>
      <c r="M10" s="303">
        <v>2753</v>
      </c>
      <c r="N10" s="301">
        <v>3149.2930000000001</v>
      </c>
      <c r="O10" s="302">
        <v>-393.29650699999593</v>
      </c>
      <c r="P10" s="402" t="s">
        <v>72</v>
      </c>
      <c r="Q10" s="303">
        <v>2756</v>
      </c>
      <c r="R10" s="301">
        <v>3188.7899173333567</v>
      </c>
      <c r="S10" s="302">
        <v>-382</v>
      </c>
      <c r="T10" s="402">
        <v>0</v>
      </c>
      <c r="U10" s="303">
        <v>2807</v>
      </c>
      <c r="V10" s="301">
        <v>3048.6120360000373</v>
      </c>
      <c r="W10" s="302">
        <v>-316.03730800000039</v>
      </c>
      <c r="X10" s="402">
        <v>0</v>
      </c>
      <c r="Y10" s="303">
        <v>2733</v>
      </c>
      <c r="Z10" s="301">
        <v>3290.18964500007</v>
      </c>
      <c r="AA10" s="302">
        <v>-263.1551703333335</v>
      </c>
      <c r="AB10" s="402">
        <v>0</v>
      </c>
      <c r="AC10" s="303">
        <v>3027</v>
      </c>
      <c r="AD10" s="301">
        <v>3017.5788613334303</v>
      </c>
      <c r="AE10" s="302">
        <v>-287.03079666666667</v>
      </c>
      <c r="AF10" s="402">
        <v>0</v>
      </c>
      <c r="AG10" s="306">
        <v>2731</v>
      </c>
      <c r="AH10" s="301">
        <f>'Total Allocation'!X6</f>
        <v>2512.5393800000566</v>
      </c>
      <c r="AI10" s="499">
        <f>-'Aero 1000'!U6-'Aero Appr'!O6-HEET!O6-'U Contr'!O6-WRT!P6</f>
        <v>-294.02858366666806</v>
      </c>
      <c r="AJ10" s="302">
        <f>-1*'Excl Int''l'!S9</f>
        <v>0</v>
      </c>
      <c r="AK10" s="304">
        <f>ROUND(AH10+AI10+AJ10,0)</f>
        <v>2219</v>
      </c>
      <c r="AM10" s="443"/>
    </row>
    <row r="11" spans="1:39" s="2" customFormat="1" ht="11.4">
      <c r="A11" s="139" t="s">
        <v>34</v>
      </c>
      <c r="B11" s="305">
        <v>8921.48</v>
      </c>
      <c r="C11" s="186">
        <v>-414.78999999999905</v>
      </c>
      <c r="D11" s="403" t="s">
        <v>72</v>
      </c>
      <c r="E11" s="306">
        <v>8507</v>
      </c>
      <c r="F11" s="305">
        <v>8752.4953332999994</v>
      </c>
      <c r="G11" s="186">
        <v>-367</v>
      </c>
      <c r="H11" s="403" t="s">
        <v>72</v>
      </c>
      <c r="I11" s="306">
        <v>8385</v>
      </c>
      <c r="J11" s="305">
        <v>8243.5429999999997</v>
      </c>
      <c r="K11" s="186">
        <v>-281.5075556667</v>
      </c>
      <c r="L11" s="403" t="s">
        <v>72</v>
      </c>
      <c r="M11" s="306">
        <v>7962</v>
      </c>
      <c r="N11" s="305">
        <v>7953.6959999999999</v>
      </c>
      <c r="O11" s="186">
        <v>-261.92992200000072</v>
      </c>
      <c r="P11" s="403" t="s">
        <v>72</v>
      </c>
      <c r="Q11" s="306">
        <v>7692</v>
      </c>
      <c r="R11" s="305">
        <v>7754.6596656664697</v>
      </c>
      <c r="S11" s="186">
        <v>-212.19976966666695</v>
      </c>
      <c r="T11" s="403">
        <v>-11.659665666469238</v>
      </c>
      <c r="U11" s="306">
        <v>7531</v>
      </c>
      <c r="V11" s="305">
        <v>7760.9329166666939</v>
      </c>
      <c r="W11" s="186">
        <v>-173.93093466666687</v>
      </c>
      <c r="X11" s="403">
        <v>0</v>
      </c>
      <c r="Y11" s="306">
        <v>7587</v>
      </c>
      <c r="Z11" s="305">
        <v>7619.9309123310768</v>
      </c>
      <c r="AA11" s="186">
        <v>-159.27983366666675</v>
      </c>
      <c r="AB11" s="403">
        <v>0</v>
      </c>
      <c r="AC11" s="306">
        <v>7461</v>
      </c>
      <c r="AD11" s="305">
        <v>7123.0180403315462</v>
      </c>
      <c r="AE11" s="186">
        <v>-144.45540966666672</v>
      </c>
      <c r="AF11" s="403">
        <v>0</v>
      </c>
      <c r="AG11" s="306">
        <v>6979</v>
      </c>
      <c r="AH11" s="305">
        <f>'Total Allocation'!X7</f>
        <v>7139.2202403318197</v>
      </c>
      <c r="AI11" s="186">
        <f>-'Aero 1000'!U7-'Aero Appr'!O7-HEET!O7-'U Contr'!O7-WRT!P7</f>
        <v>-171.65539500000008</v>
      </c>
      <c r="AJ11" s="186">
        <f>-1*'Excl Int''l'!S10</f>
        <v>0</v>
      </c>
      <c r="AK11" s="307">
        <f t="shared" ref="AK11:AK40" si="0">ROUND(AH11+AI11+AJ11,0)</f>
        <v>6968</v>
      </c>
      <c r="AM11" s="443"/>
    </row>
    <row r="12" spans="1:39" s="2" customFormat="1" ht="11.4">
      <c r="A12" s="140" t="s">
        <v>3</v>
      </c>
      <c r="B12" s="258">
        <v>2056.7199999999998</v>
      </c>
      <c r="C12" s="185">
        <v>-131.95999999999981</v>
      </c>
      <c r="D12" s="404" t="s">
        <v>72</v>
      </c>
      <c r="E12" s="306">
        <v>1925</v>
      </c>
      <c r="F12" s="258">
        <v>1916.9829999999999</v>
      </c>
      <c r="G12" s="185">
        <v>-89.062209999999993</v>
      </c>
      <c r="H12" s="404" t="s">
        <v>72</v>
      </c>
      <c r="I12" s="306">
        <v>1828</v>
      </c>
      <c r="J12" s="258">
        <v>2021.2170000000001</v>
      </c>
      <c r="K12" s="185">
        <v>-202</v>
      </c>
      <c r="L12" s="404" t="s">
        <v>72</v>
      </c>
      <c r="M12" s="306">
        <v>1819</v>
      </c>
      <c r="N12" s="258">
        <v>2100.9453333333331</v>
      </c>
      <c r="O12" s="185">
        <v>-231</v>
      </c>
      <c r="P12" s="404" t="s">
        <v>72</v>
      </c>
      <c r="Q12" s="306">
        <v>1870</v>
      </c>
      <c r="R12" s="258">
        <v>2051.2509480000158</v>
      </c>
      <c r="S12" s="185">
        <v>-197</v>
      </c>
      <c r="T12" s="404">
        <v>-4.0444400000000007</v>
      </c>
      <c r="U12" s="306">
        <v>1850</v>
      </c>
      <c r="V12" s="258">
        <v>1963.1110713333412</v>
      </c>
      <c r="W12" s="185">
        <v>-184</v>
      </c>
      <c r="X12" s="404">
        <v>0</v>
      </c>
      <c r="Y12" s="306">
        <v>1779</v>
      </c>
      <c r="Z12" s="258">
        <v>1870.6600866667566</v>
      </c>
      <c r="AA12" s="185">
        <v>-181</v>
      </c>
      <c r="AB12" s="404">
        <v>0</v>
      </c>
      <c r="AC12" s="306">
        <v>1690</v>
      </c>
      <c r="AD12" s="258">
        <v>1710.7425316667461</v>
      </c>
      <c r="AE12" s="185">
        <v>-160</v>
      </c>
      <c r="AF12" s="404">
        <v>0</v>
      </c>
      <c r="AG12" s="306">
        <v>1551</v>
      </c>
      <c r="AH12" s="258">
        <f>'Total Allocation'!X8</f>
        <v>1581.1982726667286</v>
      </c>
      <c r="AI12" s="185">
        <f>-'Aero 1000'!U8-'Aero Appr'!O8-HEET!O8-'U Contr'!O8-WRT!P8</f>
        <v>-232</v>
      </c>
      <c r="AJ12" s="185">
        <f>-1*'Excl Int''l'!S11</f>
        <v>0</v>
      </c>
      <c r="AK12" s="307">
        <f t="shared" si="0"/>
        <v>1349</v>
      </c>
      <c r="AM12" s="443"/>
    </row>
    <row r="13" spans="1:39" s="2" customFormat="1" ht="11.4">
      <c r="A13" s="139" t="s">
        <v>4</v>
      </c>
      <c r="B13" s="305">
        <v>1729.7</v>
      </c>
      <c r="C13" s="186">
        <v>-71</v>
      </c>
      <c r="D13" s="403" t="s">
        <v>72</v>
      </c>
      <c r="E13" s="306">
        <v>1659</v>
      </c>
      <c r="F13" s="305">
        <v>1732.2213333</v>
      </c>
      <c r="G13" s="186">
        <v>-61.215490000000003</v>
      </c>
      <c r="H13" s="403" t="s">
        <v>72</v>
      </c>
      <c r="I13" s="306">
        <v>1671</v>
      </c>
      <c r="J13" s="305">
        <v>1673.7363333333001</v>
      </c>
      <c r="K13" s="186">
        <v>-81.4110306667</v>
      </c>
      <c r="L13" s="403" t="s">
        <v>72</v>
      </c>
      <c r="M13" s="306">
        <v>1592</v>
      </c>
      <c r="N13" s="305">
        <v>1725.1496666666665</v>
      </c>
      <c r="O13" s="186">
        <v>-81.338860333333344</v>
      </c>
      <c r="P13" s="403" t="s">
        <v>72</v>
      </c>
      <c r="Q13" s="306">
        <v>1644</v>
      </c>
      <c r="R13" s="305">
        <v>1647.969247333381</v>
      </c>
      <c r="S13" s="186">
        <v>-79.804416666666668</v>
      </c>
      <c r="T13" s="403">
        <v>0</v>
      </c>
      <c r="U13" s="306">
        <v>1568</v>
      </c>
      <c r="V13" s="305">
        <v>1556.3915166667084</v>
      </c>
      <c r="W13" s="186">
        <v>-79</v>
      </c>
      <c r="X13" s="403">
        <v>0</v>
      </c>
      <c r="Y13" s="306">
        <v>1477</v>
      </c>
      <c r="Z13" s="305">
        <v>1529.891557333397</v>
      </c>
      <c r="AA13" s="186">
        <v>-79</v>
      </c>
      <c r="AB13" s="403">
        <v>0</v>
      </c>
      <c r="AC13" s="306">
        <v>1451</v>
      </c>
      <c r="AD13" s="305">
        <v>1447.8761060000561</v>
      </c>
      <c r="AE13" s="186">
        <v>-81.584415666666672</v>
      </c>
      <c r="AF13" s="403">
        <v>0</v>
      </c>
      <c r="AG13" s="306">
        <v>1366</v>
      </c>
      <c r="AH13" s="305">
        <f>'Total Allocation'!X9</f>
        <v>1214.5941326667241</v>
      </c>
      <c r="AI13" s="186">
        <f>-'Aero 1000'!U9-'Aero Appr'!O9-HEET!O9-'U Contr'!O9-WRT!P9</f>
        <v>-50.75549366666673</v>
      </c>
      <c r="AJ13" s="186">
        <f>-1*'Excl Int''l'!S12</f>
        <v>0</v>
      </c>
      <c r="AK13" s="307">
        <f t="shared" si="0"/>
        <v>1164</v>
      </c>
      <c r="AM13" s="443"/>
    </row>
    <row r="14" spans="1:39" s="2" customFormat="1" ht="11.4">
      <c r="A14" s="140" t="s">
        <v>5</v>
      </c>
      <c r="B14" s="258">
        <v>1937.05</v>
      </c>
      <c r="C14" s="185">
        <v>-36.3599999999999</v>
      </c>
      <c r="D14" s="404" t="s">
        <v>72</v>
      </c>
      <c r="E14" s="306">
        <v>1901</v>
      </c>
      <c r="F14" s="258">
        <v>1950.3126666999999</v>
      </c>
      <c r="G14" s="185">
        <v>-43.43994</v>
      </c>
      <c r="H14" s="404" t="s">
        <v>72</v>
      </c>
      <c r="I14" s="306">
        <v>1907</v>
      </c>
      <c r="J14" s="258">
        <v>1865.2149999999999</v>
      </c>
      <c r="K14" s="185">
        <v>-31.85886</v>
      </c>
      <c r="L14" s="404" t="s">
        <v>72</v>
      </c>
      <c r="M14" s="306">
        <v>1833</v>
      </c>
      <c r="N14" s="258">
        <v>1889.3786666666667</v>
      </c>
      <c r="O14" s="185">
        <v>-31.056654333333327</v>
      </c>
      <c r="P14" s="404" t="s">
        <v>72</v>
      </c>
      <c r="Q14" s="306">
        <v>1858</v>
      </c>
      <c r="R14" s="258">
        <v>1877.2159203333974</v>
      </c>
      <c r="S14" s="185">
        <v>-34.991066999999994</v>
      </c>
      <c r="T14" s="404">
        <v>-0.79999900000000002</v>
      </c>
      <c r="U14" s="306">
        <v>1841</v>
      </c>
      <c r="V14" s="258">
        <v>1853.0204263333901</v>
      </c>
      <c r="W14" s="185">
        <v>-42</v>
      </c>
      <c r="X14" s="404">
        <v>-0.13333333333333333</v>
      </c>
      <c r="Y14" s="306">
        <v>1811</v>
      </c>
      <c r="Z14" s="258">
        <v>1682.889546000097</v>
      </c>
      <c r="AA14" s="185">
        <v>-29.288849666666664</v>
      </c>
      <c r="AB14" s="404">
        <v>0</v>
      </c>
      <c r="AC14" s="306">
        <v>1654</v>
      </c>
      <c r="AD14" s="258">
        <v>1574.4734643334039</v>
      </c>
      <c r="AE14" s="185">
        <v>-16.973534666666666</v>
      </c>
      <c r="AF14" s="404">
        <v>0</v>
      </c>
      <c r="AG14" s="306">
        <v>1557</v>
      </c>
      <c r="AH14" s="258">
        <f>'Total Allocation'!X10</f>
        <v>1290.5066666666778</v>
      </c>
      <c r="AI14" s="185">
        <f>-'Aero 1000'!U10-'Aero Appr'!O10-HEET!O10-'U Contr'!O10-WRT!P10</f>
        <v>-15.187333333333333</v>
      </c>
      <c r="AJ14" s="185">
        <f>-1*'Excl Int''l'!S13</f>
        <v>0</v>
      </c>
      <c r="AK14" s="307">
        <f t="shared" si="0"/>
        <v>1275</v>
      </c>
      <c r="AM14" s="443"/>
    </row>
    <row r="15" spans="1:39" s="2" customFormat="1" ht="11.4">
      <c r="A15" s="139" t="s">
        <v>6</v>
      </c>
      <c r="B15" s="305">
        <v>2295.69</v>
      </c>
      <c r="C15" s="186">
        <v>-179</v>
      </c>
      <c r="D15" s="403" t="s">
        <v>72</v>
      </c>
      <c r="E15" s="306">
        <v>2117</v>
      </c>
      <c r="F15" s="305">
        <v>2257.5569999999998</v>
      </c>
      <c r="G15" s="186">
        <v>-161</v>
      </c>
      <c r="H15" s="403" t="s">
        <v>72</v>
      </c>
      <c r="I15" s="306">
        <v>2097</v>
      </c>
      <c r="J15" s="305">
        <v>2183.4070000000002</v>
      </c>
      <c r="K15" s="186">
        <v>-160</v>
      </c>
      <c r="L15" s="403" t="s">
        <v>72</v>
      </c>
      <c r="M15" s="306">
        <v>2023</v>
      </c>
      <c r="N15" s="305">
        <v>2016.914</v>
      </c>
      <c r="O15" s="186">
        <v>-158</v>
      </c>
      <c r="P15" s="403" t="s">
        <v>72</v>
      </c>
      <c r="Q15" s="306">
        <v>1859</v>
      </c>
      <c r="R15" s="305">
        <v>1949.6376303333839</v>
      </c>
      <c r="S15" s="186">
        <v>-155</v>
      </c>
      <c r="T15" s="403">
        <v>0</v>
      </c>
      <c r="U15" s="306">
        <v>1795</v>
      </c>
      <c r="V15" s="305">
        <v>1906.5022206667088</v>
      </c>
      <c r="W15" s="186">
        <v>-165</v>
      </c>
      <c r="X15" s="403">
        <v>0</v>
      </c>
      <c r="Y15" s="306">
        <v>1742</v>
      </c>
      <c r="Z15" s="305">
        <v>1899.8555723334193</v>
      </c>
      <c r="AA15" s="186">
        <v>-167</v>
      </c>
      <c r="AB15" s="403">
        <v>0</v>
      </c>
      <c r="AC15" s="306">
        <v>1733</v>
      </c>
      <c r="AD15" s="305">
        <v>1787.1001790000885</v>
      </c>
      <c r="AE15" s="186">
        <v>-165</v>
      </c>
      <c r="AF15" s="403">
        <v>0</v>
      </c>
      <c r="AG15" s="306">
        <v>1622</v>
      </c>
      <c r="AH15" s="305">
        <f>'Total Allocation'!X11</f>
        <v>1519.9466540000576</v>
      </c>
      <c r="AI15" s="186">
        <f>-'Aero 1000'!U11-'Aero Appr'!O11-HEET!O11-'U Contr'!O11-WRT!P11</f>
        <v>-156</v>
      </c>
      <c r="AJ15" s="186">
        <f>-1*'Excl Int''l'!S14</f>
        <v>0</v>
      </c>
      <c r="AK15" s="307">
        <f t="shared" si="0"/>
        <v>1364</v>
      </c>
      <c r="AM15" s="443"/>
    </row>
    <row r="16" spans="1:39" s="2" customFormat="1" ht="11.4">
      <c r="A16" s="140" t="s">
        <v>7</v>
      </c>
      <c r="B16" s="258">
        <v>8829.4500000000007</v>
      </c>
      <c r="C16" s="185">
        <v>-246</v>
      </c>
      <c r="D16" s="404" t="s">
        <v>72</v>
      </c>
      <c r="E16" s="306">
        <v>8583</v>
      </c>
      <c r="F16" s="258">
        <v>7956.2983333000002</v>
      </c>
      <c r="G16" s="185">
        <v>-214</v>
      </c>
      <c r="H16" s="404" t="s">
        <v>72</v>
      </c>
      <c r="I16" s="306">
        <v>7742</v>
      </c>
      <c r="J16" s="258">
        <v>7349.4656666666997</v>
      </c>
      <c r="K16" s="185">
        <v>-231.3666783333</v>
      </c>
      <c r="L16" s="404" t="s">
        <v>72</v>
      </c>
      <c r="M16" s="306">
        <v>7118</v>
      </c>
      <c r="N16" s="258">
        <v>6636.9623333333329</v>
      </c>
      <c r="O16" s="185">
        <v>-232.73001166666683</v>
      </c>
      <c r="P16" s="404" t="s">
        <v>72</v>
      </c>
      <c r="Q16" s="306">
        <v>6404</v>
      </c>
      <c r="R16" s="258">
        <v>6376.9368860003087</v>
      </c>
      <c r="S16" s="185">
        <v>-228.08887000000004</v>
      </c>
      <c r="T16" s="404">
        <v>0</v>
      </c>
      <c r="U16" s="306">
        <v>6149</v>
      </c>
      <c r="V16" s="258">
        <v>6042.6973693336295</v>
      </c>
      <c r="W16" s="185">
        <v>-208.28221566666667</v>
      </c>
      <c r="X16" s="404">
        <v>0</v>
      </c>
      <c r="Y16" s="306">
        <v>5834</v>
      </c>
      <c r="Z16" s="258">
        <v>5778.8576433329008</v>
      </c>
      <c r="AA16" s="185">
        <v>-205.67994733333339</v>
      </c>
      <c r="AB16" s="404">
        <v>0</v>
      </c>
      <c r="AC16" s="306">
        <v>5573</v>
      </c>
      <c r="AD16" s="258">
        <v>5321.3584203330074</v>
      </c>
      <c r="AE16" s="185">
        <v>-194.59629033333331</v>
      </c>
      <c r="AF16" s="404">
        <v>0</v>
      </c>
      <c r="AG16" s="306">
        <v>5127</v>
      </c>
      <c r="AH16" s="258">
        <f>'Total Allocation'!X12</f>
        <v>4351.930000000244</v>
      </c>
      <c r="AI16" s="185">
        <f>-'Aero 1000'!U12-'Aero Appr'!O12-HEET!O12-'U Contr'!O12-WRT!P12</f>
        <v>-171.92099999999925</v>
      </c>
      <c r="AJ16" s="185">
        <f>-1*'Excl Int''l'!S15</f>
        <v>0</v>
      </c>
      <c r="AK16" s="307">
        <f t="shared" si="0"/>
        <v>4180</v>
      </c>
      <c r="AM16" s="443"/>
    </row>
    <row r="17" spans="1:39" s="2" customFormat="1" ht="11.4">
      <c r="A17" s="139" t="s">
        <v>8</v>
      </c>
      <c r="B17" s="305">
        <v>4360.29</v>
      </c>
      <c r="C17" s="186">
        <v>-301</v>
      </c>
      <c r="D17" s="403" t="s">
        <v>72</v>
      </c>
      <c r="E17" s="306">
        <v>4059</v>
      </c>
      <c r="F17" s="305">
        <v>4246.0373332999998</v>
      </c>
      <c r="G17" s="186">
        <v>-274</v>
      </c>
      <c r="H17" s="403" t="s">
        <v>72</v>
      </c>
      <c r="I17" s="306">
        <v>3972</v>
      </c>
      <c r="J17" s="305">
        <v>4189.0803333332997</v>
      </c>
      <c r="K17" s="186">
        <v>-355</v>
      </c>
      <c r="L17" s="403" t="s">
        <v>72</v>
      </c>
      <c r="M17" s="306">
        <v>3834</v>
      </c>
      <c r="N17" s="305">
        <v>4160.2126666666663</v>
      </c>
      <c r="O17" s="186">
        <v>-377</v>
      </c>
      <c r="P17" s="403" t="s">
        <v>72</v>
      </c>
      <c r="Q17" s="306">
        <v>3783</v>
      </c>
      <c r="R17" s="305">
        <v>3961.5312180001142</v>
      </c>
      <c r="S17" s="186">
        <v>-366.17284800000039</v>
      </c>
      <c r="T17" s="403">
        <v>0</v>
      </c>
      <c r="U17" s="306">
        <v>3595</v>
      </c>
      <c r="V17" s="305">
        <v>3914.617889666772</v>
      </c>
      <c r="W17" s="186">
        <v>-356.50654433333364</v>
      </c>
      <c r="X17" s="403">
        <v>0</v>
      </c>
      <c r="Y17" s="306">
        <v>3558</v>
      </c>
      <c r="Z17" s="305">
        <v>3940.5265236667801</v>
      </c>
      <c r="AA17" s="186">
        <v>-365.31110999999999</v>
      </c>
      <c r="AB17" s="403">
        <v>0</v>
      </c>
      <c r="AC17" s="306">
        <v>3575</v>
      </c>
      <c r="AD17" s="305">
        <v>3697.6380363335029</v>
      </c>
      <c r="AE17" s="186">
        <v>-382.577765</v>
      </c>
      <c r="AF17" s="403">
        <v>0</v>
      </c>
      <c r="AG17" s="306">
        <v>3315</v>
      </c>
      <c r="AH17" s="305">
        <f>'Total Allocation'!X13</f>
        <v>3052.66528600017</v>
      </c>
      <c r="AI17" s="186">
        <f>-'Aero 1000'!U13-'Aero Appr'!O13-HEET!O13-'U Contr'!O13-WRT!P13</f>
        <v>-409</v>
      </c>
      <c r="AJ17" s="186">
        <f>-1*'Excl Int''l'!S16</f>
        <v>0</v>
      </c>
      <c r="AK17" s="307">
        <f t="shared" si="0"/>
        <v>2644</v>
      </c>
      <c r="AM17" s="443"/>
    </row>
    <row r="18" spans="1:39" s="2" customFormat="1" ht="11.4">
      <c r="A18" s="140" t="s">
        <v>9</v>
      </c>
      <c r="B18" s="258">
        <v>4992.04</v>
      </c>
      <c r="C18" s="185">
        <v>-303</v>
      </c>
      <c r="D18" s="404" t="s">
        <v>72</v>
      </c>
      <c r="E18" s="306">
        <v>4689</v>
      </c>
      <c r="F18" s="258">
        <v>5037.9830000000002</v>
      </c>
      <c r="G18" s="185">
        <v>-280.66665999999998</v>
      </c>
      <c r="H18" s="404" t="s">
        <v>72</v>
      </c>
      <c r="I18" s="306">
        <v>4757</v>
      </c>
      <c r="J18" s="258">
        <v>4959.2879999999996</v>
      </c>
      <c r="K18" s="185">
        <v>-255.1464543333</v>
      </c>
      <c r="L18" s="404" t="s">
        <v>72</v>
      </c>
      <c r="M18" s="306">
        <v>4704</v>
      </c>
      <c r="N18" s="258">
        <v>4848.0356666666667</v>
      </c>
      <c r="O18" s="185">
        <v>-294.55666666666667</v>
      </c>
      <c r="P18" s="404" t="s">
        <v>72</v>
      </c>
      <c r="Q18" s="306">
        <v>4553</v>
      </c>
      <c r="R18" s="258">
        <v>4843.1814233335399</v>
      </c>
      <c r="S18" s="185">
        <v>-295.77777500000002</v>
      </c>
      <c r="T18" s="404">
        <v>0</v>
      </c>
      <c r="U18" s="306">
        <v>4547</v>
      </c>
      <c r="V18" s="258">
        <v>4745.3636740002094</v>
      </c>
      <c r="W18" s="185">
        <v>-328</v>
      </c>
      <c r="X18" s="404">
        <v>0</v>
      </c>
      <c r="Y18" s="306">
        <v>4417</v>
      </c>
      <c r="Z18" s="258">
        <v>4650.6527166668739</v>
      </c>
      <c r="AA18" s="185">
        <v>-334</v>
      </c>
      <c r="AB18" s="404">
        <v>0</v>
      </c>
      <c r="AC18" s="306">
        <v>4317</v>
      </c>
      <c r="AD18" s="258">
        <v>4585.0395026668002</v>
      </c>
      <c r="AE18" s="185">
        <v>-345.111107</v>
      </c>
      <c r="AF18" s="404">
        <v>0</v>
      </c>
      <c r="AG18" s="306">
        <v>4240</v>
      </c>
      <c r="AH18" s="258">
        <f>'Total Allocation'!X14</f>
        <v>4337.9732160001831</v>
      </c>
      <c r="AI18" s="185">
        <f>-'Aero 1000'!U14-'Aero Appr'!O14-HEET!O14-'U Contr'!O14-WRT!P14</f>
        <v>-332.44444199999998</v>
      </c>
      <c r="AJ18" s="185">
        <f>-1*'Excl Int''l'!S17</f>
        <v>0</v>
      </c>
      <c r="AK18" s="307">
        <f t="shared" si="0"/>
        <v>4006</v>
      </c>
      <c r="AM18" s="443"/>
    </row>
    <row r="19" spans="1:39" s="2" customFormat="1" ht="11.4">
      <c r="A19" s="139" t="s">
        <v>10</v>
      </c>
      <c r="B19" s="305">
        <v>5345.67</v>
      </c>
      <c r="C19" s="186">
        <v>-342</v>
      </c>
      <c r="D19" s="403" t="s">
        <v>72</v>
      </c>
      <c r="E19" s="306">
        <v>5004</v>
      </c>
      <c r="F19" s="305">
        <v>5190.6186667000002</v>
      </c>
      <c r="G19" s="186">
        <v>-308.33332999999999</v>
      </c>
      <c r="H19" s="403" t="s">
        <v>72</v>
      </c>
      <c r="I19" s="306">
        <v>4882</v>
      </c>
      <c r="J19" s="305">
        <v>4947.3156666667001</v>
      </c>
      <c r="K19" s="186">
        <v>-370</v>
      </c>
      <c r="L19" s="403" t="s">
        <v>72</v>
      </c>
      <c r="M19" s="306">
        <v>4577</v>
      </c>
      <c r="N19" s="305">
        <v>4822.6329999999998</v>
      </c>
      <c r="O19" s="186">
        <v>-345.13992200000075</v>
      </c>
      <c r="P19" s="403" t="s">
        <v>72</v>
      </c>
      <c r="Q19" s="306">
        <v>4477</v>
      </c>
      <c r="R19" s="305">
        <v>4578.7082293334925</v>
      </c>
      <c r="S19" s="186">
        <v>-334.52194766666696</v>
      </c>
      <c r="T19" s="403">
        <v>0</v>
      </c>
      <c r="U19" s="306">
        <v>4244</v>
      </c>
      <c r="V19" s="305">
        <v>4427.0284630001606</v>
      </c>
      <c r="W19" s="186">
        <v>-273.20429233333357</v>
      </c>
      <c r="X19" s="403">
        <v>-3.8976770000006553</v>
      </c>
      <c r="Y19" s="306">
        <v>4150</v>
      </c>
      <c r="Z19" s="305">
        <v>4384.4906453336835</v>
      </c>
      <c r="AA19" s="186">
        <v>-297.43310766666667</v>
      </c>
      <c r="AB19" s="403">
        <v>0</v>
      </c>
      <c r="AC19" s="306">
        <v>4087</v>
      </c>
      <c r="AD19" s="305">
        <v>4320.506495000307</v>
      </c>
      <c r="AE19" s="186">
        <v>-307.11754600000006</v>
      </c>
      <c r="AF19" s="403">
        <v>-1.3754576666673302</v>
      </c>
      <c r="AG19" s="306">
        <v>4012</v>
      </c>
      <c r="AH19" s="305">
        <f>'Total Allocation'!X15</f>
        <v>3994.2235646668996</v>
      </c>
      <c r="AI19" s="186">
        <f>-'Aero 1000'!U15-'Aero Appr'!O15-HEET!O15-'U Contr'!O15-WRT!P15</f>
        <v>-343</v>
      </c>
      <c r="AJ19" s="186">
        <f>-1*'Excl Int''l'!S18</f>
        <v>0</v>
      </c>
      <c r="AK19" s="307">
        <f t="shared" si="0"/>
        <v>3651</v>
      </c>
      <c r="AM19" s="443"/>
    </row>
    <row r="20" spans="1:39" s="2" customFormat="1" ht="11.4">
      <c r="A20" s="140" t="s">
        <v>11</v>
      </c>
      <c r="B20" s="258">
        <v>5262.98</v>
      </c>
      <c r="C20" s="185">
        <v>-516.6899999999996</v>
      </c>
      <c r="D20" s="404" t="s">
        <v>72</v>
      </c>
      <c r="E20" s="306">
        <v>4746</v>
      </c>
      <c r="F20" s="258">
        <v>5432.7550000000001</v>
      </c>
      <c r="G20" s="185">
        <v>-455.31315999999998</v>
      </c>
      <c r="H20" s="404" t="s">
        <v>72</v>
      </c>
      <c r="I20" s="306">
        <v>4977</v>
      </c>
      <c r="J20" s="258">
        <v>5491.2213333333002</v>
      </c>
      <c r="K20" s="185">
        <v>-325.50998366670001</v>
      </c>
      <c r="L20" s="404" t="s">
        <v>72</v>
      </c>
      <c r="M20" s="306">
        <v>5166</v>
      </c>
      <c r="N20" s="258">
        <v>5356.7853333333333</v>
      </c>
      <c r="O20" s="185">
        <v>-334.98</v>
      </c>
      <c r="P20" s="404" t="s">
        <v>72</v>
      </c>
      <c r="Q20" s="306">
        <v>5022</v>
      </c>
      <c r="R20" s="258">
        <v>5145.4679490002272</v>
      </c>
      <c r="S20" s="185">
        <v>-354.86663366666664</v>
      </c>
      <c r="T20" s="404">
        <v>0</v>
      </c>
      <c r="U20" s="306">
        <v>4791</v>
      </c>
      <c r="V20" s="258">
        <v>5183.6322403335616</v>
      </c>
      <c r="W20" s="185">
        <v>-363.44442000000004</v>
      </c>
      <c r="X20" s="404">
        <v>0</v>
      </c>
      <c r="Y20" s="306">
        <v>4820</v>
      </c>
      <c r="Z20" s="258">
        <v>4969.8835463337136</v>
      </c>
      <c r="AA20" s="185">
        <v>-346.12644166666666</v>
      </c>
      <c r="AB20" s="404">
        <v>0</v>
      </c>
      <c r="AC20" s="306">
        <v>4624</v>
      </c>
      <c r="AD20" s="258">
        <v>4955.3169293336787</v>
      </c>
      <c r="AE20" s="185">
        <v>-336.08201033333341</v>
      </c>
      <c r="AF20" s="404">
        <v>0</v>
      </c>
      <c r="AG20" s="306">
        <v>4619</v>
      </c>
      <c r="AH20" s="258">
        <f>'Total Allocation'!X16</f>
        <v>4787.5881860004438</v>
      </c>
      <c r="AI20" s="185">
        <f>-'Aero 1000'!U16-'Aero Appr'!O16-HEET!O16-'U Contr'!O16-WRT!P16</f>
        <v>-342.53331866666667</v>
      </c>
      <c r="AJ20" s="185">
        <f>-1*'Excl Int''l'!S19</f>
        <v>0</v>
      </c>
      <c r="AK20" s="307">
        <f t="shared" si="0"/>
        <v>4445</v>
      </c>
      <c r="AM20" s="443"/>
    </row>
    <row r="21" spans="1:39" s="35" customFormat="1" ht="11.4">
      <c r="A21" s="141" t="s">
        <v>35</v>
      </c>
      <c r="B21" s="305">
        <v>1627.7</v>
      </c>
      <c r="C21" s="186">
        <v>-216</v>
      </c>
      <c r="D21" s="403" t="s">
        <v>72</v>
      </c>
      <c r="E21" s="306">
        <v>1412</v>
      </c>
      <c r="F21" s="305">
        <v>1666.7829999999999</v>
      </c>
      <c r="G21" s="186">
        <v>-192</v>
      </c>
      <c r="H21" s="403" t="s">
        <v>72</v>
      </c>
      <c r="I21" s="306">
        <v>1475</v>
      </c>
      <c r="J21" s="305">
        <v>1658.7263333333001</v>
      </c>
      <c r="K21" s="186">
        <v>-189.22987833330001</v>
      </c>
      <c r="L21" s="403" t="s">
        <v>72</v>
      </c>
      <c r="M21" s="306">
        <v>1469</v>
      </c>
      <c r="N21" s="305">
        <v>1680.5843333333332</v>
      </c>
      <c r="O21" s="186">
        <v>-181.91884299999995</v>
      </c>
      <c r="P21" s="403" t="s">
        <v>72</v>
      </c>
      <c r="Q21" s="306">
        <v>1499</v>
      </c>
      <c r="R21" s="305">
        <v>1565.3827506666978</v>
      </c>
      <c r="S21" s="186">
        <v>-189.78648233333334</v>
      </c>
      <c r="T21" s="403">
        <v>0</v>
      </c>
      <c r="U21" s="306">
        <v>1376</v>
      </c>
      <c r="V21" s="305">
        <v>1510.040588000028</v>
      </c>
      <c r="W21" s="186">
        <v>-183.78649866666669</v>
      </c>
      <c r="X21" s="403">
        <v>0</v>
      </c>
      <c r="Y21" s="306">
        <v>1326</v>
      </c>
      <c r="Z21" s="305">
        <v>1468.4850230000663</v>
      </c>
      <c r="AA21" s="186">
        <v>-195</v>
      </c>
      <c r="AB21" s="403">
        <v>0</v>
      </c>
      <c r="AC21" s="306">
        <v>1273</v>
      </c>
      <c r="AD21" s="305">
        <v>1295.5363416667271</v>
      </c>
      <c r="AE21" s="186">
        <v>-193.22868066666669</v>
      </c>
      <c r="AF21" s="403">
        <v>0</v>
      </c>
      <c r="AG21" s="306">
        <v>1102</v>
      </c>
      <c r="AH21" s="305">
        <f>'Total Allocation'!X17</f>
        <v>1078.9143826667153</v>
      </c>
      <c r="AI21" s="186">
        <f>-'Aero 1000'!U17-'Aero Appr'!O17-HEET!O17-'U Contr'!O17-WRT!P17</f>
        <v>-160.34426633333334</v>
      </c>
      <c r="AJ21" s="186">
        <f>-1*'Excl Int''l'!S20</f>
        <v>0</v>
      </c>
      <c r="AK21" s="307">
        <f t="shared" si="0"/>
        <v>919</v>
      </c>
      <c r="AL21" s="2"/>
      <c r="AM21" s="443"/>
    </row>
    <row r="22" spans="1:39" s="35" customFormat="1" ht="11.4">
      <c r="A22" s="142" t="s">
        <v>13</v>
      </c>
      <c r="B22" s="258">
        <v>5782.3</v>
      </c>
      <c r="C22" s="185">
        <v>-523</v>
      </c>
      <c r="D22" s="404" t="s">
        <v>72</v>
      </c>
      <c r="E22" s="306">
        <v>5259</v>
      </c>
      <c r="F22" s="258">
        <v>5528.5323332999997</v>
      </c>
      <c r="G22" s="185">
        <v>-457.17284999999998</v>
      </c>
      <c r="H22" s="404" t="s">
        <v>72</v>
      </c>
      <c r="I22" s="306">
        <v>5071</v>
      </c>
      <c r="J22" s="258">
        <v>5234.8246666667001</v>
      </c>
      <c r="K22" s="185">
        <v>-415.3252063333</v>
      </c>
      <c r="L22" s="404" t="s">
        <v>72</v>
      </c>
      <c r="M22" s="306">
        <v>4819</v>
      </c>
      <c r="N22" s="258">
        <v>5052.2936666666665</v>
      </c>
      <c r="O22" s="185">
        <v>-428.77093966666564</v>
      </c>
      <c r="P22" s="404" t="s">
        <v>72</v>
      </c>
      <c r="Q22" s="306">
        <v>4624</v>
      </c>
      <c r="R22" s="258">
        <v>5095.4308283335458</v>
      </c>
      <c r="S22" s="185">
        <v>-435.32391566666797</v>
      </c>
      <c r="T22" s="404">
        <v>0</v>
      </c>
      <c r="U22" s="306">
        <v>4660</v>
      </c>
      <c r="V22" s="258">
        <v>5205.0395483335369</v>
      </c>
      <c r="W22" s="185">
        <v>-429.81064666666771</v>
      </c>
      <c r="X22" s="404">
        <v>-5.7132283333333191</v>
      </c>
      <c r="Y22" s="306">
        <v>4770</v>
      </c>
      <c r="Z22" s="258">
        <v>5261.4040303334168</v>
      </c>
      <c r="AA22" s="185">
        <v>-417.01732466666499</v>
      </c>
      <c r="AB22" s="404">
        <v>0</v>
      </c>
      <c r="AC22" s="306">
        <v>4844</v>
      </c>
      <c r="AD22" s="258">
        <v>5117.6087096667925</v>
      </c>
      <c r="AE22" s="185">
        <v>-404.86623066666465</v>
      </c>
      <c r="AF22" s="404">
        <v>0</v>
      </c>
      <c r="AG22" s="306">
        <v>4713</v>
      </c>
      <c r="AH22" s="258">
        <f>'Total Allocation'!X18</f>
        <v>4582.5668646670229</v>
      </c>
      <c r="AI22" s="185">
        <f>-'Aero 1000'!U18-'Aero Appr'!O18-HEET!O18-'U Contr'!O18-WRT!P18</f>
        <v>-408.00401133333298</v>
      </c>
      <c r="AJ22" s="185">
        <f>-1*'Excl Int''l'!S21</f>
        <v>0</v>
      </c>
      <c r="AK22" s="307">
        <f t="shared" si="0"/>
        <v>4175</v>
      </c>
      <c r="AL22" s="2"/>
      <c r="AM22" s="443"/>
    </row>
    <row r="23" spans="1:39" s="35" customFormat="1" ht="11.4">
      <c r="A23" s="141" t="s">
        <v>14</v>
      </c>
      <c r="B23" s="305">
        <v>6371.02</v>
      </c>
      <c r="C23" s="186">
        <v>-306.04000000000087</v>
      </c>
      <c r="D23" s="403" t="s">
        <v>72</v>
      </c>
      <c r="E23" s="306">
        <v>6065</v>
      </c>
      <c r="F23" s="305">
        <v>6115.7236666999997</v>
      </c>
      <c r="G23" s="186">
        <v>-265.45749000000001</v>
      </c>
      <c r="H23" s="403" t="s">
        <v>72</v>
      </c>
      <c r="I23" s="306">
        <v>5850</v>
      </c>
      <c r="J23" s="305">
        <v>6004.7816666667004</v>
      </c>
      <c r="K23" s="186">
        <v>-262.47645433330001</v>
      </c>
      <c r="L23" s="403" t="s">
        <v>72</v>
      </c>
      <c r="M23" s="306">
        <v>5742</v>
      </c>
      <c r="N23" s="305">
        <v>5979.7979999999998</v>
      </c>
      <c r="O23" s="186">
        <v>-208.44773500000079</v>
      </c>
      <c r="P23" s="403" t="s">
        <v>72</v>
      </c>
      <c r="Q23" s="306">
        <v>5771</v>
      </c>
      <c r="R23" s="305">
        <v>6055.3081813335884</v>
      </c>
      <c r="S23" s="186">
        <v>-226.83976900000002</v>
      </c>
      <c r="T23" s="403">
        <v>-1.4465193333336828</v>
      </c>
      <c r="U23" s="306">
        <v>5827</v>
      </c>
      <c r="V23" s="305">
        <v>6068.016381666891</v>
      </c>
      <c r="W23" s="186">
        <v>-277.20888366666668</v>
      </c>
      <c r="X23" s="403">
        <v>-19.488723666665663</v>
      </c>
      <c r="Y23" s="306">
        <v>5771</v>
      </c>
      <c r="Z23" s="305">
        <v>5574.6458289997572</v>
      </c>
      <c r="AA23" s="186">
        <v>-250.05084400000067</v>
      </c>
      <c r="AB23" s="403">
        <v>0</v>
      </c>
      <c r="AC23" s="306">
        <v>5325</v>
      </c>
      <c r="AD23" s="305">
        <v>5179.7217363333666</v>
      </c>
      <c r="AE23" s="186">
        <v>-220.39754299999996</v>
      </c>
      <c r="AF23" s="403">
        <v>0</v>
      </c>
      <c r="AG23" s="306">
        <v>4959</v>
      </c>
      <c r="AH23" s="305">
        <f>'Total Allocation'!X19</f>
        <v>5009.996300666814</v>
      </c>
      <c r="AI23" s="186">
        <f>-'Aero 1000'!U19-'Aero Appr'!O19-HEET!O19-'U Contr'!O19-WRT!P19</f>
        <v>-205.17089033333332</v>
      </c>
      <c r="AJ23" s="186">
        <f>-1*'Excl Int''l'!S22</f>
        <v>0</v>
      </c>
      <c r="AK23" s="307">
        <f t="shared" si="0"/>
        <v>4805</v>
      </c>
      <c r="AL23" s="2"/>
      <c r="AM23" s="443"/>
    </row>
    <row r="24" spans="1:39" s="35" customFormat="1" ht="11.4">
      <c r="A24" s="142" t="s">
        <v>15</v>
      </c>
      <c r="B24" s="258">
        <v>3096.38</v>
      </c>
      <c r="C24" s="185">
        <v>-276</v>
      </c>
      <c r="D24" s="404" t="s">
        <v>72</v>
      </c>
      <c r="E24" s="306">
        <v>2820</v>
      </c>
      <c r="F24" s="258">
        <v>3116.0033333000001</v>
      </c>
      <c r="G24" s="185">
        <v>-237</v>
      </c>
      <c r="H24" s="404" t="s">
        <v>72</v>
      </c>
      <c r="I24" s="306">
        <v>2879</v>
      </c>
      <c r="J24" s="258">
        <v>2995.011</v>
      </c>
      <c r="K24" s="185">
        <v>-219.8909746667</v>
      </c>
      <c r="L24" s="404" t="s">
        <v>72</v>
      </c>
      <c r="M24" s="306">
        <v>2775</v>
      </c>
      <c r="N24" s="258">
        <v>2921.884</v>
      </c>
      <c r="O24" s="185">
        <v>-230.59003866666669</v>
      </c>
      <c r="P24" s="404" t="s">
        <v>72</v>
      </c>
      <c r="Q24" s="306">
        <v>2691</v>
      </c>
      <c r="R24" s="258">
        <v>2972.9638226666762</v>
      </c>
      <c r="S24" s="185">
        <v>-223.94219266666676</v>
      </c>
      <c r="T24" s="404">
        <v>-10.259921000000197</v>
      </c>
      <c r="U24" s="306">
        <v>2739</v>
      </c>
      <c r="V24" s="258">
        <v>2994.3193966666768</v>
      </c>
      <c r="W24" s="185">
        <v>-222.33529700000022</v>
      </c>
      <c r="X24" s="404">
        <v>-22.988794333333452</v>
      </c>
      <c r="Y24" s="306">
        <v>2749</v>
      </c>
      <c r="Z24" s="258">
        <v>2925.6282893334769</v>
      </c>
      <c r="AA24" s="185">
        <v>-225</v>
      </c>
      <c r="AB24" s="404">
        <v>-7.5265853333334078</v>
      </c>
      <c r="AC24" s="306">
        <v>2693</v>
      </c>
      <c r="AD24" s="258">
        <v>2653.7528703334569</v>
      </c>
      <c r="AE24" s="185">
        <v>-226.24420066666636</v>
      </c>
      <c r="AF24" s="404">
        <v>-4.8465883333333721</v>
      </c>
      <c r="AG24" s="306">
        <v>2423</v>
      </c>
      <c r="AH24" s="258">
        <f>'Total Allocation'!X20</f>
        <v>2500.950670666813</v>
      </c>
      <c r="AI24" s="185">
        <f>-'Aero 1000'!U20-'Aero Appr'!O20-HEET!O20-'U Contr'!O20-WRT!P20</f>
        <v>-220</v>
      </c>
      <c r="AJ24" s="185">
        <f>-1*'Excl Int''l'!S23</f>
        <v>-14.939914000000101</v>
      </c>
      <c r="AK24" s="307">
        <f t="shared" si="0"/>
        <v>2266</v>
      </c>
      <c r="AL24" s="2"/>
      <c r="AM24" s="443"/>
    </row>
    <row r="25" spans="1:39" s="35" customFormat="1" ht="11.4">
      <c r="A25" s="141" t="s">
        <v>16</v>
      </c>
      <c r="B25" s="305">
        <v>2932.08</v>
      </c>
      <c r="C25" s="186">
        <v>-91</v>
      </c>
      <c r="D25" s="403" t="s">
        <v>72</v>
      </c>
      <c r="E25" s="306">
        <v>2841</v>
      </c>
      <c r="F25" s="305">
        <v>2937.0903333000001</v>
      </c>
      <c r="G25" s="186">
        <v>-77</v>
      </c>
      <c r="H25" s="403" t="s">
        <v>72</v>
      </c>
      <c r="I25" s="306">
        <v>2860</v>
      </c>
      <c r="J25" s="305">
        <v>2904.732</v>
      </c>
      <c r="K25" s="186">
        <v>-72</v>
      </c>
      <c r="L25" s="403" t="s">
        <v>72</v>
      </c>
      <c r="M25" s="306">
        <v>2833</v>
      </c>
      <c r="N25" s="305">
        <v>2712.1823333333332</v>
      </c>
      <c r="O25" s="186">
        <v>-92</v>
      </c>
      <c r="P25" s="403" t="s">
        <v>72</v>
      </c>
      <c r="Q25" s="306">
        <v>2620</v>
      </c>
      <c r="R25" s="305">
        <v>2459.6079926667167</v>
      </c>
      <c r="S25" s="186">
        <v>-89</v>
      </c>
      <c r="T25" s="403">
        <v>0</v>
      </c>
      <c r="U25" s="306">
        <v>2371</v>
      </c>
      <c r="V25" s="305">
        <v>2456.9101656667162</v>
      </c>
      <c r="W25" s="186">
        <v>-80</v>
      </c>
      <c r="X25" s="403">
        <v>0</v>
      </c>
      <c r="Y25" s="306">
        <v>2377</v>
      </c>
      <c r="Z25" s="305">
        <v>2383.7836206667666</v>
      </c>
      <c r="AA25" s="186">
        <v>-100</v>
      </c>
      <c r="AB25" s="403">
        <v>0</v>
      </c>
      <c r="AC25" s="306">
        <v>2284</v>
      </c>
      <c r="AD25" s="305">
        <v>2307.25236566682</v>
      </c>
      <c r="AE25" s="186">
        <v>-101</v>
      </c>
      <c r="AF25" s="403">
        <v>0</v>
      </c>
      <c r="AG25" s="306">
        <v>2206</v>
      </c>
      <c r="AH25" s="305">
        <f>'Total Allocation'!X21</f>
        <v>1956.4926666668132</v>
      </c>
      <c r="AI25" s="186">
        <f>-'Aero 1000'!U21-'Aero Appr'!O21-HEET!O21-'U Contr'!O21-WRT!P21</f>
        <v>-99</v>
      </c>
      <c r="AJ25" s="186">
        <f>-1*'Excl Int''l'!S24</f>
        <v>0</v>
      </c>
      <c r="AK25" s="307">
        <f t="shared" si="0"/>
        <v>1857</v>
      </c>
      <c r="AL25" s="2"/>
      <c r="AM25" s="443"/>
    </row>
    <row r="26" spans="1:39" s="35" customFormat="1" ht="11.4">
      <c r="A26" s="142" t="s">
        <v>17</v>
      </c>
      <c r="B26" s="258">
        <v>5786.19</v>
      </c>
      <c r="C26" s="185">
        <v>-280</v>
      </c>
      <c r="D26" s="404" t="s">
        <v>72</v>
      </c>
      <c r="E26" s="306">
        <v>5506</v>
      </c>
      <c r="F26" s="258">
        <v>5520.1986667000001</v>
      </c>
      <c r="G26" s="185">
        <v>-262</v>
      </c>
      <c r="H26" s="404" t="s">
        <v>72</v>
      </c>
      <c r="I26" s="306">
        <v>5258</v>
      </c>
      <c r="J26" s="258">
        <v>5547.9396666666998</v>
      </c>
      <c r="K26" s="185">
        <v>-323.89443033330002</v>
      </c>
      <c r="L26" s="404" t="s">
        <v>72</v>
      </c>
      <c r="M26" s="306">
        <v>5224</v>
      </c>
      <c r="N26" s="258">
        <v>5253.3656666666675</v>
      </c>
      <c r="O26" s="185">
        <v>-322.36890166666677</v>
      </c>
      <c r="P26" s="404" t="s">
        <v>72</v>
      </c>
      <c r="Q26" s="306">
        <v>4931</v>
      </c>
      <c r="R26" s="258">
        <v>4966.9027130002287</v>
      </c>
      <c r="S26" s="185">
        <v>-346.0510946666667</v>
      </c>
      <c r="T26" s="404">
        <v>0</v>
      </c>
      <c r="U26" s="306">
        <v>4621</v>
      </c>
      <c r="V26" s="258">
        <v>4863.9284323335696</v>
      </c>
      <c r="W26" s="185">
        <v>-320.13777266666665</v>
      </c>
      <c r="X26" s="404">
        <v>-10.888806333333363</v>
      </c>
      <c r="Y26" s="306">
        <v>4533</v>
      </c>
      <c r="Z26" s="258">
        <v>4793.9439440003371</v>
      </c>
      <c r="AA26" s="185">
        <v>-362</v>
      </c>
      <c r="AB26" s="404">
        <v>-1.4487883333333968</v>
      </c>
      <c r="AC26" s="306">
        <v>4430</v>
      </c>
      <c r="AD26" s="258">
        <v>4473.8801780003205</v>
      </c>
      <c r="AE26" s="185">
        <v>-363.18319866666667</v>
      </c>
      <c r="AF26" s="404">
        <v>-8.2339506666666011</v>
      </c>
      <c r="AG26" s="306">
        <v>4102</v>
      </c>
      <c r="AH26" s="258">
        <f>'Total Allocation'!X22</f>
        <v>3856.2793333336099</v>
      </c>
      <c r="AI26" s="185">
        <f>-'Aero 1000'!U22-'Aero Appr'!O22-HEET!O22-'U Contr'!O22-WRT!P22</f>
        <v>-441.91966666666667</v>
      </c>
      <c r="AJ26" s="185">
        <f>-1*'Excl Int''l'!S25</f>
        <v>0</v>
      </c>
      <c r="AK26" s="307">
        <f t="shared" si="0"/>
        <v>3414</v>
      </c>
      <c r="AL26" s="2"/>
      <c r="AM26" s="443"/>
    </row>
    <row r="27" spans="1:39" s="35" customFormat="1" ht="11.4">
      <c r="A27" s="141" t="s">
        <v>18</v>
      </c>
      <c r="B27" s="305">
        <v>1839.8</v>
      </c>
      <c r="C27" s="186">
        <v>-180.72000000000003</v>
      </c>
      <c r="D27" s="403" t="s">
        <v>72</v>
      </c>
      <c r="E27" s="306">
        <v>1659</v>
      </c>
      <c r="F27" s="305">
        <v>1756.6949999999999</v>
      </c>
      <c r="G27" s="186">
        <v>-183</v>
      </c>
      <c r="H27" s="403" t="s">
        <v>72</v>
      </c>
      <c r="I27" s="306">
        <v>1574</v>
      </c>
      <c r="J27" s="305">
        <v>1676.6746666667</v>
      </c>
      <c r="K27" s="186">
        <v>-105.0677216667</v>
      </c>
      <c r="L27" s="403" t="s">
        <v>72</v>
      </c>
      <c r="M27" s="306">
        <v>1572</v>
      </c>
      <c r="N27" s="305">
        <v>1590.5983333333334</v>
      </c>
      <c r="O27" s="186">
        <v>-193.69543099999993</v>
      </c>
      <c r="P27" s="403" t="s">
        <v>72</v>
      </c>
      <c r="Q27" s="306">
        <v>1397</v>
      </c>
      <c r="R27" s="305">
        <v>1409.176171333341</v>
      </c>
      <c r="S27" s="186">
        <v>-187.89999699999998</v>
      </c>
      <c r="T27" s="403">
        <v>0</v>
      </c>
      <c r="U27" s="306">
        <v>1221</v>
      </c>
      <c r="V27" s="305">
        <v>1394.6140266666755</v>
      </c>
      <c r="W27" s="186">
        <v>-192.400001</v>
      </c>
      <c r="X27" s="403">
        <v>0</v>
      </c>
      <c r="Y27" s="306">
        <v>1202</v>
      </c>
      <c r="Z27" s="305">
        <v>1326.4141396667198</v>
      </c>
      <c r="AA27" s="186">
        <v>-203.32868333333403</v>
      </c>
      <c r="AB27" s="403">
        <v>0</v>
      </c>
      <c r="AC27" s="306">
        <v>1123</v>
      </c>
      <c r="AD27" s="305">
        <v>1238.2195143333672</v>
      </c>
      <c r="AE27" s="186">
        <v>-166.83186333333299</v>
      </c>
      <c r="AF27" s="403">
        <v>0</v>
      </c>
      <c r="AG27" s="306">
        <v>1071</v>
      </c>
      <c r="AH27" s="305">
        <f>'Total Allocation'!X23</f>
        <v>995.89700000000039</v>
      </c>
      <c r="AI27" s="186">
        <f>-'Aero 1000'!U23-'Aero Appr'!O23-HEET!O23-'U Contr'!O23-WRT!P23</f>
        <v>-115.43866666666668</v>
      </c>
      <c r="AJ27" s="186">
        <f>-1*'Excl Int''l'!S26</f>
        <v>0</v>
      </c>
      <c r="AK27" s="307">
        <f t="shared" si="0"/>
        <v>880</v>
      </c>
      <c r="AL27" s="2"/>
      <c r="AM27" s="443"/>
    </row>
    <row r="28" spans="1:39" s="35" customFormat="1" ht="11.4">
      <c r="A28" s="142" t="s">
        <v>40</v>
      </c>
      <c r="B28" s="258">
        <v>5676.54</v>
      </c>
      <c r="C28" s="185">
        <v>-341</v>
      </c>
      <c r="D28" s="404" t="s">
        <v>72</v>
      </c>
      <c r="E28" s="306">
        <v>5336</v>
      </c>
      <c r="F28" s="258">
        <v>5523.47</v>
      </c>
      <c r="G28" s="185">
        <v>-332.33332999999999</v>
      </c>
      <c r="H28" s="404" t="s">
        <v>72</v>
      </c>
      <c r="I28" s="306">
        <v>5191</v>
      </c>
      <c r="J28" s="258">
        <v>5731.0913333333001</v>
      </c>
      <c r="K28" s="185">
        <v>-326.55555399999997</v>
      </c>
      <c r="L28" s="404" t="s">
        <v>72</v>
      </c>
      <c r="M28" s="306">
        <v>5405</v>
      </c>
      <c r="N28" s="258">
        <v>5649.7550000000001</v>
      </c>
      <c r="O28" s="185">
        <v>-320.48777666666666</v>
      </c>
      <c r="P28" s="404" t="s">
        <v>72</v>
      </c>
      <c r="Q28" s="306">
        <v>5329</v>
      </c>
      <c r="R28" s="258">
        <v>5648.2446660002606</v>
      </c>
      <c r="S28" s="185">
        <v>-294.86632900000018</v>
      </c>
      <c r="T28" s="404">
        <v>-1.2446660002610224</v>
      </c>
      <c r="U28" s="306">
        <v>5352</v>
      </c>
      <c r="V28" s="258">
        <v>5634.371377333593</v>
      </c>
      <c r="W28" s="185">
        <v>-276.6974763333335</v>
      </c>
      <c r="X28" s="404">
        <v>0</v>
      </c>
      <c r="Y28" s="306">
        <v>5358</v>
      </c>
      <c r="Z28" s="258">
        <v>5269.8829166670394</v>
      </c>
      <c r="AA28" s="185">
        <v>-229.24870566666689</v>
      </c>
      <c r="AB28" s="404">
        <v>0</v>
      </c>
      <c r="AC28" s="306">
        <v>5041</v>
      </c>
      <c r="AD28" s="258">
        <v>5162.6642080003994</v>
      </c>
      <c r="AE28" s="185">
        <v>-201.46533166666671</v>
      </c>
      <c r="AF28" s="404">
        <v>0</v>
      </c>
      <c r="AG28" s="306">
        <v>4961</v>
      </c>
      <c r="AH28" s="258">
        <f>'Total Allocation'!X24</f>
        <v>4079.0323333337433</v>
      </c>
      <c r="AI28" s="185">
        <f>-'Aero 1000'!U24-'Aero Appr'!O24-HEET!O24-'U Contr'!O24-WRT!P24</f>
        <v>-181.06799999999976</v>
      </c>
      <c r="AJ28" s="185">
        <f>-1*'Excl Int''l'!S27</f>
        <v>0</v>
      </c>
      <c r="AK28" s="307">
        <f t="shared" si="0"/>
        <v>3898</v>
      </c>
      <c r="AL28" s="2"/>
      <c r="AM28" s="443"/>
    </row>
    <row r="29" spans="1:39" s="35" customFormat="1" ht="11.4">
      <c r="A29" s="141" t="s">
        <v>19</v>
      </c>
      <c r="B29" s="305">
        <v>3683.54</v>
      </c>
      <c r="C29" s="186">
        <v>-268.36999999999989</v>
      </c>
      <c r="D29" s="403" t="s">
        <v>72</v>
      </c>
      <c r="E29" s="306">
        <v>3415</v>
      </c>
      <c r="F29" s="305">
        <v>3769.9380000000001</v>
      </c>
      <c r="G29" s="186">
        <v>-221.32637</v>
      </c>
      <c r="H29" s="403" t="s">
        <v>72</v>
      </c>
      <c r="I29" s="306">
        <v>3549</v>
      </c>
      <c r="J29" s="305">
        <v>3806.1983333333001</v>
      </c>
      <c r="K29" s="186">
        <v>-196.81981200000001</v>
      </c>
      <c r="L29" s="403" t="s">
        <v>72</v>
      </c>
      <c r="M29" s="306">
        <v>3609</v>
      </c>
      <c r="N29" s="305">
        <v>3847.164666666667</v>
      </c>
      <c r="O29" s="186">
        <v>-221.77774366666668</v>
      </c>
      <c r="P29" s="403" t="s">
        <v>72</v>
      </c>
      <c r="Q29" s="306">
        <v>3625</v>
      </c>
      <c r="R29" s="305">
        <v>3758.6798693334144</v>
      </c>
      <c r="S29" s="186">
        <v>-264.87083966666682</v>
      </c>
      <c r="T29" s="403">
        <v>0</v>
      </c>
      <c r="U29" s="306">
        <v>3494</v>
      </c>
      <c r="V29" s="305">
        <v>3839.9222676667646</v>
      </c>
      <c r="W29" s="186">
        <v>-298</v>
      </c>
      <c r="X29" s="403">
        <v>0</v>
      </c>
      <c r="Y29" s="306">
        <v>3542</v>
      </c>
      <c r="Z29" s="305">
        <v>3464.3140120000603</v>
      </c>
      <c r="AA29" s="186">
        <v>-315</v>
      </c>
      <c r="AB29" s="403">
        <v>0</v>
      </c>
      <c r="AC29" s="306">
        <v>3149</v>
      </c>
      <c r="AD29" s="305">
        <v>3149.2277566667435</v>
      </c>
      <c r="AE29" s="186">
        <v>-349.86188333333268</v>
      </c>
      <c r="AF29" s="403">
        <v>0</v>
      </c>
      <c r="AG29" s="306">
        <v>2799</v>
      </c>
      <c r="AH29" s="305">
        <f>'Total Allocation'!X25</f>
        <v>2874.4770930000855</v>
      </c>
      <c r="AI29" s="186">
        <f>-'Aero 1000'!U25-'Aero Appr'!O25-HEET!O25-'U Contr'!O25-WRT!P25</f>
        <v>-364.66666600000002</v>
      </c>
      <c r="AJ29" s="186">
        <f>-1*'Excl Int''l'!S28</f>
        <v>0</v>
      </c>
      <c r="AK29" s="307">
        <f t="shared" si="0"/>
        <v>2510</v>
      </c>
      <c r="AL29" s="2"/>
      <c r="AM29" s="443"/>
    </row>
    <row r="30" spans="1:39" s="35" customFormat="1" ht="11.4">
      <c r="A30" s="142" t="s">
        <v>20</v>
      </c>
      <c r="B30" s="258">
        <v>14071.4</v>
      </c>
      <c r="C30" s="185">
        <v>-1068.7999999999993</v>
      </c>
      <c r="D30" s="404" t="s">
        <v>72</v>
      </c>
      <c r="E30" s="306">
        <v>13003</v>
      </c>
      <c r="F30" s="258">
        <v>14725.843000000001</v>
      </c>
      <c r="G30" s="185">
        <v>-966.44443999999999</v>
      </c>
      <c r="H30" s="404" t="s">
        <v>72</v>
      </c>
      <c r="I30" s="306">
        <v>13759</v>
      </c>
      <c r="J30" s="258">
        <v>13632.7</v>
      </c>
      <c r="K30" s="185">
        <v>-896.42034333330002</v>
      </c>
      <c r="L30" s="404" t="s">
        <v>72</v>
      </c>
      <c r="M30" s="306">
        <v>12736</v>
      </c>
      <c r="N30" s="258">
        <v>13436.207</v>
      </c>
      <c r="O30" s="185">
        <v>-933.75853033333249</v>
      </c>
      <c r="P30" s="404" t="s">
        <v>72</v>
      </c>
      <c r="Q30" s="306">
        <v>12502</v>
      </c>
      <c r="R30" s="258">
        <v>13412.277515667134</v>
      </c>
      <c r="S30" s="185">
        <v>-936.45453333333364</v>
      </c>
      <c r="T30" s="404">
        <v>-14.119721666667374</v>
      </c>
      <c r="U30" s="306">
        <v>12462</v>
      </c>
      <c r="V30" s="258">
        <v>13061.677724667126</v>
      </c>
      <c r="W30" s="185">
        <v>-908.49894866666682</v>
      </c>
      <c r="X30" s="404">
        <v>-20.79304133333477</v>
      </c>
      <c r="Y30" s="306">
        <v>12132</v>
      </c>
      <c r="Z30" s="258">
        <v>12349.11163633405</v>
      </c>
      <c r="AA30" s="185">
        <v>-912.06122366666671</v>
      </c>
      <c r="AB30" s="404">
        <v>-21.766394000000389</v>
      </c>
      <c r="AC30" s="306">
        <v>11415</v>
      </c>
      <c r="AD30" s="258">
        <v>11752.092102667368</v>
      </c>
      <c r="AE30" s="185">
        <v>-760.27481233333435</v>
      </c>
      <c r="AF30" s="404">
        <v>-38.995240000000308</v>
      </c>
      <c r="AG30" s="306">
        <v>10953</v>
      </c>
      <c r="AH30" s="258">
        <f>'Total Allocation'!X26</f>
        <v>10549.715075334107</v>
      </c>
      <c r="AI30" s="185">
        <f>-'Aero 1000'!U26-'Aero Appr'!O26-HEET!O26-'U Contr'!O26-WRT!P26</f>
        <v>-805.87992333333193</v>
      </c>
      <c r="AJ30" s="185">
        <f>-1*'Excl Int''l'!S29</f>
        <v>0</v>
      </c>
      <c r="AK30" s="307">
        <f t="shared" si="0"/>
        <v>9744</v>
      </c>
      <c r="AL30" s="2"/>
      <c r="AM30" s="443"/>
    </row>
    <row r="31" spans="1:39" s="35" customFormat="1" ht="11.4">
      <c r="A31" s="141" t="s">
        <v>21</v>
      </c>
      <c r="B31" s="305">
        <v>5110.25</v>
      </c>
      <c r="C31" s="186">
        <v>-269</v>
      </c>
      <c r="D31" s="403" t="s">
        <v>72</v>
      </c>
      <c r="E31" s="306">
        <v>4841</v>
      </c>
      <c r="F31" s="305">
        <v>5018.6793332999996</v>
      </c>
      <c r="G31" s="186">
        <v>-249</v>
      </c>
      <c r="H31" s="403" t="s">
        <v>72</v>
      </c>
      <c r="I31" s="306">
        <v>4770</v>
      </c>
      <c r="J31" s="305">
        <v>4971.2003333332996</v>
      </c>
      <c r="K31" s="186">
        <v>-251.7942546667</v>
      </c>
      <c r="L31" s="403" t="s">
        <v>72</v>
      </c>
      <c r="M31" s="306">
        <v>4719</v>
      </c>
      <c r="N31" s="305">
        <v>4908.6279999999997</v>
      </c>
      <c r="O31" s="186">
        <v>-260.20438666666689</v>
      </c>
      <c r="P31" s="403" t="s">
        <v>72</v>
      </c>
      <c r="Q31" s="306">
        <v>4648</v>
      </c>
      <c r="R31" s="305">
        <v>3973.0979336668147</v>
      </c>
      <c r="S31" s="186">
        <v>-218.81315700000013</v>
      </c>
      <c r="T31" s="403">
        <v>0</v>
      </c>
      <c r="U31" s="306">
        <v>3754</v>
      </c>
      <c r="V31" s="305">
        <v>4061.5245453334915</v>
      </c>
      <c r="W31" s="186">
        <v>-220.77311133333333</v>
      </c>
      <c r="X31" s="403">
        <v>-1.0221070000006591</v>
      </c>
      <c r="Y31" s="306">
        <v>3840</v>
      </c>
      <c r="Z31" s="305">
        <v>3688.6938066669736</v>
      </c>
      <c r="AA31" s="186">
        <v>-241.05536833333335</v>
      </c>
      <c r="AB31" s="403">
        <v>0</v>
      </c>
      <c r="AC31" s="306">
        <v>3448</v>
      </c>
      <c r="AD31" s="305">
        <v>3637.9138096669631</v>
      </c>
      <c r="AE31" s="186">
        <v>-251</v>
      </c>
      <c r="AF31" s="403">
        <v>-0.14878166666765935</v>
      </c>
      <c r="AG31" s="306">
        <v>3387</v>
      </c>
      <c r="AH31" s="305">
        <f>'Total Allocation'!X27</f>
        <v>3425.7094646669502</v>
      </c>
      <c r="AI31" s="186">
        <f>-'Aero 1000'!U27-'Aero Appr'!O27-HEET!O27-'U Contr'!O27-WRT!P27</f>
        <v>-253</v>
      </c>
      <c r="AJ31" s="186">
        <f>-1*'Excl Int''l'!S30</f>
        <v>-2.1998860000000917</v>
      </c>
      <c r="AK31" s="307">
        <f t="shared" si="0"/>
        <v>3171</v>
      </c>
      <c r="AL31" s="2"/>
      <c r="AM31" s="443"/>
    </row>
    <row r="32" spans="1:39" s="35" customFormat="1" ht="11.4">
      <c r="A32" s="142" t="s">
        <v>36</v>
      </c>
      <c r="B32" s="258">
        <v>3836.65</v>
      </c>
      <c r="C32" s="185">
        <v>-166</v>
      </c>
      <c r="D32" s="404" t="s">
        <v>72</v>
      </c>
      <c r="E32" s="306">
        <v>3671</v>
      </c>
      <c r="F32" s="258">
        <v>3824.0896667000002</v>
      </c>
      <c r="G32" s="185">
        <v>-150</v>
      </c>
      <c r="H32" s="404" t="s">
        <v>72</v>
      </c>
      <c r="I32" s="306">
        <v>3674</v>
      </c>
      <c r="J32" s="258">
        <v>3857.6326666667001</v>
      </c>
      <c r="K32" s="185">
        <v>-163.17219733330001</v>
      </c>
      <c r="L32" s="404" t="s">
        <v>72</v>
      </c>
      <c r="M32" s="306">
        <v>3694</v>
      </c>
      <c r="N32" s="258">
        <v>3920.0366666666669</v>
      </c>
      <c r="O32" s="185">
        <v>-193</v>
      </c>
      <c r="P32" s="404" t="s">
        <v>72</v>
      </c>
      <c r="Q32" s="306">
        <v>3727</v>
      </c>
      <c r="R32" s="258">
        <v>3697.0755673334656</v>
      </c>
      <c r="S32" s="185">
        <v>-164.88645666666667</v>
      </c>
      <c r="T32" s="404">
        <v>0</v>
      </c>
      <c r="U32" s="306">
        <v>3532</v>
      </c>
      <c r="V32" s="258">
        <v>3565.6736580001239</v>
      </c>
      <c r="W32" s="185">
        <v>-152.47537633333343</v>
      </c>
      <c r="X32" s="404">
        <v>0</v>
      </c>
      <c r="Y32" s="306">
        <v>3413</v>
      </c>
      <c r="Z32" s="258">
        <v>3564.5158646669265</v>
      </c>
      <c r="AA32" s="185">
        <v>-168</v>
      </c>
      <c r="AB32" s="404">
        <v>-0.26435866666673746</v>
      </c>
      <c r="AC32" s="306">
        <v>3396</v>
      </c>
      <c r="AD32" s="258">
        <v>3313.8628556669141</v>
      </c>
      <c r="AE32" s="185">
        <v>-174.75983800000003</v>
      </c>
      <c r="AF32" s="404">
        <v>0</v>
      </c>
      <c r="AG32" s="306">
        <v>3139</v>
      </c>
      <c r="AH32" s="258">
        <f>'Total Allocation'!X28</f>
        <v>2838.2545770001648</v>
      </c>
      <c r="AI32" s="185">
        <f>-'Aero 1000'!U28-'Aero Appr'!O28-HEET!O28-'U Contr'!O28-WRT!P28</f>
        <v>-171.62873233333332</v>
      </c>
      <c r="AJ32" s="185">
        <f>-1*'Excl Int''l'!S31</f>
        <v>0</v>
      </c>
      <c r="AK32" s="307">
        <f t="shared" si="0"/>
        <v>2667</v>
      </c>
      <c r="AL32" s="2"/>
      <c r="AM32" s="443"/>
    </row>
    <row r="33" spans="1:39" s="35" customFormat="1" ht="11.4">
      <c r="A33" s="141" t="s">
        <v>23</v>
      </c>
      <c r="B33" s="305">
        <v>3744.59</v>
      </c>
      <c r="C33" s="186">
        <v>-119</v>
      </c>
      <c r="D33" s="403" t="s">
        <v>72</v>
      </c>
      <c r="E33" s="306">
        <v>3626</v>
      </c>
      <c r="F33" s="305">
        <v>3673.2116667</v>
      </c>
      <c r="G33" s="186">
        <v>-98.846559999999997</v>
      </c>
      <c r="H33" s="403" t="s">
        <v>72</v>
      </c>
      <c r="I33" s="306">
        <v>3574</v>
      </c>
      <c r="J33" s="305">
        <v>3530.538</v>
      </c>
      <c r="K33" s="186">
        <v>-79.839944333299997</v>
      </c>
      <c r="L33" s="403" t="s">
        <v>72</v>
      </c>
      <c r="M33" s="306">
        <v>3451</v>
      </c>
      <c r="N33" s="305">
        <v>3416.9696666666664</v>
      </c>
      <c r="O33" s="186">
        <v>-91</v>
      </c>
      <c r="P33" s="403" t="s">
        <v>72</v>
      </c>
      <c r="Q33" s="306">
        <v>3326</v>
      </c>
      <c r="R33" s="305">
        <v>3356.536513666817</v>
      </c>
      <c r="S33" s="186">
        <v>-114</v>
      </c>
      <c r="T33" s="403">
        <v>-13.384361333333402</v>
      </c>
      <c r="U33" s="306">
        <v>3229</v>
      </c>
      <c r="V33" s="305">
        <v>3292.4987730001499</v>
      </c>
      <c r="W33" s="186">
        <v>-123.68655566666685</v>
      </c>
      <c r="X33" s="403">
        <v>-2.6732576666666716</v>
      </c>
      <c r="Y33" s="306">
        <v>3166</v>
      </c>
      <c r="Z33" s="305">
        <v>3207.6231793335996</v>
      </c>
      <c r="AA33" s="186">
        <v>-120</v>
      </c>
      <c r="AB33" s="403">
        <v>-7.3665846666666681</v>
      </c>
      <c r="AC33" s="306">
        <v>3080</v>
      </c>
      <c r="AD33" s="305">
        <v>3223.8565663335867</v>
      </c>
      <c r="AE33" s="186">
        <v>-133</v>
      </c>
      <c r="AF33" s="403">
        <v>-12.711027333333334</v>
      </c>
      <c r="AG33" s="306">
        <v>3078</v>
      </c>
      <c r="AH33" s="305">
        <f>'Total Allocation'!X29</f>
        <v>2919.5368266669066</v>
      </c>
      <c r="AI33" s="186">
        <f>-'Aero 1000'!U29-'Aero Appr'!O29-HEET!O29-'U Contr'!O29-WRT!P29</f>
        <v>-123</v>
      </c>
      <c r="AJ33" s="186">
        <f>-1*'Excl Int''l'!S32</f>
        <v>-11.486582000000254</v>
      </c>
      <c r="AK33" s="307">
        <f t="shared" si="0"/>
        <v>2785</v>
      </c>
      <c r="AL33" s="2"/>
      <c r="AM33" s="443"/>
    </row>
    <row r="34" spans="1:39" s="35" customFormat="1" ht="11.4">
      <c r="A34" s="142" t="s">
        <v>24</v>
      </c>
      <c r="B34" s="258">
        <v>13575.79</v>
      </c>
      <c r="C34" s="185">
        <v>-379</v>
      </c>
      <c r="D34" s="404" t="s">
        <v>72</v>
      </c>
      <c r="E34" s="306">
        <v>13197</v>
      </c>
      <c r="F34" s="258">
        <v>12760.6873333</v>
      </c>
      <c r="G34" s="185">
        <v>-350</v>
      </c>
      <c r="H34" s="404" t="s">
        <v>72</v>
      </c>
      <c r="I34" s="306">
        <v>12411</v>
      </c>
      <c r="J34" s="258">
        <v>12890.3253333333</v>
      </c>
      <c r="K34" s="185">
        <v>-381.16195033330001</v>
      </c>
      <c r="L34" s="404" t="s">
        <v>72</v>
      </c>
      <c r="M34" s="306">
        <v>12509</v>
      </c>
      <c r="N34" s="258">
        <v>12814.304666666669</v>
      </c>
      <c r="O34" s="185">
        <v>-386.72966666666667</v>
      </c>
      <c r="P34" s="404" t="s">
        <v>72</v>
      </c>
      <c r="Q34" s="306">
        <v>12428</v>
      </c>
      <c r="R34" s="258">
        <v>12311.602333333913</v>
      </c>
      <c r="S34" s="185">
        <v>-375.60833333333318</v>
      </c>
      <c r="T34" s="404">
        <v>0</v>
      </c>
      <c r="U34" s="306">
        <v>11936</v>
      </c>
      <c r="V34" s="258">
        <v>12049.486333333878</v>
      </c>
      <c r="W34" s="185">
        <v>-376</v>
      </c>
      <c r="X34" s="404">
        <v>-19.363333333332207</v>
      </c>
      <c r="Y34" s="306">
        <v>11654</v>
      </c>
      <c r="Z34" s="258">
        <v>11321.928333332302</v>
      </c>
      <c r="AA34" s="185">
        <v>-415.99400000000003</v>
      </c>
      <c r="AB34" s="404">
        <v>-44.111666666665485</v>
      </c>
      <c r="AC34" s="306">
        <v>10862</v>
      </c>
      <c r="AD34" s="258">
        <v>10442.317333332587</v>
      </c>
      <c r="AE34" s="185">
        <v>-439.65999999999997</v>
      </c>
      <c r="AF34" s="404">
        <v>-0.87866666666553783</v>
      </c>
      <c r="AG34" s="306">
        <v>10002</v>
      </c>
      <c r="AH34" s="258">
        <f>'Total Allocation'!X30</f>
        <v>8370.9046666663999</v>
      </c>
      <c r="AI34" s="185">
        <f>-'Aero 1000'!U30-'Aero Appr'!O30-HEET!O30-'U Contr'!O30-WRT!P30</f>
        <v>-404.995</v>
      </c>
      <c r="AJ34" s="185">
        <f>-1*'Excl Int''l'!S33</f>
        <v>0</v>
      </c>
      <c r="AK34" s="307">
        <f t="shared" si="0"/>
        <v>7966</v>
      </c>
      <c r="AL34" s="2"/>
      <c r="AM34" s="443"/>
    </row>
    <row r="35" spans="1:39" s="35" customFormat="1" ht="11.4">
      <c r="A35" s="141" t="s">
        <v>25</v>
      </c>
      <c r="B35" s="305">
        <v>6120</v>
      </c>
      <c r="C35" s="186">
        <v>-255.81999999999971</v>
      </c>
      <c r="D35" s="403" t="s">
        <v>72</v>
      </c>
      <c r="E35" s="306">
        <v>5864</v>
      </c>
      <c r="F35" s="305">
        <v>6118.0536666999997</v>
      </c>
      <c r="G35" s="186">
        <v>-243.31307000000001</v>
      </c>
      <c r="H35" s="403" t="s">
        <v>72</v>
      </c>
      <c r="I35" s="306">
        <v>5875</v>
      </c>
      <c r="J35" s="305">
        <v>5970.7456666667003</v>
      </c>
      <c r="K35" s="186">
        <v>-242.31767199999999</v>
      </c>
      <c r="L35" s="403" t="s">
        <v>72</v>
      </c>
      <c r="M35" s="306">
        <v>5728</v>
      </c>
      <c r="N35" s="305">
        <v>5648.6956666666665</v>
      </c>
      <c r="O35" s="186">
        <v>-226</v>
      </c>
      <c r="P35" s="403" t="s">
        <v>72</v>
      </c>
      <c r="Q35" s="306">
        <v>5423</v>
      </c>
      <c r="R35" s="305">
        <v>5169.9683333336579</v>
      </c>
      <c r="S35" s="186">
        <v>-233.43613933333302</v>
      </c>
      <c r="T35" s="403">
        <v>-304.44733333333659</v>
      </c>
      <c r="U35" s="306">
        <v>4632</v>
      </c>
      <c r="V35" s="305">
        <v>4756.7540000002909</v>
      </c>
      <c r="W35" s="186">
        <v>-218.51566666666653</v>
      </c>
      <c r="X35" s="403">
        <v>-244.73400000000021</v>
      </c>
      <c r="Y35" s="306">
        <v>4294</v>
      </c>
      <c r="Z35" s="305">
        <v>4499.4106666669986</v>
      </c>
      <c r="AA35" s="186">
        <v>-213</v>
      </c>
      <c r="AB35" s="403">
        <v>-3.257333333333122</v>
      </c>
      <c r="AC35" s="306">
        <v>4283</v>
      </c>
      <c r="AD35" s="305">
        <v>4303.0603333336694</v>
      </c>
      <c r="AE35" s="186">
        <v>-235.13633333333235</v>
      </c>
      <c r="AF35" s="403">
        <v>0</v>
      </c>
      <c r="AG35" s="306">
        <v>4068</v>
      </c>
      <c r="AH35" s="305">
        <f>'Total Allocation'!X31</f>
        <v>4009.3186666669894</v>
      </c>
      <c r="AI35" s="186">
        <f>-'Aero 1000'!U31-'Aero Appr'!O31-HEET!O31-'U Contr'!O31-WRT!P31</f>
        <v>-259.44733333333232</v>
      </c>
      <c r="AJ35" s="186">
        <f>-1*'Excl Int''l'!S34</f>
        <v>-40.294999999999234</v>
      </c>
      <c r="AK35" s="307">
        <f t="shared" si="0"/>
        <v>3710</v>
      </c>
      <c r="AL35" s="2"/>
      <c r="AM35" s="443"/>
    </row>
    <row r="36" spans="1:39" s="35" customFormat="1" ht="11.4">
      <c r="A36" s="142" t="s">
        <v>26</v>
      </c>
      <c r="B36" s="258">
        <v>3244.81</v>
      </c>
      <c r="C36" s="185">
        <v>-339</v>
      </c>
      <c r="D36" s="404" t="s">
        <v>72</v>
      </c>
      <c r="E36" s="306">
        <v>2906</v>
      </c>
      <c r="F36" s="258">
        <v>3342.1586667000001</v>
      </c>
      <c r="G36" s="185">
        <v>-306</v>
      </c>
      <c r="H36" s="404" t="s">
        <v>72</v>
      </c>
      <c r="I36" s="306">
        <v>3036</v>
      </c>
      <c r="J36" s="258">
        <v>3125.8803333332999</v>
      </c>
      <c r="K36" s="185">
        <v>-375</v>
      </c>
      <c r="L36" s="404" t="s">
        <v>72</v>
      </c>
      <c r="M36" s="306">
        <v>2751</v>
      </c>
      <c r="N36" s="258">
        <v>3077.3493333333331</v>
      </c>
      <c r="O36" s="185">
        <v>-400</v>
      </c>
      <c r="P36" s="404" t="s">
        <v>72</v>
      </c>
      <c r="Q36" s="306">
        <v>2677</v>
      </c>
      <c r="R36" s="258">
        <v>2833.5070773334173</v>
      </c>
      <c r="S36" s="185">
        <v>-420</v>
      </c>
      <c r="T36" s="404">
        <v>0</v>
      </c>
      <c r="U36" s="306">
        <v>2414</v>
      </c>
      <c r="V36" s="258">
        <v>2781.5253196667413</v>
      </c>
      <c r="W36" s="185">
        <v>-387</v>
      </c>
      <c r="X36" s="404">
        <v>0</v>
      </c>
      <c r="Y36" s="306">
        <v>2395</v>
      </c>
      <c r="Z36" s="258">
        <v>2541.8589800001569</v>
      </c>
      <c r="AA36" s="185">
        <v>-397</v>
      </c>
      <c r="AB36" s="404">
        <v>0</v>
      </c>
      <c r="AC36" s="306">
        <v>2145</v>
      </c>
      <c r="AD36" s="258">
        <v>2274.7105943334477</v>
      </c>
      <c r="AE36" s="185">
        <v>-383</v>
      </c>
      <c r="AF36" s="404">
        <v>0</v>
      </c>
      <c r="AG36" s="306">
        <v>1892</v>
      </c>
      <c r="AH36" s="258">
        <f>'Total Allocation'!X32</f>
        <v>1695.755658000101</v>
      </c>
      <c r="AI36" s="185">
        <f>-'Aero 1000'!U32-'Aero Appr'!O32-HEET!O32-'U Contr'!O32-WRT!P32</f>
        <v>-317.75964566666653</v>
      </c>
      <c r="AJ36" s="185">
        <f>-1*'Excl Int''l'!S35</f>
        <v>0</v>
      </c>
      <c r="AK36" s="307">
        <f t="shared" si="0"/>
        <v>1378</v>
      </c>
      <c r="AL36" s="2"/>
      <c r="AM36" s="443"/>
    </row>
    <row r="37" spans="1:39" s="35" customFormat="1" ht="11.4">
      <c r="A37" s="141" t="s">
        <v>27</v>
      </c>
      <c r="B37" s="305">
        <v>2779.19</v>
      </c>
      <c r="C37" s="186">
        <v>-152</v>
      </c>
      <c r="D37" s="403" t="s">
        <v>72</v>
      </c>
      <c r="E37" s="306">
        <v>2627</v>
      </c>
      <c r="F37" s="305">
        <v>2736.7366667000001</v>
      </c>
      <c r="G37" s="186">
        <v>-113.0421</v>
      </c>
      <c r="H37" s="403" t="s">
        <v>72</v>
      </c>
      <c r="I37" s="306">
        <v>2624</v>
      </c>
      <c r="J37" s="305">
        <v>2558.1573333332999</v>
      </c>
      <c r="K37" s="186">
        <v>-122.8087996667</v>
      </c>
      <c r="L37" s="403" t="s">
        <v>72</v>
      </c>
      <c r="M37" s="306">
        <v>2435</v>
      </c>
      <c r="N37" s="305">
        <v>2531.0026666666668</v>
      </c>
      <c r="O37" s="186">
        <v>-135</v>
      </c>
      <c r="P37" s="403" t="s">
        <v>72</v>
      </c>
      <c r="Q37" s="306">
        <v>2396</v>
      </c>
      <c r="R37" s="305">
        <v>2547.5083813334345</v>
      </c>
      <c r="S37" s="186">
        <v>-158</v>
      </c>
      <c r="T37" s="403">
        <v>0</v>
      </c>
      <c r="U37" s="306">
        <v>2390</v>
      </c>
      <c r="V37" s="305">
        <v>2385.3708253334285</v>
      </c>
      <c r="W37" s="186">
        <v>-165.00428800000032</v>
      </c>
      <c r="X37" s="403">
        <v>0</v>
      </c>
      <c r="Y37" s="306">
        <v>2220</v>
      </c>
      <c r="Z37" s="305">
        <v>2356.6929346668244</v>
      </c>
      <c r="AA37" s="186">
        <v>-109.00656233333348</v>
      </c>
      <c r="AB37" s="403">
        <v>0</v>
      </c>
      <c r="AC37" s="306">
        <v>2248</v>
      </c>
      <c r="AD37" s="305">
        <v>2287.0330846667925</v>
      </c>
      <c r="AE37" s="186">
        <v>-93.63102100000016</v>
      </c>
      <c r="AF37" s="403">
        <v>0</v>
      </c>
      <c r="AG37" s="306">
        <v>2193</v>
      </c>
      <c r="AH37" s="305">
        <f>'Total Allocation'!X33</f>
        <v>2001.3029736667968</v>
      </c>
      <c r="AI37" s="186">
        <f>-'Aero 1000'!U33-'Aero Appr'!O33-HEET!O33-'U Contr'!O33-WRT!P33</f>
        <v>-90.949513666666633</v>
      </c>
      <c r="AJ37" s="186">
        <f>-1*'Excl Int''l'!S36</f>
        <v>0</v>
      </c>
      <c r="AK37" s="307">
        <f t="shared" si="0"/>
        <v>1910</v>
      </c>
      <c r="AL37" s="2"/>
      <c r="AM37" s="443"/>
    </row>
    <row r="38" spans="1:39" s="35" customFormat="1" ht="11.4">
      <c r="A38" s="142" t="s">
        <v>28</v>
      </c>
      <c r="B38" s="258">
        <v>2686.36</v>
      </c>
      <c r="C38" s="185">
        <v>-61</v>
      </c>
      <c r="D38" s="404" t="s">
        <v>72</v>
      </c>
      <c r="E38" s="306">
        <v>2625</v>
      </c>
      <c r="F38" s="258">
        <v>2503.3879999999999</v>
      </c>
      <c r="G38" s="185">
        <v>-63.911110000000001</v>
      </c>
      <c r="H38" s="404" t="s">
        <v>72</v>
      </c>
      <c r="I38" s="306">
        <v>2439</v>
      </c>
      <c r="J38" s="258">
        <v>2432.8629999999998</v>
      </c>
      <c r="K38" s="185">
        <v>-56</v>
      </c>
      <c r="L38" s="404" t="s">
        <v>72</v>
      </c>
      <c r="M38" s="306">
        <v>2377</v>
      </c>
      <c r="N38" s="258">
        <v>2439.6713333333332</v>
      </c>
      <c r="O38" s="185">
        <v>-56.039984666666676</v>
      </c>
      <c r="P38" s="404" t="s">
        <v>72</v>
      </c>
      <c r="Q38" s="306">
        <v>2384</v>
      </c>
      <c r="R38" s="258">
        <v>2371.4909443334368</v>
      </c>
      <c r="S38" s="185">
        <v>-53.466603666666664</v>
      </c>
      <c r="T38" s="404">
        <v>0</v>
      </c>
      <c r="U38" s="306">
        <v>2318</v>
      </c>
      <c r="V38" s="258">
        <v>2284.0154103334285</v>
      </c>
      <c r="W38" s="185">
        <v>-45.555510333333331</v>
      </c>
      <c r="X38" s="404">
        <v>0</v>
      </c>
      <c r="Y38" s="306">
        <v>2238</v>
      </c>
      <c r="Z38" s="258">
        <v>2106.462236666795</v>
      </c>
      <c r="AA38" s="185">
        <v>-79.479966333333323</v>
      </c>
      <c r="AB38" s="404">
        <v>0</v>
      </c>
      <c r="AC38" s="306">
        <v>2027</v>
      </c>
      <c r="AD38" s="258">
        <v>2203.7421223334718</v>
      </c>
      <c r="AE38" s="185">
        <v>-83.939954000000057</v>
      </c>
      <c r="AF38" s="404">
        <v>0</v>
      </c>
      <c r="AG38" s="306">
        <v>2120</v>
      </c>
      <c r="AH38" s="258">
        <f>'Total Allocation'!X34</f>
        <v>1586.8005493334103</v>
      </c>
      <c r="AI38" s="185">
        <f>-'Aero 1000'!U34-'Aero Appr'!O34-HEET!O34-'U Contr'!O34-WRT!P34</f>
        <v>-66.933247000000094</v>
      </c>
      <c r="AJ38" s="185">
        <f>-1*'Excl Int''l'!S37</f>
        <v>0</v>
      </c>
      <c r="AK38" s="307">
        <f t="shared" si="0"/>
        <v>1520</v>
      </c>
      <c r="AL38" s="2"/>
      <c r="AM38" s="443"/>
    </row>
    <row r="39" spans="1:39" s="35" customFormat="1" ht="12" thickBot="1">
      <c r="A39" s="143" t="s">
        <v>29</v>
      </c>
      <c r="B39" s="308">
        <v>4146.84</v>
      </c>
      <c r="C39" s="309">
        <v>-127</v>
      </c>
      <c r="D39" s="405" t="s">
        <v>72</v>
      </c>
      <c r="E39" s="310">
        <v>4020</v>
      </c>
      <c r="F39" s="308">
        <v>3983.5066667000001</v>
      </c>
      <c r="G39" s="309">
        <v>-109.35543</v>
      </c>
      <c r="H39" s="405" t="s">
        <v>72</v>
      </c>
      <c r="I39" s="310">
        <v>3874</v>
      </c>
      <c r="J39" s="308">
        <v>3916.3296666667002</v>
      </c>
      <c r="K39" s="309">
        <v>-103.28436333330001</v>
      </c>
      <c r="L39" s="405" t="s">
        <v>72</v>
      </c>
      <c r="M39" s="310">
        <v>3813</v>
      </c>
      <c r="N39" s="308">
        <v>3783.8430000000003</v>
      </c>
      <c r="O39" s="309">
        <v>-105.89</v>
      </c>
      <c r="P39" s="405" t="s">
        <v>72</v>
      </c>
      <c r="Q39" s="310">
        <v>3678</v>
      </c>
      <c r="R39" s="308">
        <v>3810.3112486668347</v>
      </c>
      <c r="S39" s="309">
        <v>-114.66666600000001</v>
      </c>
      <c r="T39" s="405">
        <v>0</v>
      </c>
      <c r="U39" s="310">
        <v>3696</v>
      </c>
      <c r="V39" s="308">
        <v>3613.3557573335124</v>
      </c>
      <c r="W39" s="309">
        <v>-119.555555</v>
      </c>
      <c r="X39" s="405">
        <v>0</v>
      </c>
      <c r="Y39" s="310">
        <v>3494</v>
      </c>
      <c r="Z39" s="308">
        <v>3796.8310573336585</v>
      </c>
      <c r="AA39" s="309">
        <v>-125</v>
      </c>
      <c r="AB39" s="405">
        <v>0</v>
      </c>
      <c r="AC39" s="310">
        <v>3672</v>
      </c>
      <c r="AD39" s="308">
        <v>3787.8846096669768</v>
      </c>
      <c r="AE39" s="309">
        <v>-129</v>
      </c>
      <c r="AF39" s="405">
        <v>0</v>
      </c>
      <c r="AG39" s="310">
        <v>3659</v>
      </c>
      <c r="AH39" s="308">
        <f>'Total Allocation'!X35</f>
        <v>3225.2697466669529</v>
      </c>
      <c r="AI39" s="309">
        <f>-'Aero 1000'!U35-'Aero Appr'!O35-HEET!O35-'U Contr'!O35-WRT!P35</f>
        <v>-152</v>
      </c>
      <c r="AJ39" s="309">
        <f>-1*'Excl Int''l'!S38</f>
        <v>0</v>
      </c>
      <c r="AK39" s="311">
        <f t="shared" si="0"/>
        <v>3073</v>
      </c>
      <c r="AL39" s="2"/>
      <c r="AM39" s="443"/>
    </row>
    <row r="40" spans="1:39" s="35" customFormat="1" ht="14.25" customHeight="1" thickBot="1">
      <c r="A40" s="300" t="s">
        <v>32</v>
      </c>
      <c r="B40" s="312">
        <v>146986.46999999997</v>
      </c>
      <c r="C40" s="312">
        <v>-8397.5299999999697</v>
      </c>
      <c r="D40" s="406" t="s">
        <v>72</v>
      </c>
      <c r="E40" s="313">
        <v>138589</v>
      </c>
      <c r="F40" s="312">
        <v>142913.20166670001</v>
      </c>
      <c r="G40" s="312">
        <v>-7532.2335400000002</v>
      </c>
      <c r="H40" s="406" t="s">
        <v>72</v>
      </c>
      <c r="I40" s="313">
        <v>135381</v>
      </c>
      <c r="J40" s="312">
        <v>138457.45066666699</v>
      </c>
      <c r="K40" s="312">
        <v>-7411.5720266667004</v>
      </c>
      <c r="L40" s="406" t="s">
        <v>72</v>
      </c>
      <c r="M40" s="313">
        <v>131046</v>
      </c>
      <c r="N40" s="312">
        <v>135324.33966666664</v>
      </c>
      <c r="O40" s="312">
        <v>-7728.7085216666646</v>
      </c>
      <c r="P40" s="406" t="s">
        <v>72</v>
      </c>
      <c r="Q40" s="313">
        <v>127596</v>
      </c>
      <c r="R40" s="312">
        <v>130790.42187867107</v>
      </c>
      <c r="S40" s="312">
        <v>-7688.3358370000051</v>
      </c>
      <c r="T40" s="406">
        <v>-361.4066273334015</v>
      </c>
      <c r="U40" s="313">
        <v>122741</v>
      </c>
      <c r="V40" s="312">
        <v>128220.95435533785</v>
      </c>
      <c r="W40" s="312">
        <v>-7486.8473030000023</v>
      </c>
      <c r="X40" s="406">
        <v>-351.6963023333343</v>
      </c>
      <c r="Y40" s="313">
        <v>120382</v>
      </c>
      <c r="Z40" s="312">
        <f>SUM(Z10:Z39)</f>
        <v>123519.45889533468</v>
      </c>
      <c r="AA40" s="312">
        <f>SUM(AA10:AA39)</f>
        <v>-7504.5171386666671</v>
      </c>
      <c r="AB40" s="406">
        <f>SUM(AB10:AB39)</f>
        <v>-85.741710999999214</v>
      </c>
      <c r="AC40" s="313">
        <f>ROUND(SUM(Z40,AA40,AB40),0)</f>
        <v>115929</v>
      </c>
      <c r="AD40" s="312">
        <v>117344.98565900233</v>
      </c>
      <c r="AE40" s="312">
        <v>-7331.0097659999965</v>
      </c>
      <c r="AF40" s="406">
        <v>-67.189712333334143</v>
      </c>
      <c r="AG40" s="313">
        <v>109947</v>
      </c>
      <c r="AH40" s="312">
        <f t="shared" ref="AH40:AJ40" si="1">SUM(AH10:AH39)</f>
        <v>103339.5604486704</v>
      </c>
      <c r="AI40" s="312">
        <f t="shared" si="1"/>
        <v>-7359.7311289999989</v>
      </c>
      <c r="AJ40" s="312">
        <f t="shared" si="1"/>
        <v>-68.921381999999682</v>
      </c>
      <c r="AK40" s="314">
        <f t="shared" si="0"/>
        <v>95911</v>
      </c>
      <c r="AM40" s="443"/>
    </row>
    <row r="41" spans="1:39" ht="14.25" customHeight="1" thickTop="1">
      <c r="A41" s="72" t="s">
        <v>156</v>
      </c>
      <c r="B41" s="32"/>
      <c r="C41" s="32"/>
      <c r="D41" s="32"/>
      <c r="E41" s="121"/>
      <c r="F41" s="482"/>
      <c r="G41" s="482"/>
      <c r="H41" s="482"/>
      <c r="I41" s="121"/>
      <c r="J41" s="482"/>
      <c r="K41" s="482"/>
      <c r="L41" s="482"/>
      <c r="M41" s="121"/>
      <c r="N41" s="121"/>
      <c r="O41" s="121"/>
      <c r="P41" s="121"/>
      <c r="Q41" s="121"/>
      <c r="R41" s="121"/>
      <c r="S41" s="121"/>
      <c r="T41" s="121"/>
      <c r="U41" s="121"/>
      <c r="V41" s="32"/>
      <c r="W41" s="32"/>
      <c r="X41" s="32"/>
      <c r="Y41" s="121"/>
      <c r="Z41" s="32"/>
      <c r="AA41" s="32"/>
      <c r="AB41" s="32"/>
      <c r="AC41" s="121"/>
      <c r="AD41" s="32"/>
      <c r="AE41" s="32"/>
      <c r="AF41" s="32"/>
      <c r="AG41" s="121"/>
      <c r="AH41" s="32"/>
      <c r="AI41" s="32"/>
      <c r="AJ41" s="32"/>
      <c r="AK41" s="121" t="str">
        <f>Data!$W$1</f>
        <v>tdulany</v>
      </c>
    </row>
    <row r="42" spans="1:39" s="38" customFormat="1" ht="12" customHeight="1">
      <c r="A42" s="33" t="s">
        <v>90</v>
      </c>
      <c r="B42" s="32"/>
      <c r="C42" s="32"/>
      <c r="D42" s="32"/>
      <c r="E42" s="109"/>
      <c r="F42" s="482"/>
      <c r="G42" s="482"/>
      <c r="H42" s="482"/>
      <c r="I42" s="109"/>
      <c r="J42" s="482"/>
      <c r="K42" s="482"/>
      <c r="L42" s="482"/>
      <c r="M42" s="109"/>
      <c r="N42" s="109"/>
      <c r="O42" s="109"/>
      <c r="P42" s="109"/>
      <c r="Q42" s="109"/>
      <c r="R42" s="109"/>
      <c r="S42" s="109"/>
      <c r="T42" s="109"/>
      <c r="U42" s="109"/>
      <c r="V42" s="32"/>
      <c r="W42" s="32"/>
      <c r="X42" s="32"/>
      <c r="Y42" s="109"/>
      <c r="Z42" s="32"/>
      <c r="AA42" s="32"/>
      <c r="AB42" s="32"/>
      <c r="AC42" s="109"/>
      <c r="AD42" s="32"/>
      <c r="AE42" s="32"/>
      <c r="AF42" s="32"/>
      <c r="AG42" s="109"/>
      <c r="AH42" s="32"/>
      <c r="AI42" s="32"/>
      <c r="AJ42" s="32"/>
      <c r="AK42" s="109">
        <f>Data!$W$2</f>
        <v>44399</v>
      </c>
    </row>
    <row r="43" spans="1:39" s="37" customFormat="1" ht="12" customHeight="1">
      <c r="A43" s="33" t="s">
        <v>91</v>
      </c>
      <c r="F43" s="483"/>
      <c r="G43" s="483"/>
      <c r="H43" s="483"/>
      <c r="I43" s="483"/>
      <c r="J43" s="483"/>
      <c r="K43" s="483"/>
      <c r="L43" s="483"/>
      <c r="M43" s="483"/>
      <c r="N43" s="483"/>
      <c r="O43" s="483"/>
      <c r="P43" s="483"/>
      <c r="Q43" s="483"/>
      <c r="R43" s="483"/>
      <c r="S43" s="483"/>
      <c r="T43" s="483"/>
      <c r="U43" s="483"/>
    </row>
    <row r="44" spans="1:39" s="37" customFormat="1" ht="12" customHeight="1">
      <c r="A44" s="33" t="s">
        <v>92</v>
      </c>
      <c r="F44" s="483"/>
      <c r="G44" s="483"/>
      <c r="H44" s="483"/>
      <c r="I44" s="483"/>
      <c r="J44" s="483"/>
      <c r="K44" s="483"/>
      <c r="L44" s="483"/>
      <c r="M44" s="483"/>
      <c r="N44" s="483"/>
      <c r="O44" s="483"/>
      <c r="P44" s="483"/>
      <c r="Q44" s="483"/>
      <c r="R44" s="483"/>
      <c r="S44" s="483"/>
      <c r="T44" s="483"/>
      <c r="U44" s="483"/>
    </row>
    <row r="45" spans="1:39" ht="12" customHeight="1">
      <c r="A45" s="33" t="s">
        <v>93</v>
      </c>
      <c r="F45" s="484"/>
      <c r="G45" s="484"/>
      <c r="H45" s="484"/>
      <c r="I45" s="484"/>
      <c r="J45" s="484"/>
      <c r="K45" s="484"/>
      <c r="L45" s="484"/>
      <c r="M45" s="484"/>
      <c r="N45" s="484"/>
      <c r="O45" s="484"/>
      <c r="P45" s="484"/>
      <c r="Q45" s="484"/>
      <c r="R45" s="484"/>
      <c r="S45" s="484"/>
      <c r="T45" s="484"/>
      <c r="U45" s="484"/>
    </row>
    <row r="46" spans="1:39">
      <c r="F46" s="484"/>
      <c r="G46" s="484"/>
      <c r="H46" s="484"/>
      <c r="I46" s="484"/>
      <c r="J46" s="484"/>
      <c r="K46" s="484"/>
      <c r="L46" s="484"/>
      <c r="M46" s="484"/>
      <c r="N46" s="484"/>
      <c r="O46" s="484"/>
      <c r="P46" s="484"/>
      <c r="Q46" s="484"/>
      <c r="R46" s="484"/>
      <c r="S46" s="484"/>
      <c r="T46" s="484"/>
      <c r="U46" s="484"/>
    </row>
    <row r="47" spans="1:39">
      <c r="A47" s="47" t="s">
        <v>164</v>
      </c>
      <c r="B47" s="127"/>
      <c r="C47" s="127"/>
      <c r="D47" s="127"/>
      <c r="E47" s="127"/>
      <c r="F47" s="127"/>
      <c r="G47" s="127"/>
      <c r="H47" s="216"/>
      <c r="I47" s="127"/>
      <c r="J47" s="127"/>
      <c r="K47" s="127"/>
      <c r="L47" s="216"/>
      <c r="M47" s="127"/>
      <c r="N47" s="127"/>
      <c r="O47" s="127"/>
      <c r="P47" s="127"/>
      <c r="Q47" s="127"/>
      <c r="R47" s="127"/>
      <c r="S47" s="127"/>
      <c r="T47" s="127"/>
      <c r="U47" s="127"/>
      <c r="V47" s="127"/>
      <c r="W47" s="127"/>
      <c r="X47" s="216"/>
      <c r="Y47" s="127"/>
      <c r="Z47" s="22"/>
      <c r="AA47" s="127"/>
      <c r="AB47" s="127"/>
      <c r="AC47" s="127"/>
      <c r="AD47" s="127"/>
      <c r="AE47" s="216"/>
      <c r="AF47" s="127"/>
      <c r="AG47" s="127"/>
      <c r="AH47" s="127"/>
      <c r="AI47" s="127"/>
    </row>
    <row r="48" spans="1:39" s="1" customFormat="1" ht="12.75" customHeight="1" thickBot="1">
      <c r="A48" s="47" t="s">
        <v>165</v>
      </c>
      <c r="B48" s="116"/>
      <c r="C48" s="116"/>
      <c r="D48" s="10"/>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t="str">
        <f>AH7</f>
        <v>Current Year Estimates</v>
      </c>
      <c r="AI48" s="116"/>
      <c r="AJ48" s="116"/>
      <c r="AK48" s="116"/>
    </row>
    <row r="49" spans="1:37" s="1" customFormat="1">
      <c r="A49" s="274"/>
      <c r="B49" s="44" t="s">
        <v>57</v>
      </c>
      <c r="C49" s="44" t="s">
        <v>57</v>
      </c>
      <c r="D49" s="44" t="s">
        <v>57</v>
      </c>
      <c r="E49" s="456" t="s">
        <v>57</v>
      </c>
      <c r="F49" s="480" t="s">
        <v>50</v>
      </c>
      <c r="G49" s="480" t="s">
        <v>50</v>
      </c>
      <c r="H49" s="480" t="s">
        <v>50</v>
      </c>
      <c r="I49" s="485" t="s">
        <v>50</v>
      </c>
      <c r="J49" s="480" t="s">
        <v>53</v>
      </c>
      <c r="K49" s="480" t="s">
        <v>53</v>
      </c>
      <c r="L49" s="480" t="s">
        <v>53</v>
      </c>
      <c r="M49" s="485" t="s">
        <v>53</v>
      </c>
      <c r="N49" s="480" t="s">
        <v>640</v>
      </c>
      <c r="O49" s="480" t="s">
        <v>640</v>
      </c>
      <c r="P49" s="480" t="s">
        <v>640</v>
      </c>
      <c r="Q49" s="485" t="s">
        <v>640</v>
      </c>
      <c r="R49" s="44" t="s">
        <v>705</v>
      </c>
      <c r="S49" s="44" t="s">
        <v>705</v>
      </c>
      <c r="T49" s="44" t="s">
        <v>705</v>
      </c>
      <c r="U49" s="456" t="s">
        <v>705</v>
      </c>
      <c r="V49" s="44" t="s">
        <v>149</v>
      </c>
      <c r="W49" s="44" t="s">
        <v>149</v>
      </c>
      <c r="X49" s="44" t="s">
        <v>149</v>
      </c>
      <c r="Y49" s="456" t="s">
        <v>149</v>
      </c>
      <c r="Z49" s="44" t="s">
        <v>159</v>
      </c>
      <c r="AA49" s="44" t="s">
        <v>159</v>
      </c>
      <c r="AB49" s="44" t="s">
        <v>159</v>
      </c>
      <c r="AC49" s="456" t="s">
        <v>159</v>
      </c>
      <c r="AD49" s="44" t="s">
        <v>186</v>
      </c>
      <c r="AE49" s="44" t="s">
        <v>186</v>
      </c>
      <c r="AF49" s="44" t="s">
        <v>186</v>
      </c>
      <c r="AG49" s="456" t="s">
        <v>186</v>
      </c>
      <c r="AH49" s="44" t="str">
        <f>Data!$W$3</f>
        <v>2020-21</v>
      </c>
      <c r="AI49" s="44" t="str">
        <f>Data!$W$3</f>
        <v>2020-21</v>
      </c>
      <c r="AJ49" s="44" t="str">
        <f>Data!$W$3</f>
        <v>2020-21</v>
      </c>
      <c r="AK49" s="458" t="str">
        <f>Data!$W$3</f>
        <v>2020-21</v>
      </c>
    </row>
    <row r="50" spans="1:37" s="1" customFormat="1" ht="16.2" thickBot="1">
      <c r="A50" s="175" t="s">
        <v>37</v>
      </c>
      <c r="B50" s="149" t="s">
        <v>89</v>
      </c>
      <c r="C50" s="149" t="s">
        <v>88</v>
      </c>
      <c r="D50" s="149" t="s">
        <v>126</v>
      </c>
      <c r="E50" s="457" t="s">
        <v>87</v>
      </c>
      <c r="F50" s="149" t="s">
        <v>89</v>
      </c>
      <c r="G50" s="149" t="s">
        <v>88</v>
      </c>
      <c r="H50" s="149" t="s">
        <v>126</v>
      </c>
      <c r="I50" s="457" t="s">
        <v>87</v>
      </c>
      <c r="J50" s="149" t="s">
        <v>89</v>
      </c>
      <c r="K50" s="149" t="s">
        <v>88</v>
      </c>
      <c r="L50" s="149" t="s">
        <v>126</v>
      </c>
      <c r="M50" s="457" t="s">
        <v>87</v>
      </c>
      <c r="N50" s="149" t="s">
        <v>633</v>
      </c>
      <c r="O50" s="149" t="s">
        <v>634</v>
      </c>
      <c r="P50" s="149" t="s">
        <v>635</v>
      </c>
      <c r="Q50" s="457" t="s">
        <v>636</v>
      </c>
      <c r="R50" s="149" t="s">
        <v>633</v>
      </c>
      <c r="S50" s="149" t="s">
        <v>634</v>
      </c>
      <c r="T50" s="149" t="s">
        <v>635</v>
      </c>
      <c r="U50" s="457" t="s">
        <v>636</v>
      </c>
      <c r="V50" s="149" t="s">
        <v>633</v>
      </c>
      <c r="W50" s="149" t="s">
        <v>634</v>
      </c>
      <c r="X50" s="149" t="s">
        <v>635</v>
      </c>
      <c r="Y50" s="457" t="s">
        <v>636</v>
      </c>
      <c r="Z50" s="149" t="s">
        <v>633</v>
      </c>
      <c r="AA50" s="149" t="s">
        <v>634</v>
      </c>
      <c r="AB50" s="149" t="s">
        <v>635</v>
      </c>
      <c r="AC50" s="457" t="s">
        <v>636</v>
      </c>
      <c r="AD50" s="149" t="s">
        <v>633</v>
      </c>
      <c r="AE50" s="149" t="s">
        <v>634</v>
      </c>
      <c r="AF50" s="149" t="s">
        <v>635</v>
      </c>
      <c r="AG50" s="457" t="s">
        <v>636</v>
      </c>
      <c r="AH50" s="149" t="s">
        <v>89</v>
      </c>
      <c r="AI50" s="149" t="s">
        <v>88</v>
      </c>
      <c r="AJ50" s="149" t="s">
        <v>126</v>
      </c>
      <c r="AK50" s="459" t="s">
        <v>87</v>
      </c>
    </row>
    <row r="51" spans="1:37" s="1" customFormat="1">
      <c r="A51" s="93" t="s">
        <v>81</v>
      </c>
      <c r="B51" s="194"/>
      <c r="C51" s="194"/>
      <c r="D51" s="464" t="s">
        <v>72</v>
      </c>
      <c r="E51" s="197">
        <f>B51+C51</f>
        <v>0</v>
      </c>
      <c r="F51" s="194">
        <v>3327.0038006665877</v>
      </c>
      <c r="G51" s="194">
        <v>-211.11291829886909</v>
      </c>
      <c r="H51" s="464" t="s">
        <v>72</v>
      </c>
      <c r="I51" s="197">
        <f>F51+G51</f>
        <v>3115.8908823677184</v>
      </c>
      <c r="J51" s="194">
        <v>3344.096504999879</v>
      </c>
      <c r="K51" s="194">
        <v>-203.53154039062056</v>
      </c>
      <c r="L51" s="464" t="s">
        <v>72</v>
      </c>
      <c r="M51" s="197">
        <v>3140.5649646092584</v>
      </c>
      <c r="N51" s="194">
        <v>3340</v>
      </c>
      <c r="O51" s="194">
        <v>-205.32291719589952</v>
      </c>
      <c r="P51" s="464" t="s">
        <v>72</v>
      </c>
      <c r="Q51" s="197">
        <v>3134.6770828041003</v>
      </c>
      <c r="R51" s="194">
        <v>3335.5875266668395</v>
      </c>
      <c r="S51" s="194">
        <v>-185.19363023416633</v>
      </c>
      <c r="T51" s="464">
        <v>-0.98803378763622962</v>
      </c>
      <c r="U51" s="197">
        <v>3149.4058626450369</v>
      </c>
      <c r="V51" s="194">
        <v>3381.0496886668388</v>
      </c>
      <c r="W51" s="194">
        <v>-167.40041415472001</v>
      </c>
      <c r="X51" s="464">
        <v>0</v>
      </c>
      <c r="Y51" s="197">
        <v>3213.6492745121186</v>
      </c>
      <c r="Z51" s="194">
        <v>3237.0365153335797</v>
      </c>
      <c r="AA51" s="194">
        <v>-138.69417524720077</v>
      </c>
      <c r="AB51" s="464">
        <v>0</v>
      </c>
      <c r="AC51" s="197">
        <v>3098.342340086379</v>
      </c>
      <c r="AD51" s="194">
        <v>3126.575311520613</v>
      </c>
      <c r="AE51" s="55">
        <v>-121.88539052011285</v>
      </c>
      <c r="AF51" s="464">
        <v>0</v>
      </c>
      <c r="AG51" s="197">
        <v>3004.6899210005004</v>
      </c>
      <c r="AH51" s="194"/>
      <c r="AI51" s="55"/>
      <c r="AJ51" s="186"/>
      <c r="AK51" s="460"/>
    </row>
    <row r="52" spans="1:37" s="1" customFormat="1">
      <c r="A52" s="94" t="s">
        <v>79</v>
      </c>
      <c r="B52" s="194"/>
      <c r="C52" s="194"/>
      <c r="D52" s="464" t="s">
        <v>72</v>
      </c>
      <c r="E52" s="197">
        <f>B52+C52</f>
        <v>0</v>
      </c>
      <c r="F52" s="194">
        <v>2196.4661993334125</v>
      </c>
      <c r="G52" s="194">
        <v>-121.22041170113091</v>
      </c>
      <c r="H52" s="464" t="s">
        <v>72</v>
      </c>
      <c r="I52" s="197">
        <f>F52+G52</f>
        <v>2075.2457876322815</v>
      </c>
      <c r="J52" s="194">
        <v>2386.9948283334211</v>
      </c>
      <c r="K52" s="194">
        <v>-123.02401360937941</v>
      </c>
      <c r="L52" s="464" t="s">
        <v>72</v>
      </c>
      <c r="M52" s="197">
        <v>2263.9708147240417</v>
      </c>
      <c r="N52" s="194">
        <v>2310</v>
      </c>
      <c r="O52" s="194">
        <v>-115.16485947076715</v>
      </c>
      <c r="P52" s="464" t="s">
        <v>72</v>
      </c>
      <c r="Q52" s="197">
        <v>2194.8351405292328</v>
      </c>
      <c r="R52" s="194">
        <v>2312.6571393334216</v>
      </c>
      <c r="S52" s="194">
        <v>-109.67269876583383</v>
      </c>
      <c r="T52" s="464">
        <v>-0.25663221262479274</v>
      </c>
      <c r="U52" s="197">
        <v>2202.7278083549627</v>
      </c>
      <c r="V52" s="194">
        <v>2253.4216886667532</v>
      </c>
      <c r="W52" s="194">
        <v>-109.29706217861343</v>
      </c>
      <c r="X52" s="464">
        <v>0</v>
      </c>
      <c r="Y52" s="197">
        <v>2144.1246264881397</v>
      </c>
      <c r="Z52" s="194">
        <v>2032.94640133346</v>
      </c>
      <c r="AA52" s="194">
        <v>-90.554530419466076</v>
      </c>
      <c r="AB52" s="464">
        <v>0</v>
      </c>
      <c r="AC52" s="197">
        <v>1942.3918709139939</v>
      </c>
      <c r="AD52" s="194">
        <v>2036.1888964797854</v>
      </c>
      <c r="AE52" s="55">
        <v>-79.579941146553836</v>
      </c>
      <c r="AF52" s="464">
        <v>0</v>
      </c>
      <c r="AG52" s="197">
        <v>1956.6089553332315</v>
      </c>
      <c r="AH52" s="194"/>
      <c r="AI52" s="55"/>
      <c r="AJ52" s="186"/>
      <c r="AK52" s="460"/>
    </row>
    <row r="53" spans="1:37" s="1" customFormat="1">
      <c r="A53" s="171" t="s">
        <v>80</v>
      </c>
      <c r="B53" s="197">
        <f>B28</f>
        <v>5676.54</v>
      </c>
      <c r="C53" s="197">
        <f>C28</f>
        <v>-341</v>
      </c>
      <c r="D53" s="465" t="str">
        <f t="shared" ref="D53" si="2">D28</f>
        <v>NA</v>
      </c>
      <c r="E53" s="197">
        <f>E28</f>
        <v>5336</v>
      </c>
      <c r="F53" s="197">
        <f>F28</f>
        <v>5523.47</v>
      </c>
      <c r="G53" s="197">
        <f>G28</f>
        <v>-332.33332999999999</v>
      </c>
      <c r="H53" s="465" t="str">
        <f t="shared" ref="H53" si="3">H28</f>
        <v>NA</v>
      </c>
      <c r="I53" s="197">
        <f>I28</f>
        <v>5191</v>
      </c>
      <c r="J53" s="197">
        <v>5731.0913333333001</v>
      </c>
      <c r="K53" s="197">
        <v>-326.55555399999997</v>
      </c>
      <c r="L53" s="465" t="s">
        <v>72</v>
      </c>
      <c r="M53" s="197">
        <v>5405</v>
      </c>
      <c r="N53" s="197">
        <v>5649.7550000000001</v>
      </c>
      <c r="O53" s="197">
        <v>-320.48777666666666</v>
      </c>
      <c r="P53" s="465" t="s">
        <v>72</v>
      </c>
      <c r="Q53" s="197">
        <v>5329</v>
      </c>
      <c r="R53" s="197">
        <v>5648.2446660002606</v>
      </c>
      <c r="S53" s="197">
        <v>-294.86632900000018</v>
      </c>
      <c r="T53" s="465">
        <v>-1.2446660002610224</v>
      </c>
      <c r="U53" s="197">
        <v>5352.1336709999996</v>
      </c>
      <c r="V53" s="197">
        <v>5634.371377333593</v>
      </c>
      <c r="W53" s="197">
        <v>-276.6974763333335</v>
      </c>
      <c r="X53" s="465">
        <v>0</v>
      </c>
      <c r="Y53" s="197">
        <v>5357.6739010002593</v>
      </c>
      <c r="Z53" s="197">
        <v>5269.9829166670397</v>
      </c>
      <c r="AA53" s="197">
        <v>-229.24870566666686</v>
      </c>
      <c r="AB53" s="465">
        <v>0</v>
      </c>
      <c r="AC53" s="197">
        <v>5040.7342110003729</v>
      </c>
      <c r="AD53" s="197">
        <v>5162.7642080003989</v>
      </c>
      <c r="AE53" s="197">
        <v>-201.46533166666669</v>
      </c>
      <c r="AF53" s="465">
        <v>0</v>
      </c>
      <c r="AG53" s="197">
        <v>4961.2988763337326</v>
      </c>
      <c r="AH53" s="197"/>
      <c r="AI53" s="197"/>
      <c r="AJ53" s="197"/>
      <c r="AK53" s="460"/>
    </row>
    <row r="54" spans="1:37" s="1" customFormat="1">
      <c r="A54" s="94" t="s">
        <v>82</v>
      </c>
      <c r="B54" s="194"/>
      <c r="C54" s="194"/>
      <c r="D54" s="464" t="s">
        <v>72</v>
      </c>
      <c r="E54" s="197">
        <f>B54+C54</f>
        <v>0</v>
      </c>
      <c r="F54" s="194">
        <v>5633.9689940002645</v>
      </c>
      <c r="G54" s="194">
        <v>-223.45946360894652</v>
      </c>
      <c r="H54" s="464" t="s">
        <v>72</v>
      </c>
      <c r="I54" s="197">
        <f>F54+G54</f>
        <v>5410.5095303913176</v>
      </c>
      <c r="J54" s="194">
        <v>4855.4409666668917</v>
      </c>
      <c r="K54" s="194">
        <v>-228.71419220931574</v>
      </c>
      <c r="L54" s="464" t="s">
        <v>72</v>
      </c>
      <c r="M54" s="197">
        <v>4626.7267744575756</v>
      </c>
      <c r="N54" s="194">
        <v>4686</v>
      </c>
      <c r="O54" s="194">
        <v>-226.67391602253858</v>
      </c>
      <c r="P54" s="464" t="s">
        <v>72</v>
      </c>
      <c r="Q54" s="197">
        <v>4459.3260839774612</v>
      </c>
      <c r="R54" s="194">
        <v>4661.3368143335165</v>
      </c>
      <c r="S54" s="194">
        <v>-217.20421633333339</v>
      </c>
      <c r="T54" s="464">
        <v>-5.615535881757741</v>
      </c>
      <c r="U54" s="197">
        <v>4438.5170621184252</v>
      </c>
      <c r="V54" s="194">
        <v>4820.1788276668676</v>
      </c>
      <c r="W54" s="194">
        <v>-270.95746900000006</v>
      </c>
      <c r="X54" s="464">
        <v>-8.2695730450452025</v>
      </c>
      <c r="Y54" s="197">
        <v>4540.9517856218226</v>
      </c>
      <c r="Z54" s="194">
        <v>4794.7098693336457</v>
      </c>
      <c r="AA54" s="194">
        <v>-289.15347193064412</v>
      </c>
      <c r="AB54" s="464">
        <v>-8.1687741214230503</v>
      </c>
      <c r="AC54" s="197">
        <v>4497.3876232815792</v>
      </c>
      <c r="AD54" s="194">
        <v>4399.805060227689</v>
      </c>
      <c r="AE54" s="194">
        <v>-241.03217624340823</v>
      </c>
      <c r="AF54" s="464">
        <v>-14.799380598359916</v>
      </c>
      <c r="AG54" s="197">
        <v>4143.9735033859206</v>
      </c>
      <c r="AH54" s="194">
        <f>'Total Allocation'!X50</f>
        <v>3998.4374379934857</v>
      </c>
      <c r="AI54" s="55">
        <f>((AE54+AE57)/AE$58)*AI$30</f>
        <v>-255.49049969939051</v>
      </c>
      <c r="AJ54" s="467">
        <f>-'Excl Int''l'!$S53</f>
        <v>0</v>
      </c>
      <c r="AK54" s="460">
        <f t="shared" ref="AK54:AK61" si="4">AH54+AI54+AJ54</f>
        <v>3742.9469382940952</v>
      </c>
    </row>
    <row r="55" spans="1:37" s="1" customFormat="1">
      <c r="A55" s="94" t="s">
        <v>55</v>
      </c>
      <c r="B55" s="194"/>
      <c r="C55" s="194"/>
      <c r="D55" s="464" t="s">
        <v>72</v>
      </c>
      <c r="E55" s="197">
        <f>B55+C55</f>
        <v>0</v>
      </c>
      <c r="F55" s="194">
        <v>4022.9377100001534</v>
      </c>
      <c r="G55" s="194">
        <v>-252.01421586361482</v>
      </c>
      <c r="H55" s="464" t="s">
        <v>72</v>
      </c>
      <c r="I55" s="197">
        <f>F55+G55</f>
        <v>3770.9234941365385</v>
      </c>
      <c r="J55" s="194">
        <v>3940.9756326668175</v>
      </c>
      <c r="K55" s="194">
        <v>-247.33342946381785</v>
      </c>
      <c r="L55" s="464" t="s">
        <v>72</v>
      </c>
      <c r="M55" s="197">
        <v>3693.6422032029996</v>
      </c>
      <c r="N55" s="194">
        <v>3807</v>
      </c>
      <c r="O55" s="194">
        <v>-256.20532555035635</v>
      </c>
      <c r="P55" s="464" t="s">
        <v>72</v>
      </c>
      <c r="Q55" s="197">
        <v>3550.7946744496435</v>
      </c>
      <c r="R55" s="194">
        <v>3888.1470640001503</v>
      </c>
      <c r="S55" s="194">
        <v>-263.19407622762469</v>
      </c>
      <c r="T55" s="464">
        <v>-3.9641789781998966</v>
      </c>
      <c r="U55" s="197">
        <v>3620.9888087943255</v>
      </c>
      <c r="V55" s="194">
        <v>3711.6250406668028</v>
      </c>
      <c r="W55" s="194">
        <v>-258.43946412282418</v>
      </c>
      <c r="X55" s="464">
        <v>-5.8377451972750016</v>
      </c>
      <c r="Y55" s="197">
        <v>3447.3478313467035</v>
      </c>
      <c r="Z55" s="194">
        <v>3524.3519476669203</v>
      </c>
      <c r="AA55" s="194">
        <v>-259.45281966210052</v>
      </c>
      <c r="AB55" s="464">
        <v>-5.770605460517638</v>
      </c>
      <c r="AC55" s="197">
        <v>3259.1285225443021</v>
      </c>
      <c r="AD55" s="194">
        <v>3369.5010811570478</v>
      </c>
      <c r="AE55" s="194">
        <v>-216.27434503240039</v>
      </c>
      <c r="AF55" s="464">
        <v>-12.162222210038903</v>
      </c>
      <c r="AG55" s="197">
        <v>3141.0645139146081</v>
      </c>
      <c r="AH55" s="194">
        <f>'Total Allocation'!X51</f>
        <v>3269.7259489598018</v>
      </c>
      <c r="AI55" s="55">
        <f>(AE55/AE$58)*AI$30</f>
        <v>-229.24756912407256</v>
      </c>
      <c r="AJ55" s="186">
        <f>-'Excl Int''l'!$S54</f>
        <v>0</v>
      </c>
      <c r="AK55" s="460">
        <f t="shared" si="4"/>
        <v>3040.4783798357294</v>
      </c>
    </row>
    <row r="56" spans="1:37" s="1" customFormat="1">
      <c r="A56" s="94" t="s">
        <v>44</v>
      </c>
      <c r="B56" s="194"/>
      <c r="C56" s="194"/>
      <c r="D56" s="464" t="s">
        <v>72</v>
      </c>
      <c r="E56" s="197">
        <f>B56+C56</f>
        <v>0</v>
      </c>
      <c r="F56" s="194">
        <v>4602.2743470001178</v>
      </c>
      <c r="G56" s="194">
        <v>-359.54402243471912</v>
      </c>
      <c r="H56" s="464" t="s">
        <v>72</v>
      </c>
      <c r="I56" s="197">
        <f>F56+G56</f>
        <v>4242.7303245653984</v>
      </c>
      <c r="J56" s="194">
        <v>4450.1054596667918</v>
      </c>
      <c r="K56" s="194">
        <v>-331.41976712307081</v>
      </c>
      <c r="L56" s="464" t="s">
        <v>72</v>
      </c>
      <c r="M56" s="197">
        <v>4118.6856925437214</v>
      </c>
      <c r="N56" s="194">
        <v>4580</v>
      </c>
      <c r="O56" s="194">
        <v>-366.462651093771</v>
      </c>
      <c r="P56" s="464" t="s">
        <v>72</v>
      </c>
      <c r="Q56" s="197">
        <v>4213.5373489062295</v>
      </c>
      <c r="R56" s="194">
        <v>4534.9340690001327</v>
      </c>
      <c r="S56" s="194">
        <v>-358.60970243904211</v>
      </c>
      <c r="T56" s="464">
        <v>-4.5400068067097372</v>
      </c>
      <c r="U56" s="197">
        <v>4171.7843597543806</v>
      </c>
      <c r="V56" s="194">
        <v>4489.9850310001266</v>
      </c>
      <c r="W56" s="194">
        <v>-362.03537121050914</v>
      </c>
      <c r="X56" s="464">
        <v>-6.6857230910145686</v>
      </c>
      <c r="Y56" s="197">
        <v>4121.2639366986032</v>
      </c>
      <c r="Z56" s="194">
        <v>4030.0498193334838</v>
      </c>
      <c r="AA56" s="194">
        <v>-363.4549320739219</v>
      </c>
      <c r="AB56" s="464">
        <v>-6.3470144180597377</v>
      </c>
      <c r="AC56" s="197">
        <v>3660.2478728415022</v>
      </c>
      <c r="AD56" s="194">
        <v>3982.7859612826305</v>
      </c>
      <c r="AE56" s="194">
        <v>-302.96829105752579</v>
      </c>
      <c r="AF56" s="464">
        <v>-12.033637191601489</v>
      </c>
      <c r="AG56" s="197">
        <v>3667.7840330335034</v>
      </c>
      <c r="AH56" s="194">
        <f>'Total Allocation'!X52</f>
        <v>3281.55168838082</v>
      </c>
      <c r="AI56" s="55">
        <f>(AE56/AE$58)*AI$30</f>
        <v>-321.14185450986878</v>
      </c>
      <c r="AJ56" s="194">
        <f>-'Excl Int''l'!$S55</f>
        <v>0</v>
      </c>
      <c r="AK56" s="460">
        <f t="shared" si="4"/>
        <v>2960.4098338709514</v>
      </c>
    </row>
    <row r="57" spans="1:37" s="1" customFormat="1">
      <c r="A57" s="94" t="s">
        <v>83</v>
      </c>
      <c r="B57" s="194"/>
      <c r="C57" s="194"/>
      <c r="D57" s="464" t="s">
        <v>72</v>
      </c>
      <c r="E57" s="197">
        <f>B57+C57</f>
        <v>0</v>
      </c>
      <c r="F57" s="194">
        <v>466.66577166666588</v>
      </c>
      <c r="G57" s="194">
        <v>-131.4267380927196</v>
      </c>
      <c r="H57" s="464" t="s">
        <v>72</v>
      </c>
      <c r="I57" s="197">
        <f>F57+G57</f>
        <v>335.23903357394624</v>
      </c>
      <c r="J57" s="194">
        <v>386.18594499999858</v>
      </c>
      <c r="K57" s="194">
        <v>-88.952954537095636</v>
      </c>
      <c r="L57" s="464" t="s">
        <v>72</v>
      </c>
      <c r="M57" s="197">
        <v>297.23299046290293</v>
      </c>
      <c r="N57" s="194">
        <v>363</v>
      </c>
      <c r="O57" s="194">
        <v>-84.416637666666617</v>
      </c>
      <c r="P57" s="464" t="s">
        <v>72</v>
      </c>
      <c r="Q57" s="197">
        <v>278.58336233333341</v>
      </c>
      <c r="R57" s="194">
        <v>327.8595683333333</v>
      </c>
      <c r="S57" s="194">
        <v>-97.446538333333379</v>
      </c>
      <c r="T57" s="464">
        <v>0</v>
      </c>
      <c r="U57" s="197">
        <v>230.41302999999994</v>
      </c>
      <c r="V57" s="194">
        <v>39.888825333333337</v>
      </c>
      <c r="W57" s="194">
        <v>-17.066644333333329</v>
      </c>
      <c r="X57" s="464">
        <v>0</v>
      </c>
      <c r="Y57" s="197">
        <v>22.822181000000008</v>
      </c>
      <c r="Z57" s="194">
        <v>0</v>
      </c>
      <c r="AA57" s="194">
        <v>0</v>
      </c>
      <c r="AB57" s="464">
        <v>0</v>
      </c>
      <c r="AC57" s="197">
        <v>0</v>
      </c>
      <c r="AD57" s="194">
        <v>0</v>
      </c>
      <c r="AE57" s="194">
        <v>0</v>
      </c>
      <c r="AF57" s="464">
        <v>0</v>
      </c>
      <c r="AG57" s="197">
        <v>0</v>
      </c>
      <c r="AH57" s="194">
        <f>'Total Allocation'!X53</f>
        <v>0</v>
      </c>
      <c r="AI57" s="55">
        <v>0</v>
      </c>
      <c r="AJ57" s="194">
        <f>-'Excl Int''l'!$S56</f>
        <v>0</v>
      </c>
      <c r="AK57" s="460">
        <f t="shared" si="4"/>
        <v>0</v>
      </c>
    </row>
    <row r="58" spans="1:37" s="1" customFormat="1">
      <c r="A58" s="171" t="s">
        <v>84</v>
      </c>
      <c r="B58" s="197">
        <f>B30</f>
        <v>14071.4</v>
      </c>
      <c r="C58" s="197">
        <f>C30</f>
        <v>-1068.7999999999993</v>
      </c>
      <c r="D58" s="465" t="str">
        <f t="shared" ref="D58" si="5">D30</f>
        <v>NA</v>
      </c>
      <c r="E58" s="197">
        <f>E30</f>
        <v>13003</v>
      </c>
      <c r="F58" s="197">
        <f>F30</f>
        <v>14725.843000000001</v>
      </c>
      <c r="G58" s="197">
        <f>G30</f>
        <v>-966.44443999999999</v>
      </c>
      <c r="H58" s="465" t="str">
        <f t="shared" ref="H58" si="6">H30</f>
        <v>NA</v>
      </c>
      <c r="I58" s="197">
        <f>I30</f>
        <v>13759</v>
      </c>
      <c r="J58" s="197">
        <v>13632.7</v>
      </c>
      <c r="K58" s="197">
        <v>-896.42034333330002</v>
      </c>
      <c r="L58" s="465" t="s">
        <v>72</v>
      </c>
      <c r="M58" s="197">
        <v>12736</v>
      </c>
      <c r="N58" s="197">
        <v>13436.207</v>
      </c>
      <c r="O58" s="197">
        <v>-933.75853033333249</v>
      </c>
      <c r="P58" s="465" t="s">
        <v>72</v>
      </c>
      <c r="Q58" s="197">
        <v>12502</v>
      </c>
      <c r="R58" s="197">
        <v>13412.277515667134</v>
      </c>
      <c r="S58" s="197">
        <v>-936.45453333333364</v>
      </c>
      <c r="T58" s="465">
        <v>-14.119721666667374</v>
      </c>
      <c r="U58" s="197">
        <v>12461.703260667133</v>
      </c>
      <c r="V58" s="197">
        <v>13061.677724667126</v>
      </c>
      <c r="W58" s="197">
        <v>-908.49894866666682</v>
      </c>
      <c r="X58" s="465">
        <v>-20.79304133333477</v>
      </c>
      <c r="Y58" s="197">
        <v>12132.385734667125</v>
      </c>
      <c r="Z58" s="197">
        <v>12349.11163633405</v>
      </c>
      <c r="AA58" s="197">
        <v>-912.06122366666648</v>
      </c>
      <c r="AB58" s="465">
        <v>-20.286394000000428</v>
      </c>
      <c r="AC58" s="197">
        <v>11416.764018667383</v>
      </c>
      <c r="AD58" s="197">
        <v>11752.092102667368</v>
      </c>
      <c r="AE58" s="197">
        <v>-760.27481233333447</v>
      </c>
      <c r="AF58" s="465">
        <v>-38.995240000000308</v>
      </c>
      <c r="AG58" s="197">
        <v>10952.822050334033</v>
      </c>
      <c r="AH58" s="197">
        <f>AH54+AH55+AH56+AH57</f>
        <v>10549.715075334107</v>
      </c>
      <c r="AI58" s="197">
        <f>AI54+AI55+AI56+AI57</f>
        <v>-805.87992333333182</v>
      </c>
      <c r="AJ58" s="197">
        <f>AJ54+AJ55+AJ56+AJ57</f>
        <v>0</v>
      </c>
      <c r="AK58" s="460">
        <f t="shared" si="4"/>
        <v>9743.8351520007745</v>
      </c>
    </row>
    <row r="59" spans="1:37" s="1" customFormat="1">
      <c r="A59" s="94" t="s">
        <v>38</v>
      </c>
      <c r="B59" s="194"/>
      <c r="C59" s="194"/>
      <c r="D59" s="464" t="s">
        <v>72</v>
      </c>
      <c r="E59" s="197">
        <f>B59+C59</f>
        <v>0</v>
      </c>
      <c r="F59" s="194">
        <v>5962.0414060003459</v>
      </c>
      <c r="G59" s="194">
        <v>-260.81313877870946</v>
      </c>
      <c r="H59" s="464" t="s">
        <v>72</v>
      </c>
      <c r="I59" s="197">
        <f>F59+G59</f>
        <v>5701.2282672216361</v>
      </c>
      <c r="J59" s="194">
        <v>8456.5083383334495</v>
      </c>
      <c r="K59" s="194">
        <v>-332.63003856084322</v>
      </c>
      <c r="L59" s="464" t="s">
        <v>72</v>
      </c>
      <c r="M59" s="197">
        <v>8123.8782997726066</v>
      </c>
      <c r="N59" s="194">
        <v>8627</v>
      </c>
      <c r="O59" s="194">
        <v>-348.97033213369122</v>
      </c>
      <c r="P59" s="464" t="s">
        <v>72</v>
      </c>
      <c r="Q59" s="197">
        <v>8278.029667866309</v>
      </c>
      <c r="R59" s="194">
        <v>8268.8766666669235</v>
      </c>
      <c r="S59" s="194">
        <v>-322.4520396592539</v>
      </c>
      <c r="T59" s="464">
        <v>0</v>
      </c>
      <c r="U59" s="197">
        <v>7946.4246270076692</v>
      </c>
      <c r="V59" s="194">
        <v>8091.043000000217</v>
      </c>
      <c r="W59" s="194">
        <v>-325.11122040307754</v>
      </c>
      <c r="X59" s="464">
        <v>-6.5586052925852165</v>
      </c>
      <c r="Y59" s="197">
        <v>7759.3731743045537</v>
      </c>
      <c r="Z59" s="194">
        <v>7592.0246666653102</v>
      </c>
      <c r="AA59" s="194">
        <v>-359.69233250095175</v>
      </c>
      <c r="AB59" s="464">
        <v>-9.043365877390146</v>
      </c>
      <c r="AC59" s="197">
        <v>7223.2889682869682</v>
      </c>
      <c r="AD59" s="194">
        <v>6991.4207906451602</v>
      </c>
      <c r="AE59" s="194">
        <v>-380.15531692132197</v>
      </c>
      <c r="AF59" s="464">
        <v>-0.16539872902300157</v>
      </c>
      <c r="AG59" s="197">
        <v>6611.1000749948153</v>
      </c>
      <c r="AH59" s="194">
        <f>'Total Allocation'!X55</f>
        <v>5601.7622735580162</v>
      </c>
      <c r="AI59" s="55">
        <f>(AE59/AE$61)*AI$34</f>
        <v>-350.18196464666062</v>
      </c>
      <c r="AJ59" s="194">
        <f>-'Excl Int''l'!$S58</f>
        <v>0</v>
      </c>
      <c r="AK59" s="460">
        <f t="shared" si="4"/>
        <v>5251.580308911356</v>
      </c>
    </row>
    <row r="60" spans="1:37" s="1" customFormat="1">
      <c r="A60" s="94" t="s">
        <v>85</v>
      </c>
      <c r="B60" s="194"/>
      <c r="C60" s="194"/>
      <c r="D60" s="464" t="s">
        <v>72</v>
      </c>
      <c r="E60" s="197">
        <f>B60+C60</f>
        <v>0</v>
      </c>
      <c r="F60" s="194">
        <v>6798.6439763335875</v>
      </c>
      <c r="G60" s="194">
        <v>-89.186861221290584</v>
      </c>
      <c r="H60" s="464" t="s">
        <v>72</v>
      </c>
      <c r="I60" s="197">
        <f>F60+G60</f>
        <v>6709.4571151122973</v>
      </c>
      <c r="J60" s="194">
        <v>4433.8014326670154</v>
      </c>
      <c r="K60" s="194">
        <v>-48.531911772456816</v>
      </c>
      <c r="L60" s="464" t="s">
        <v>72</v>
      </c>
      <c r="M60" s="197">
        <v>4385.2695208945588</v>
      </c>
      <c r="N60" s="194">
        <v>4187</v>
      </c>
      <c r="O60" s="194">
        <v>-35.129667866308822</v>
      </c>
      <c r="P60" s="464" t="s">
        <v>72</v>
      </c>
      <c r="Q60" s="197">
        <v>4151.8703321336916</v>
      </c>
      <c r="R60" s="194">
        <v>4042.7256666669869</v>
      </c>
      <c r="S60" s="194">
        <v>-53.156293674079251</v>
      </c>
      <c r="T60" s="464">
        <v>0</v>
      </c>
      <c r="U60" s="197">
        <v>3989.5693729929076</v>
      </c>
      <c r="V60" s="194">
        <v>3958.4433333336615</v>
      </c>
      <c r="W60" s="194">
        <v>-50.888779596922483</v>
      </c>
      <c r="X60" s="464">
        <v>-12.804728040746992</v>
      </c>
      <c r="Y60" s="197">
        <v>3894.7498256959921</v>
      </c>
      <c r="Z60" s="194">
        <v>3729.9036666669926</v>
      </c>
      <c r="AA60" s="194">
        <v>-56.301667499048335</v>
      </c>
      <c r="AB60" s="464">
        <v>-35.908300789275373</v>
      </c>
      <c r="AC60" s="197">
        <v>3637.6936983786686</v>
      </c>
      <c r="AD60" s="194">
        <v>3450.8965426874261</v>
      </c>
      <c r="AE60" s="194">
        <v>-59.504683078678013</v>
      </c>
      <c r="AF60" s="464">
        <v>-0.71326793764253638</v>
      </c>
      <c r="AG60" s="197">
        <v>3390.6785916711051</v>
      </c>
      <c r="AH60" s="194">
        <f>'Total Allocation'!X56</f>
        <v>2769.1423931083823</v>
      </c>
      <c r="AI60" s="55">
        <f>(AE60/AE$61)*AI$34</f>
        <v>-54.813035353339409</v>
      </c>
      <c r="AJ60" s="194">
        <f>-'Excl Int''l'!$S59</f>
        <v>0</v>
      </c>
      <c r="AK60" s="460">
        <f t="shared" si="4"/>
        <v>2714.329357755043</v>
      </c>
    </row>
    <row r="61" spans="1:37" s="1" customFormat="1" ht="13.8" thickBot="1">
      <c r="A61" s="172" t="s">
        <v>86</v>
      </c>
      <c r="B61" s="199">
        <f>B34</f>
        <v>13575.79</v>
      </c>
      <c r="C61" s="199">
        <f>C34</f>
        <v>-379</v>
      </c>
      <c r="D61" s="466" t="str">
        <f t="shared" ref="D61" si="7">D34</f>
        <v>NA</v>
      </c>
      <c r="E61" s="199">
        <f>E34</f>
        <v>13197</v>
      </c>
      <c r="F61" s="199">
        <f>F34</f>
        <v>12760.6873333</v>
      </c>
      <c r="G61" s="199">
        <f>G34</f>
        <v>-350</v>
      </c>
      <c r="H61" s="466" t="str">
        <f t="shared" ref="H61" si="8">H34</f>
        <v>NA</v>
      </c>
      <c r="I61" s="199">
        <f>I34</f>
        <v>12411</v>
      </c>
      <c r="J61" s="199">
        <v>12890.3253333333</v>
      </c>
      <c r="K61" s="199">
        <v>-381.16195033330001</v>
      </c>
      <c r="L61" s="466" t="s">
        <v>72</v>
      </c>
      <c r="M61" s="199">
        <v>12509</v>
      </c>
      <c r="N61" s="199">
        <v>12814.304666666669</v>
      </c>
      <c r="O61" s="199">
        <v>-386.72966666666667</v>
      </c>
      <c r="P61" s="466" t="s">
        <v>72</v>
      </c>
      <c r="Q61" s="199">
        <v>12428</v>
      </c>
      <c r="R61" s="199">
        <v>12311.602333333913</v>
      </c>
      <c r="S61" s="199">
        <v>-375.60833333333318</v>
      </c>
      <c r="T61" s="466">
        <v>0</v>
      </c>
      <c r="U61" s="199">
        <v>11935.994000000579</v>
      </c>
      <c r="V61" s="199">
        <v>12049.486333333878</v>
      </c>
      <c r="W61" s="199">
        <v>-376</v>
      </c>
      <c r="X61" s="466">
        <v>-19.363333333332207</v>
      </c>
      <c r="Y61" s="199">
        <v>11654.123000000545</v>
      </c>
      <c r="Z61" s="199">
        <v>11321.928333332304</v>
      </c>
      <c r="AA61" s="199">
        <v>-415.99400000000009</v>
      </c>
      <c r="AB61" s="466">
        <v>-44.951666666665517</v>
      </c>
      <c r="AC61" s="199">
        <v>10860.982666665637</v>
      </c>
      <c r="AD61" s="199">
        <v>10442.317333332587</v>
      </c>
      <c r="AE61" s="199">
        <v>-439.65999999999997</v>
      </c>
      <c r="AF61" s="466">
        <v>-0.87866666666553794</v>
      </c>
      <c r="AG61" s="199">
        <v>10001.778666665921</v>
      </c>
      <c r="AH61" s="199">
        <f>AH59+AH60</f>
        <v>8370.904666666398</v>
      </c>
      <c r="AI61" s="199">
        <f>AI59+AI60</f>
        <v>-404.995</v>
      </c>
      <c r="AJ61" s="199">
        <f>AJ59+AJ60</f>
        <v>0</v>
      </c>
      <c r="AK61" s="461">
        <f t="shared" si="4"/>
        <v>7965.9096666663982</v>
      </c>
    </row>
    <row r="62" spans="1:37" s="1" customFormat="1">
      <c r="A62" s="72" t="s">
        <v>573</v>
      </c>
    </row>
    <row r="63" spans="1:37" s="1" customFormat="1">
      <c r="A63" s="36"/>
    </row>
    <row r="64" spans="1:37" s="1" customFormat="1">
      <c r="A64" s="36"/>
      <c r="V64" s="472"/>
      <c r="W64" s="472"/>
    </row>
    <row r="65" spans="1:27" s="1" customFormat="1">
      <c r="A65" s="36"/>
      <c r="V65" s="472"/>
      <c r="W65" s="472"/>
    </row>
    <row r="66" spans="1:27" s="1" customFormat="1">
      <c r="A66" s="36"/>
    </row>
    <row r="67" spans="1:27" s="1" customFormat="1">
      <c r="A67" s="36"/>
      <c r="W67" s="472"/>
      <c r="AA67" s="472"/>
    </row>
    <row r="68" spans="1:27" s="1" customFormat="1">
      <c r="A68" s="36"/>
      <c r="W68" s="472"/>
      <c r="AA68" s="472"/>
    </row>
    <row r="69" spans="1:27" s="1" customFormat="1">
      <c r="A69" s="36"/>
      <c r="W69" s="472"/>
      <c r="AA69" s="472"/>
    </row>
    <row r="70" spans="1:27" s="1" customFormat="1">
      <c r="A70" s="36"/>
      <c r="W70" s="472"/>
      <c r="AA70" s="472"/>
    </row>
    <row r="71" spans="1:27" s="1" customFormat="1">
      <c r="A71" s="36"/>
      <c r="W71" s="472"/>
    </row>
    <row r="72" spans="1:27" s="1" customFormat="1">
      <c r="A72" s="36"/>
      <c r="W72" s="472"/>
      <c r="AA72" s="472"/>
    </row>
    <row r="73" spans="1:27" s="1" customFormat="1">
      <c r="A73" s="36"/>
      <c r="W73" s="472"/>
      <c r="AA73" s="472"/>
    </row>
    <row r="74" spans="1:27" s="1" customFormat="1">
      <c r="A74" s="36"/>
    </row>
    <row r="75" spans="1:27" s="1" customFormat="1">
      <c r="A75" s="36"/>
    </row>
    <row r="76" spans="1:27" s="1" customFormat="1">
      <c r="A76" s="36"/>
    </row>
    <row r="77" spans="1:27" s="1" customFormat="1">
      <c r="A77" s="36"/>
    </row>
  </sheetData>
  <pageMargins left="0.7" right="0.7" top="0.75" bottom="0.75" header="0.3" footer="0.3"/>
  <pageSetup scale="74"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Total Allocation</vt:lpstr>
      <vt:lpstr>Aero 1000</vt:lpstr>
      <vt:lpstr>Aero 1000 progr.</vt:lpstr>
      <vt:lpstr>Aero Appr</vt:lpstr>
      <vt:lpstr>HEET</vt:lpstr>
      <vt:lpstr>U Contr</vt:lpstr>
      <vt:lpstr>WRT</vt:lpstr>
      <vt:lpstr>Excl Int'l</vt:lpstr>
      <vt:lpstr>Base FTE</vt:lpstr>
      <vt:lpstr>DEAB 20-21</vt:lpstr>
      <vt:lpstr>DEAB 21-22</vt:lpstr>
      <vt:lpstr>DEAB 22-23</vt:lpstr>
      <vt:lpstr>Wtd by Qtr</vt:lpstr>
      <vt:lpstr>Wtd by Cat.</vt:lpstr>
      <vt:lpstr>Wtd Skills Gap CIPs</vt:lpstr>
      <vt:lpstr>Wtd STEM Courses</vt:lpstr>
      <vt:lpstr>Career Launch Base 19-20</vt:lpstr>
      <vt:lpstr>Data</vt:lpstr>
      <vt:lpstr>Fall Qtr. Est.</vt:lpstr>
      <vt:lpstr>Fall-Off Rates</vt:lpstr>
      <vt:lpstr>'Aero 1000'!Print_Area</vt:lpstr>
      <vt:lpstr>'Aero 1000 progr.'!Print_Area</vt:lpstr>
      <vt:lpstr>'Aero Appr'!Print_Area</vt:lpstr>
      <vt:lpstr>'Base FTE'!Print_Area</vt:lpstr>
      <vt:lpstr>'DEAB 20-21'!Print_Area</vt:lpstr>
      <vt:lpstr>'DEAB 21-22'!Print_Area</vt:lpstr>
      <vt:lpstr>'DEAB 22-23'!Print_Area</vt:lpstr>
      <vt:lpstr>'Excl Int''l'!Print_Area</vt:lpstr>
      <vt:lpstr>'Fall-Off Rates'!Print_Area</vt:lpstr>
      <vt:lpstr>HEET!Print_Area</vt:lpstr>
      <vt:lpstr>'Total Allocation'!Print_Area</vt:lpstr>
      <vt:lpstr>'U Contr'!Print_Area</vt:lpstr>
      <vt:lpstr>WRT!Print_Area</vt:lpstr>
      <vt:lpstr>'Wtd by Cat.'!Print_Area</vt:lpstr>
      <vt:lpstr>'Wtd by Qtr'!Print_Area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Knies</dc:creator>
  <cp:lastModifiedBy>Travis Dulany</cp:lastModifiedBy>
  <cp:lastPrinted>2018-12-03T23:36:34Z</cp:lastPrinted>
  <dcterms:created xsi:type="dcterms:W3CDTF">2009-01-05T22:08:54Z</dcterms:created>
  <dcterms:modified xsi:type="dcterms:W3CDTF">2021-08-02T20:55:04Z</dcterms:modified>
</cp:coreProperties>
</file>